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K:\_Факт_2022\ФОТ\"/>
    </mc:Choice>
  </mc:AlternateContent>
  <xr:revisionPtr revIDLastSave="0" documentId="13_ncr:1_{91D3ADDD-CD3D-4EB4-A462-A54B9C6A7B1E}" xr6:coauthVersionLast="36" xr6:coauthVersionMax="36" xr10:uidLastSave="{00000000-0000-0000-0000-000000000000}"/>
  <bookViews>
    <workbookView xWindow="0" yWindow="0" windowWidth="28800" windowHeight="11625" tabRatio="495" xr2:uid="{00000000-000D-0000-FFFF-FFFF00000000}"/>
  </bookViews>
  <sheets>
    <sheet name="СВОД" sheetId="6" r:id="rId1"/>
    <sheet name="ЗАРПЛАТА ЯНВАРЬ" sheetId="1" r:id="rId2"/>
    <sheet name="ОПС ЯН" sheetId="2" state="hidden" r:id="rId3"/>
    <sheet name="ФОМС ЯН" sheetId="3" state="hidden" r:id="rId4"/>
    <sheet name="ФСС ЯН" sheetId="4" state="hidden" r:id="rId5"/>
    <sheet name="ФСС НС ЯН" sheetId="5" state="hidden" r:id="rId6"/>
  </sheets>
  <definedNames>
    <definedName name="_xlnm.Print_Titles" localSheetId="1">'ЗАРПЛАТА ЯНВАРЬ'!3:7</definedName>
    <definedName name="_xlnm.Print_Titles" localSheetId="2">'ОПС ЯН'!3:4</definedName>
    <definedName name="_xlnm.Print_Titles" localSheetId="3">'ФОМС ЯН'!3:4</definedName>
    <definedName name="_xlnm.Print_Titles" localSheetId="4">'ФСС ЯН'!3:4</definedName>
  </definedNames>
  <calcPr calcId="191029"/>
</workbook>
</file>

<file path=xl/calcChain.xml><?xml version="1.0" encoding="utf-8"?>
<calcChain xmlns="http://schemas.openxmlformats.org/spreadsheetml/2006/main">
  <c r="B11" i="6" l="1"/>
  <c r="C11" i="6"/>
  <c r="K11" i="6"/>
  <c r="S11" i="6"/>
  <c r="D11" i="6"/>
  <c r="L11" i="6"/>
  <c r="Q11" i="6"/>
  <c r="E11" i="6"/>
  <c r="M11" i="6"/>
  <c r="F11" i="6"/>
  <c r="N11" i="6"/>
  <c r="G11" i="6"/>
  <c r="O11" i="6"/>
  <c r="H11" i="6"/>
  <c r="P11" i="6"/>
  <c r="I11" i="6"/>
  <c r="J11" i="6"/>
  <c r="R11" i="6"/>
  <c r="B14" i="6"/>
  <c r="B5" i="6"/>
  <c r="B13" i="6"/>
  <c r="B17" i="6"/>
  <c r="B6" i="6"/>
  <c r="B9" i="6"/>
  <c r="B7" i="6"/>
  <c r="B15" i="6"/>
  <c r="B18" i="6"/>
  <c r="B8" i="6"/>
  <c r="B16" i="6"/>
  <c r="B10" i="6"/>
  <c r="B12" i="6"/>
  <c r="G3" i="6"/>
  <c r="G19" i="6"/>
  <c r="G27" i="6"/>
  <c r="G35" i="6"/>
  <c r="G43" i="6"/>
  <c r="G4" i="6"/>
  <c r="G12" i="6"/>
  <c r="G20" i="6"/>
  <c r="G28" i="6"/>
  <c r="G36" i="6"/>
  <c r="G44" i="6"/>
  <c r="G5" i="6"/>
  <c r="G13" i="6"/>
  <c r="G21" i="6"/>
  <c r="G29" i="6"/>
  <c r="G37" i="6"/>
  <c r="G9" i="6"/>
  <c r="G41" i="6"/>
  <c r="G6" i="6"/>
  <c r="G14" i="6"/>
  <c r="G22" i="6"/>
  <c r="G30" i="6"/>
  <c r="G38" i="6"/>
  <c r="G17" i="6"/>
  <c r="G10" i="6"/>
  <c r="G34" i="6"/>
  <c r="G7" i="6"/>
  <c r="G15" i="6"/>
  <c r="G23" i="6"/>
  <c r="G31" i="6"/>
  <c r="G39" i="6"/>
  <c r="G33" i="6"/>
  <c r="G42" i="6"/>
  <c r="G8" i="6"/>
  <c r="G16" i="6"/>
  <c r="G24" i="6"/>
  <c r="G32" i="6"/>
  <c r="G40" i="6"/>
  <c r="G25" i="6"/>
  <c r="G18" i="6"/>
  <c r="G26" i="6"/>
  <c r="G2" i="6"/>
  <c r="B2" i="6"/>
  <c r="B3" i="6"/>
  <c r="B19" i="6"/>
  <c r="B27" i="6"/>
  <c r="B35" i="6"/>
  <c r="B43" i="6"/>
  <c r="B51" i="6"/>
  <c r="B4" i="6"/>
  <c r="B20" i="6"/>
  <c r="B28" i="6"/>
  <c r="B36" i="6"/>
  <c r="B44" i="6"/>
  <c r="B52" i="6"/>
  <c r="B21" i="6"/>
  <c r="B29" i="6"/>
  <c r="B37" i="6"/>
  <c r="B45" i="6"/>
  <c r="B41" i="6"/>
  <c r="B22" i="6"/>
  <c r="B30" i="6"/>
  <c r="B38" i="6"/>
  <c r="B46" i="6"/>
  <c r="B47" i="6"/>
  <c r="B23" i="6"/>
  <c r="B31" i="6"/>
  <c r="B39" i="6"/>
  <c r="B25" i="6"/>
  <c r="B49" i="6"/>
  <c r="B24" i="6"/>
  <c r="B32" i="6"/>
  <c r="B40" i="6"/>
  <c r="B48" i="6"/>
  <c r="B33" i="6"/>
  <c r="B26" i="6"/>
  <c r="B34" i="6"/>
  <c r="B42" i="6"/>
  <c r="B50" i="6"/>
  <c r="C798" i="1" l="1"/>
  <c r="D798" i="1"/>
  <c r="E798" i="1"/>
  <c r="F798" i="1"/>
  <c r="G798" i="1"/>
  <c r="H798" i="1"/>
  <c r="I798" i="1"/>
  <c r="J798" i="1"/>
  <c r="K798" i="1"/>
  <c r="L798" i="1"/>
  <c r="M798" i="1"/>
  <c r="N798" i="1"/>
  <c r="O798" i="1"/>
  <c r="P798" i="1"/>
  <c r="Q798" i="1"/>
  <c r="R798" i="1"/>
  <c r="S798" i="1"/>
  <c r="T798" i="1"/>
  <c r="U798" i="1"/>
  <c r="V798" i="1"/>
  <c r="W798" i="1"/>
  <c r="X798" i="1"/>
  <c r="Y798" i="1"/>
  <c r="Z798" i="1"/>
  <c r="AA798" i="1"/>
  <c r="AB798" i="1"/>
  <c r="AC798" i="1"/>
  <c r="AD798" i="1"/>
  <c r="AE798" i="1"/>
  <c r="AF798" i="1"/>
  <c r="AG798" i="1"/>
  <c r="AH798" i="1"/>
  <c r="AI798" i="1"/>
  <c r="AJ798" i="1"/>
  <c r="AK798" i="1"/>
  <c r="AL798" i="1"/>
  <c r="AM798" i="1"/>
  <c r="AN798" i="1"/>
  <c r="AO798" i="1"/>
  <c r="AP798" i="1"/>
  <c r="AQ798" i="1"/>
  <c r="AR798" i="1"/>
  <c r="AS798" i="1"/>
  <c r="AT798" i="1"/>
  <c r="AU798" i="1"/>
  <c r="AV798" i="1"/>
  <c r="AW798" i="1"/>
  <c r="AX798" i="1"/>
  <c r="AY798" i="1"/>
  <c r="AZ798" i="1"/>
  <c r="BA798" i="1"/>
  <c r="BB798" i="1"/>
  <c r="BC798" i="1"/>
  <c r="BD798" i="1"/>
  <c r="BE798" i="1"/>
  <c r="BF798" i="1"/>
  <c r="BG798" i="1"/>
  <c r="BH798" i="1"/>
  <c r="BI798" i="1"/>
  <c r="BJ798" i="1"/>
  <c r="BK798" i="1"/>
  <c r="BL798" i="1"/>
  <c r="BM798" i="1"/>
  <c r="BN798" i="1"/>
  <c r="BO798" i="1"/>
  <c r="BP798" i="1"/>
  <c r="BQ798" i="1"/>
  <c r="BS798" i="1"/>
  <c r="C755" i="1"/>
  <c r="D755" i="1"/>
  <c r="E755" i="1"/>
  <c r="F755" i="1"/>
  <c r="G755" i="1"/>
  <c r="H755" i="1"/>
  <c r="I755" i="1"/>
  <c r="J755" i="1"/>
  <c r="K755" i="1"/>
  <c r="L755" i="1"/>
  <c r="M755" i="1"/>
  <c r="N755" i="1"/>
  <c r="O755" i="1"/>
  <c r="P755" i="1"/>
  <c r="Q755" i="1"/>
  <c r="R755" i="1"/>
  <c r="S755" i="1"/>
  <c r="T755" i="1"/>
  <c r="U755" i="1"/>
  <c r="V755" i="1"/>
  <c r="W755" i="1"/>
  <c r="X755" i="1"/>
  <c r="Y755" i="1"/>
  <c r="Z755" i="1"/>
  <c r="AA755" i="1"/>
  <c r="AB755" i="1"/>
  <c r="AC755" i="1"/>
  <c r="AD755" i="1"/>
  <c r="AE755" i="1"/>
  <c r="AF755" i="1"/>
  <c r="AG755" i="1"/>
  <c r="AH755" i="1"/>
  <c r="AI755" i="1"/>
  <c r="AJ755" i="1"/>
  <c r="AK755" i="1"/>
  <c r="AL755" i="1"/>
  <c r="AM755" i="1"/>
  <c r="AN755" i="1"/>
  <c r="AO755" i="1"/>
  <c r="AP755" i="1"/>
  <c r="AQ755" i="1"/>
  <c r="AR755" i="1"/>
  <c r="AS755" i="1"/>
  <c r="AT755" i="1"/>
  <c r="AU755" i="1"/>
  <c r="AV755" i="1"/>
  <c r="AW755" i="1"/>
  <c r="AX755" i="1"/>
  <c r="AY755" i="1"/>
  <c r="AZ755" i="1"/>
  <c r="BA755" i="1"/>
  <c r="BB755" i="1"/>
  <c r="BC755" i="1"/>
  <c r="BD755" i="1"/>
  <c r="BE755" i="1"/>
  <c r="BF755" i="1"/>
  <c r="BG755" i="1"/>
  <c r="BH755" i="1"/>
  <c r="BI755" i="1"/>
  <c r="BJ755" i="1"/>
  <c r="BK755" i="1"/>
  <c r="BL755" i="1"/>
  <c r="BM755" i="1"/>
  <c r="BN755" i="1"/>
  <c r="BO755" i="1"/>
  <c r="BP755" i="1"/>
  <c r="BQ755" i="1"/>
  <c r="BS755" i="1"/>
  <c r="C790" i="1"/>
  <c r="D790" i="1"/>
  <c r="E790" i="1"/>
  <c r="F790" i="1"/>
  <c r="G790" i="1"/>
  <c r="H790" i="1"/>
  <c r="I790" i="1"/>
  <c r="J790" i="1"/>
  <c r="K790" i="1"/>
  <c r="L790" i="1"/>
  <c r="M790" i="1"/>
  <c r="N790" i="1"/>
  <c r="O790" i="1"/>
  <c r="P790" i="1"/>
  <c r="Q790" i="1"/>
  <c r="R790" i="1"/>
  <c r="S790" i="1"/>
  <c r="T790" i="1"/>
  <c r="U790" i="1"/>
  <c r="V790" i="1"/>
  <c r="W790" i="1"/>
  <c r="X790" i="1"/>
  <c r="Y790" i="1"/>
  <c r="Z790" i="1"/>
  <c r="AA790" i="1"/>
  <c r="AB790" i="1"/>
  <c r="AC790" i="1"/>
  <c r="AD790" i="1"/>
  <c r="AE790" i="1"/>
  <c r="AF790" i="1"/>
  <c r="AG790" i="1"/>
  <c r="AH790" i="1"/>
  <c r="AI790" i="1"/>
  <c r="AJ790" i="1"/>
  <c r="AK790" i="1"/>
  <c r="AL790" i="1"/>
  <c r="AM790" i="1"/>
  <c r="AN790" i="1"/>
  <c r="AO790" i="1"/>
  <c r="AP790" i="1"/>
  <c r="AQ790" i="1"/>
  <c r="AR790" i="1"/>
  <c r="AS790" i="1"/>
  <c r="AT790" i="1"/>
  <c r="AU790" i="1"/>
  <c r="AV790" i="1"/>
  <c r="AW790" i="1"/>
  <c r="AX790" i="1"/>
  <c r="AY790" i="1"/>
  <c r="AZ790" i="1"/>
  <c r="BA790" i="1"/>
  <c r="BB790" i="1"/>
  <c r="BC790" i="1"/>
  <c r="BD790" i="1"/>
  <c r="BE790" i="1"/>
  <c r="BF790" i="1"/>
  <c r="BG790" i="1"/>
  <c r="BH790" i="1"/>
  <c r="BI790" i="1"/>
  <c r="BJ790" i="1"/>
  <c r="BK790" i="1"/>
  <c r="BL790" i="1"/>
  <c r="BM790" i="1"/>
  <c r="BN790" i="1"/>
  <c r="BO790" i="1"/>
  <c r="BP790" i="1"/>
  <c r="BQ790" i="1"/>
  <c r="BS790" i="1"/>
  <c r="C753" i="1"/>
  <c r="D753" i="1"/>
  <c r="E753" i="1"/>
  <c r="F753" i="1"/>
  <c r="G753" i="1"/>
  <c r="H753" i="1"/>
  <c r="I753" i="1"/>
  <c r="J753" i="1"/>
  <c r="K753" i="1"/>
  <c r="L753" i="1"/>
  <c r="M753" i="1"/>
  <c r="N753" i="1"/>
  <c r="O753" i="1"/>
  <c r="P753" i="1"/>
  <c r="Q753" i="1"/>
  <c r="R753" i="1"/>
  <c r="S753" i="1"/>
  <c r="T753" i="1"/>
  <c r="U753" i="1"/>
  <c r="V753" i="1"/>
  <c r="W753" i="1"/>
  <c r="X753" i="1"/>
  <c r="Y753" i="1"/>
  <c r="Z753" i="1"/>
  <c r="AA753" i="1"/>
  <c r="AB753" i="1"/>
  <c r="AC753" i="1"/>
  <c r="AD753" i="1"/>
  <c r="AE753" i="1"/>
  <c r="AF753" i="1"/>
  <c r="AG753" i="1"/>
  <c r="AH753" i="1"/>
  <c r="AI753" i="1"/>
  <c r="AJ753" i="1"/>
  <c r="AK753" i="1"/>
  <c r="AL753" i="1"/>
  <c r="AM753" i="1"/>
  <c r="AN753" i="1"/>
  <c r="AO753" i="1"/>
  <c r="AP753" i="1"/>
  <c r="AQ753" i="1"/>
  <c r="AR753" i="1"/>
  <c r="AS753" i="1"/>
  <c r="AT753" i="1"/>
  <c r="AU753" i="1"/>
  <c r="AV753" i="1"/>
  <c r="AW753" i="1"/>
  <c r="AX753" i="1"/>
  <c r="AY753" i="1"/>
  <c r="AZ753" i="1"/>
  <c r="BA753" i="1"/>
  <c r="BB753" i="1"/>
  <c r="BC753" i="1"/>
  <c r="BD753" i="1"/>
  <c r="BE753" i="1"/>
  <c r="BF753" i="1"/>
  <c r="BG753" i="1"/>
  <c r="BH753" i="1"/>
  <c r="BI753" i="1"/>
  <c r="BJ753" i="1"/>
  <c r="BK753" i="1"/>
  <c r="BL753" i="1"/>
  <c r="BM753" i="1"/>
  <c r="BN753" i="1"/>
  <c r="BO753" i="1"/>
  <c r="BP753" i="1"/>
  <c r="BQ753" i="1"/>
  <c r="C754" i="1"/>
  <c r="D754" i="1"/>
  <c r="E754" i="1"/>
  <c r="F754" i="1"/>
  <c r="G754" i="1"/>
  <c r="H754" i="1"/>
  <c r="I754" i="1"/>
  <c r="J754" i="1"/>
  <c r="K754" i="1"/>
  <c r="L754" i="1"/>
  <c r="M754" i="1"/>
  <c r="N754" i="1"/>
  <c r="O754" i="1"/>
  <c r="P754" i="1"/>
  <c r="Q754" i="1"/>
  <c r="R754" i="1"/>
  <c r="S754" i="1"/>
  <c r="T754" i="1"/>
  <c r="U754" i="1"/>
  <c r="V754" i="1"/>
  <c r="W754" i="1"/>
  <c r="X754" i="1"/>
  <c r="Y754" i="1"/>
  <c r="Z754" i="1"/>
  <c r="AA754" i="1"/>
  <c r="AB754" i="1"/>
  <c r="AC754" i="1"/>
  <c r="AD754" i="1"/>
  <c r="AE754" i="1"/>
  <c r="AF754" i="1"/>
  <c r="AG754" i="1"/>
  <c r="AH754" i="1"/>
  <c r="AI754" i="1"/>
  <c r="AJ754" i="1"/>
  <c r="AK754" i="1"/>
  <c r="AL754" i="1"/>
  <c r="AM754" i="1"/>
  <c r="AN754" i="1"/>
  <c r="AO754" i="1"/>
  <c r="AP754" i="1"/>
  <c r="AQ754" i="1"/>
  <c r="AR754" i="1"/>
  <c r="AS754" i="1"/>
  <c r="AT754" i="1"/>
  <c r="AU754" i="1"/>
  <c r="AV754" i="1"/>
  <c r="AW754" i="1"/>
  <c r="AX754" i="1"/>
  <c r="AY754" i="1"/>
  <c r="AZ754" i="1"/>
  <c r="BA754" i="1"/>
  <c r="BB754" i="1"/>
  <c r="BC754" i="1"/>
  <c r="BD754" i="1"/>
  <c r="BE754" i="1"/>
  <c r="BF754" i="1"/>
  <c r="BG754" i="1"/>
  <c r="BH754" i="1"/>
  <c r="BI754" i="1"/>
  <c r="BJ754" i="1"/>
  <c r="BK754" i="1"/>
  <c r="BL754" i="1"/>
  <c r="BM754" i="1"/>
  <c r="BN754" i="1"/>
  <c r="BO754" i="1"/>
  <c r="BP754" i="1"/>
  <c r="BQ754" i="1"/>
  <c r="BS754" i="1"/>
  <c r="C792" i="1"/>
  <c r="D792" i="1"/>
  <c r="E792" i="1"/>
  <c r="F792" i="1"/>
  <c r="G792" i="1"/>
  <c r="H792" i="1"/>
  <c r="I792" i="1"/>
  <c r="J792" i="1"/>
  <c r="K792" i="1"/>
  <c r="L792" i="1"/>
  <c r="M792" i="1"/>
  <c r="N792" i="1"/>
  <c r="O792" i="1"/>
  <c r="P792" i="1"/>
  <c r="Q792" i="1"/>
  <c r="R792" i="1"/>
  <c r="S792" i="1"/>
  <c r="T792" i="1"/>
  <c r="U792" i="1"/>
  <c r="V792" i="1"/>
  <c r="W792" i="1"/>
  <c r="X792" i="1"/>
  <c r="Y792" i="1"/>
  <c r="Z792" i="1"/>
  <c r="AA792" i="1"/>
  <c r="AB792" i="1"/>
  <c r="AC792" i="1"/>
  <c r="AD792" i="1"/>
  <c r="AE792" i="1"/>
  <c r="AF792" i="1"/>
  <c r="AG792" i="1"/>
  <c r="AH792" i="1"/>
  <c r="AI792" i="1"/>
  <c r="AJ792" i="1"/>
  <c r="AK792" i="1"/>
  <c r="AL792" i="1"/>
  <c r="AM792" i="1"/>
  <c r="AN792" i="1"/>
  <c r="AO792" i="1"/>
  <c r="AP792" i="1"/>
  <c r="AQ792" i="1"/>
  <c r="AR792" i="1"/>
  <c r="AS792" i="1"/>
  <c r="AT792" i="1"/>
  <c r="AU792" i="1"/>
  <c r="AV792" i="1"/>
  <c r="AW792" i="1"/>
  <c r="AX792" i="1"/>
  <c r="AY792" i="1"/>
  <c r="AZ792" i="1"/>
  <c r="BA792" i="1"/>
  <c r="BB792" i="1"/>
  <c r="BC792" i="1"/>
  <c r="BD792" i="1"/>
  <c r="BE792" i="1"/>
  <c r="BF792" i="1"/>
  <c r="BG792" i="1"/>
  <c r="BH792" i="1"/>
  <c r="BI792" i="1"/>
  <c r="BJ792" i="1"/>
  <c r="BK792" i="1"/>
  <c r="BL792" i="1"/>
  <c r="BM792" i="1"/>
  <c r="BN792" i="1"/>
  <c r="BO792" i="1"/>
  <c r="BP792" i="1"/>
  <c r="BQ792" i="1"/>
  <c r="BS792" i="1"/>
  <c r="BW809" i="1"/>
  <c r="BX809" i="1"/>
  <c r="BY809" i="1"/>
  <c r="BZ809" i="1"/>
  <c r="CA809" i="1"/>
  <c r="CB809" i="1"/>
  <c r="BW811" i="1"/>
  <c r="BX811" i="1"/>
  <c r="BY811" i="1"/>
  <c r="BZ811" i="1"/>
  <c r="CA811" i="1"/>
  <c r="CB811" i="1"/>
  <c r="BW814" i="1"/>
  <c r="BX814" i="1"/>
  <c r="BY814" i="1"/>
  <c r="BZ814" i="1"/>
  <c r="CA814" i="1"/>
  <c r="CB814" i="1"/>
  <c r="C4" i="6"/>
  <c r="C8" i="6"/>
  <c r="C12" i="6"/>
  <c r="C20" i="6"/>
  <c r="C30" i="6"/>
  <c r="C38" i="6"/>
  <c r="D14" i="6"/>
  <c r="D22" i="6"/>
  <c r="D30" i="6"/>
  <c r="D38" i="6"/>
  <c r="E14" i="6"/>
  <c r="E22" i="6"/>
  <c r="E32" i="6"/>
  <c r="C3" i="6"/>
  <c r="C5" i="6"/>
  <c r="C7" i="6"/>
  <c r="C9" i="6"/>
  <c r="C13" i="6"/>
  <c r="C15" i="6"/>
  <c r="C17" i="6"/>
  <c r="C19" i="6"/>
  <c r="C21" i="6"/>
  <c r="C23" i="6"/>
  <c r="C25" i="6"/>
  <c r="C27" i="6"/>
  <c r="C29" i="6"/>
  <c r="C31" i="6"/>
  <c r="C33" i="6"/>
  <c r="C35" i="6"/>
  <c r="C37" i="6"/>
  <c r="C39" i="6"/>
  <c r="C18" i="6"/>
  <c r="C26" i="6"/>
  <c r="C36" i="6"/>
  <c r="D16" i="6"/>
  <c r="D24" i="6"/>
  <c r="D34" i="6"/>
  <c r="E8" i="6"/>
  <c r="E18" i="6"/>
  <c r="E26" i="6"/>
  <c r="E34" i="6"/>
  <c r="D3" i="6"/>
  <c r="D5" i="6"/>
  <c r="D7" i="6"/>
  <c r="D9" i="6"/>
  <c r="D13" i="6"/>
  <c r="D15" i="6"/>
  <c r="D17" i="6"/>
  <c r="D19" i="6"/>
  <c r="D21" i="6"/>
  <c r="D23" i="6"/>
  <c r="D25" i="6"/>
  <c r="D27" i="6"/>
  <c r="D29" i="6"/>
  <c r="D31" i="6"/>
  <c r="D33" i="6"/>
  <c r="D35" i="6"/>
  <c r="D37" i="6"/>
  <c r="D39" i="6"/>
  <c r="C6" i="6"/>
  <c r="C10" i="6"/>
  <c r="C14" i="6"/>
  <c r="C22" i="6"/>
  <c r="C28" i="6"/>
  <c r="C34" i="6"/>
  <c r="D6" i="6"/>
  <c r="D10" i="6"/>
  <c r="D18" i="6"/>
  <c r="D26" i="6"/>
  <c r="D32" i="6"/>
  <c r="E4" i="6"/>
  <c r="E6" i="6"/>
  <c r="E10" i="6"/>
  <c r="E16" i="6"/>
  <c r="E24" i="6"/>
  <c r="E30" i="6"/>
  <c r="E38" i="6"/>
  <c r="E3" i="6"/>
  <c r="E5" i="6"/>
  <c r="E7" i="6"/>
  <c r="E9" i="6"/>
  <c r="E13" i="6"/>
  <c r="E15" i="6"/>
  <c r="E17" i="6"/>
  <c r="E19" i="6"/>
  <c r="E21" i="6"/>
  <c r="E23" i="6"/>
  <c r="E25" i="6"/>
  <c r="E27" i="6"/>
  <c r="E29" i="6"/>
  <c r="E31" i="6"/>
  <c r="E33" i="6"/>
  <c r="E35" i="6"/>
  <c r="E37" i="6"/>
  <c r="E39" i="6"/>
  <c r="C16" i="6"/>
  <c r="C24" i="6"/>
  <c r="C32" i="6"/>
  <c r="D4" i="6"/>
  <c r="D8" i="6"/>
  <c r="D12" i="6"/>
  <c r="D20" i="6"/>
  <c r="D28" i="6"/>
  <c r="D36" i="6"/>
  <c r="E12" i="6"/>
  <c r="E20" i="6"/>
  <c r="E28" i="6"/>
  <c r="E36" i="6"/>
  <c r="C2" i="6"/>
  <c r="D2" i="6"/>
  <c r="E2" i="6"/>
  <c r="F3" i="6"/>
  <c r="H4" i="6"/>
  <c r="F7" i="6"/>
  <c r="H8" i="6"/>
  <c r="H12" i="6"/>
  <c r="F15" i="6"/>
  <c r="H16" i="6"/>
  <c r="F19" i="6"/>
  <c r="H20" i="6"/>
  <c r="F23" i="6"/>
  <c r="H24" i="6"/>
  <c r="F27" i="6"/>
  <c r="F2" i="6"/>
  <c r="H3" i="6"/>
  <c r="H7" i="6"/>
  <c r="F10" i="6"/>
  <c r="H15" i="6"/>
  <c r="F18" i="6"/>
  <c r="F22" i="6"/>
  <c r="H27" i="6"/>
  <c r="H2" i="6"/>
  <c r="H6" i="6"/>
  <c r="H10" i="6"/>
  <c r="H14" i="6"/>
  <c r="H18" i="6"/>
  <c r="H22" i="6"/>
  <c r="H26" i="6"/>
  <c r="F6" i="6"/>
  <c r="F14" i="6"/>
  <c r="H19" i="6"/>
  <c r="H23" i="6"/>
  <c r="F26" i="6"/>
  <c r="F5" i="6"/>
  <c r="F9" i="6"/>
  <c r="F13" i="6"/>
  <c r="F17" i="6"/>
  <c r="F21" i="6"/>
  <c r="F4" i="6"/>
  <c r="H5" i="6"/>
  <c r="F8" i="6"/>
  <c r="H9" i="6"/>
  <c r="F12" i="6"/>
  <c r="H13" i="6"/>
  <c r="F16" i="6"/>
  <c r="H17" i="6"/>
  <c r="F20" i="6"/>
  <c r="H21" i="6"/>
  <c r="F24" i="6"/>
  <c r="H25" i="6"/>
  <c r="F25" i="6"/>
  <c r="F28" i="6"/>
  <c r="F32" i="6"/>
  <c r="F36" i="6"/>
  <c r="F40" i="6"/>
  <c r="D43" i="6"/>
  <c r="F44" i="6"/>
  <c r="D47" i="6"/>
  <c r="F48" i="6"/>
  <c r="D51" i="6"/>
  <c r="G46" i="6"/>
  <c r="F33" i="6"/>
  <c r="F41" i="6"/>
  <c r="F49" i="6"/>
  <c r="C42" i="6"/>
  <c r="E43" i="6"/>
  <c r="C46" i="6"/>
  <c r="E47" i="6"/>
  <c r="G48" i="6"/>
  <c r="C50" i="6"/>
  <c r="E51" i="6"/>
  <c r="C40" i="6"/>
  <c r="C48" i="6"/>
  <c r="F31" i="6"/>
  <c r="F35" i="6"/>
  <c r="F39" i="6"/>
  <c r="D42" i="6"/>
  <c r="F43" i="6"/>
  <c r="D46" i="6"/>
  <c r="F47" i="6"/>
  <c r="D50" i="6"/>
  <c r="F51" i="6"/>
  <c r="E41" i="6"/>
  <c r="E49" i="6"/>
  <c r="D40" i="6"/>
  <c r="D48" i="6"/>
  <c r="C41" i="6"/>
  <c r="E42" i="6"/>
  <c r="C45" i="6"/>
  <c r="E46" i="6"/>
  <c r="G47" i="6"/>
  <c r="C49" i="6"/>
  <c r="E50" i="6"/>
  <c r="G51" i="6"/>
  <c r="F50" i="6"/>
  <c r="E45" i="6"/>
  <c r="F30" i="6"/>
  <c r="F34" i="6"/>
  <c r="F38" i="6"/>
  <c r="D41" i="6"/>
  <c r="F42" i="6"/>
  <c r="D45" i="6"/>
  <c r="F46" i="6"/>
  <c r="D49" i="6"/>
  <c r="G50" i="6"/>
  <c r="F29" i="6"/>
  <c r="F37" i="6"/>
  <c r="F45" i="6"/>
  <c r="E40" i="6"/>
  <c r="C43" i="6"/>
  <c r="E44" i="6"/>
  <c r="G45" i="6"/>
  <c r="C47" i="6"/>
  <c r="E48" i="6"/>
  <c r="G49" i="6"/>
  <c r="C51" i="6"/>
  <c r="C44" i="6"/>
  <c r="D44" i="6"/>
  <c r="B58" i="6"/>
  <c r="B56" i="6"/>
  <c r="B59" i="6"/>
  <c r="B64" i="6"/>
  <c r="B60" i="6"/>
  <c r="B53" i="6"/>
  <c r="B61" i="6"/>
  <c r="B54" i="6"/>
  <c r="B62" i="6"/>
  <c r="B55" i="6"/>
  <c r="B57" i="6"/>
  <c r="B63" i="6"/>
  <c r="C52" i="6" l="1"/>
  <c r="D52" i="6" s="1"/>
  <c r="C53" i="6"/>
  <c r="D53" i="6" s="1"/>
  <c r="C54" i="6"/>
  <c r="D54" i="6" s="1"/>
  <c r="C56" i="6"/>
  <c r="D56" i="6" s="1"/>
  <c r="C57" i="6"/>
  <c r="D57" i="6" s="1"/>
  <c r="C59" i="6"/>
  <c r="D59" i="6" s="1"/>
  <c r="C60" i="6"/>
  <c r="D60" i="6" s="1"/>
  <c r="B299" i="1" l="1"/>
  <c r="B300" i="1"/>
  <c r="B291" i="1"/>
  <c r="B292" i="1"/>
  <c r="B293" i="1"/>
  <c r="BX10" i="1" l="1"/>
  <c r="BY10" i="1"/>
  <c r="BZ10" i="1"/>
  <c r="CA10" i="1"/>
  <c r="CB10" i="1"/>
  <c r="BX13" i="1"/>
  <c r="BX12" i="1" s="1"/>
  <c r="BY13" i="1"/>
  <c r="BY12" i="1" s="1"/>
  <c r="BZ13" i="1"/>
  <c r="BZ12" i="1" s="1"/>
  <c r="CA13" i="1"/>
  <c r="CA12" i="1" s="1"/>
  <c r="CB13" i="1"/>
  <c r="CB12" i="1" s="1"/>
  <c r="BX15" i="1"/>
  <c r="BY15" i="1"/>
  <c r="BZ15" i="1"/>
  <c r="CA15" i="1"/>
  <c r="CB15" i="1"/>
  <c r="BX16" i="1"/>
  <c r="BY16" i="1"/>
  <c r="BZ16" i="1"/>
  <c r="CA16" i="1"/>
  <c r="CB16" i="1"/>
  <c r="BX18" i="1"/>
  <c r="BX17" i="1" s="1"/>
  <c r="BY18" i="1"/>
  <c r="BY17" i="1" s="1"/>
  <c r="BZ18" i="1"/>
  <c r="BZ17" i="1" s="1"/>
  <c r="CA18" i="1"/>
  <c r="CA17" i="1" s="1"/>
  <c r="CB18" i="1"/>
  <c r="CB17" i="1" s="1"/>
  <c r="BX20" i="1"/>
  <c r="BY20" i="1"/>
  <c r="BZ20" i="1"/>
  <c r="CA20" i="1"/>
  <c r="CB20" i="1"/>
  <c r="BX21" i="1"/>
  <c r="BY21" i="1"/>
  <c r="BZ21" i="1"/>
  <c r="CA21" i="1"/>
  <c r="CB21" i="1"/>
  <c r="BX22" i="1"/>
  <c r="BY22" i="1"/>
  <c r="BZ22" i="1"/>
  <c r="CA22" i="1"/>
  <c r="CB22" i="1"/>
  <c r="BX23" i="1"/>
  <c r="BY23" i="1"/>
  <c r="BZ23" i="1"/>
  <c r="CA23" i="1"/>
  <c r="CB23" i="1"/>
  <c r="BX24" i="1"/>
  <c r="BY24" i="1"/>
  <c r="BZ24" i="1"/>
  <c r="CA24" i="1"/>
  <c r="CB24" i="1"/>
  <c r="BX25" i="1"/>
  <c r="BY25" i="1"/>
  <c r="BZ25" i="1"/>
  <c r="CA25" i="1"/>
  <c r="CB25" i="1"/>
  <c r="BX26" i="1"/>
  <c r="BY26" i="1"/>
  <c r="BZ26" i="1"/>
  <c r="CA26" i="1"/>
  <c r="CB26" i="1"/>
  <c r="BX27" i="1"/>
  <c r="BY27" i="1"/>
  <c r="BZ27" i="1"/>
  <c r="CA27" i="1"/>
  <c r="CB27" i="1"/>
  <c r="BX29" i="1"/>
  <c r="BX28" i="1" s="1"/>
  <c r="BY29" i="1"/>
  <c r="BY28" i="1" s="1"/>
  <c r="BZ29" i="1"/>
  <c r="BZ28" i="1" s="1"/>
  <c r="CA29" i="1"/>
  <c r="CA28" i="1" s="1"/>
  <c r="CB29" i="1"/>
  <c r="CB28" i="1" s="1"/>
  <c r="BX31" i="1"/>
  <c r="BY31" i="1"/>
  <c r="BZ31" i="1"/>
  <c r="CA31" i="1"/>
  <c r="CB31" i="1"/>
  <c r="BX32" i="1"/>
  <c r="BY32" i="1"/>
  <c r="BZ32" i="1"/>
  <c r="CA32" i="1"/>
  <c r="CB32" i="1"/>
  <c r="BX33" i="1"/>
  <c r="BY33" i="1"/>
  <c r="BZ33" i="1"/>
  <c r="CA33" i="1"/>
  <c r="CB33" i="1"/>
  <c r="BX34" i="1"/>
  <c r="BY34" i="1"/>
  <c r="BZ34" i="1"/>
  <c r="CA34" i="1"/>
  <c r="CB34" i="1"/>
  <c r="BX37" i="1"/>
  <c r="BY37" i="1"/>
  <c r="BZ37" i="1"/>
  <c r="CA37" i="1"/>
  <c r="CB37" i="1"/>
  <c r="BX38" i="1"/>
  <c r="BY38" i="1"/>
  <c r="BZ38" i="1"/>
  <c r="CA38" i="1"/>
  <c r="CB38" i="1"/>
  <c r="BX39" i="1"/>
  <c r="BY39" i="1"/>
  <c r="BZ39" i="1"/>
  <c r="CA39" i="1"/>
  <c r="CB39" i="1"/>
  <c r="BX40" i="1"/>
  <c r="BY40" i="1"/>
  <c r="BZ40" i="1"/>
  <c r="CA40" i="1"/>
  <c r="CB40" i="1"/>
  <c r="BX42" i="1"/>
  <c r="BX41" i="1" s="1"/>
  <c r="BY42" i="1"/>
  <c r="BY41" i="1" s="1"/>
  <c r="BZ42" i="1"/>
  <c r="BZ41" i="1" s="1"/>
  <c r="CA42" i="1"/>
  <c r="CA41" i="1" s="1"/>
  <c r="CB42" i="1"/>
  <c r="CB41" i="1" s="1"/>
  <c r="BX44" i="1"/>
  <c r="BY44" i="1"/>
  <c r="BZ44" i="1"/>
  <c r="CA44" i="1"/>
  <c r="CB44" i="1"/>
  <c r="BX45" i="1"/>
  <c r="BY45" i="1"/>
  <c r="BZ45" i="1"/>
  <c r="CA45" i="1"/>
  <c r="CB45" i="1"/>
  <c r="BX46" i="1"/>
  <c r="BY46" i="1"/>
  <c r="BZ46" i="1"/>
  <c r="CA46" i="1"/>
  <c r="CB46" i="1"/>
  <c r="BX47" i="1"/>
  <c r="BY47" i="1"/>
  <c r="BZ47" i="1"/>
  <c r="CA47" i="1"/>
  <c r="CB47" i="1"/>
  <c r="BX48" i="1"/>
  <c r="BY48" i="1"/>
  <c r="BZ48" i="1"/>
  <c r="CA48" i="1"/>
  <c r="CB48" i="1"/>
  <c r="BX49" i="1"/>
  <c r="BY49" i="1"/>
  <c r="BZ49" i="1"/>
  <c r="CA49" i="1"/>
  <c r="CB49" i="1"/>
  <c r="BX51" i="1"/>
  <c r="BY51" i="1"/>
  <c r="BZ51" i="1"/>
  <c r="CA51" i="1"/>
  <c r="CB51" i="1"/>
  <c r="BX52" i="1"/>
  <c r="BY52" i="1"/>
  <c r="BZ52" i="1"/>
  <c r="CA52" i="1"/>
  <c r="CB52" i="1"/>
  <c r="BX56" i="1"/>
  <c r="BY56" i="1"/>
  <c r="BZ56" i="1"/>
  <c r="CA56" i="1"/>
  <c r="CB56" i="1"/>
  <c r="BX57" i="1"/>
  <c r="BY57" i="1"/>
  <c r="BZ57" i="1"/>
  <c r="CA57" i="1"/>
  <c r="CB57" i="1"/>
  <c r="BX58" i="1"/>
  <c r="BY58" i="1"/>
  <c r="BZ58" i="1"/>
  <c r="CA58" i="1"/>
  <c r="CB58" i="1"/>
  <c r="BX59" i="1"/>
  <c r="BY59" i="1"/>
  <c r="BZ59" i="1"/>
  <c r="CA59" i="1"/>
  <c r="CB59" i="1"/>
  <c r="BX60" i="1"/>
  <c r="BY60" i="1"/>
  <c r="BZ60" i="1"/>
  <c r="CA60" i="1"/>
  <c r="CB60" i="1"/>
  <c r="BX61" i="1"/>
  <c r="BY61" i="1"/>
  <c r="BZ61" i="1"/>
  <c r="CA61" i="1"/>
  <c r="CB61" i="1"/>
  <c r="BX62" i="1"/>
  <c r="BY62" i="1"/>
  <c r="BZ62" i="1"/>
  <c r="CA62" i="1"/>
  <c r="CB62" i="1"/>
  <c r="BX63" i="1"/>
  <c r="BY63" i="1"/>
  <c r="BZ63" i="1"/>
  <c r="CA63" i="1"/>
  <c r="CB63" i="1"/>
  <c r="BX64" i="1"/>
  <c r="BY64" i="1"/>
  <c r="BZ64" i="1"/>
  <c r="CA64" i="1"/>
  <c r="CB64" i="1"/>
  <c r="BX66" i="1"/>
  <c r="BY66" i="1"/>
  <c r="BZ66" i="1"/>
  <c r="CA66" i="1"/>
  <c r="CB66" i="1"/>
  <c r="BX67" i="1"/>
  <c r="BY67" i="1"/>
  <c r="BZ67" i="1"/>
  <c r="CA67" i="1"/>
  <c r="CB67" i="1"/>
  <c r="BX69" i="1"/>
  <c r="BX68" i="1" s="1"/>
  <c r="BY69" i="1"/>
  <c r="BY68" i="1" s="1"/>
  <c r="BZ69" i="1"/>
  <c r="BZ68" i="1" s="1"/>
  <c r="CA69" i="1"/>
  <c r="CA68" i="1" s="1"/>
  <c r="CB69" i="1"/>
  <c r="CB68" i="1" s="1"/>
  <c r="BX71" i="1"/>
  <c r="BX70" i="1" s="1"/>
  <c r="BY71" i="1"/>
  <c r="BY70" i="1" s="1"/>
  <c r="BZ71" i="1"/>
  <c r="BZ70" i="1" s="1"/>
  <c r="CA71" i="1"/>
  <c r="CA70" i="1" s="1"/>
  <c r="CB71" i="1"/>
  <c r="CB70" i="1" s="1"/>
  <c r="BX74" i="1"/>
  <c r="BX73" i="1" s="1"/>
  <c r="BY74" i="1"/>
  <c r="BY73" i="1" s="1"/>
  <c r="BZ74" i="1"/>
  <c r="BZ73" i="1" s="1"/>
  <c r="CA74" i="1"/>
  <c r="CA73" i="1" s="1"/>
  <c r="CB74" i="1"/>
  <c r="CB73" i="1" s="1"/>
  <c r="BX76" i="1"/>
  <c r="BX75" i="1" s="1"/>
  <c r="BY76" i="1"/>
  <c r="BY75" i="1" s="1"/>
  <c r="BZ76" i="1"/>
  <c r="BZ75" i="1" s="1"/>
  <c r="CA76" i="1"/>
  <c r="CA75" i="1" s="1"/>
  <c r="CB76" i="1"/>
  <c r="CB75" i="1" s="1"/>
  <c r="BX79" i="1"/>
  <c r="BX78" i="1" s="1"/>
  <c r="BX77" i="1" s="1"/>
  <c r="BY79" i="1"/>
  <c r="BY78" i="1" s="1"/>
  <c r="BY77" i="1" s="1"/>
  <c r="BZ79" i="1"/>
  <c r="BZ78" i="1" s="1"/>
  <c r="BZ77" i="1" s="1"/>
  <c r="CA79" i="1"/>
  <c r="CA78" i="1" s="1"/>
  <c r="CA77" i="1" s="1"/>
  <c r="CB79" i="1"/>
  <c r="CB78" i="1" s="1"/>
  <c r="CB77" i="1" s="1"/>
  <c r="BX82" i="1"/>
  <c r="BY82" i="1"/>
  <c r="BZ82" i="1"/>
  <c r="CA82" i="1"/>
  <c r="CB82" i="1"/>
  <c r="BX83" i="1"/>
  <c r="BY83" i="1"/>
  <c r="BZ83" i="1"/>
  <c r="CA83" i="1"/>
  <c r="CB83" i="1"/>
  <c r="BX85" i="1"/>
  <c r="BX84" i="1" s="1"/>
  <c r="BY85" i="1"/>
  <c r="BY84" i="1" s="1"/>
  <c r="BZ85" i="1"/>
  <c r="BZ84" i="1" s="1"/>
  <c r="CA85" i="1"/>
  <c r="CA84" i="1" s="1"/>
  <c r="CB85" i="1"/>
  <c r="CB84" i="1" s="1"/>
  <c r="BX88" i="1"/>
  <c r="BX87" i="1" s="1"/>
  <c r="BY88" i="1"/>
  <c r="BY87" i="1" s="1"/>
  <c r="BZ88" i="1"/>
  <c r="BZ87" i="1" s="1"/>
  <c r="CA88" i="1"/>
  <c r="CA87" i="1" s="1"/>
  <c r="CB88" i="1"/>
  <c r="CB87" i="1" s="1"/>
  <c r="BX90" i="1"/>
  <c r="BX89" i="1" s="1"/>
  <c r="BY90" i="1"/>
  <c r="BY89" i="1" s="1"/>
  <c r="BZ90" i="1"/>
  <c r="BZ89" i="1" s="1"/>
  <c r="CA90" i="1"/>
  <c r="CA89" i="1" s="1"/>
  <c r="CB90" i="1"/>
  <c r="CB89" i="1" s="1"/>
  <c r="BX92" i="1"/>
  <c r="BX91" i="1" s="1"/>
  <c r="BY92" i="1"/>
  <c r="BY91" i="1" s="1"/>
  <c r="BZ92" i="1"/>
  <c r="BZ91" i="1" s="1"/>
  <c r="CA92" i="1"/>
  <c r="CA91" i="1" s="1"/>
  <c r="CB92" i="1"/>
  <c r="CB91" i="1" s="1"/>
  <c r="BX94" i="1"/>
  <c r="BX93" i="1" s="1"/>
  <c r="BY94" i="1"/>
  <c r="BY93" i="1" s="1"/>
  <c r="BZ94" i="1"/>
  <c r="BZ93" i="1" s="1"/>
  <c r="CA94" i="1"/>
  <c r="CA93" i="1" s="1"/>
  <c r="CB94" i="1"/>
  <c r="CB93" i="1" s="1"/>
  <c r="BX96" i="1"/>
  <c r="BX95" i="1" s="1"/>
  <c r="BY96" i="1"/>
  <c r="BY95" i="1" s="1"/>
  <c r="BZ96" i="1"/>
  <c r="BZ95" i="1" s="1"/>
  <c r="CA96" i="1"/>
  <c r="CA95" i="1" s="1"/>
  <c r="CB96" i="1"/>
  <c r="CB95" i="1" s="1"/>
  <c r="BX98" i="1"/>
  <c r="BX97" i="1" s="1"/>
  <c r="BY98" i="1"/>
  <c r="BY97" i="1" s="1"/>
  <c r="BZ98" i="1"/>
  <c r="BZ97" i="1" s="1"/>
  <c r="CA98" i="1"/>
  <c r="CA97" i="1" s="1"/>
  <c r="CB98" i="1"/>
  <c r="CB97" i="1" s="1"/>
  <c r="BX101" i="1"/>
  <c r="BY101" i="1"/>
  <c r="BZ101" i="1"/>
  <c r="CA101" i="1"/>
  <c r="CB101" i="1"/>
  <c r="BX102" i="1"/>
  <c r="BY102" i="1"/>
  <c r="BZ102" i="1"/>
  <c r="CA102" i="1"/>
  <c r="CB102" i="1"/>
  <c r="BX104" i="1"/>
  <c r="BY104" i="1"/>
  <c r="BZ104" i="1"/>
  <c r="CA104" i="1"/>
  <c r="CB104" i="1"/>
  <c r="BX105" i="1"/>
  <c r="BY105" i="1"/>
  <c r="BZ105" i="1"/>
  <c r="CA105" i="1"/>
  <c r="CB105" i="1"/>
  <c r="BX106" i="1"/>
  <c r="BY106" i="1"/>
  <c r="BZ106" i="1"/>
  <c r="CA106" i="1"/>
  <c r="CB106" i="1"/>
  <c r="BX107" i="1"/>
  <c r="BY107" i="1"/>
  <c r="BZ107" i="1"/>
  <c r="CA107" i="1"/>
  <c r="CB107" i="1"/>
  <c r="BX109" i="1"/>
  <c r="BX108" i="1" s="1"/>
  <c r="BY109" i="1"/>
  <c r="BY108" i="1" s="1"/>
  <c r="BZ109" i="1"/>
  <c r="BZ108" i="1" s="1"/>
  <c r="CA109" i="1"/>
  <c r="CA108" i="1" s="1"/>
  <c r="CB109" i="1"/>
  <c r="CB108" i="1" s="1"/>
  <c r="BX111" i="1"/>
  <c r="BX110" i="1" s="1"/>
  <c r="BY111" i="1"/>
  <c r="BY110" i="1" s="1"/>
  <c r="BZ111" i="1"/>
  <c r="BZ110" i="1" s="1"/>
  <c r="CA111" i="1"/>
  <c r="CA110" i="1" s="1"/>
  <c r="CB111" i="1"/>
  <c r="CB110" i="1" s="1"/>
  <c r="BX113" i="1"/>
  <c r="BX112" i="1" s="1"/>
  <c r="BY113" i="1"/>
  <c r="BY112" i="1" s="1"/>
  <c r="BZ113" i="1"/>
  <c r="BZ112" i="1" s="1"/>
  <c r="CA113" i="1"/>
  <c r="CA112" i="1" s="1"/>
  <c r="CB113" i="1"/>
  <c r="CB112" i="1" s="1"/>
  <c r="BX117" i="1"/>
  <c r="BX116" i="1" s="1"/>
  <c r="BX115" i="1" s="1"/>
  <c r="BY117" i="1"/>
  <c r="BY116" i="1" s="1"/>
  <c r="BY115" i="1" s="1"/>
  <c r="BZ117" i="1"/>
  <c r="BZ116" i="1" s="1"/>
  <c r="BZ115" i="1" s="1"/>
  <c r="CA117" i="1"/>
  <c r="CA116" i="1" s="1"/>
  <c r="CA115" i="1" s="1"/>
  <c r="CB117" i="1"/>
  <c r="CB116" i="1" s="1"/>
  <c r="CB115" i="1" s="1"/>
  <c r="BX120" i="1"/>
  <c r="BX119" i="1" s="1"/>
  <c r="BY120" i="1"/>
  <c r="BY119" i="1" s="1"/>
  <c r="BZ120" i="1"/>
  <c r="BZ119" i="1" s="1"/>
  <c r="CA120" i="1"/>
  <c r="CA119" i="1" s="1"/>
  <c r="CB120" i="1"/>
  <c r="CB119" i="1" s="1"/>
  <c r="BX122" i="1"/>
  <c r="BX121" i="1" s="1"/>
  <c r="BY122" i="1"/>
  <c r="BY121" i="1" s="1"/>
  <c r="BZ122" i="1"/>
  <c r="BZ121" i="1" s="1"/>
  <c r="CA122" i="1"/>
  <c r="CA121" i="1" s="1"/>
  <c r="CB122" i="1"/>
  <c r="CB121" i="1" s="1"/>
  <c r="BX125" i="1"/>
  <c r="BY125" i="1"/>
  <c r="BZ125" i="1"/>
  <c r="CA125" i="1"/>
  <c r="CB125" i="1"/>
  <c r="BX126" i="1"/>
  <c r="BY126" i="1"/>
  <c r="BZ126" i="1"/>
  <c r="CA126" i="1"/>
  <c r="CB126" i="1"/>
  <c r="BX127" i="1"/>
  <c r="BY127" i="1"/>
  <c r="BZ127" i="1"/>
  <c r="CA127" i="1"/>
  <c r="CB127" i="1"/>
  <c r="BX129" i="1"/>
  <c r="BX128" i="1" s="1"/>
  <c r="BY129" i="1"/>
  <c r="BY128" i="1" s="1"/>
  <c r="BZ129" i="1"/>
  <c r="BZ128" i="1" s="1"/>
  <c r="CA129" i="1"/>
  <c r="CA128" i="1" s="1"/>
  <c r="CB129" i="1"/>
  <c r="CB128" i="1" s="1"/>
  <c r="BX131" i="1"/>
  <c r="BX130" i="1" s="1"/>
  <c r="BY131" i="1"/>
  <c r="BY130" i="1" s="1"/>
  <c r="BZ131" i="1"/>
  <c r="BZ130" i="1" s="1"/>
  <c r="CA131" i="1"/>
  <c r="CA130" i="1" s="1"/>
  <c r="CB131" i="1"/>
  <c r="CB130" i="1" s="1"/>
  <c r="BX134" i="1"/>
  <c r="BX133" i="1" s="1"/>
  <c r="BX132" i="1" s="1"/>
  <c r="BY134" i="1"/>
  <c r="BY133" i="1" s="1"/>
  <c r="BY132" i="1" s="1"/>
  <c r="BZ134" i="1"/>
  <c r="BZ133" i="1" s="1"/>
  <c r="BZ132" i="1" s="1"/>
  <c r="CA134" i="1"/>
  <c r="CA133" i="1" s="1"/>
  <c r="CA132" i="1" s="1"/>
  <c r="CB134" i="1"/>
  <c r="CB133" i="1" s="1"/>
  <c r="CB132" i="1" s="1"/>
  <c r="BX137" i="1"/>
  <c r="BX136" i="1" s="1"/>
  <c r="BX135" i="1" s="1"/>
  <c r="BY137" i="1"/>
  <c r="BY136" i="1" s="1"/>
  <c r="BY135" i="1" s="1"/>
  <c r="BZ137" i="1"/>
  <c r="BZ136" i="1" s="1"/>
  <c r="BZ135" i="1" s="1"/>
  <c r="CA137" i="1"/>
  <c r="CA136" i="1" s="1"/>
  <c r="CA135" i="1" s="1"/>
  <c r="CB137" i="1"/>
  <c r="CB136" i="1" s="1"/>
  <c r="CB135" i="1" s="1"/>
  <c r="BX140" i="1"/>
  <c r="BY140" i="1"/>
  <c r="BZ140" i="1"/>
  <c r="CA140" i="1"/>
  <c r="CB140" i="1"/>
  <c r="BX141" i="1"/>
  <c r="BY141" i="1"/>
  <c r="BZ141" i="1"/>
  <c r="CA141" i="1"/>
  <c r="CB141" i="1"/>
  <c r="BX142" i="1"/>
  <c r="BY142" i="1"/>
  <c r="BZ142" i="1"/>
  <c r="CA142" i="1"/>
  <c r="CB142" i="1"/>
  <c r="BX145" i="1"/>
  <c r="BX144" i="1" s="1"/>
  <c r="BY145" i="1"/>
  <c r="BY144" i="1" s="1"/>
  <c r="BZ145" i="1"/>
  <c r="BZ144" i="1" s="1"/>
  <c r="CA145" i="1"/>
  <c r="CA144" i="1" s="1"/>
  <c r="CB145" i="1"/>
  <c r="CB144" i="1" s="1"/>
  <c r="BX147" i="1"/>
  <c r="BX146" i="1" s="1"/>
  <c r="BY147" i="1"/>
  <c r="BY146" i="1" s="1"/>
  <c r="BZ147" i="1"/>
  <c r="BZ146" i="1" s="1"/>
  <c r="CA147" i="1"/>
  <c r="CA146" i="1" s="1"/>
  <c r="CB147" i="1"/>
  <c r="CB146" i="1" s="1"/>
  <c r="BX151" i="1"/>
  <c r="BY151" i="1"/>
  <c r="BZ151" i="1"/>
  <c r="CA151" i="1"/>
  <c r="CB151" i="1"/>
  <c r="BX152" i="1"/>
  <c r="BY152" i="1"/>
  <c r="BZ152" i="1"/>
  <c r="CA152" i="1"/>
  <c r="CB152" i="1"/>
  <c r="BX153" i="1"/>
  <c r="BY153" i="1"/>
  <c r="BZ153" i="1"/>
  <c r="CA153" i="1"/>
  <c r="CB153" i="1"/>
  <c r="BX156" i="1"/>
  <c r="BX155" i="1" s="1"/>
  <c r="BY156" i="1"/>
  <c r="BY155" i="1" s="1"/>
  <c r="BZ156" i="1"/>
  <c r="BZ155" i="1" s="1"/>
  <c r="CA156" i="1"/>
  <c r="CA155" i="1" s="1"/>
  <c r="CB156" i="1"/>
  <c r="CB155" i="1" s="1"/>
  <c r="BX158" i="1"/>
  <c r="BX157" i="1" s="1"/>
  <c r="BY158" i="1"/>
  <c r="BY157" i="1" s="1"/>
  <c r="BZ158" i="1"/>
  <c r="BZ157" i="1" s="1"/>
  <c r="CA158" i="1"/>
  <c r="CA157" i="1" s="1"/>
  <c r="CB158" i="1"/>
  <c r="CB157" i="1" s="1"/>
  <c r="BX160" i="1"/>
  <c r="BX159" i="1" s="1"/>
  <c r="BY160" i="1"/>
  <c r="BY159" i="1" s="1"/>
  <c r="BZ160" i="1"/>
  <c r="BZ159" i="1" s="1"/>
  <c r="CA160" i="1"/>
  <c r="CA159" i="1" s="1"/>
  <c r="CB160" i="1"/>
  <c r="CB159" i="1" s="1"/>
  <c r="BX162" i="1"/>
  <c r="BX161" i="1" s="1"/>
  <c r="BY162" i="1"/>
  <c r="BY161" i="1" s="1"/>
  <c r="BZ162" i="1"/>
  <c r="BZ161" i="1" s="1"/>
  <c r="CA162" i="1"/>
  <c r="CA161" i="1" s="1"/>
  <c r="CB162" i="1"/>
  <c r="CB161" i="1" s="1"/>
  <c r="BX166" i="1"/>
  <c r="BY166" i="1"/>
  <c r="BZ166" i="1"/>
  <c r="CA166" i="1"/>
  <c r="CB166" i="1"/>
  <c r="BX167" i="1"/>
  <c r="BY167" i="1"/>
  <c r="BZ167" i="1"/>
  <c r="CA167" i="1"/>
  <c r="CB167" i="1"/>
  <c r="BX168" i="1"/>
  <c r="BY168" i="1"/>
  <c r="BZ168" i="1"/>
  <c r="CA168" i="1"/>
  <c r="CB168" i="1"/>
  <c r="BX169" i="1"/>
  <c r="BY169" i="1"/>
  <c r="BZ169" i="1"/>
  <c r="CA169" i="1"/>
  <c r="CB169" i="1"/>
  <c r="BX170" i="1"/>
  <c r="BY170" i="1"/>
  <c r="BZ170" i="1"/>
  <c r="CA170" i="1"/>
  <c r="CB170" i="1"/>
  <c r="BX171" i="1"/>
  <c r="BY171" i="1"/>
  <c r="BZ171" i="1"/>
  <c r="CA171" i="1"/>
  <c r="CB171" i="1"/>
  <c r="BX173" i="1"/>
  <c r="BY173" i="1"/>
  <c r="BZ173" i="1"/>
  <c r="CA173" i="1"/>
  <c r="CB173" i="1"/>
  <c r="BX174" i="1"/>
  <c r="BY174" i="1"/>
  <c r="BZ174" i="1"/>
  <c r="CA174" i="1"/>
  <c r="CB174" i="1"/>
  <c r="BX175" i="1"/>
  <c r="BY175" i="1"/>
  <c r="BZ175" i="1"/>
  <c r="CA175" i="1"/>
  <c r="CB175" i="1"/>
  <c r="BX176" i="1"/>
  <c r="BY176" i="1"/>
  <c r="BZ176" i="1"/>
  <c r="CA176" i="1"/>
  <c r="CB176" i="1"/>
  <c r="BX177" i="1"/>
  <c r="BY177" i="1"/>
  <c r="BZ177" i="1"/>
  <c r="CA177" i="1"/>
  <c r="CB177" i="1"/>
  <c r="BX179" i="1"/>
  <c r="BY179" i="1"/>
  <c r="BZ179" i="1"/>
  <c r="CA179" i="1"/>
  <c r="CB179" i="1"/>
  <c r="BX180" i="1"/>
  <c r="BY180" i="1"/>
  <c r="BZ180" i="1"/>
  <c r="CA180" i="1"/>
  <c r="CB180" i="1"/>
  <c r="BX182" i="1"/>
  <c r="BX181" i="1" s="1"/>
  <c r="BY182" i="1"/>
  <c r="BY181" i="1" s="1"/>
  <c r="BZ182" i="1"/>
  <c r="BZ181" i="1" s="1"/>
  <c r="CA182" i="1"/>
  <c r="CA181" i="1" s="1"/>
  <c r="CB182" i="1"/>
  <c r="CB181" i="1" s="1"/>
  <c r="BX184" i="1"/>
  <c r="BX183" i="1" s="1"/>
  <c r="BY184" i="1"/>
  <c r="BY183" i="1" s="1"/>
  <c r="BZ184" i="1"/>
  <c r="BZ183" i="1" s="1"/>
  <c r="CA184" i="1"/>
  <c r="CA183" i="1" s="1"/>
  <c r="CB184" i="1"/>
  <c r="CB183" i="1" s="1"/>
  <c r="BX187" i="1"/>
  <c r="BY187" i="1"/>
  <c r="BZ187" i="1"/>
  <c r="CA187" i="1"/>
  <c r="CB187" i="1"/>
  <c r="BX188" i="1"/>
  <c r="BY188" i="1"/>
  <c r="BZ188" i="1"/>
  <c r="CA188" i="1"/>
  <c r="CB188" i="1"/>
  <c r="BX190" i="1"/>
  <c r="BY190" i="1"/>
  <c r="BZ190" i="1"/>
  <c r="CA190" i="1"/>
  <c r="CB190" i="1"/>
  <c r="BX191" i="1"/>
  <c r="BY191" i="1"/>
  <c r="BZ191" i="1"/>
  <c r="CA191" i="1"/>
  <c r="CB191" i="1"/>
  <c r="BX192" i="1"/>
  <c r="BY192" i="1"/>
  <c r="BZ192" i="1"/>
  <c r="CA192" i="1"/>
  <c r="CB192" i="1"/>
  <c r="BX193" i="1"/>
  <c r="BY193" i="1"/>
  <c r="BZ193" i="1"/>
  <c r="CA193" i="1"/>
  <c r="CB193" i="1"/>
  <c r="BX194" i="1"/>
  <c r="BY194" i="1"/>
  <c r="BZ194" i="1"/>
  <c r="CA194" i="1"/>
  <c r="CB194" i="1"/>
  <c r="BX195" i="1"/>
  <c r="BY195" i="1"/>
  <c r="BZ195" i="1"/>
  <c r="CA195" i="1"/>
  <c r="CB195" i="1"/>
  <c r="BX196" i="1"/>
  <c r="BY196" i="1"/>
  <c r="BZ196" i="1"/>
  <c r="CA196" i="1"/>
  <c r="CB196" i="1"/>
  <c r="BX197" i="1"/>
  <c r="BY197" i="1"/>
  <c r="BZ197" i="1"/>
  <c r="CA197" i="1"/>
  <c r="CB197" i="1"/>
  <c r="BX198" i="1"/>
  <c r="BY198" i="1"/>
  <c r="BZ198" i="1"/>
  <c r="CA198" i="1"/>
  <c r="CB198" i="1"/>
  <c r="BX199" i="1"/>
  <c r="BY199" i="1"/>
  <c r="BZ199" i="1"/>
  <c r="CA199" i="1"/>
  <c r="CB199" i="1"/>
  <c r="BX200" i="1"/>
  <c r="BY200" i="1"/>
  <c r="BZ200" i="1"/>
  <c r="CA200" i="1"/>
  <c r="CB200" i="1"/>
  <c r="BX201" i="1"/>
  <c r="BY201" i="1"/>
  <c r="BZ201" i="1"/>
  <c r="CA201" i="1"/>
  <c r="CB201" i="1"/>
  <c r="BX202" i="1"/>
  <c r="BY202" i="1"/>
  <c r="BZ202" i="1"/>
  <c r="CA202" i="1"/>
  <c r="CB202" i="1"/>
  <c r="BX203" i="1"/>
  <c r="BY203" i="1"/>
  <c r="BZ203" i="1"/>
  <c r="CA203" i="1"/>
  <c r="CB203" i="1"/>
  <c r="BX204" i="1"/>
  <c r="BY204" i="1"/>
  <c r="BZ204" i="1"/>
  <c r="CA204" i="1"/>
  <c r="CB204" i="1"/>
  <c r="BX205" i="1"/>
  <c r="BY205" i="1"/>
  <c r="BZ205" i="1"/>
  <c r="CA205" i="1"/>
  <c r="CB205" i="1"/>
  <c r="BX206" i="1"/>
  <c r="BY206" i="1"/>
  <c r="BZ206" i="1"/>
  <c r="CA206" i="1"/>
  <c r="CB206" i="1"/>
  <c r="BX207" i="1"/>
  <c r="BY207" i="1"/>
  <c r="BZ207" i="1"/>
  <c r="CA207" i="1"/>
  <c r="CB207" i="1"/>
  <c r="BX208" i="1"/>
  <c r="BY208" i="1"/>
  <c r="BZ208" i="1"/>
  <c r="CA208" i="1"/>
  <c r="CB208" i="1"/>
  <c r="BX209" i="1"/>
  <c r="BY209" i="1"/>
  <c r="BZ209" i="1"/>
  <c r="CA209" i="1"/>
  <c r="CB209" i="1"/>
  <c r="BX210" i="1"/>
  <c r="BY210" i="1"/>
  <c r="BZ210" i="1"/>
  <c r="CA210" i="1"/>
  <c r="CB210" i="1"/>
  <c r="BX211" i="1"/>
  <c r="BY211" i="1"/>
  <c r="BZ211" i="1"/>
  <c r="CA211" i="1"/>
  <c r="CB211" i="1"/>
  <c r="BX212" i="1"/>
  <c r="BY212" i="1"/>
  <c r="BZ212" i="1"/>
  <c r="CA212" i="1"/>
  <c r="CB212" i="1"/>
  <c r="BX213" i="1"/>
  <c r="BY213" i="1"/>
  <c r="BZ213" i="1"/>
  <c r="CA213" i="1"/>
  <c r="CB213" i="1"/>
  <c r="BX214" i="1"/>
  <c r="BY214" i="1"/>
  <c r="BZ214" i="1"/>
  <c r="CA214" i="1"/>
  <c r="CB214" i="1"/>
  <c r="BX215" i="1"/>
  <c r="BY215" i="1"/>
  <c r="BZ215" i="1"/>
  <c r="CA215" i="1"/>
  <c r="CB215" i="1"/>
  <c r="BX216" i="1"/>
  <c r="BY216" i="1"/>
  <c r="BZ216" i="1"/>
  <c r="CA216" i="1"/>
  <c r="CB216" i="1"/>
  <c r="BX217" i="1"/>
  <c r="BY217" i="1"/>
  <c r="BZ217" i="1"/>
  <c r="CA217" i="1"/>
  <c r="CB217" i="1"/>
  <c r="BX218" i="1"/>
  <c r="BY218" i="1"/>
  <c r="BZ218" i="1"/>
  <c r="CA218" i="1"/>
  <c r="CB218" i="1"/>
  <c r="BX220" i="1"/>
  <c r="BY220" i="1"/>
  <c r="BZ220" i="1"/>
  <c r="CA220" i="1"/>
  <c r="CB220" i="1"/>
  <c r="BX221" i="1"/>
  <c r="BY221" i="1"/>
  <c r="BZ221" i="1"/>
  <c r="CA221" i="1"/>
  <c r="CB221" i="1"/>
  <c r="BX222" i="1"/>
  <c r="BY222" i="1"/>
  <c r="BZ222" i="1"/>
  <c r="CA222" i="1"/>
  <c r="CB222" i="1"/>
  <c r="BX223" i="1"/>
  <c r="BY223" i="1"/>
  <c r="BZ223" i="1"/>
  <c r="CA223" i="1"/>
  <c r="CB223" i="1"/>
  <c r="BX224" i="1"/>
  <c r="BY224" i="1"/>
  <c r="BZ224" i="1"/>
  <c r="CA224" i="1"/>
  <c r="CB224" i="1"/>
  <c r="BX226" i="1"/>
  <c r="BY226" i="1"/>
  <c r="BZ226" i="1"/>
  <c r="CA226" i="1"/>
  <c r="CB226" i="1"/>
  <c r="BX227" i="1"/>
  <c r="BY227" i="1"/>
  <c r="BZ227" i="1"/>
  <c r="CA227" i="1"/>
  <c r="CB227" i="1"/>
  <c r="BX228" i="1"/>
  <c r="BY228" i="1"/>
  <c r="BZ228" i="1"/>
  <c r="CA228" i="1"/>
  <c r="CB228" i="1"/>
  <c r="BX231" i="1"/>
  <c r="BX230" i="1" s="1"/>
  <c r="BY231" i="1"/>
  <c r="BY230" i="1" s="1"/>
  <c r="BZ231" i="1"/>
  <c r="BZ230" i="1" s="1"/>
  <c r="CA231" i="1"/>
  <c r="CA230" i="1" s="1"/>
  <c r="CB231" i="1"/>
  <c r="CB230" i="1" s="1"/>
  <c r="BX233" i="1"/>
  <c r="BY233" i="1"/>
  <c r="BZ233" i="1"/>
  <c r="CA233" i="1"/>
  <c r="CB233" i="1"/>
  <c r="BX234" i="1"/>
  <c r="BY234" i="1"/>
  <c r="BZ234" i="1"/>
  <c r="CA234" i="1"/>
  <c r="CB234" i="1"/>
  <c r="BX236" i="1"/>
  <c r="BX235" i="1" s="1"/>
  <c r="BY236" i="1"/>
  <c r="BY235" i="1" s="1"/>
  <c r="BZ236" i="1"/>
  <c r="BZ235" i="1" s="1"/>
  <c r="CA236" i="1"/>
  <c r="CA235" i="1" s="1"/>
  <c r="CB236" i="1"/>
  <c r="CB235" i="1" s="1"/>
  <c r="BX238" i="1"/>
  <c r="BX237" i="1" s="1"/>
  <c r="BY238" i="1"/>
  <c r="BY237" i="1" s="1"/>
  <c r="BZ238" i="1"/>
  <c r="BZ237" i="1" s="1"/>
  <c r="CA238" i="1"/>
  <c r="CA237" i="1" s="1"/>
  <c r="CB238" i="1"/>
  <c r="CB237" i="1" s="1"/>
  <c r="BX240" i="1"/>
  <c r="BX239" i="1" s="1"/>
  <c r="BY240" i="1"/>
  <c r="BY239" i="1" s="1"/>
  <c r="BZ240" i="1"/>
  <c r="BZ239" i="1" s="1"/>
  <c r="CA240" i="1"/>
  <c r="CA239" i="1" s="1"/>
  <c r="CB240" i="1"/>
  <c r="CB239" i="1" s="1"/>
  <c r="BX245" i="1"/>
  <c r="BX244" i="1" s="1"/>
  <c r="BX243" i="1" s="1"/>
  <c r="BY245" i="1"/>
  <c r="BY244" i="1" s="1"/>
  <c r="BY243" i="1" s="1"/>
  <c r="BZ245" i="1"/>
  <c r="BZ244" i="1" s="1"/>
  <c r="BZ243" i="1" s="1"/>
  <c r="CA245" i="1"/>
  <c r="CA244" i="1" s="1"/>
  <c r="CA243" i="1" s="1"/>
  <c r="CB245" i="1"/>
  <c r="CB244" i="1" s="1"/>
  <c r="CB243" i="1" s="1"/>
  <c r="BX248" i="1"/>
  <c r="BX247" i="1" s="1"/>
  <c r="BY248" i="1"/>
  <c r="BY247" i="1" s="1"/>
  <c r="BZ248" i="1"/>
  <c r="BZ247" i="1" s="1"/>
  <c r="CA248" i="1"/>
  <c r="CA247" i="1" s="1"/>
  <c r="CB248" i="1"/>
  <c r="CB247" i="1" s="1"/>
  <c r="BX250" i="1"/>
  <c r="BX249" i="1" s="1"/>
  <c r="BY250" i="1"/>
  <c r="BY249" i="1" s="1"/>
  <c r="BZ250" i="1"/>
  <c r="BZ249" i="1" s="1"/>
  <c r="CA250" i="1"/>
  <c r="CA249" i="1" s="1"/>
  <c r="CB250" i="1"/>
  <c r="CB249" i="1" s="1"/>
  <c r="BX252" i="1"/>
  <c r="BX251" i="1" s="1"/>
  <c r="BY252" i="1"/>
  <c r="BY251" i="1" s="1"/>
  <c r="BZ252" i="1"/>
  <c r="BZ251" i="1" s="1"/>
  <c r="CA252" i="1"/>
  <c r="CA251" i="1" s="1"/>
  <c r="CB252" i="1"/>
  <c r="CB251" i="1" s="1"/>
  <c r="BX254" i="1"/>
  <c r="BX253" i="1" s="1"/>
  <c r="BY254" i="1"/>
  <c r="BY253" i="1" s="1"/>
  <c r="BZ254" i="1"/>
  <c r="BZ253" i="1" s="1"/>
  <c r="CA254" i="1"/>
  <c r="CA253" i="1" s="1"/>
  <c r="CB254" i="1"/>
  <c r="CB253" i="1" s="1"/>
  <c r="BX258" i="1"/>
  <c r="BY258" i="1"/>
  <c r="BZ258" i="1"/>
  <c r="CA258" i="1"/>
  <c r="CB258" i="1"/>
  <c r="BX259" i="1"/>
  <c r="BY259" i="1"/>
  <c r="BZ259" i="1"/>
  <c r="CA259" i="1"/>
  <c r="CB259" i="1"/>
  <c r="BX260" i="1"/>
  <c r="BY260" i="1"/>
  <c r="BZ260" i="1"/>
  <c r="CA260" i="1"/>
  <c r="CB260" i="1"/>
  <c r="BX261" i="1"/>
  <c r="BY261" i="1"/>
  <c r="BZ261" i="1"/>
  <c r="CA261" i="1"/>
  <c r="CB261" i="1"/>
  <c r="BX262" i="1"/>
  <c r="BY262" i="1"/>
  <c r="BZ262" i="1"/>
  <c r="CA262" i="1"/>
  <c r="CB262" i="1"/>
  <c r="BX263" i="1"/>
  <c r="BY263" i="1"/>
  <c r="BZ263" i="1"/>
  <c r="CA263" i="1"/>
  <c r="CB263" i="1"/>
  <c r="BX264" i="1"/>
  <c r="BY264" i="1"/>
  <c r="BZ264" i="1"/>
  <c r="CA264" i="1"/>
  <c r="CB264" i="1"/>
  <c r="BX265" i="1"/>
  <c r="BY265" i="1"/>
  <c r="BZ265" i="1"/>
  <c r="CA265" i="1"/>
  <c r="CB265" i="1"/>
  <c r="BX266" i="1"/>
  <c r="BY266" i="1"/>
  <c r="BZ266" i="1"/>
  <c r="CA266" i="1"/>
  <c r="CB266" i="1"/>
  <c r="BX267" i="1"/>
  <c r="BY267" i="1"/>
  <c r="BZ267" i="1"/>
  <c r="CA267" i="1"/>
  <c r="CB267" i="1"/>
  <c r="BX268" i="1"/>
  <c r="BY268" i="1"/>
  <c r="BZ268" i="1"/>
  <c r="CA268" i="1"/>
  <c r="CB268" i="1"/>
  <c r="BX269" i="1"/>
  <c r="BY269" i="1"/>
  <c r="BZ269" i="1"/>
  <c r="CA269" i="1"/>
  <c r="CB269" i="1"/>
  <c r="BX271" i="1"/>
  <c r="BX270" i="1" s="1"/>
  <c r="BY271" i="1"/>
  <c r="BY270" i="1" s="1"/>
  <c r="BZ271" i="1"/>
  <c r="BZ270" i="1" s="1"/>
  <c r="CA271" i="1"/>
  <c r="CA270" i="1" s="1"/>
  <c r="CB271" i="1"/>
  <c r="CB270" i="1" s="1"/>
  <c r="BX274" i="1"/>
  <c r="BY274" i="1"/>
  <c r="BZ274" i="1"/>
  <c r="CA274" i="1"/>
  <c r="CB274" i="1"/>
  <c r="BX275" i="1"/>
  <c r="BY275" i="1"/>
  <c r="BZ275" i="1"/>
  <c r="CA275" i="1"/>
  <c r="CB275" i="1"/>
  <c r="BX276" i="1"/>
  <c r="BY276" i="1"/>
  <c r="BZ276" i="1"/>
  <c r="CA276" i="1"/>
  <c r="CB276" i="1"/>
  <c r="BX277" i="1"/>
  <c r="BY277" i="1"/>
  <c r="BZ277" i="1"/>
  <c r="CA277" i="1"/>
  <c r="CB277" i="1"/>
  <c r="BX278" i="1"/>
  <c r="BY278" i="1"/>
  <c r="BZ278" i="1"/>
  <c r="CA278" i="1"/>
  <c r="CB278" i="1"/>
  <c r="BX279" i="1"/>
  <c r="BY279" i="1"/>
  <c r="BZ279" i="1"/>
  <c r="CA279" i="1"/>
  <c r="CB279" i="1"/>
  <c r="BX280" i="1"/>
  <c r="BY280" i="1"/>
  <c r="BZ280" i="1"/>
  <c r="CA280" i="1"/>
  <c r="CB280" i="1"/>
  <c r="BX281" i="1"/>
  <c r="BY281" i="1"/>
  <c r="BZ281" i="1"/>
  <c r="CA281" i="1"/>
  <c r="CB281" i="1"/>
  <c r="BX282" i="1"/>
  <c r="BY282" i="1"/>
  <c r="BZ282" i="1"/>
  <c r="CA282" i="1"/>
  <c r="CB282" i="1"/>
  <c r="BX283" i="1"/>
  <c r="BY283" i="1"/>
  <c r="BZ283" i="1"/>
  <c r="CA283" i="1"/>
  <c r="CB283" i="1"/>
  <c r="BX284" i="1"/>
  <c r="BY284" i="1"/>
  <c r="BZ284" i="1"/>
  <c r="CA284" i="1"/>
  <c r="CB284" i="1"/>
  <c r="BX285" i="1"/>
  <c r="BY285" i="1"/>
  <c r="BZ285" i="1"/>
  <c r="CA285" i="1"/>
  <c r="CB285" i="1"/>
  <c r="BX286" i="1"/>
  <c r="BY286" i="1"/>
  <c r="BZ286" i="1"/>
  <c r="CA286" i="1"/>
  <c r="CB286" i="1"/>
  <c r="BX287" i="1"/>
  <c r="BY287" i="1"/>
  <c r="BZ287" i="1"/>
  <c r="CA287" i="1"/>
  <c r="CB287" i="1"/>
  <c r="BX288" i="1"/>
  <c r="BY288" i="1"/>
  <c r="BZ288" i="1"/>
  <c r="CA288" i="1"/>
  <c r="CB288" i="1"/>
  <c r="BX289" i="1"/>
  <c r="BY289" i="1"/>
  <c r="BZ289" i="1"/>
  <c r="CA289" i="1"/>
  <c r="CB289" i="1"/>
  <c r="BX290" i="1"/>
  <c r="BY290" i="1"/>
  <c r="BZ290" i="1"/>
  <c r="CA290" i="1"/>
  <c r="CB290" i="1"/>
  <c r="BX291" i="1"/>
  <c r="BY291" i="1"/>
  <c r="BZ291" i="1"/>
  <c r="CA291" i="1"/>
  <c r="CB291" i="1"/>
  <c r="BX292" i="1"/>
  <c r="BY292" i="1"/>
  <c r="BZ292" i="1"/>
  <c r="CA292" i="1"/>
  <c r="CB292" i="1"/>
  <c r="BX293" i="1"/>
  <c r="BY293" i="1"/>
  <c r="BZ293" i="1"/>
  <c r="CA293" i="1"/>
  <c r="CB293" i="1"/>
  <c r="BX294" i="1"/>
  <c r="BY294" i="1"/>
  <c r="BZ294" i="1"/>
  <c r="CA294" i="1"/>
  <c r="CB294" i="1"/>
  <c r="BX295" i="1"/>
  <c r="BY295" i="1"/>
  <c r="BZ295" i="1"/>
  <c r="CA295" i="1"/>
  <c r="CB295" i="1"/>
  <c r="BX296" i="1"/>
  <c r="BY296" i="1"/>
  <c r="BZ296" i="1"/>
  <c r="CA296" i="1"/>
  <c r="CB296" i="1"/>
  <c r="BX297" i="1"/>
  <c r="BY297" i="1"/>
  <c r="BZ297" i="1"/>
  <c r="CA297" i="1"/>
  <c r="CB297" i="1"/>
  <c r="BX298" i="1"/>
  <c r="BY298" i="1"/>
  <c r="BZ298" i="1"/>
  <c r="CA298" i="1"/>
  <c r="CB298" i="1"/>
  <c r="BX299" i="1"/>
  <c r="BY299" i="1"/>
  <c r="BZ299" i="1"/>
  <c r="CA299" i="1"/>
  <c r="CB299" i="1"/>
  <c r="BX300" i="1"/>
  <c r="BY300" i="1"/>
  <c r="BZ300" i="1"/>
  <c r="CA300" i="1"/>
  <c r="CB300" i="1"/>
  <c r="BX301" i="1"/>
  <c r="BY301" i="1"/>
  <c r="BZ301" i="1"/>
  <c r="CA301" i="1"/>
  <c r="CB301" i="1"/>
  <c r="BX302" i="1"/>
  <c r="BY302" i="1"/>
  <c r="BZ302" i="1"/>
  <c r="CA302" i="1"/>
  <c r="CB302" i="1"/>
  <c r="BX304" i="1"/>
  <c r="BY304" i="1"/>
  <c r="BZ304" i="1"/>
  <c r="CA304" i="1"/>
  <c r="CB304" i="1"/>
  <c r="BX305" i="1"/>
  <c r="BY305" i="1"/>
  <c r="BZ305" i="1"/>
  <c r="CA305" i="1"/>
  <c r="CB305" i="1"/>
  <c r="BX306" i="1"/>
  <c r="BY306" i="1"/>
  <c r="BZ306" i="1"/>
  <c r="CA306" i="1"/>
  <c r="CB306" i="1"/>
  <c r="BX307" i="1"/>
  <c r="BY307" i="1"/>
  <c r="BZ307" i="1"/>
  <c r="CA307" i="1"/>
  <c r="CB307" i="1"/>
  <c r="BX310" i="1"/>
  <c r="BY310" i="1"/>
  <c r="BZ310" i="1"/>
  <c r="CA310" i="1"/>
  <c r="CB310" i="1"/>
  <c r="BX311" i="1"/>
  <c r="BY311" i="1"/>
  <c r="BZ311" i="1"/>
  <c r="CA311" i="1"/>
  <c r="CB311" i="1"/>
  <c r="BX315" i="1"/>
  <c r="BY315" i="1"/>
  <c r="BZ315" i="1"/>
  <c r="CA315" i="1"/>
  <c r="CB315" i="1"/>
  <c r="BX316" i="1"/>
  <c r="BY316" i="1"/>
  <c r="BZ316" i="1"/>
  <c r="CA316" i="1"/>
  <c r="CB316" i="1"/>
  <c r="BX318" i="1"/>
  <c r="BX317" i="1" s="1"/>
  <c r="BY318" i="1"/>
  <c r="BY317" i="1" s="1"/>
  <c r="BZ318" i="1"/>
  <c r="BZ317" i="1" s="1"/>
  <c r="CA318" i="1"/>
  <c r="CA317" i="1" s="1"/>
  <c r="CB318" i="1"/>
  <c r="CB317" i="1" s="1"/>
  <c r="BX320" i="1"/>
  <c r="BX319" i="1" s="1"/>
  <c r="BY320" i="1"/>
  <c r="BY319" i="1" s="1"/>
  <c r="BZ320" i="1"/>
  <c r="BZ319" i="1" s="1"/>
  <c r="CA320" i="1"/>
  <c r="CA319" i="1" s="1"/>
  <c r="CB320" i="1"/>
  <c r="CB319" i="1" s="1"/>
  <c r="BX322" i="1"/>
  <c r="BX321" i="1" s="1"/>
  <c r="BY322" i="1"/>
  <c r="BY321" i="1" s="1"/>
  <c r="BZ322" i="1"/>
  <c r="BZ321" i="1" s="1"/>
  <c r="CA322" i="1"/>
  <c r="CA321" i="1" s="1"/>
  <c r="CB322" i="1"/>
  <c r="CB321" i="1" s="1"/>
  <c r="BX324" i="1"/>
  <c r="BY324" i="1"/>
  <c r="BZ324" i="1"/>
  <c r="CA324" i="1"/>
  <c r="CB324" i="1"/>
  <c r="BX325" i="1"/>
  <c r="BY325" i="1"/>
  <c r="BZ325" i="1"/>
  <c r="CA325" i="1"/>
  <c r="CB325" i="1"/>
  <c r="BX326" i="1"/>
  <c r="BY326" i="1"/>
  <c r="BZ326" i="1"/>
  <c r="CA326" i="1"/>
  <c r="CB326" i="1"/>
  <c r="BX327" i="1"/>
  <c r="BY327" i="1"/>
  <c r="BZ327" i="1"/>
  <c r="CA327" i="1"/>
  <c r="CB327" i="1"/>
  <c r="BX328" i="1"/>
  <c r="BY328" i="1"/>
  <c r="BZ328" i="1"/>
  <c r="CA328" i="1"/>
  <c r="CB328" i="1"/>
  <c r="BX329" i="1"/>
  <c r="BY329" i="1"/>
  <c r="BZ329" i="1"/>
  <c r="CA329" i="1"/>
  <c r="CB329" i="1"/>
  <c r="BX330" i="1"/>
  <c r="BY330" i="1"/>
  <c r="BZ330" i="1"/>
  <c r="CA330" i="1"/>
  <c r="CB330" i="1"/>
  <c r="BX331" i="1"/>
  <c r="BY331" i="1"/>
  <c r="BZ331" i="1"/>
  <c r="CA331" i="1"/>
  <c r="CB331" i="1"/>
  <c r="BX332" i="1"/>
  <c r="BY332" i="1"/>
  <c r="BZ332" i="1"/>
  <c r="CA332" i="1"/>
  <c r="CB332" i="1"/>
  <c r="BX333" i="1"/>
  <c r="BY333" i="1"/>
  <c r="BZ333" i="1"/>
  <c r="CA333" i="1"/>
  <c r="CB333" i="1"/>
  <c r="BX334" i="1"/>
  <c r="BY334" i="1"/>
  <c r="BZ334" i="1"/>
  <c r="CA334" i="1"/>
  <c r="CB334" i="1"/>
  <c r="BX335" i="1"/>
  <c r="BY335" i="1"/>
  <c r="BZ335" i="1"/>
  <c r="CA335" i="1"/>
  <c r="CB335" i="1"/>
  <c r="BX336" i="1"/>
  <c r="BY336" i="1"/>
  <c r="BZ336" i="1"/>
  <c r="CA336" i="1"/>
  <c r="CB336" i="1"/>
  <c r="BX337" i="1"/>
  <c r="BY337" i="1"/>
  <c r="BZ337" i="1"/>
  <c r="CA337" i="1"/>
  <c r="CB337" i="1"/>
  <c r="BX339" i="1"/>
  <c r="BX338" i="1" s="1"/>
  <c r="BY339" i="1"/>
  <c r="BY338" i="1" s="1"/>
  <c r="BZ339" i="1"/>
  <c r="BZ338" i="1" s="1"/>
  <c r="CA339" i="1"/>
  <c r="CA338" i="1" s="1"/>
  <c r="CB339" i="1"/>
  <c r="CB338" i="1" s="1"/>
  <c r="BX341" i="1"/>
  <c r="BX340" i="1" s="1"/>
  <c r="BY341" i="1"/>
  <c r="BY340" i="1" s="1"/>
  <c r="BZ341" i="1"/>
  <c r="BZ340" i="1" s="1"/>
  <c r="CA341" i="1"/>
  <c r="CA340" i="1" s="1"/>
  <c r="CB341" i="1"/>
  <c r="CB340" i="1" s="1"/>
  <c r="BX345" i="1"/>
  <c r="BX344" i="1" s="1"/>
  <c r="BY345" i="1"/>
  <c r="BY344" i="1" s="1"/>
  <c r="BZ345" i="1"/>
  <c r="BZ344" i="1" s="1"/>
  <c r="CA345" i="1"/>
  <c r="CA344" i="1" s="1"/>
  <c r="CB345" i="1"/>
  <c r="CB344" i="1" s="1"/>
  <c r="BX347" i="1"/>
  <c r="BX346" i="1" s="1"/>
  <c r="BY347" i="1"/>
  <c r="BY346" i="1" s="1"/>
  <c r="BZ347" i="1"/>
  <c r="BZ346" i="1" s="1"/>
  <c r="CA347" i="1"/>
  <c r="CA346" i="1" s="1"/>
  <c r="CB347" i="1"/>
  <c r="CB346" i="1" s="1"/>
  <c r="BX349" i="1"/>
  <c r="BX348" i="1" s="1"/>
  <c r="BY349" i="1"/>
  <c r="BY348" i="1" s="1"/>
  <c r="BZ349" i="1"/>
  <c r="BZ348" i="1" s="1"/>
  <c r="CA349" i="1"/>
  <c r="CA348" i="1" s="1"/>
  <c r="CB349" i="1"/>
  <c r="CB348" i="1" s="1"/>
  <c r="BX351" i="1"/>
  <c r="BX350" i="1" s="1"/>
  <c r="BY351" i="1"/>
  <c r="BY350" i="1" s="1"/>
  <c r="BZ351" i="1"/>
  <c r="BZ350" i="1" s="1"/>
  <c r="CA351" i="1"/>
  <c r="CA350" i="1" s="1"/>
  <c r="CB351" i="1"/>
  <c r="CB350" i="1" s="1"/>
  <c r="BX353" i="1"/>
  <c r="BX352" i="1" s="1"/>
  <c r="BY353" i="1"/>
  <c r="BY352" i="1" s="1"/>
  <c r="BZ353" i="1"/>
  <c r="BZ352" i="1" s="1"/>
  <c r="CA353" i="1"/>
  <c r="CA352" i="1" s="1"/>
  <c r="CB353" i="1"/>
  <c r="CB352" i="1" s="1"/>
  <c r="BX357" i="1"/>
  <c r="BX356" i="1" s="1"/>
  <c r="BY357" i="1"/>
  <c r="BY356" i="1" s="1"/>
  <c r="BZ357" i="1"/>
  <c r="BZ356" i="1" s="1"/>
  <c r="CA357" i="1"/>
  <c r="CA356" i="1" s="1"/>
  <c r="CB357" i="1"/>
  <c r="CB356" i="1" s="1"/>
  <c r="BX359" i="1"/>
  <c r="BX358" i="1" s="1"/>
  <c r="BY359" i="1"/>
  <c r="BY358" i="1" s="1"/>
  <c r="BZ359" i="1"/>
  <c r="BZ358" i="1" s="1"/>
  <c r="CA359" i="1"/>
  <c r="CA358" i="1" s="1"/>
  <c r="CB359" i="1"/>
  <c r="CB358" i="1" s="1"/>
  <c r="BX361" i="1"/>
  <c r="BX360" i="1" s="1"/>
  <c r="BY361" i="1"/>
  <c r="BY360" i="1" s="1"/>
  <c r="BZ361" i="1"/>
  <c r="BZ360" i="1" s="1"/>
  <c r="CA361" i="1"/>
  <c r="CA360" i="1" s="1"/>
  <c r="CB361" i="1"/>
  <c r="CB360" i="1" s="1"/>
  <c r="BX363" i="1"/>
  <c r="BX362" i="1" s="1"/>
  <c r="BY363" i="1"/>
  <c r="BY362" i="1" s="1"/>
  <c r="BZ363" i="1"/>
  <c r="BZ362" i="1" s="1"/>
  <c r="CA363" i="1"/>
  <c r="CA362" i="1" s="1"/>
  <c r="CB363" i="1"/>
  <c r="CB362" i="1" s="1"/>
  <c r="BX365" i="1"/>
  <c r="BY365" i="1"/>
  <c r="BZ365" i="1"/>
  <c r="CA365" i="1"/>
  <c r="CB365" i="1"/>
  <c r="BX366" i="1"/>
  <c r="BY366" i="1"/>
  <c r="BZ366" i="1"/>
  <c r="CA366" i="1"/>
  <c r="CB366" i="1"/>
  <c r="BX367" i="1"/>
  <c r="BY367" i="1"/>
  <c r="BZ367" i="1"/>
  <c r="CA367" i="1"/>
  <c r="CB367" i="1"/>
  <c r="BX368" i="1"/>
  <c r="BY368" i="1"/>
  <c r="BZ368" i="1"/>
  <c r="CA368" i="1"/>
  <c r="CB368" i="1"/>
  <c r="BX370" i="1"/>
  <c r="BY370" i="1"/>
  <c r="BZ370" i="1"/>
  <c r="CA370" i="1"/>
  <c r="CB370" i="1"/>
  <c r="BX371" i="1"/>
  <c r="BY371" i="1"/>
  <c r="BZ371" i="1"/>
  <c r="CA371" i="1"/>
  <c r="CB371" i="1"/>
  <c r="BX372" i="1"/>
  <c r="BY372" i="1"/>
  <c r="BZ372" i="1"/>
  <c r="CA372" i="1"/>
  <c r="CB372" i="1"/>
  <c r="BX373" i="1"/>
  <c r="BY373" i="1"/>
  <c r="BZ373" i="1"/>
  <c r="CA373" i="1"/>
  <c r="CB373" i="1"/>
  <c r="BX375" i="1"/>
  <c r="BY375" i="1"/>
  <c r="BZ375" i="1"/>
  <c r="CA375" i="1"/>
  <c r="CB375" i="1"/>
  <c r="BX376" i="1"/>
  <c r="BY376" i="1"/>
  <c r="BZ376" i="1"/>
  <c r="CA376" i="1"/>
  <c r="CB376" i="1"/>
  <c r="BX377" i="1"/>
  <c r="BY377" i="1"/>
  <c r="BZ377" i="1"/>
  <c r="CA377" i="1"/>
  <c r="CB377" i="1"/>
  <c r="BX378" i="1"/>
  <c r="BY378" i="1"/>
  <c r="BZ378" i="1"/>
  <c r="CA378" i="1"/>
  <c r="CB378" i="1"/>
  <c r="BX381" i="1"/>
  <c r="BX380" i="1" s="1"/>
  <c r="BY381" i="1"/>
  <c r="BY380" i="1" s="1"/>
  <c r="BZ381" i="1"/>
  <c r="BZ380" i="1" s="1"/>
  <c r="CA381" i="1"/>
  <c r="CA380" i="1" s="1"/>
  <c r="CB381" i="1"/>
  <c r="CB380" i="1" s="1"/>
  <c r="BX383" i="1"/>
  <c r="BX382" i="1" s="1"/>
  <c r="BY383" i="1"/>
  <c r="BY382" i="1" s="1"/>
  <c r="BZ383" i="1"/>
  <c r="BZ382" i="1" s="1"/>
  <c r="CA383" i="1"/>
  <c r="CA382" i="1" s="1"/>
  <c r="CB383" i="1"/>
  <c r="CB382" i="1" s="1"/>
  <c r="BX385" i="1"/>
  <c r="BX384" i="1" s="1"/>
  <c r="BY385" i="1"/>
  <c r="BY384" i="1" s="1"/>
  <c r="BZ385" i="1"/>
  <c r="BZ384" i="1" s="1"/>
  <c r="CA385" i="1"/>
  <c r="CA384" i="1" s="1"/>
  <c r="CB385" i="1"/>
  <c r="CB384" i="1" s="1"/>
  <c r="BX387" i="1"/>
  <c r="BX386" i="1" s="1"/>
  <c r="BY387" i="1"/>
  <c r="BY386" i="1" s="1"/>
  <c r="BZ387" i="1"/>
  <c r="BZ386" i="1" s="1"/>
  <c r="CA387" i="1"/>
  <c r="CA386" i="1" s="1"/>
  <c r="CB387" i="1"/>
  <c r="CB386" i="1" s="1"/>
  <c r="BX389" i="1"/>
  <c r="BX388" i="1" s="1"/>
  <c r="BY389" i="1"/>
  <c r="BY388" i="1" s="1"/>
  <c r="BZ389" i="1"/>
  <c r="BZ388" i="1" s="1"/>
  <c r="CA389" i="1"/>
  <c r="CA388" i="1" s="1"/>
  <c r="CB389" i="1"/>
  <c r="CB388" i="1" s="1"/>
  <c r="BX391" i="1"/>
  <c r="BX390" i="1" s="1"/>
  <c r="BY391" i="1"/>
  <c r="BY390" i="1" s="1"/>
  <c r="BZ391" i="1"/>
  <c r="BZ390" i="1" s="1"/>
  <c r="CA391" i="1"/>
  <c r="CA390" i="1" s="1"/>
  <c r="CB391" i="1"/>
  <c r="CB390" i="1" s="1"/>
  <c r="BX395" i="1"/>
  <c r="BY395" i="1"/>
  <c r="BZ395" i="1"/>
  <c r="CA395" i="1"/>
  <c r="CB395" i="1"/>
  <c r="BX396" i="1"/>
  <c r="BY396" i="1"/>
  <c r="BZ396" i="1"/>
  <c r="CA396" i="1"/>
  <c r="CB396" i="1"/>
  <c r="BX397" i="1"/>
  <c r="BY397" i="1"/>
  <c r="BZ397" i="1"/>
  <c r="CA397" i="1"/>
  <c r="CB397" i="1"/>
  <c r="BX398" i="1"/>
  <c r="BY398" i="1"/>
  <c r="BZ398" i="1"/>
  <c r="CA398" i="1"/>
  <c r="CB398" i="1"/>
  <c r="BX399" i="1"/>
  <c r="BY399" i="1"/>
  <c r="BZ399" i="1"/>
  <c r="CA399" i="1"/>
  <c r="CB399" i="1"/>
  <c r="BX400" i="1"/>
  <c r="BY400" i="1"/>
  <c r="BZ400" i="1"/>
  <c r="CA400" i="1"/>
  <c r="CB400" i="1"/>
  <c r="BX401" i="1"/>
  <c r="BY401" i="1"/>
  <c r="BZ401" i="1"/>
  <c r="CA401" i="1"/>
  <c r="CB401" i="1"/>
  <c r="BX402" i="1"/>
  <c r="BY402" i="1"/>
  <c r="BZ402" i="1"/>
  <c r="CA402" i="1"/>
  <c r="CB402" i="1"/>
  <c r="BX403" i="1"/>
  <c r="BY403" i="1"/>
  <c r="BZ403" i="1"/>
  <c r="CA403" i="1"/>
  <c r="CB403" i="1"/>
  <c r="BX404" i="1"/>
  <c r="BY404" i="1"/>
  <c r="BZ404" i="1"/>
  <c r="CA404" i="1"/>
  <c r="CB404" i="1"/>
  <c r="BX405" i="1"/>
  <c r="BY405" i="1"/>
  <c r="BZ405" i="1"/>
  <c r="CA405" i="1"/>
  <c r="CB405" i="1"/>
  <c r="BX406" i="1"/>
  <c r="BY406" i="1"/>
  <c r="BZ406" i="1"/>
  <c r="CA406" i="1"/>
  <c r="CB406" i="1"/>
  <c r="BX407" i="1"/>
  <c r="BY407" i="1"/>
  <c r="BZ407" i="1"/>
  <c r="CA407" i="1"/>
  <c r="CB407" i="1"/>
  <c r="BX408" i="1"/>
  <c r="BY408" i="1"/>
  <c r="BZ408" i="1"/>
  <c r="CA408" i="1"/>
  <c r="CB408" i="1"/>
  <c r="BX409" i="1"/>
  <c r="BY409" i="1"/>
  <c r="BZ409" i="1"/>
  <c r="CA409" i="1"/>
  <c r="CB409" i="1"/>
  <c r="BX410" i="1"/>
  <c r="BY410" i="1"/>
  <c r="BZ410" i="1"/>
  <c r="CA410" i="1"/>
  <c r="CB410" i="1"/>
  <c r="BX411" i="1"/>
  <c r="BY411" i="1"/>
  <c r="BZ411" i="1"/>
  <c r="CA411" i="1"/>
  <c r="CB411" i="1"/>
  <c r="BX412" i="1"/>
  <c r="BY412" i="1"/>
  <c r="BZ412" i="1"/>
  <c r="CA412" i="1"/>
  <c r="CB412" i="1"/>
  <c r="BX414" i="1"/>
  <c r="BY414" i="1"/>
  <c r="BZ414" i="1"/>
  <c r="CA414" i="1"/>
  <c r="CB414" i="1"/>
  <c r="BX415" i="1"/>
  <c r="BY415" i="1"/>
  <c r="BZ415" i="1"/>
  <c r="CA415" i="1"/>
  <c r="CB415" i="1"/>
  <c r="BX416" i="1"/>
  <c r="BY416" i="1"/>
  <c r="BZ416" i="1"/>
  <c r="CA416" i="1"/>
  <c r="CB416" i="1"/>
  <c r="BX417" i="1"/>
  <c r="BY417" i="1"/>
  <c r="BZ417" i="1"/>
  <c r="CA417" i="1"/>
  <c r="CB417" i="1"/>
  <c r="BX419" i="1"/>
  <c r="BY419" i="1"/>
  <c r="BZ419" i="1"/>
  <c r="CA419" i="1"/>
  <c r="CB419" i="1"/>
  <c r="BX420" i="1"/>
  <c r="BY420" i="1"/>
  <c r="BZ420" i="1"/>
  <c r="CA420" i="1"/>
  <c r="CB420" i="1"/>
  <c r="BX421" i="1"/>
  <c r="BY421" i="1"/>
  <c r="BZ421" i="1"/>
  <c r="CA421" i="1"/>
  <c r="CB421" i="1"/>
  <c r="BX422" i="1"/>
  <c r="BY422" i="1"/>
  <c r="BZ422" i="1"/>
  <c r="CA422" i="1"/>
  <c r="CB422" i="1"/>
  <c r="BX423" i="1"/>
  <c r="BY423" i="1"/>
  <c r="BZ423" i="1"/>
  <c r="CA423" i="1"/>
  <c r="CB423" i="1"/>
  <c r="BX425" i="1"/>
  <c r="BY425" i="1"/>
  <c r="BZ425" i="1"/>
  <c r="CA425" i="1"/>
  <c r="CB425" i="1"/>
  <c r="BX426" i="1"/>
  <c r="BY426" i="1"/>
  <c r="BZ426" i="1"/>
  <c r="CA426" i="1"/>
  <c r="CB426" i="1"/>
  <c r="BX427" i="1"/>
  <c r="BY427" i="1"/>
  <c r="BZ427" i="1"/>
  <c r="CA427" i="1"/>
  <c r="CB427" i="1"/>
  <c r="BX428" i="1"/>
  <c r="BY428" i="1"/>
  <c r="BZ428" i="1"/>
  <c r="CA428" i="1"/>
  <c r="CB428" i="1"/>
  <c r="BX429" i="1"/>
  <c r="BY429" i="1"/>
  <c r="BZ429" i="1"/>
  <c r="CA429" i="1"/>
  <c r="CB429" i="1"/>
  <c r="BX430" i="1"/>
  <c r="BY430" i="1"/>
  <c r="BZ430" i="1"/>
  <c r="CA430" i="1"/>
  <c r="CB430" i="1"/>
  <c r="BX431" i="1"/>
  <c r="BY431" i="1"/>
  <c r="BZ431" i="1"/>
  <c r="CA431" i="1"/>
  <c r="CB431" i="1"/>
  <c r="BX432" i="1"/>
  <c r="BY432" i="1"/>
  <c r="BZ432" i="1"/>
  <c r="CA432" i="1"/>
  <c r="CB432" i="1"/>
  <c r="BX433" i="1"/>
  <c r="BY433" i="1"/>
  <c r="BZ433" i="1"/>
  <c r="CA433" i="1"/>
  <c r="CB433" i="1"/>
  <c r="BX434" i="1"/>
  <c r="BY434" i="1"/>
  <c r="BZ434" i="1"/>
  <c r="CA434" i="1"/>
  <c r="CB434" i="1"/>
  <c r="BX435" i="1"/>
  <c r="BY435" i="1"/>
  <c r="BZ435" i="1"/>
  <c r="CA435" i="1"/>
  <c r="CB435" i="1"/>
  <c r="BX436" i="1"/>
  <c r="BY436" i="1"/>
  <c r="BZ436" i="1"/>
  <c r="CA436" i="1"/>
  <c r="CB436" i="1"/>
  <c r="BX437" i="1"/>
  <c r="BY437" i="1"/>
  <c r="BZ437" i="1"/>
  <c r="CA437" i="1"/>
  <c r="CB437" i="1"/>
  <c r="BX438" i="1"/>
  <c r="BY438" i="1"/>
  <c r="BZ438" i="1"/>
  <c r="CA438" i="1"/>
  <c r="CB438" i="1"/>
  <c r="BX439" i="1"/>
  <c r="BY439" i="1"/>
  <c r="BZ439" i="1"/>
  <c r="CA439" i="1"/>
  <c r="CB439" i="1"/>
  <c r="BX440" i="1"/>
  <c r="BY440" i="1"/>
  <c r="BZ440" i="1"/>
  <c r="CA440" i="1"/>
  <c r="CB440" i="1"/>
  <c r="BX441" i="1"/>
  <c r="BY441" i="1"/>
  <c r="BZ441" i="1"/>
  <c r="CA441" i="1"/>
  <c r="CB441" i="1"/>
  <c r="BX442" i="1"/>
  <c r="BY442" i="1"/>
  <c r="BZ442" i="1"/>
  <c r="CA442" i="1"/>
  <c r="CB442" i="1"/>
  <c r="BX443" i="1"/>
  <c r="BY443" i="1"/>
  <c r="BZ443" i="1"/>
  <c r="CA443" i="1"/>
  <c r="CB443" i="1"/>
  <c r="BX444" i="1"/>
  <c r="BY444" i="1"/>
  <c r="BZ444" i="1"/>
  <c r="CA444" i="1"/>
  <c r="CB444" i="1"/>
  <c r="BX445" i="1"/>
  <c r="BY445" i="1"/>
  <c r="BZ445" i="1"/>
  <c r="CA445" i="1"/>
  <c r="CB445" i="1"/>
  <c r="BX446" i="1"/>
  <c r="BY446" i="1"/>
  <c r="BZ446" i="1"/>
  <c r="CA446" i="1"/>
  <c r="CB446" i="1"/>
  <c r="BX447" i="1"/>
  <c r="BY447" i="1"/>
  <c r="BZ447" i="1"/>
  <c r="CA447" i="1"/>
  <c r="CB447" i="1"/>
  <c r="BX448" i="1"/>
  <c r="BY448" i="1"/>
  <c r="BZ448" i="1"/>
  <c r="CA448" i="1"/>
  <c r="CB448" i="1"/>
  <c r="BX449" i="1"/>
  <c r="BY449" i="1"/>
  <c r="BZ449" i="1"/>
  <c r="CA449" i="1"/>
  <c r="CB449" i="1"/>
  <c r="BX450" i="1"/>
  <c r="BY450" i="1"/>
  <c r="BZ450" i="1"/>
  <c r="CA450" i="1"/>
  <c r="CB450" i="1"/>
  <c r="BX451" i="1"/>
  <c r="BY451" i="1"/>
  <c r="BZ451" i="1"/>
  <c r="CA451" i="1"/>
  <c r="CB451" i="1"/>
  <c r="BX452" i="1"/>
  <c r="BY452" i="1"/>
  <c r="BZ452" i="1"/>
  <c r="CA452" i="1"/>
  <c r="CB452" i="1"/>
  <c r="BX453" i="1"/>
  <c r="BY453" i="1"/>
  <c r="BZ453" i="1"/>
  <c r="CA453" i="1"/>
  <c r="CB453" i="1"/>
  <c r="BX454" i="1"/>
  <c r="BY454" i="1"/>
  <c r="BZ454" i="1"/>
  <c r="CA454" i="1"/>
  <c r="CB454" i="1"/>
  <c r="BX455" i="1"/>
  <c r="BY455" i="1"/>
  <c r="BZ455" i="1"/>
  <c r="CA455" i="1"/>
  <c r="CB455" i="1"/>
  <c r="BX456" i="1"/>
  <c r="BY456" i="1"/>
  <c r="BZ456" i="1"/>
  <c r="CA456" i="1"/>
  <c r="CB456" i="1"/>
  <c r="BX457" i="1"/>
  <c r="BY457" i="1"/>
  <c r="BZ457" i="1"/>
  <c r="CA457" i="1"/>
  <c r="CB457" i="1"/>
  <c r="BX458" i="1"/>
  <c r="BY458" i="1"/>
  <c r="BZ458" i="1"/>
  <c r="CA458" i="1"/>
  <c r="CB458" i="1"/>
  <c r="BX459" i="1"/>
  <c r="BY459" i="1"/>
  <c r="BZ459" i="1"/>
  <c r="CA459" i="1"/>
  <c r="CB459" i="1"/>
  <c r="BX460" i="1"/>
  <c r="BY460" i="1"/>
  <c r="BZ460" i="1"/>
  <c r="CA460" i="1"/>
  <c r="CB460" i="1"/>
  <c r="BX461" i="1"/>
  <c r="BY461" i="1"/>
  <c r="BZ461" i="1"/>
  <c r="CA461" i="1"/>
  <c r="CB461" i="1"/>
  <c r="BX462" i="1"/>
  <c r="BY462" i="1"/>
  <c r="BZ462" i="1"/>
  <c r="CA462" i="1"/>
  <c r="CB462" i="1"/>
  <c r="BX463" i="1"/>
  <c r="BY463" i="1"/>
  <c r="BZ463" i="1"/>
  <c r="CA463" i="1"/>
  <c r="CB463" i="1"/>
  <c r="BX464" i="1"/>
  <c r="BY464" i="1"/>
  <c r="BZ464" i="1"/>
  <c r="CA464" i="1"/>
  <c r="CB464" i="1"/>
  <c r="BX465" i="1"/>
  <c r="BY465" i="1"/>
  <c r="BZ465" i="1"/>
  <c r="CA465" i="1"/>
  <c r="CB465" i="1"/>
  <c r="BX466" i="1"/>
  <c r="BY466" i="1"/>
  <c r="BZ466" i="1"/>
  <c r="CA466" i="1"/>
  <c r="CB466" i="1"/>
  <c r="BX467" i="1"/>
  <c r="BY467" i="1"/>
  <c r="BZ467" i="1"/>
  <c r="CA467" i="1"/>
  <c r="CB467" i="1"/>
  <c r="BX468" i="1"/>
  <c r="BY468" i="1"/>
  <c r="BZ468" i="1"/>
  <c r="CA468" i="1"/>
  <c r="CB468" i="1"/>
  <c r="BX469" i="1"/>
  <c r="BY469" i="1"/>
  <c r="BZ469" i="1"/>
  <c r="CA469" i="1"/>
  <c r="CB469" i="1"/>
  <c r="BX470" i="1"/>
  <c r="BY470" i="1"/>
  <c r="BZ470" i="1"/>
  <c r="CA470" i="1"/>
  <c r="CB470" i="1"/>
  <c r="BX471" i="1"/>
  <c r="BY471" i="1"/>
  <c r="BZ471" i="1"/>
  <c r="CA471" i="1"/>
  <c r="CB471" i="1"/>
  <c r="BX472" i="1"/>
  <c r="BY472" i="1"/>
  <c r="BZ472" i="1"/>
  <c r="CA472" i="1"/>
  <c r="CB472" i="1"/>
  <c r="BX473" i="1"/>
  <c r="BY473" i="1"/>
  <c r="BZ473" i="1"/>
  <c r="CA473" i="1"/>
  <c r="CB473" i="1"/>
  <c r="BX474" i="1"/>
  <c r="BY474" i="1"/>
  <c r="BZ474" i="1"/>
  <c r="CA474" i="1"/>
  <c r="CB474" i="1"/>
  <c r="BX475" i="1"/>
  <c r="BY475" i="1"/>
  <c r="BZ475" i="1"/>
  <c r="CA475" i="1"/>
  <c r="CB475" i="1"/>
  <c r="BX476" i="1"/>
  <c r="BY476" i="1"/>
  <c r="BZ476" i="1"/>
  <c r="CA476" i="1"/>
  <c r="CB476" i="1"/>
  <c r="BX477" i="1"/>
  <c r="BY477" i="1"/>
  <c r="BZ477" i="1"/>
  <c r="CA477" i="1"/>
  <c r="CB477" i="1"/>
  <c r="BX478" i="1"/>
  <c r="BY478" i="1"/>
  <c r="BZ478" i="1"/>
  <c r="CA478" i="1"/>
  <c r="CB478" i="1"/>
  <c r="BX479" i="1"/>
  <c r="BY479" i="1"/>
  <c r="BZ479" i="1"/>
  <c r="CA479" i="1"/>
  <c r="CB479" i="1"/>
  <c r="BX480" i="1"/>
  <c r="BY480" i="1"/>
  <c r="BZ480" i="1"/>
  <c r="CA480" i="1"/>
  <c r="CB480" i="1"/>
  <c r="BX481" i="1"/>
  <c r="BY481" i="1"/>
  <c r="BZ481" i="1"/>
  <c r="CA481" i="1"/>
  <c r="CB481" i="1"/>
  <c r="BX482" i="1"/>
  <c r="BY482" i="1"/>
  <c r="BZ482" i="1"/>
  <c r="CA482" i="1"/>
  <c r="CB482" i="1"/>
  <c r="BX483" i="1"/>
  <c r="BY483" i="1"/>
  <c r="BZ483" i="1"/>
  <c r="CA483" i="1"/>
  <c r="CB483" i="1"/>
  <c r="BX484" i="1"/>
  <c r="BY484" i="1"/>
  <c r="BZ484" i="1"/>
  <c r="CA484" i="1"/>
  <c r="CB484" i="1"/>
  <c r="BX485" i="1"/>
  <c r="BY485" i="1"/>
  <c r="BZ485" i="1"/>
  <c r="CA485" i="1"/>
  <c r="CB485" i="1"/>
  <c r="BX486" i="1"/>
  <c r="BY486" i="1"/>
  <c r="BZ486" i="1"/>
  <c r="CA486" i="1"/>
  <c r="CB486" i="1"/>
  <c r="BX487" i="1"/>
  <c r="BY487" i="1"/>
  <c r="BZ487" i="1"/>
  <c r="CA487" i="1"/>
  <c r="CB487" i="1"/>
  <c r="BX488" i="1"/>
  <c r="BY488" i="1"/>
  <c r="BZ488" i="1"/>
  <c r="CA488" i="1"/>
  <c r="CB488" i="1"/>
  <c r="BX489" i="1"/>
  <c r="BY489" i="1"/>
  <c r="BZ489" i="1"/>
  <c r="CA489" i="1"/>
  <c r="CB489" i="1"/>
  <c r="BX490" i="1"/>
  <c r="BY490" i="1"/>
  <c r="BZ490" i="1"/>
  <c r="CA490" i="1"/>
  <c r="CB490" i="1"/>
  <c r="BX491" i="1"/>
  <c r="BY491" i="1"/>
  <c r="BZ491" i="1"/>
  <c r="CA491" i="1"/>
  <c r="CB491" i="1"/>
  <c r="BX492" i="1"/>
  <c r="BY492" i="1"/>
  <c r="BZ492" i="1"/>
  <c r="CA492" i="1"/>
  <c r="CB492" i="1"/>
  <c r="BX493" i="1"/>
  <c r="BY493" i="1"/>
  <c r="BZ493" i="1"/>
  <c r="CA493" i="1"/>
  <c r="CB493" i="1"/>
  <c r="BX494" i="1"/>
  <c r="BY494" i="1"/>
  <c r="BZ494" i="1"/>
  <c r="CA494" i="1"/>
  <c r="CB494" i="1"/>
  <c r="BX495" i="1"/>
  <c r="BY495" i="1"/>
  <c r="BZ495" i="1"/>
  <c r="CA495" i="1"/>
  <c r="CB495" i="1"/>
  <c r="BX496" i="1"/>
  <c r="BY496" i="1"/>
  <c r="BZ496" i="1"/>
  <c r="CA496" i="1"/>
  <c r="CB496" i="1"/>
  <c r="BX497" i="1"/>
  <c r="BY497" i="1"/>
  <c r="BZ497" i="1"/>
  <c r="CA497" i="1"/>
  <c r="CB497" i="1"/>
  <c r="BX498" i="1"/>
  <c r="BY498" i="1"/>
  <c r="BZ498" i="1"/>
  <c r="CA498" i="1"/>
  <c r="CB498" i="1"/>
  <c r="BX499" i="1"/>
  <c r="BY499" i="1"/>
  <c r="BZ499" i="1"/>
  <c r="CA499" i="1"/>
  <c r="CB499" i="1"/>
  <c r="BX500" i="1"/>
  <c r="BY500" i="1"/>
  <c r="BZ500" i="1"/>
  <c r="CA500" i="1"/>
  <c r="CB500" i="1"/>
  <c r="BX501" i="1"/>
  <c r="BY501" i="1"/>
  <c r="BZ501" i="1"/>
  <c r="CA501" i="1"/>
  <c r="CB501" i="1"/>
  <c r="BX502" i="1"/>
  <c r="BY502" i="1"/>
  <c r="BZ502" i="1"/>
  <c r="CA502" i="1"/>
  <c r="CB502" i="1"/>
  <c r="BX503" i="1"/>
  <c r="BY503" i="1"/>
  <c r="BZ503" i="1"/>
  <c r="CA503" i="1"/>
  <c r="CB503" i="1"/>
  <c r="BX504" i="1"/>
  <c r="BY504" i="1"/>
  <c r="BZ504" i="1"/>
  <c r="CA504" i="1"/>
  <c r="CB504" i="1"/>
  <c r="BX505" i="1"/>
  <c r="BY505" i="1"/>
  <c r="BZ505" i="1"/>
  <c r="CA505" i="1"/>
  <c r="CB505" i="1"/>
  <c r="BX506" i="1"/>
  <c r="BY506" i="1"/>
  <c r="BZ506" i="1"/>
  <c r="CA506" i="1"/>
  <c r="CB506" i="1"/>
  <c r="BX507" i="1"/>
  <c r="BY507" i="1"/>
  <c r="BZ507" i="1"/>
  <c r="CA507" i="1"/>
  <c r="CB507" i="1"/>
  <c r="BX508" i="1"/>
  <c r="BY508" i="1"/>
  <c r="BZ508" i="1"/>
  <c r="CA508" i="1"/>
  <c r="CB508" i="1"/>
  <c r="BX509" i="1"/>
  <c r="BY509" i="1"/>
  <c r="BZ509" i="1"/>
  <c r="CA509" i="1"/>
  <c r="CB509" i="1"/>
  <c r="BX510" i="1"/>
  <c r="BY510" i="1"/>
  <c r="BZ510" i="1"/>
  <c r="CA510" i="1"/>
  <c r="CB510" i="1"/>
  <c r="BX511" i="1"/>
  <c r="BY511" i="1"/>
  <c r="BZ511" i="1"/>
  <c r="CA511" i="1"/>
  <c r="CB511" i="1"/>
  <c r="BX512" i="1"/>
  <c r="BY512" i="1"/>
  <c r="BZ512" i="1"/>
  <c r="CA512" i="1"/>
  <c r="CB512" i="1"/>
  <c r="BX513" i="1"/>
  <c r="BY513" i="1"/>
  <c r="BZ513" i="1"/>
  <c r="CA513" i="1"/>
  <c r="CB513" i="1"/>
  <c r="BX514" i="1"/>
  <c r="BY514" i="1"/>
  <c r="BZ514" i="1"/>
  <c r="CA514" i="1"/>
  <c r="CB514" i="1"/>
  <c r="BX515" i="1"/>
  <c r="BY515" i="1"/>
  <c r="BZ515" i="1"/>
  <c r="CA515" i="1"/>
  <c r="CB515" i="1"/>
  <c r="BX516" i="1"/>
  <c r="BY516" i="1"/>
  <c r="BZ516" i="1"/>
  <c r="CA516" i="1"/>
  <c r="CB516" i="1"/>
  <c r="BX517" i="1"/>
  <c r="BY517" i="1"/>
  <c r="BZ517" i="1"/>
  <c r="CA517" i="1"/>
  <c r="CB517" i="1"/>
  <c r="BX518" i="1"/>
  <c r="BY518" i="1"/>
  <c r="BZ518" i="1"/>
  <c r="CA518" i="1"/>
  <c r="CB518" i="1"/>
  <c r="BX519" i="1"/>
  <c r="BY519" i="1"/>
  <c r="BZ519" i="1"/>
  <c r="CA519" i="1"/>
  <c r="CB519" i="1"/>
  <c r="BX520" i="1"/>
  <c r="BY520" i="1"/>
  <c r="BZ520" i="1"/>
  <c r="CA520" i="1"/>
  <c r="CB520" i="1"/>
  <c r="BX521" i="1"/>
  <c r="BY521" i="1"/>
  <c r="BZ521" i="1"/>
  <c r="CA521" i="1"/>
  <c r="CB521" i="1"/>
  <c r="BX522" i="1"/>
  <c r="BY522" i="1"/>
  <c r="BZ522" i="1"/>
  <c r="CA522" i="1"/>
  <c r="CB522" i="1"/>
  <c r="BX523" i="1"/>
  <c r="BY523" i="1"/>
  <c r="BZ523" i="1"/>
  <c r="CA523" i="1"/>
  <c r="CB523" i="1"/>
  <c r="BX524" i="1"/>
  <c r="BY524" i="1"/>
  <c r="BZ524" i="1"/>
  <c r="CA524" i="1"/>
  <c r="CB524" i="1"/>
  <c r="BX525" i="1"/>
  <c r="BY525" i="1"/>
  <c r="BZ525" i="1"/>
  <c r="CA525" i="1"/>
  <c r="CB525" i="1"/>
  <c r="BX526" i="1"/>
  <c r="BY526" i="1"/>
  <c r="BZ526" i="1"/>
  <c r="CA526" i="1"/>
  <c r="CB526" i="1"/>
  <c r="BX527" i="1"/>
  <c r="BY527" i="1"/>
  <c r="BZ527" i="1"/>
  <c r="CA527" i="1"/>
  <c r="CB527" i="1"/>
  <c r="BX528" i="1"/>
  <c r="BY528" i="1"/>
  <c r="BZ528" i="1"/>
  <c r="CA528" i="1"/>
  <c r="CB528" i="1"/>
  <c r="BX529" i="1"/>
  <c r="BY529" i="1"/>
  <c r="BZ529" i="1"/>
  <c r="CA529" i="1"/>
  <c r="CB529" i="1"/>
  <c r="BX530" i="1"/>
  <c r="BY530" i="1"/>
  <c r="BZ530" i="1"/>
  <c r="CA530" i="1"/>
  <c r="CB530" i="1"/>
  <c r="BX531" i="1"/>
  <c r="BY531" i="1"/>
  <c r="BZ531" i="1"/>
  <c r="CA531" i="1"/>
  <c r="CB531" i="1"/>
  <c r="BX532" i="1"/>
  <c r="BY532" i="1"/>
  <c r="BZ532" i="1"/>
  <c r="CA532" i="1"/>
  <c r="CB532" i="1"/>
  <c r="BX533" i="1"/>
  <c r="BY533" i="1"/>
  <c r="BZ533" i="1"/>
  <c r="CA533" i="1"/>
  <c r="CB533" i="1"/>
  <c r="BX534" i="1"/>
  <c r="BY534" i="1"/>
  <c r="BZ534" i="1"/>
  <c r="CA534" i="1"/>
  <c r="CB534" i="1"/>
  <c r="BX535" i="1"/>
  <c r="BY535" i="1"/>
  <c r="BZ535" i="1"/>
  <c r="CA535" i="1"/>
  <c r="CB535" i="1"/>
  <c r="BX536" i="1"/>
  <c r="BY536" i="1"/>
  <c r="BZ536" i="1"/>
  <c r="CA536" i="1"/>
  <c r="CB536" i="1"/>
  <c r="BX537" i="1"/>
  <c r="BX794" i="1" s="1"/>
  <c r="BY537" i="1"/>
  <c r="BY794" i="1" s="1"/>
  <c r="BZ537" i="1"/>
  <c r="BZ794" i="1" s="1"/>
  <c r="CA537" i="1"/>
  <c r="CA794" i="1" s="1"/>
  <c r="CB537" i="1"/>
  <c r="CB794" i="1" s="1"/>
  <c r="BX538" i="1"/>
  <c r="BY538" i="1"/>
  <c r="BZ538" i="1"/>
  <c r="CA538" i="1"/>
  <c r="CB538" i="1"/>
  <c r="BX539" i="1"/>
  <c r="BY539" i="1"/>
  <c r="BZ539" i="1"/>
  <c r="CA539" i="1"/>
  <c r="CB539" i="1"/>
  <c r="BX540" i="1"/>
  <c r="BY540" i="1"/>
  <c r="BZ540" i="1"/>
  <c r="CA540" i="1"/>
  <c r="CB540" i="1"/>
  <c r="BX541" i="1"/>
  <c r="BY541" i="1"/>
  <c r="BZ541" i="1"/>
  <c r="CA541" i="1"/>
  <c r="CB541" i="1"/>
  <c r="BX542" i="1"/>
  <c r="BY542" i="1"/>
  <c r="BZ542" i="1"/>
  <c r="CA542" i="1"/>
  <c r="CB542" i="1"/>
  <c r="BX543" i="1"/>
  <c r="BY543" i="1"/>
  <c r="BZ543" i="1"/>
  <c r="CA543" i="1"/>
  <c r="CB543" i="1"/>
  <c r="BX544" i="1"/>
  <c r="BY544" i="1"/>
  <c r="BZ544" i="1"/>
  <c r="CA544" i="1"/>
  <c r="CB544" i="1"/>
  <c r="BX545" i="1"/>
  <c r="BY545" i="1"/>
  <c r="BZ545" i="1"/>
  <c r="CA545" i="1"/>
  <c r="CB545" i="1"/>
  <c r="BX546" i="1"/>
  <c r="BY546" i="1"/>
  <c r="BZ546" i="1"/>
  <c r="CA546" i="1"/>
  <c r="CB546" i="1"/>
  <c r="BX547" i="1"/>
  <c r="BY547" i="1"/>
  <c r="BZ547" i="1"/>
  <c r="CA547" i="1"/>
  <c r="CB547" i="1"/>
  <c r="BX548" i="1"/>
  <c r="BY548" i="1"/>
  <c r="BZ548" i="1"/>
  <c r="CA548" i="1"/>
  <c r="CB548" i="1"/>
  <c r="BX549" i="1"/>
  <c r="BY549" i="1"/>
  <c r="BZ549" i="1"/>
  <c r="CA549" i="1"/>
  <c r="CB549" i="1"/>
  <c r="BX550" i="1"/>
  <c r="BY550" i="1"/>
  <c r="BZ550" i="1"/>
  <c r="CA550" i="1"/>
  <c r="CB550" i="1"/>
  <c r="BX551" i="1"/>
  <c r="BY551" i="1"/>
  <c r="BZ551" i="1"/>
  <c r="CA551" i="1"/>
  <c r="CB551" i="1"/>
  <c r="BX552" i="1"/>
  <c r="BY552" i="1"/>
  <c r="BZ552" i="1"/>
  <c r="CA552" i="1"/>
  <c r="CB552" i="1"/>
  <c r="BX553" i="1"/>
  <c r="BY553" i="1"/>
  <c r="BZ553" i="1"/>
  <c r="CA553" i="1"/>
  <c r="CB553" i="1"/>
  <c r="BX554" i="1"/>
  <c r="BY554" i="1"/>
  <c r="BZ554" i="1"/>
  <c r="CA554" i="1"/>
  <c r="CB554" i="1"/>
  <c r="BX555" i="1"/>
  <c r="BY555" i="1"/>
  <c r="BZ555" i="1"/>
  <c r="CA555" i="1"/>
  <c r="CB555" i="1"/>
  <c r="BX556" i="1"/>
  <c r="BY556" i="1"/>
  <c r="BZ556" i="1"/>
  <c r="CA556" i="1"/>
  <c r="CB556" i="1"/>
  <c r="BX557" i="1"/>
  <c r="BY557" i="1"/>
  <c r="BZ557" i="1"/>
  <c r="CA557" i="1"/>
  <c r="CB557" i="1"/>
  <c r="BX558" i="1"/>
  <c r="BY558" i="1"/>
  <c r="BZ558" i="1"/>
  <c r="CA558" i="1"/>
  <c r="CB558" i="1"/>
  <c r="BX559" i="1"/>
  <c r="BY559" i="1"/>
  <c r="BZ559" i="1"/>
  <c r="CA559" i="1"/>
  <c r="CB559" i="1"/>
  <c r="BX560" i="1"/>
  <c r="BY560" i="1"/>
  <c r="BZ560" i="1"/>
  <c r="CA560" i="1"/>
  <c r="CB560" i="1"/>
  <c r="BX561" i="1"/>
  <c r="BY561" i="1"/>
  <c r="BZ561" i="1"/>
  <c r="CA561" i="1"/>
  <c r="CB561" i="1"/>
  <c r="BX562" i="1"/>
  <c r="BY562" i="1"/>
  <c r="BZ562" i="1"/>
  <c r="CA562" i="1"/>
  <c r="CB562" i="1"/>
  <c r="BX563" i="1"/>
  <c r="BY563" i="1"/>
  <c r="BZ563" i="1"/>
  <c r="CA563" i="1"/>
  <c r="CB563" i="1"/>
  <c r="BX564" i="1"/>
  <c r="BY564" i="1"/>
  <c r="BZ564" i="1"/>
  <c r="CA564" i="1"/>
  <c r="CB564" i="1"/>
  <c r="BX565" i="1"/>
  <c r="BY565" i="1"/>
  <c r="BZ565" i="1"/>
  <c r="CA565" i="1"/>
  <c r="CB565" i="1"/>
  <c r="BX566" i="1"/>
  <c r="BY566" i="1"/>
  <c r="BZ566" i="1"/>
  <c r="CA566" i="1"/>
  <c r="CB566" i="1"/>
  <c r="BX567" i="1"/>
  <c r="BY567" i="1"/>
  <c r="BZ567" i="1"/>
  <c r="CA567" i="1"/>
  <c r="CB567" i="1"/>
  <c r="BX568" i="1"/>
  <c r="BY568" i="1"/>
  <c r="BZ568" i="1"/>
  <c r="CA568" i="1"/>
  <c r="CB568" i="1"/>
  <c r="BX569" i="1"/>
  <c r="BY569" i="1"/>
  <c r="BZ569" i="1"/>
  <c r="CA569" i="1"/>
  <c r="CB569" i="1"/>
  <c r="BX570" i="1"/>
  <c r="BY570" i="1"/>
  <c r="BZ570" i="1"/>
  <c r="CA570" i="1"/>
  <c r="CB570" i="1"/>
  <c r="BX571" i="1"/>
  <c r="BY571" i="1"/>
  <c r="BZ571" i="1"/>
  <c r="CA571" i="1"/>
  <c r="CB571" i="1"/>
  <c r="BX572" i="1"/>
  <c r="BY572" i="1"/>
  <c r="BZ572" i="1"/>
  <c r="CA572" i="1"/>
  <c r="CB572" i="1"/>
  <c r="BX573" i="1"/>
  <c r="BY573" i="1"/>
  <c r="BZ573" i="1"/>
  <c r="CA573" i="1"/>
  <c r="CB573" i="1"/>
  <c r="BX574" i="1"/>
  <c r="BY574" i="1"/>
  <c r="BZ574" i="1"/>
  <c r="CA574" i="1"/>
  <c r="CB574" i="1"/>
  <c r="BX575" i="1"/>
  <c r="BY575" i="1"/>
  <c r="BZ575" i="1"/>
  <c r="CA575" i="1"/>
  <c r="CB575" i="1"/>
  <c r="BX576" i="1"/>
  <c r="BY576" i="1"/>
  <c r="BZ576" i="1"/>
  <c r="CA576" i="1"/>
  <c r="CB576" i="1"/>
  <c r="BX577" i="1"/>
  <c r="BY577" i="1"/>
  <c r="BZ577" i="1"/>
  <c r="CA577" i="1"/>
  <c r="CB577" i="1"/>
  <c r="BX578" i="1"/>
  <c r="BY578" i="1"/>
  <c r="BZ578" i="1"/>
  <c r="CA578" i="1"/>
  <c r="CB578" i="1"/>
  <c r="BX579" i="1"/>
  <c r="BY579" i="1"/>
  <c r="BZ579" i="1"/>
  <c r="CA579" i="1"/>
  <c r="CB579" i="1"/>
  <c r="BX580" i="1"/>
  <c r="BY580" i="1"/>
  <c r="BZ580" i="1"/>
  <c r="CA580" i="1"/>
  <c r="CB580" i="1"/>
  <c r="BX581" i="1"/>
  <c r="BY581" i="1"/>
  <c r="BZ581" i="1"/>
  <c r="CA581" i="1"/>
  <c r="CB581" i="1"/>
  <c r="BX582" i="1"/>
  <c r="BY582" i="1"/>
  <c r="BZ582" i="1"/>
  <c r="CA582" i="1"/>
  <c r="CB582" i="1"/>
  <c r="BX583" i="1"/>
  <c r="BY583" i="1"/>
  <c r="BZ583" i="1"/>
  <c r="CA583" i="1"/>
  <c r="CB583" i="1"/>
  <c r="BX584" i="1"/>
  <c r="BY584" i="1"/>
  <c r="BZ584" i="1"/>
  <c r="CA584" i="1"/>
  <c r="CB584" i="1"/>
  <c r="BX585" i="1"/>
  <c r="BY585" i="1"/>
  <c r="BZ585" i="1"/>
  <c r="CA585" i="1"/>
  <c r="CB585" i="1"/>
  <c r="BX586" i="1"/>
  <c r="BY586" i="1"/>
  <c r="BZ586" i="1"/>
  <c r="CA586" i="1"/>
  <c r="CB586" i="1"/>
  <c r="BX587" i="1"/>
  <c r="BY587" i="1"/>
  <c r="BZ587" i="1"/>
  <c r="CA587" i="1"/>
  <c r="CB587" i="1"/>
  <c r="BX588" i="1"/>
  <c r="BY588" i="1"/>
  <c r="BZ588" i="1"/>
  <c r="CA588" i="1"/>
  <c r="CB588" i="1"/>
  <c r="BX589" i="1"/>
  <c r="BY589" i="1"/>
  <c r="BZ589" i="1"/>
  <c r="CA589" i="1"/>
  <c r="CB589" i="1"/>
  <c r="BX590" i="1"/>
  <c r="BY590" i="1"/>
  <c r="BZ590" i="1"/>
  <c r="CA590" i="1"/>
  <c r="CB590" i="1"/>
  <c r="BX591" i="1"/>
  <c r="BY591" i="1"/>
  <c r="BZ591" i="1"/>
  <c r="CA591" i="1"/>
  <c r="CB591" i="1"/>
  <c r="BX592" i="1"/>
  <c r="BY592" i="1"/>
  <c r="BZ592" i="1"/>
  <c r="CA592" i="1"/>
  <c r="CB592" i="1"/>
  <c r="BX593" i="1"/>
  <c r="BY593" i="1"/>
  <c r="BZ593" i="1"/>
  <c r="CA593" i="1"/>
  <c r="CB593" i="1"/>
  <c r="BX594" i="1"/>
  <c r="BY594" i="1"/>
  <c r="BZ594" i="1"/>
  <c r="CA594" i="1"/>
  <c r="CB594" i="1"/>
  <c r="BX595" i="1"/>
  <c r="BY595" i="1"/>
  <c r="BZ595" i="1"/>
  <c r="CA595" i="1"/>
  <c r="CB595" i="1"/>
  <c r="BX596" i="1"/>
  <c r="BY596" i="1"/>
  <c r="BZ596" i="1"/>
  <c r="CA596" i="1"/>
  <c r="CB596" i="1"/>
  <c r="BX597" i="1"/>
  <c r="BY597" i="1"/>
  <c r="BZ597" i="1"/>
  <c r="CA597" i="1"/>
  <c r="CB597" i="1"/>
  <c r="BX598" i="1"/>
  <c r="BY598" i="1"/>
  <c r="BZ598" i="1"/>
  <c r="CA598" i="1"/>
  <c r="CB598" i="1"/>
  <c r="BX599" i="1"/>
  <c r="BY599" i="1"/>
  <c r="BZ599" i="1"/>
  <c r="CA599" i="1"/>
  <c r="CB599" i="1"/>
  <c r="BX600" i="1"/>
  <c r="BY600" i="1"/>
  <c r="BZ600" i="1"/>
  <c r="CA600" i="1"/>
  <c r="CB600" i="1"/>
  <c r="BX601" i="1"/>
  <c r="BY601" i="1"/>
  <c r="BZ601" i="1"/>
  <c r="CA601" i="1"/>
  <c r="CB601" i="1"/>
  <c r="BX602" i="1"/>
  <c r="BY602" i="1"/>
  <c r="BZ602" i="1"/>
  <c r="CA602" i="1"/>
  <c r="CB602" i="1"/>
  <c r="BX603" i="1"/>
  <c r="BY603" i="1"/>
  <c r="BZ603" i="1"/>
  <c r="CA603" i="1"/>
  <c r="CB603" i="1"/>
  <c r="BX604" i="1"/>
  <c r="BY604" i="1"/>
  <c r="BZ604" i="1"/>
  <c r="CA604" i="1"/>
  <c r="CB604" i="1"/>
  <c r="BX605" i="1"/>
  <c r="BY605" i="1"/>
  <c r="BZ605" i="1"/>
  <c r="CA605" i="1"/>
  <c r="CB605" i="1"/>
  <c r="BX606" i="1"/>
  <c r="BY606" i="1"/>
  <c r="BZ606" i="1"/>
  <c r="CA606" i="1"/>
  <c r="CB606" i="1"/>
  <c r="BX607" i="1"/>
  <c r="BY607" i="1"/>
  <c r="BZ607" i="1"/>
  <c r="CA607" i="1"/>
  <c r="CB607" i="1"/>
  <c r="BX608" i="1"/>
  <c r="BY608" i="1"/>
  <c r="BZ608" i="1"/>
  <c r="CA608" i="1"/>
  <c r="CB608" i="1"/>
  <c r="BX609" i="1"/>
  <c r="BY609" i="1"/>
  <c r="BZ609" i="1"/>
  <c r="CA609" i="1"/>
  <c r="CB609" i="1"/>
  <c r="BX610" i="1"/>
  <c r="BY610" i="1"/>
  <c r="BZ610" i="1"/>
  <c r="CA610" i="1"/>
  <c r="CB610" i="1"/>
  <c r="BX611" i="1"/>
  <c r="BY611" i="1"/>
  <c r="BZ611" i="1"/>
  <c r="CA611" i="1"/>
  <c r="CB611" i="1"/>
  <c r="BX612" i="1"/>
  <c r="BY612" i="1"/>
  <c r="BZ612" i="1"/>
  <c r="CA612" i="1"/>
  <c r="CB612" i="1"/>
  <c r="BX613" i="1"/>
  <c r="BY613" i="1"/>
  <c r="BZ613" i="1"/>
  <c r="CA613" i="1"/>
  <c r="CB613" i="1"/>
  <c r="BX614" i="1"/>
  <c r="BY614" i="1"/>
  <c r="BZ614" i="1"/>
  <c r="CA614" i="1"/>
  <c r="CB614" i="1"/>
  <c r="BX615" i="1"/>
  <c r="BY615" i="1"/>
  <c r="BZ615" i="1"/>
  <c r="CA615" i="1"/>
  <c r="CB615" i="1"/>
  <c r="BX616" i="1"/>
  <c r="BY616" i="1"/>
  <c r="BZ616" i="1"/>
  <c r="CA616" i="1"/>
  <c r="CB616" i="1"/>
  <c r="BX617" i="1"/>
  <c r="BY617" i="1"/>
  <c r="BZ617" i="1"/>
  <c r="CA617" i="1"/>
  <c r="CB617" i="1"/>
  <c r="BX618" i="1"/>
  <c r="BY618" i="1"/>
  <c r="BZ618" i="1"/>
  <c r="CA618" i="1"/>
  <c r="CB618" i="1"/>
  <c r="BX619" i="1"/>
  <c r="BY619" i="1"/>
  <c r="BZ619" i="1"/>
  <c r="CA619" i="1"/>
  <c r="CB619" i="1"/>
  <c r="BX620" i="1"/>
  <c r="BY620" i="1"/>
  <c r="BZ620" i="1"/>
  <c r="CA620" i="1"/>
  <c r="CB620" i="1"/>
  <c r="BX621" i="1"/>
  <c r="BY621" i="1"/>
  <c r="BZ621" i="1"/>
  <c r="CA621" i="1"/>
  <c r="CB621" i="1"/>
  <c r="BX622" i="1"/>
  <c r="BY622" i="1"/>
  <c r="BZ622" i="1"/>
  <c r="CA622" i="1"/>
  <c r="CB622" i="1"/>
  <c r="BX623" i="1"/>
  <c r="BY623" i="1"/>
  <c r="BZ623" i="1"/>
  <c r="CA623" i="1"/>
  <c r="CB623" i="1"/>
  <c r="BX624" i="1"/>
  <c r="BY624" i="1"/>
  <c r="BZ624" i="1"/>
  <c r="CA624" i="1"/>
  <c r="CB624" i="1"/>
  <c r="BX625" i="1"/>
  <c r="BY625" i="1"/>
  <c r="BZ625" i="1"/>
  <c r="CA625" i="1"/>
  <c r="CB625" i="1"/>
  <c r="BX626" i="1"/>
  <c r="BY626" i="1"/>
  <c r="BZ626" i="1"/>
  <c r="CA626" i="1"/>
  <c r="CB626" i="1"/>
  <c r="BX627" i="1"/>
  <c r="BY627" i="1"/>
  <c r="BZ627" i="1"/>
  <c r="CA627" i="1"/>
  <c r="CB627" i="1"/>
  <c r="BX628" i="1"/>
  <c r="BY628" i="1"/>
  <c r="BZ628" i="1"/>
  <c r="CA628" i="1"/>
  <c r="CB628" i="1"/>
  <c r="BX629" i="1"/>
  <c r="BY629" i="1"/>
  <c r="BZ629" i="1"/>
  <c r="CA629" i="1"/>
  <c r="CB629" i="1"/>
  <c r="BX630" i="1"/>
  <c r="BY630" i="1"/>
  <c r="BZ630" i="1"/>
  <c r="CA630" i="1"/>
  <c r="CB630" i="1"/>
  <c r="BX631" i="1"/>
  <c r="BY631" i="1"/>
  <c r="BZ631" i="1"/>
  <c r="CA631" i="1"/>
  <c r="CB631" i="1"/>
  <c r="BX632" i="1"/>
  <c r="BY632" i="1"/>
  <c r="BZ632" i="1"/>
  <c r="CA632" i="1"/>
  <c r="CB632" i="1"/>
  <c r="BX633" i="1"/>
  <c r="BY633" i="1"/>
  <c r="BZ633" i="1"/>
  <c r="CA633" i="1"/>
  <c r="CB633" i="1"/>
  <c r="BX634" i="1"/>
  <c r="BY634" i="1"/>
  <c r="BZ634" i="1"/>
  <c r="CA634" i="1"/>
  <c r="CB634" i="1"/>
  <c r="BX635" i="1"/>
  <c r="BY635" i="1"/>
  <c r="BZ635" i="1"/>
  <c r="CA635" i="1"/>
  <c r="CB635" i="1"/>
  <c r="BX636" i="1"/>
  <c r="BY636" i="1"/>
  <c r="BZ636" i="1"/>
  <c r="CA636" i="1"/>
  <c r="CB636" i="1"/>
  <c r="BX637" i="1"/>
  <c r="BY637" i="1"/>
  <c r="BZ637" i="1"/>
  <c r="CA637" i="1"/>
  <c r="CB637" i="1"/>
  <c r="BX638" i="1"/>
  <c r="BY638" i="1"/>
  <c r="BZ638" i="1"/>
  <c r="CA638" i="1"/>
  <c r="CB638" i="1"/>
  <c r="BX639" i="1"/>
  <c r="BY639" i="1"/>
  <c r="BZ639" i="1"/>
  <c r="CA639" i="1"/>
  <c r="CB639" i="1"/>
  <c r="BX640" i="1"/>
  <c r="BY640" i="1"/>
  <c r="BZ640" i="1"/>
  <c r="CA640" i="1"/>
  <c r="CB640" i="1"/>
  <c r="BX641" i="1"/>
  <c r="BY641" i="1"/>
  <c r="BZ641" i="1"/>
  <c r="CA641" i="1"/>
  <c r="CB641" i="1"/>
  <c r="BX642" i="1"/>
  <c r="BY642" i="1"/>
  <c r="BZ642" i="1"/>
  <c r="CA642" i="1"/>
  <c r="CB642" i="1"/>
  <c r="BX643" i="1"/>
  <c r="BY643" i="1"/>
  <c r="BZ643" i="1"/>
  <c r="CA643" i="1"/>
  <c r="CB643" i="1"/>
  <c r="BX644" i="1"/>
  <c r="BY644" i="1"/>
  <c r="BZ644" i="1"/>
  <c r="CA644" i="1"/>
  <c r="CB644" i="1"/>
  <c r="BX645" i="1"/>
  <c r="BY645" i="1"/>
  <c r="BZ645" i="1"/>
  <c r="CA645" i="1"/>
  <c r="CB645" i="1"/>
  <c r="BX646" i="1"/>
  <c r="BY646" i="1"/>
  <c r="BZ646" i="1"/>
  <c r="CA646" i="1"/>
  <c r="CB646" i="1"/>
  <c r="BX647" i="1"/>
  <c r="BY647" i="1"/>
  <c r="BZ647" i="1"/>
  <c r="CA647" i="1"/>
  <c r="CB647" i="1"/>
  <c r="BX648" i="1"/>
  <c r="BY648" i="1"/>
  <c r="BZ648" i="1"/>
  <c r="CA648" i="1"/>
  <c r="CB648" i="1"/>
  <c r="BX649" i="1"/>
  <c r="BY649" i="1"/>
  <c r="BZ649" i="1"/>
  <c r="CA649" i="1"/>
  <c r="CB649" i="1"/>
  <c r="BX650" i="1"/>
  <c r="BY650" i="1"/>
  <c r="BZ650" i="1"/>
  <c r="CA650" i="1"/>
  <c r="CB650" i="1"/>
  <c r="CB9" i="1"/>
  <c r="CA9" i="1"/>
  <c r="BZ9" i="1"/>
  <c r="BY9" i="1"/>
  <c r="BX9" i="1"/>
  <c r="BW9" i="1"/>
  <c r="BW10" i="1"/>
  <c r="BW13" i="1"/>
  <c r="BW12" i="1" s="1"/>
  <c r="BW15" i="1"/>
  <c r="BW16" i="1"/>
  <c r="BW18" i="1"/>
  <c r="BW17" i="1" s="1"/>
  <c r="BW20" i="1"/>
  <c r="BW21" i="1"/>
  <c r="BW22" i="1"/>
  <c r="BW23" i="1"/>
  <c r="BW24" i="1"/>
  <c r="BW25" i="1"/>
  <c r="BW26" i="1"/>
  <c r="BW27" i="1"/>
  <c r="BW29" i="1"/>
  <c r="BW28" i="1" s="1"/>
  <c r="BW31" i="1"/>
  <c r="BW32" i="1"/>
  <c r="BW33" i="1"/>
  <c r="BW34" i="1"/>
  <c r="BW37" i="1"/>
  <c r="BW38" i="1"/>
  <c r="BW39" i="1"/>
  <c r="BW40" i="1"/>
  <c r="BW42" i="1"/>
  <c r="BW41" i="1" s="1"/>
  <c r="BW44" i="1"/>
  <c r="BW45" i="1"/>
  <c r="BW46" i="1"/>
  <c r="BW47" i="1"/>
  <c r="BW48" i="1"/>
  <c r="BW49" i="1"/>
  <c r="BW51" i="1"/>
  <c r="BW52" i="1"/>
  <c r="BW56" i="1"/>
  <c r="BW57" i="1"/>
  <c r="BW58" i="1"/>
  <c r="BW59" i="1"/>
  <c r="BW60" i="1"/>
  <c r="BW61" i="1"/>
  <c r="BW62" i="1"/>
  <c r="BW63" i="1"/>
  <c r="BW64" i="1"/>
  <c r="BW66" i="1"/>
  <c r="BW67" i="1"/>
  <c r="BW69" i="1"/>
  <c r="BW68" i="1" s="1"/>
  <c r="BW71" i="1"/>
  <c r="BW70" i="1" s="1"/>
  <c r="BW74" i="1"/>
  <c r="BW73" i="1" s="1"/>
  <c r="BW76" i="1"/>
  <c r="BW75" i="1" s="1"/>
  <c r="BW79" i="1"/>
  <c r="BW78" i="1" s="1"/>
  <c r="BW77" i="1" s="1"/>
  <c r="BW82" i="1"/>
  <c r="BW83" i="1"/>
  <c r="BW85" i="1"/>
  <c r="BW84" i="1" s="1"/>
  <c r="BW88" i="1"/>
  <c r="BW87" i="1" s="1"/>
  <c r="BW90" i="1"/>
  <c r="BW89" i="1" s="1"/>
  <c r="BW92" i="1"/>
  <c r="BW91" i="1" s="1"/>
  <c r="BW94" i="1"/>
  <c r="BW93" i="1" s="1"/>
  <c r="BW96" i="1"/>
  <c r="BW95" i="1" s="1"/>
  <c r="BW98" i="1"/>
  <c r="BW97" i="1" s="1"/>
  <c r="BW101" i="1"/>
  <c r="BW102" i="1"/>
  <c r="BW104" i="1"/>
  <c r="BW105" i="1"/>
  <c r="BW106" i="1"/>
  <c r="BW107" i="1"/>
  <c r="BW109" i="1"/>
  <c r="BW108" i="1" s="1"/>
  <c r="BW111" i="1"/>
  <c r="BW110" i="1" s="1"/>
  <c r="BW113" i="1"/>
  <c r="BW112" i="1" s="1"/>
  <c r="BW117" i="1"/>
  <c r="BW116" i="1" s="1"/>
  <c r="BW115" i="1" s="1"/>
  <c r="BW120" i="1"/>
  <c r="BW119" i="1" s="1"/>
  <c r="BW122" i="1"/>
  <c r="BW121" i="1" s="1"/>
  <c r="BW125" i="1"/>
  <c r="BW126" i="1"/>
  <c r="BW127" i="1"/>
  <c r="BW129" i="1"/>
  <c r="BW128" i="1" s="1"/>
  <c r="BW131" i="1"/>
  <c r="BW130" i="1" s="1"/>
  <c r="BW134" i="1"/>
  <c r="BW133" i="1" s="1"/>
  <c r="BW132" i="1" s="1"/>
  <c r="BW137" i="1"/>
  <c r="BW136" i="1" s="1"/>
  <c r="BW135" i="1" s="1"/>
  <c r="BW140" i="1"/>
  <c r="BW141" i="1"/>
  <c r="BW142" i="1"/>
  <c r="BW145" i="1"/>
  <c r="BW144" i="1" s="1"/>
  <c r="BW147" i="1"/>
  <c r="BW146" i="1" s="1"/>
  <c r="BW151" i="1"/>
  <c r="BW152" i="1"/>
  <c r="BW153" i="1"/>
  <c r="BW156" i="1"/>
  <c r="BW155" i="1" s="1"/>
  <c r="BW158" i="1"/>
  <c r="BW157" i="1" s="1"/>
  <c r="BW160" i="1"/>
  <c r="BW159" i="1" s="1"/>
  <c r="BW162" i="1"/>
  <c r="BW161" i="1" s="1"/>
  <c r="BW166" i="1"/>
  <c r="BW167" i="1"/>
  <c r="BW168" i="1"/>
  <c r="BW169" i="1"/>
  <c r="BW170" i="1"/>
  <c r="BW171" i="1"/>
  <c r="BW173" i="1"/>
  <c r="BW174" i="1"/>
  <c r="BW175" i="1"/>
  <c r="BW176" i="1"/>
  <c r="BW177" i="1"/>
  <c r="BW179" i="1"/>
  <c r="BW180" i="1"/>
  <c r="BW182" i="1"/>
  <c r="BW181" i="1" s="1"/>
  <c r="BW184" i="1"/>
  <c r="BW183" i="1" s="1"/>
  <c r="BW187" i="1"/>
  <c r="BW188" i="1"/>
  <c r="BW190" i="1"/>
  <c r="BW191" i="1"/>
  <c r="BW192" i="1"/>
  <c r="BW193" i="1"/>
  <c r="BW194" i="1"/>
  <c r="BW195" i="1"/>
  <c r="BW196" i="1"/>
  <c r="BW197" i="1"/>
  <c r="BW198" i="1"/>
  <c r="BW199" i="1"/>
  <c r="BW200" i="1"/>
  <c r="BW201" i="1"/>
  <c r="BW202" i="1"/>
  <c r="BW203" i="1"/>
  <c r="BW204" i="1"/>
  <c r="BW205" i="1"/>
  <c r="BW206" i="1"/>
  <c r="BW207" i="1"/>
  <c r="BW208" i="1"/>
  <c r="BW209" i="1"/>
  <c r="BW210" i="1"/>
  <c r="BW211" i="1"/>
  <c r="BW212" i="1"/>
  <c r="BW213" i="1"/>
  <c r="BW214" i="1"/>
  <c r="BW215" i="1"/>
  <c r="BW216" i="1"/>
  <c r="BW217" i="1"/>
  <c r="BW218" i="1"/>
  <c r="BW220" i="1"/>
  <c r="BW221" i="1"/>
  <c r="BW222" i="1"/>
  <c r="BW223" i="1"/>
  <c r="BW224" i="1"/>
  <c r="BW226" i="1"/>
  <c r="BW227" i="1"/>
  <c r="BW228" i="1"/>
  <c r="BW231" i="1"/>
  <c r="BW230" i="1" s="1"/>
  <c r="BW233" i="1"/>
  <c r="BW234" i="1"/>
  <c r="BW236" i="1"/>
  <c r="BW235" i="1" s="1"/>
  <c r="BW238" i="1"/>
  <c r="BW237" i="1" s="1"/>
  <c r="BW240" i="1"/>
  <c r="BW239" i="1" s="1"/>
  <c r="BW245" i="1"/>
  <c r="BW244" i="1" s="1"/>
  <c r="BW243" i="1" s="1"/>
  <c r="BW248" i="1"/>
  <c r="BW247" i="1" s="1"/>
  <c r="BW250" i="1"/>
  <c r="BW249" i="1" s="1"/>
  <c r="BW252" i="1"/>
  <c r="BW251" i="1" s="1"/>
  <c r="BW254" i="1"/>
  <c r="BW253" i="1" s="1"/>
  <c r="BW258" i="1"/>
  <c r="BW259" i="1"/>
  <c r="BW260" i="1"/>
  <c r="BW261" i="1"/>
  <c r="BW262" i="1"/>
  <c r="BW263" i="1"/>
  <c r="BW264" i="1"/>
  <c r="BW265" i="1"/>
  <c r="BW266" i="1"/>
  <c r="BW267" i="1"/>
  <c r="BW268" i="1"/>
  <c r="BW269" i="1"/>
  <c r="BW271" i="1"/>
  <c r="BW270" i="1" s="1"/>
  <c r="BW274" i="1"/>
  <c r="BW275" i="1"/>
  <c r="BW276" i="1"/>
  <c r="BW277" i="1"/>
  <c r="BW278" i="1"/>
  <c r="BW279" i="1"/>
  <c r="BW280" i="1"/>
  <c r="BW281" i="1"/>
  <c r="BW282" i="1"/>
  <c r="BW283" i="1"/>
  <c r="BW284" i="1"/>
  <c r="BW285" i="1"/>
  <c r="BW286" i="1"/>
  <c r="BW287" i="1"/>
  <c r="BW288" i="1"/>
  <c r="BW289" i="1"/>
  <c r="BW290" i="1"/>
  <c r="BW291" i="1"/>
  <c r="BW292" i="1"/>
  <c r="BW293" i="1"/>
  <c r="BW294" i="1"/>
  <c r="BW295" i="1"/>
  <c r="BW296" i="1"/>
  <c r="BW297" i="1"/>
  <c r="BW298" i="1"/>
  <c r="BW299" i="1"/>
  <c r="BW300" i="1"/>
  <c r="BW301" i="1"/>
  <c r="BW302" i="1"/>
  <c r="BW304" i="1"/>
  <c r="BW305" i="1"/>
  <c r="BW306" i="1"/>
  <c r="BW307" i="1"/>
  <c r="BW310" i="1"/>
  <c r="BW311" i="1"/>
  <c r="BW315" i="1"/>
  <c r="BW316" i="1"/>
  <c r="BW318" i="1"/>
  <c r="BW317" i="1" s="1"/>
  <c r="BW320" i="1"/>
  <c r="BW319" i="1" s="1"/>
  <c r="BW322" i="1"/>
  <c r="BW321" i="1" s="1"/>
  <c r="BW324" i="1"/>
  <c r="BW325" i="1"/>
  <c r="BW326" i="1"/>
  <c r="BW327" i="1"/>
  <c r="BW328" i="1"/>
  <c r="BW329" i="1"/>
  <c r="BW330" i="1"/>
  <c r="BW331" i="1"/>
  <c r="BW332" i="1"/>
  <c r="BW333" i="1"/>
  <c r="BW334" i="1"/>
  <c r="BW335" i="1"/>
  <c r="BW336" i="1"/>
  <c r="BW337" i="1"/>
  <c r="BW339" i="1"/>
  <c r="BW338" i="1" s="1"/>
  <c r="BW341" i="1"/>
  <c r="BW340" i="1" s="1"/>
  <c r="BW345" i="1"/>
  <c r="BW344" i="1" s="1"/>
  <c r="BW347" i="1"/>
  <c r="BW346" i="1" s="1"/>
  <c r="BW349" i="1"/>
  <c r="BW348" i="1" s="1"/>
  <c r="BW351" i="1"/>
  <c r="BW350" i="1" s="1"/>
  <c r="BW353" i="1"/>
  <c r="BW352" i="1" s="1"/>
  <c r="BW357" i="1"/>
  <c r="BW356" i="1" s="1"/>
  <c r="BW359" i="1"/>
  <c r="BW358" i="1" s="1"/>
  <c r="BW361" i="1"/>
  <c r="BW360" i="1" s="1"/>
  <c r="BW363" i="1"/>
  <c r="BW362" i="1" s="1"/>
  <c r="BW365" i="1"/>
  <c r="BW366" i="1"/>
  <c r="BW367" i="1"/>
  <c r="BW368" i="1"/>
  <c r="BW370" i="1"/>
  <c r="BW371" i="1"/>
  <c r="BW372" i="1"/>
  <c r="BW373" i="1"/>
  <c r="BW375" i="1"/>
  <c r="BW376" i="1"/>
  <c r="BW377" i="1"/>
  <c r="BW378" i="1"/>
  <c r="BW381" i="1"/>
  <c r="BW380" i="1" s="1"/>
  <c r="BW383" i="1"/>
  <c r="BW382" i="1" s="1"/>
  <c r="BW385" i="1"/>
  <c r="BW384" i="1" s="1"/>
  <c r="BW387" i="1"/>
  <c r="BW386" i="1" s="1"/>
  <c r="BW389" i="1"/>
  <c r="BW388" i="1" s="1"/>
  <c r="BW391" i="1"/>
  <c r="BW390" i="1" s="1"/>
  <c r="BW395" i="1"/>
  <c r="BW396" i="1"/>
  <c r="BW397" i="1"/>
  <c r="BW398" i="1"/>
  <c r="BW399" i="1"/>
  <c r="BW400" i="1"/>
  <c r="BW401" i="1"/>
  <c r="BW402" i="1"/>
  <c r="BW403" i="1"/>
  <c r="BW404" i="1"/>
  <c r="BW405" i="1"/>
  <c r="BW406" i="1"/>
  <c r="BW407" i="1"/>
  <c r="BW408" i="1"/>
  <c r="BW409" i="1"/>
  <c r="BW410" i="1"/>
  <c r="BW411" i="1"/>
  <c r="BW412" i="1"/>
  <c r="BW414" i="1"/>
  <c r="BW415" i="1"/>
  <c r="BW416" i="1"/>
  <c r="BW417" i="1"/>
  <c r="BW419" i="1"/>
  <c r="BW420" i="1"/>
  <c r="BW421" i="1"/>
  <c r="BW422" i="1"/>
  <c r="BW423" i="1"/>
  <c r="BW425" i="1"/>
  <c r="BW426" i="1"/>
  <c r="BW427" i="1"/>
  <c r="BW428" i="1"/>
  <c r="BW429" i="1"/>
  <c r="BW430" i="1"/>
  <c r="BW431" i="1"/>
  <c r="BW432" i="1"/>
  <c r="BW433" i="1"/>
  <c r="BW434" i="1"/>
  <c r="BW435" i="1"/>
  <c r="BW436" i="1"/>
  <c r="BW437" i="1"/>
  <c r="BW438" i="1"/>
  <c r="BW439" i="1"/>
  <c r="BW440" i="1"/>
  <c r="BW441" i="1"/>
  <c r="BW442" i="1"/>
  <c r="BW443" i="1"/>
  <c r="BW444" i="1"/>
  <c r="BW445" i="1"/>
  <c r="BW446" i="1"/>
  <c r="BW447" i="1"/>
  <c r="BW448" i="1"/>
  <c r="BW449" i="1"/>
  <c r="BW450" i="1"/>
  <c r="BW451" i="1"/>
  <c r="BW452" i="1"/>
  <c r="BW453" i="1"/>
  <c r="BW454" i="1"/>
  <c r="BW455" i="1"/>
  <c r="BW456" i="1"/>
  <c r="BW457" i="1"/>
  <c r="BW458" i="1"/>
  <c r="BW459" i="1"/>
  <c r="BW460" i="1"/>
  <c r="BW461" i="1"/>
  <c r="BW462" i="1"/>
  <c r="BW463" i="1"/>
  <c r="BW464" i="1"/>
  <c r="BW465" i="1"/>
  <c r="BW466" i="1"/>
  <c r="BW467" i="1"/>
  <c r="BW468" i="1"/>
  <c r="BW469" i="1"/>
  <c r="BW470" i="1"/>
  <c r="BW471" i="1"/>
  <c r="BW472" i="1"/>
  <c r="BW473" i="1"/>
  <c r="BW474" i="1"/>
  <c r="BW475" i="1"/>
  <c r="BW476" i="1"/>
  <c r="BW477" i="1"/>
  <c r="BW478" i="1"/>
  <c r="BW479" i="1"/>
  <c r="BW480" i="1"/>
  <c r="BW481" i="1"/>
  <c r="BW482" i="1"/>
  <c r="BW483" i="1"/>
  <c r="BW484" i="1"/>
  <c r="BW485" i="1"/>
  <c r="BW486" i="1"/>
  <c r="BW487" i="1"/>
  <c r="BW488" i="1"/>
  <c r="BW489" i="1"/>
  <c r="BW490" i="1"/>
  <c r="BW491" i="1"/>
  <c r="BW492" i="1"/>
  <c r="BW493" i="1"/>
  <c r="BW494" i="1"/>
  <c r="BW495" i="1"/>
  <c r="BW496" i="1"/>
  <c r="BW497" i="1"/>
  <c r="BW498" i="1"/>
  <c r="BW499" i="1"/>
  <c r="BW500" i="1"/>
  <c r="BW501" i="1"/>
  <c r="BW502" i="1"/>
  <c r="BW503" i="1"/>
  <c r="BW504" i="1"/>
  <c r="BW505" i="1"/>
  <c r="BW506" i="1"/>
  <c r="BW507" i="1"/>
  <c r="BW508" i="1"/>
  <c r="BW509" i="1"/>
  <c r="BW510" i="1"/>
  <c r="BW511" i="1"/>
  <c r="BW512" i="1"/>
  <c r="BW513" i="1"/>
  <c r="BW514" i="1"/>
  <c r="BW515" i="1"/>
  <c r="BW516" i="1"/>
  <c r="BW517" i="1"/>
  <c r="BW518" i="1"/>
  <c r="BW519" i="1"/>
  <c r="BW520" i="1"/>
  <c r="BW521" i="1"/>
  <c r="BW522" i="1"/>
  <c r="BW523" i="1"/>
  <c r="BW524" i="1"/>
  <c r="BW525" i="1"/>
  <c r="BW526" i="1"/>
  <c r="BW527" i="1"/>
  <c r="BW528" i="1"/>
  <c r="BW529" i="1"/>
  <c r="BW530" i="1"/>
  <c r="BW531" i="1"/>
  <c r="BW532" i="1"/>
  <c r="BW533" i="1"/>
  <c r="BW534" i="1"/>
  <c r="BW535" i="1"/>
  <c r="BW536" i="1"/>
  <c r="BW537" i="1"/>
  <c r="BW794" i="1" s="1"/>
  <c r="BW538" i="1"/>
  <c r="BW539" i="1"/>
  <c r="BW540" i="1"/>
  <c r="BW541" i="1"/>
  <c r="BW542" i="1"/>
  <c r="BW543" i="1"/>
  <c r="BW544" i="1"/>
  <c r="BW545" i="1"/>
  <c r="BW546" i="1"/>
  <c r="BW547" i="1"/>
  <c r="BW548" i="1"/>
  <c r="BW549" i="1"/>
  <c r="BW550" i="1"/>
  <c r="BW551" i="1"/>
  <c r="BW552" i="1"/>
  <c r="BW553" i="1"/>
  <c r="BW554" i="1"/>
  <c r="BW555" i="1"/>
  <c r="BW556" i="1"/>
  <c r="BW557" i="1"/>
  <c r="BW558" i="1"/>
  <c r="BW559" i="1"/>
  <c r="BW560" i="1"/>
  <c r="BW561" i="1"/>
  <c r="BW562" i="1"/>
  <c r="BW563" i="1"/>
  <c r="BW564" i="1"/>
  <c r="BW565" i="1"/>
  <c r="BW566" i="1"/>
  <c r="BW567" i="1"/>
  <c r="BW568" i="1"/>
  <c r="BW569" i="1"/>
  <c r="BW570" i="1"/>
  <c r="BW571" i="1"/>
  <c r="BW572" i="1"/>
  <c r="BW573" i="1"/>
  <c r="BW574" i="1"/>
  <c r="BW575" i="1"/>
  <c r="BW576" i="1"/>
  <c r="BW577" i="1"/>
  <c r="BW578" i="1"/>
  <c r="BW579" i="1"/>
  <c r="BW580" i="1"/>
  <c r="BW581" i="1"/>
  <c r="BW582" i="1"/>
  <c r="BW583" i="1"/>
  <c r="BW584" i="1"/>
  <c r="BW585" i="1"/>
  <c r="BW586" i="1"/>
  <c r="BW587" i="1"/>
  <c r="BW588" i="1"/>
  <c r="BW589" i="1"/>
  <c r="BW590" i="1"/>
  <c r="BW591" i="1"/>
  <c r="BW592" i="1"/>
  <c r="BW593" i="1"/>
  <c r="BW594" i="1"/>
  <c r="BW595" i="1"/>
  <c r="BW596" i="1"/>
  <c r="BW597" i="1"/>
  <c r="BW598" i="1"/>
  <c r="BW599" i="1"/>
  <c r="BW600" i="1"/>
  <c r="BW601" i="1"/>
  <c r="BW602" i="1"/>
  <c r="BW603" i="1"/>
  <c r="BW604" i="1"/>
  <c r="BW605" i="1"/>
  <c r="BW606" i="1"/>
  <c r="BW607" i="1"/>
  <c r="BW608" i="1"/>
  <c r="BW609" i="1"/>
  <c r="BW610" i="1"/>
  <c r="BW611" i="1"/>
  <c r="BW612" i="1"/>
  <c r="BW613" i="1"/>
  <c r="BW614" i="1"/>
  <c r="BW615" i="1"/>
  <c r="BW616" i="1"/>
  <c r="BW617" i="1"/>
  <c r="BW618" i="1"/>
  <c r="BW619" i="1"/>
  <c r="BW620" i="1"/>
  <c r="BW621" i="1"/>
  <c r="BW622" i="1"/>
  <c r="BW623" i="1"/>
  <c r="BW624" i="1"/>
  <c r="BW625" i="1"/>
  <c r="BW626" i="1"/>
  <c r="BW627" i="1"/>
  <c r="BW628" i="1"/>
  <c r="BW629" i="1"/>
  <c r="BW630" i="1"/>
  <c r="BW631" i="1"/>
  <c r="BW632" i="1"/>
  <c r="BW633" i="1"/>
  <c r="BW634" i="1"/>
  <c r="BW635" i="1"/>
  <c r="BW636" i="1"/>
  <c r="BW637" i="1"/>
  <c r="BW638" i="1"/>
  <c r="BW639" i="1"/>
  <c r="BW640" i="1"/>
  <c r="BW641" i="1"/>
  <c r="BW642" i="1"/>
  <c r="BW643" i="1"/>
  <c r="BW644" i="1"/>
  <c r="BW645" i="1"/>
  <c r="BW646" i="1"/>
  <c r="BW647" i="1"/>
  <c r="BW648" i="1"/>
  <c r="BW649" i="1"/>
  <c r="BW650" i="1"/>
  <c r="BY754" i="1" l="1"/>
  <c r="BY759" i="1" s="1"/>
  <c r="BX754" i="1"/>
  <c r="BZ754" i="1"/>
  <c r="BZ810" i="1" s="1"/>
  <c r="BW754" i="1"/>
  <c r="BW810" i="1" s="1"/>
  <c r="BW808" i="1"/>
  <c r="BW801" i="1"/>
  <c r="BX808" i="1"/>
  <c r="BX801" i="1"/>
  <c r="BY810" i="1"/>
  <c r="BX759" i="1"/>
  <c r="BX810" i="1"/>
  <c r="BW14" i="1"/>
  <c r="CA8" i="1"/>
  <c r="CA7" i="1" s="1"/>
  <c r="CA808" i="1"/>
  <c r="CA801" i="1"/>
  <c r="CB8" i="1"/>
  <c r="CB7" i="1" s="1"/>
  <c r="BZ801" i="1"/>
  <c r="BZ808" i="1"/>
  <c r="CB754" i="1"/>
  <c r="CB808" i="1"/>
  <c r="CB801" i="1"/>
  <c r="BY801" i="1"/>
  <c r="BY808" i="1"/>
  <c r="CA754" i="1"/>
  <c r="BW81" i="1"/>
  <c r="BW80" i="1" s="1"/>
  <c r="BX178" i="1"/>
  <c r="BZ100" i="1"/>
  <c r="BZ65" i="1"/>
  <c r="BY50" i="1"/>
  <c r="BX14" i="1"/>
  <c r="BW100" i="1"/>
  <c r="BW124" i="1"/>
  <c r="BW785" i="1" s="1"/>
  <c r="BW813" i="1" s="1"/>
  <c r="BW139" i="1"/>
  <c r="BW138" i="1" s="1"/>
  <c r="BW784" i="1" s="1"/>
  <c r="BW812" i="1" s="1"/>
  <c r="BW186" i="1"/>
  <c r="BW189" i="1"/>
  <c r="BW165" i="1"/>
  <c r="BW178" i="1"/>
  <c r="BW172" i="1"/>
  <c r="BW150" i="1"/>
  <c r="BW149" i="1" s="1"/>
  <c r="BZ8" i="1"/>
  <c r="BZ7" i="1" s="1"/>
  <c r="CA314" i="1"/>
  <c r="CA765" i="1" s="1"/>
  <c r="CA100" i="1"/>
  <c r="BX81" i="1"/>
  <c r="BX80" i="1" s="1"/>
  <c r="BZ50" i="1"/>
  <c r="BY14" i="1"/>
  <c r="CA369" i="1"/>
  <c r="BY8" i="1"/>
  <c r="BY7" i="1" s="1"/>
  <c r="BY143" i="1"/>
  <c r="CB65" i="1"/>
  <c r="BZ36" i="1"/>
  <c r="CB139" i="1"/>
  <c r="CB138" i="1" s="1"/>
  <c r="CB784" i="1" s="1"/>
  <c r="CB812" i="1" s="1"/>
  <c r="BX413" i="1"/>
  <c r="CB374" i="1"/>
  <c r="BX369" i="1"/>
  <c r="CB364" i="1"/>
  <c r="BZ314" i="1"/>
  <c r="BZ765" i="1" s="1"/>
  <c r="BZ807" i="1" s="1"/>
  <c r="CB309" i="1"/>
  <c r="CB308" i="1" s="1"/>
  <c r="CA303" i="1"/>
  <c r="CB232" i="1"/>
  <c r="CB229" i="1" s="1"/>
  <c r="BX225" i="1"/>
  <c r="CB186" i="1"/>
  <c r="CA178" i="1"/>
  <c r="BZ150" i="1"/>
  <c r="BZ149" i="1" s="1"/>
  <c r="CA139" i="1"/>
  <c r="CA138" i="1" s="1"/>
  <c r="CA784" i="1" s="1"/>
  <c r="CA812" i="1" s="1"/>
  <c r="CA118" i="1"/>
  <c r="BX103" i="1"/>
  <c r="BY19" i="1"/>
  <c r="BY225" i="1"/>
  <c r="BZ178" i="1"/>
  <c r="BX19" i="1"/>
  <c r="BY413" i="1"/>
  <c r="BX314" i="1"/>
  <c r="BX765" i="1" s="1"/>
  <c r="BX807" i="1" s="1"/>
  <c r="BZ309" i="1"/>
  <c r="BZ308" i="1" s="1"/>
  <c r="BZ232" i="1"/>
  <c r="BZ229" i="1" s="1"/>
  <c r="BZ186" i="1"/>
  <c r="BZ143" i="1"/>
  <c r="BX100" i="1"/>
  <c r="BY374" i="1"/>
  <c r="BY309" i="1"/>
  <c r="BY308" i="1" s="1"/>
  <c r="BY232" i="1"/>
  <c r="BY229" i="1" s="1"/>
  <c r="CB424" i="1"/>
  <c r="BW8" i="1"/>
  <c r="BW7" i="1" s="1"/>
  <c r="BX309" i="1"/>
  <c r="BX308" i="1" s="1"/>
  <c r="BX232" i="1"/>
  <c r="BX229" i="1" s="1"/>
  <c r="BX186" i="1"/>
  <c r="CB178" i="1"/>
  <c r="CA81" i="1"/>
  <c r="CA80" i="1" s="1"/>
  <c r="CB14" i="1"/>
  <c r="BW19" i="1"/>
  <c r="BW50" i="1"/>
  <c r="BW43" i="1"/>
  <c r="CB72" i="1"/>
  <c r="BW103" i="1"/>
  <c r="BW143" i="1"/>
  <c r="BW118" i="1"/>
  <c r="BW309" i="1"/>
  <c r="BW308" i="1" s="1"/>
  <c r="BW232" i="1"/>
  <c r="BW229" i="1" s="1"/>
  <c r="BW30" i="1"/>
  <c r="BW323" i="1"/>
  <c r="BW219" i="1"/>
  <c r="BZ413" i="1"/>
  <c r="BX154" i="1"/>
  <c r="BW154" i="1"/>
  <c r="BW55" i="1"/>
  <c r="CA424" i="1"/>
  <c r="CB418" i="1"/>
  <c r="BX303" i="1"/>
  <c r="BX273" i="1"/>
  <c r="BY219" i="1"/>
  <c r="BZ189" i="1"/>
  <c r="CB172" i="1"/>
  <c r="BY172" i="1"/>
  <c r="BX118" i="1"/>
  <c r="BZ43" i="1"/>
  <c r="CA36" i="1"/>
  <c r="BX36" i="1"/>
  <c r="CB30" i="1"/>
  <c r="CA14" i="1"/>
  <c r="BW225" i="1"/>
  <c r="BW36" i="1"/>
  <c r="CA418" i="1"/>
  <c r="CA374" i="1"/>
  <c r="BZ369" i="1"/>
  <c r="CA364" i="1"/>
  <c r="BY314" i="1"/>
  <c r="BY765" i="1" s="1"/>
  <c r="BY807" i="1" s="1"/>
  <c r="CA309" i="1"/>
  <c r="CA308" i="1" s="1"/>
  <c r="CA232" i="1"/>
  <c r="CA229" i="1" s="1"/>
  <c r="BX219" i="1"/>
  <c r="CA186" i="1"/>
  <c r="CA172" i="1"/>
  <c r="BX172" i="1"/>
  <c r="CB150" i="1"/>
  <c r="CB149" i="1" s="1"/>
  <c r="BY150" i="1"/>
  <c r="BY149" i="1" s="1"/>
  <c r="BZ139" i="1"/>
  <c r="BZ138" i="1" s="1"/>
  <c r="BZ784" i="1" s="1"/>
  <c r="BX124" i="1"/>
  <c r="BZ118" i="1"/>
  <c r="BY100" i="1"/>
  <c r="BY65" i="1"/>
  <c r="BX50" i="1"/>
  <c r="BY43" i="1"/>
  <c r="BX374" i="1"/>
  <c r="CB369" i="1"/>
  <c r="CB303" i="1"/>
  <c r="CB225" i="1"/>
  <c r="CA189" i="1"/>
  <c r="BY178" i="1"/>
  <c r="CA150" i="1"/>
  <c r="CA149" i="1" s="1"/>
  <c r="BY118" i="1"/>
  <c r="CA65" i="1"/>
  <c r="BX65" i="1"/>
  <c r="CB36" i="1"/>
  <c r="BZ19" i="1"/>
  <c r="BW314" i="1"/>
  <c r="BW765" i="1" s="1"/>
  <c r="BW807" i="1" s="1"/>
  <c r="BW65" i="1"/>
  <c r="BY186" i="1"/>
  <c r="CB81" i="1"/>
  <c r="CB80" i="1" s="1"/>
  <c r="BW86" i="1"/>
  <c r="BW72" i="1"/>
  <c r="BZ72" i="1"/>
  <c r="BY72" i="1"/>
  <c r="BY369" i="1"/>
  <c r="BY303" i="1"/>
  <c r="BZ273" i="1"/>
  <c r="CA257" i="1"/>
  <c r="CA256" i="1" s="1"/>
  <c r="BZ219" i="1"/>
  <c r="BZ172" i="1"/>
  <c r="BX165" i="1"/>
  <c r="BY103" i="1"/>
  <c r="BX55" i="1"/>
  <c r="CA43" i="1"/>
  <c r="BY36" i="1"/>
  <c r="CB55" i="1"/>
  <c r="CA30" i="1"/>
  <c r="CA19" i="1"/>
  <c r="BZ424" i="1"/>
  <c r="BY394" i="1"/>
  <c r="CA323" i="1"/>
  <c r="BX323" i="1"/>
  <c r="BX763" i="1" s="1"/>
  <c r="CB257" i="1"/>
  <c r="CB256" i="1" s="1"/>
  <c r="BY257" i="1"/>
  <c r="BY256" i="1" s="1"/>
  <c r="BY189" i="1"/>
  <c r="BY424" i="1"/>
  <c r="CA394" i="1"/>
  <c r="BX394" i="1"/>
  <c r="BZ374" i="1"/>
  <c r="BZ364" i="1"/>
  <c r="BZ323" i="1"/>
  <c r="BZ763" i="1" s="1"/>
  <c r="BX257" i="1"/>
  <c r="BX256" i="1" s="1"/>
  <c r="BZ418" i="1"/>
  <c r="BZ394" i="1"/>
  <c r="BY323" i="1"/>
  <c r="BY763" i="1" s="1"/>
  <c r="BY273" i="1"/>
  <c r="BZ257" i="1"/>
  <c r="BZ256" i="1" s="1"/>
  <c r="BX189" i="1"/>
  <c r="BX150" i="1"/>
  <c r="BX149" i="1" s="1"/>
  <c r="BY139" i="1"/>
  <c r="BY138" i="1" s="1"/>
  <c r="BY784" i="1" s="1"/>
  <c r="CB124" i="1"/>
  <c r="BZ86" i="1"/>
  <c r="BX43" i="1"/>
  <c r="BZ30" i="1"/>
  <c r="BX424" i="1"/>
  <c r="BY418" i="1"/>
  <c r="BY364" i="1"/>
  <c r="CB165" i="1"/>
  <c r="CB143" i="1"/>
  <c r="BX139" i="1"/>
  <c r="BX138" i="1" s="1"/>
  <c r="BX784" i="1" s="1"/>
  <c r="BX812" i="1" s="1"/>
  <c r="CA124" i="1"/>
  <c r="CB43" i="1"/>
  <c r="BY30" i="1"/>
  <c r="BX418" i="1"/>
  <c r="CB413" i="1"/>
  <c r="BX364" i="1"/>
  <c r="CA165" i="1"/>
  <c r="CA143" i="1"/>
  <c r="BX143" i="1"/>
  <c r="BZ124" i="1"/>
  <c r="CB118" i="1"/>
  <c r="CB103" i="1"/>
  <c r="CA55" i="1"/>
  <c r="BX30" i="1"/>
  <c r="BX8" i="1"/>
  <c r="BX7" i="1" s="1"/>
  <c r="CA413" i="1"/>
  <c r="CB323" i="1"/>
  <c r="CB763" i="1" s="1"/>
  <c r="CB805" i="1" s="1"/>
  <c r="CB273" i="1"/>
  <c r="CA225" i="1"/>
  <c r="CB219" i="1"/>
  <c r="BZ165" i="1"/>
  <c r="BY154" i="1"/>
  <c r="BY124" i="1"/>
  <c r="CA103" i="1"/>
  <c r="BZ81" i="1"/>
  <c r="BZ80" i="1" s="1"/>
  <c r="BZ55" i="1"/>
  <c r="CB50" i="1"/>
  <c r="CB19" i="1"/>
  <c r="CB394" i="1"/>
  <c r="CB314" i="1"/>
  <c r="CB765" i="1" s="1"/>
  <c r="BZ303" i="1"/>
  <c r="CA273" i="1"/>
  <c r="BZ225" i="1"/>
  <c r="CA219" i="1"/>
  <c r="CB189" i="1"/>
  <c r="BY165" i="1"/>
  <c r="BZ103" i="1"/>
  <c r="BZ99" i="1" s="1"/>
  <c r="CB100" i="1"/>
  <c r="BY81" i="1"/>
  <c r="BY80" i="1" s="1"/>
  <c r="CA72" i="1"/>
  <c r="BX72" i="1"/>
  <c r="BY55" i="1"/>
  <c r="CA50" i="1"/>
  <c r="BZ14" i="1"/>
  <c r="BX246" i="1"/>
  <c r="BX242" i="1" s="1"/>
  <c r="BW303" i="1"/>
  <c r="BW246" i="1"/>
  <c r="BW242" i="1" s="1"/>
  <c r="BW257" i="1"/>
  <c r="BW256" i="1" s="1"/>
  <c r="BW273" i="1"/>
  <c r="BW374" i="1"/>
  <c r="BX343" i="1"/>
  <c r="BW369" i="1"/>
  <c r="BW364" i="1"/>
  <c r="BW424" i="1"/>
  <c r="BW343" i="1"/>
  <c r="BY379" i="1"/>
  <c r="BX379" i="1"/>
  <c r="BW394" i="1"/>
  <c r="BW413" i="1"/>
  <c r="BW418" i="1"/>
  <c r="CB379" i="1"/>
  <c r="BW379" i="1"/>
  <c r="CA379" i="1"/>
  <c r="BZ379" i="1"/>
  <c r="BY343" i="1"/>
  <c r="CB343" i="1"/>
  <c r="CA343" i="1"/>
  <c r="BZ343" i="1"/>
  <c r="CA246" i="1"/>
  <c r="CA242" i="1" s="1"/>
  <c r="CB246" i="1"/>
  <c r="CB242" i="1" s="1"/>
  <c r="BY246" i="1"/>
  <c r="BY242" i="1" s="1"/>
  <c r="BZ246" i="1"/>
  <c r="BZ242" i="1" s="1"/>
  <c r="CB154" i="1"/>
  <c r="CA154" i="1"/>
  <c r="BZ154" i="1"/>
  <c r="BX86" i="1"/>
  <c r="CA86" i="1"/>
  <c r="CB86" i="1"/>
  <c r="BY86" i="1"/>
  <c r="BW759" i="1" l="1"/>
  <c r="BZ759" i="1"/>
  <c r="BW123" i="1"/>
  <c r="BZ35" i="1"/>
  <c r="BW11" i="1"/>
  <c r="BW164" i="1"/>
  <c r="CA99" i="1"/>
  <c r="BW778" i="1"/>
  <c r="BW313" i="1"/>
  <c r="BW312" i="1" s="1"/>
  <c r="BW763" i="1"/>
  <c r="BX99" i="1"/>
  <c r="CB54" i="1"/>
  <c r="CB53" i="1" s="1"/>
  <c r="CB773" i="1"/>
  <c r="CB807" i="1"/>
  <c r="BZ123" i="1"/>
  <c r="BZ785" i="1"/>
  <c r="BZ813" i="1" s="1"/>
  <c r="BX778" i="1"/>
  <c r="CA123" i="1"/>
  <c r="CA785" i="1"/>
  <c r="BY773" i="1"/>
  <c r="BY805" i="1"/>
  <c r="BZ773" i="1"/>
  <c r="BZ805" i="1"/>
  <c r="BX773" i="1"/>
  <c r="BX805" i="1"/>
  <c r="CA778" i="1"/>
  <c r="CA806" i="1" s="1"/>
  <c r="BX123" i="1"/>
  <c r="BX785" i="1"/>
  <c r="BX813" i="1" s="1"/>
  <c r="CB759" i="1"/>
  <c r="CB810" i="1"/>
  <c r="CA807" i="1"/>
  <c r="CA313" i="1"/>
  <c r="CA312" i="1" s="1"/>
  <c r="CA763" i="1"/>
  <c r="CA805" i="1" s="1"/>
  <c r="BZ778" i="1"/>
  <c r="BZ806" i="1" s="1"/>
  <c r="BY123" i="1"/>
  <c r="BY785" i="1"/>
  <c r="BY813" i="1" s="1"/>
  <c r="CB778" i="1"/>
  <c r="CB806" i="1" s="1"/>
  <c r="CB123" i="1"/>
  <c r="CB785" i="1"/>
  <c r="BZ812" i="1"/>
  <c r="BY778" i="1"/>
  <c r="BY806" i="1" s="1"/>
  <c r="CA759" i="1"/>
  <c r="CA810" i="1"/>
  <c r="BZ54" i="1"/>
  <c r="BZ53" i="1" s="1"/>
  <c r="BZ656" i="1" s="1"/>
  <c r="BY812" i="1"/>
  <c r="BW99" i="1"/>
  <c r="BZ313" i="1"/>
  <c r="BZ312" i="1" s="1"/>
  <c r="BX313" i="1"/>
  <c r="BX312" i="1" s="1"/>
  <c r="BW355" i="1"/>
  <c r="BW354" i="1" s="1"/>
  <c r="CA393" i="1"/>
  <c r="CA392" i="1" s="1"/>
  <c r="BW185" i="1"/>
  <c r="BY54" i="1"/>
  <c r="BY53" i="1" s="1"/>
  <c r="CA355" i="1"/>
  <c r="CA354" i="1" s="1"/>
  <c r="CB355" i="1"/>
  <c r="CB354" i="1" s="1"/>
  <c r="BW148" i="1"/>
  <c r="BW272" i="1"/>
  <c r="BW255" i="1" s="1"/>
  <c r="BZ148" i="1"/>
  <c r="CB272" i="1"/>
  <c r="CB255" i="1" s="1"/>
  <c r="BX272" i="1"/>
  <c r="BX255" i="1" s="1"/>
  <c r="CA272" i="1"/>
  <c r="CA255" i="1" s="1"/>
  <c r="BX185" i="1"/>
  <c r="CA148" i="1"/>
  <c r="BW54" i="1"/>
  <c r="BW53" i="1" s="1"/>
  <c r="CA164" i="1"/>
  <c r="BX164" i="1"/>
  <c r="BX11" i="1"/>
  <c r="CB164" i="1"/>
  <c r="BW35" i="1"/>
  <c r="BX35" i="1"/>
  <c r="BY164" i="1"/>
  <c r="BY393" i="1"/>
  <c r="BY392" i="1" s="1"/>
  <c r="BY35" i="1"/>
  <c r="BX148" i="1"/>
  <c r="CB148" i="1"/>
  <c r="BY11" i="1"/>
  <c r="BY272" i="1"/>
  <c r="BY255" i="1" s="1"/>
  <c r="CB185" i="1"/>
  <c r="BX393" i="1"/>
  <c r="BX392" i="1" s="1"/>
  <c r="BY313" i="1"/>
  <c r="BY312" i="1" s="1"/>
  <c r="BY148" i="1"/>
  <c r="BX355" i="1"/>
  <c r="BX354" i="1" s="1"/>
  <c r="BZ393" i="1"/>
  <c r="BZ392" i="1" s="1"/>
  <c r="CA185" i="1"/>
  <c r="CB313" i="1"/>
  <c r="CB312" i="1" s="1"/>
  <c r="BZ164" i="1"/>
  <c r="CA54" i="1"/>
  <c r="CA53" i="1" s="1"/>
  <c r="BY355" i="1"/>
  <c r="BY354" i="1" s="1"/>
  <c r="BY185" i="1"/>
  <c r="CB11" i="1"/>
  <c r="CA35" i="1"/>
  <c r="BX54" i="1"/>
  <c r="BX53" i="1" s="1"/>
  <c r="CB99" i="1"/>
  <c r="BY99" i="1"/>
  <c r="CB393" i="1"/>
  <c r="CB392" i="1" s="1"/>
  <c r="BZ185" i="1"/>
  <c r="BZ355" i="1"/>
  <c r="BZ354" i="1" s="1"/>
  <c r="CB35" i="1"/>
  <c r="BZ11" i="1"/>
  <c r="CA11" i="1"/>
  <c r="BZ272" i="1"/>
  <c r="BZ255" i="1" s="1"/>
  <c r="BW393" i="1"/>
  <c r="BW392" i="1" s="1"/>
  <c r="BZ241" i="1" l="1"/>
  <c r="BY6" i="1"/>
  <c r="BY655" i="1" s="1"/>
  <c r="BX241" i="1"/>
  <c r="BX656" i="1"/>
  <c r="CA656" i="1"/>
  <c r="BZ6" i="1"/>
  <c r="BZ655" i="1" s="1"/>
  <c r="BW6" i="1"/>
  <c r="BW655" i="1" s="1"/>
  <c r="BW241" i="1"/>
  <c r="CB776" i="1"/>
  <c r="CB804" i="1" s="1"/>
  <c r="BX776" i="1"/>
  <c r="BX804" i="1" s="1"/>
  <c r="BW773" i="1"/>
  <c r="BW805" i="1"/>
  <c r="BW806" i="1"/>
  <c r="BW163" i="1"/>
  <c r="BW114" i="1" s="1"/>
  <c r="BW776" i="1"/>
  <c r="BW804" i="1" s="1"/>
  <c r="BW342" i="1"/>
  <c r="CA773" i="1"/>
  <c r="CA342" i="1"/>
  <c r="BY656" i="1"/>
  <c r="BW656" i="1"/>
  <c r="CB656" i="1"/>
  <c r="CB813" i="1"/>
  <c r="CA241" i="1"/>
  <c r="CA163" i="1"/>
  <c r="CA114" i="1" s="1"/>
  <c r="CA776" i="1"/>
  <c r="CA804" i="1" s="1"/>
  <c r="BZ776" i="1"/>
  <c r="BY776" i="1"/>
  <c r="CA787" i="1"/>
  <c r="CA813" i="1"/>
  <c r="BX787" i="1"/>
  <c r="BX806" i="1"/>
  <c r="CB163" i="1"/>
  <c r="CB114" i="1" s="1"/>
  <c r="BX163" i="1"/>
  <c r="BX114" i="1" s="1"/>
  <c r="BX6" i="1"/>
  <c r="BX655" i="1" s="1"/>
  <c r="CB241" i="1"/>
  <c r="CA6" i="1"/>
  <c r="CA655" i="1" s="1"/>
  <c r="BY342" i="1"/>
  <c r="BZ342" i="1"/>
  <c r="CB6" i="1"/>
  <c r="CB655" i="1" s="1"/>
  <c r="CB342" i="1"/>
  <c r="BX342" i="1"/>
  <c r="BY241" i="1"/>
  <c r="BZ163" i="1"/>
  <c r="BZ114" i="1" s="1"/>
  <c r="BY163" i="1"/>
  <c r="BY114" i="1" s="1"/>
  <c r="C794" i="1"/>
  <c r="C801" i="1" s="1"/>
  <c r="D794" i="1"/>
  <c r="D801" i="1" s="1"/>
  <c r="E794" i="1"/>
  <c r="E801" i="1" s="1"/>
  <c r="F794" i="1"/>
  <c r="F801" i="1" s="1"/>
  <c r="G794" i="1"/>
  <c r="G801" i="1" s="1"/>
  <c r="H794" i="1"/>
  <c r="H801" i="1" s="1"/>
  <c r="I794" i="1"/>
  <c r="I801" i="1" s="1"/>
  <c r="J794" i="1"/>
  <c r="J801" i="1" s="1"/>
  <c r="K794" i="1"/>
  <c r="K801" i="1" s="1"/>
  <c r="L794" i="1"/>
  <c r="L801" i="1" s="1"/>
  <c r="M794" i="1"/>
  <c r="M801" i="1" s="1"/>
  <c r="N794" i="1"/>
  <c r="N801" i="1" s="1"/>
  <c r="O794" i="1"/>
  <c r="O801" i="1" s="1"/>
  <c r="P794" i="1"/>
  <c r="P801" i="1" s="1"/>
  <c r="Q794" i="1"/>
  <c r="Q801" i="1" s="1"/>
  <c r="R794" i="1"/>
  <c r="R801" i="1" s="1"/>
  <c r="S794" i="1"/>
  <c r="S801" i="1" s="1"/>
  <c r="T794" i="1"/>
  <c r="T801" i="1" s="1"/>
  <c r="U794" i="1"/>
  <c r="U801" i="1" s="1"/>
  <c r="V794" i="1"/>
  <c r="V801" i="1" s="1"/>
  <c r="W794" i="1"/>
  <c r="W801" i="1" s="1"/>
  <c r="X794" i="1"/>
  <c r="X801" i="1" s="1"/>
  <c r="Y794" i="1"/>
  <c r="Y801" i="1" s="1"/>
  <c r="Z794" i="1"/>
  <c r="Z801" i="1" s="1"/>
  <c r="AA794" i="1"/>
  <c r="AA801" i="1" s="1"/>
  <c r="AB794" i="1"/>
  <c r="AB801" i="1" s="1"/>
  <c r="AC794" i="1"/>
  <c r="AC801" i="1" s="1"/>
  <c r="AD794" i="1"/>
  <c r="AD801" i="1" s="1"/>
  <c r="AE794" i="1"/>
  <c r="AE801" i="1" s="1"/>
  <c r="AF794" i="1"/>
  <c r="AF801" i="1" s="1"/>
  <c r="AG794" i="1"/>
  <c r="AG801" i="1" s="1"/>
  <c r="AH794" i="1"/>
  <c r="AH801" i="1" s="1"/>
  <c r="AI794" i="1"/>
  <c r="AI801" i="1" s="1"/>
  <c r="AJ794" i="1"/>
  <c r="AJ801" i="1" s="1"/>
  <c r="AK794" i="1"/>
  <c r="AK801" i="1" s="1"/>
  <c r="AL794" i="1"/>
  <c r="AL801" i="1" s="1"/>
  <c r="AM794" i="1"/>
  <c r="AM801" i="1" s="1"/>
  <c r="AN794" i="1"/>
  <c r="AN801" i="1" s="1"/>
  <c r="AO794" i="1"/>
  <c r="AO801" i="1" s="1"/>
  <c r="AP794" i="1"/>
  <c r="AP801" i="1" s="1"/>
  <c r="AQ794" i="1"/>
  <c r="AQ801" i="1" s="1"/>
  <c r="AR794" i="1"/>
  <c r="AR801" i="1" s="1"/>
  <c r="AS794" i="1"/>
  <c r="AS801" i="1" s="1"/>
  <c r="AT794" i="1"/>
  <c r="AT801" i="1" s="1"/>
  <c r="AU794" i="1"/>
  <c r="AU801" i="1" s="1"/>
  <c r="AV794" i="1"/>
  <c r="AV801" i="1" s="1"/>
  <c r="C759" i="1"/>
  <c r="D759" i="1"/>
  <c r="E759" i="1"/>
  <c r="F759" i="1"/>
  <c r="G759" i="1"/>
  <c r="H759" i="1"/>
  <c r="I759" i="1"/>
  <c r="J759" i="1"/>
  <c r="K759" i="1"/>
  <c r="L759" i="1"/>
  <c r="N759" i="1"/>
  <c r="O759" i="1"/>
  <c r="P759" i="1"/>
  <c r="Q759" i="1"/>
  <c r="R759" i="1"/>
  <c r="S759" i="1"/>
  <c r="T759" i="1"/>
  <c r="U759" i="1"/>
  <c r="V759" i="1"/>
  <c r="W759" i="1"/>
  <c r="X759" i="1"/>
  <c r="Y759" i="1"/>
  <c r="Z759" i="1"/>
  <c r="AA759" i="1"/>
  <c r="AB759" i="1"/>
  <c r="AD759" i="1"/>
  <c r="AG759" i="1"/>
  <c r="AH759" i="1"/>
  <c r="AI759" i="1"/>
  <c r="AJ759" i="1"/>
  <c r="AK759" i="1"/>
  <c r="AL759" i="1"/>
  <c r="AM759" i="1"/>
  <c r="AN759" i="1"/>
  <c r="AO759" i="1"/>
  <c r="AP759" i="1"/>
  <c r="AQ759" i="1"/>
  <c r="AR759" i="1"/>
  <c r="AS759" i="1"/>
  <c r="AT759" i="1"/>
  <c r="AU759" i="1"/>
  <c r="AV759" i="1"/>
  <c r="C776" i="1"/>
  <c r="D776" i="1"/>
  <c r="E776" i="1"/>
  <c r="F776" i="1"/>
  <c r="G776" i="1"/>
  <c r="H776" i="1"/>
  <c r="I776" i="1"/>
  <c r="J776" i="1"/>
  <c r="K776" i="1"/>
  <c r="L776" i="1"/>
  <c r="M776" i="1"/>
  <c r="N776" i="1"/>
  <c r="O776" i="1"/>
  <c r="P776" i="1"/>
  <c r="Q776" i="1"/>
  <c r="R776" i="1"/>
  <c r="S776" i="1"/>
  <c r="T776" i="1"/>
  <c r="U776" i="1"/>
  <c r="V776" i="1"/>
  <c r="W776" i="1"/>
  <c r="X776" i="1"/>
  <c r="Y776" i="1"/>
  <c r="Z776" i="1"/>
  <c r="AA776" i="1"/>
  <c r="AB776" i="1"/>
  <c r="AC776" i="1"/>
  <c r="AD776" i="1"/>
  <c r="AE776" i="1"/>
  <c r="AF776" i="1"/>
  <c r="AG776" i="1"/>
  <c r="AH776" i="1"/>
  <c r="AI776" i="1"/>
  <c r="AJ776" i="1"/>
  <c r="AK776" i="1"/>
  <c r="AL776" i="1"/>
  <c r="AM776" i="1"/>
  <c r="AN776" i="1"/>
  <c r="AO776" i="1"/>
  <c r="AP776" i="1"/>
  <c r="AQ776" i="1"/>
  <c r="AR776" i="1"/>
  <c r="AS776" i="1"/>
  <c r="AT776" i="1"/>
  <c r="AU776" i="1"/>
  <c r="AV776" i="1"/>
  <c r="C778" i="1"/>
  <c r="D778" i="1"/>
  <c r="E778" i="1"/>
  <c r="F778" i="1"/>
  <c r="G778" i="1"/>
  <c r="H778" i="1"/>
  <c r="I778" i="1"/>
  <c r="J778" i="1"/>
  <c r="K778" i="1"/>
  <c r="L778" i="1"/>
  <c r="M778" i="1"/>
  <c r="N778" i="1"/>
  <c r="O778" i="1"/>
  <c r="P778" i="1"/>
  <c r="Q778" i="1"/>
  <c r="R778" i="1"/>
  <c r="S778" i="1"/>
  <c r="T778" i="1"/>
  <c r="U778" i="1"/>
  <c r="V778" i="1"/>
  <c r="W778" i="1"/>
  <c r="X778" i="1"/>
  <c r="Y778" i="1"/>
  <c r="Z778" i="1"/>
  <c r="AA778" i="1"/>
  <c r="AB778" i="1"/>
  <c r="AC778" i="1"/>
  <c r="AD778" i="1"/>
  <c r="AE778" i="1"/>
  <c r="AF778" i="1"/>
  <c r="AG778" i="1"/>
  <c r="AH778" i="1"/>
  <c r="AI778" i="1"/>
  <c r="AJ778" i="1"/>
  <c r="AK778" i="1"/>
  <c r="AL778" i="1"/>
  <c r="AM778" i="1"/>
  <c r="AN778" i="1"/>
  <c r="AO778" i="1"/>
  <c r="AP778" i="1"/>
  <c r="AQ778" i="1"/>
  <c r="AR778" i="1"/>
  <c r="AS778" i="1"/>
  <c r="AT778" i="1"/>
  <c r="AU778" i="1"/>
  <c r="AV778" i="1"/>
  <c r="M759" i="1"/>
  <c r="AC759" i="1"/>
  <c r="AE759" i="1"/>
  <c r="AF759" i="1"/>
  <c r="C785" i="1"/>
  <c r="C813" i="1" s="1"/>
  <c r="D785" i="1"/>
  <c r="D813" i="1" s="1"/>
  <c r="E785" i="1"/>
  <c r="E813" i="1" s="1"/>
  <c r="F785" i="1"/>
  <c r="F813" i="1" s="1"/>
  <c r="G785" i="1"/>
  <c r="G813" i="1" s="1"/>
  <c r="H785" i="1"/>
  <c r="H813" i="1" s="1"/>
  <c r="I785" i="1"/>
  <c r="I813" i="1" s="1"/>
  <c r="J785" i="1"/>
  <c r="J813" i="1" s="1"/>
  <c r="K785" i="1"/>
  <c r="K813" i="1" s="1"/>
  <c r="L785" i="1"/>
  <c r="L813" i="1" s="1"/>
  <c r="M785" i="1"/>
  <c r="M813" i="1" s="1"/>
  <c r="N785" i="1"/>
  <c r="N813" i="1" s="1"/>
  <c r="O785" i="1"/>
  <c r="O813" i="1" s="1"/>
  <c r="P785" i="1"/>
  <c r="P813" i="1" s="1"/>
  <c r="Q785" i="1"/>
  <c r="Q813" i="1" s="1"/>
  <c r="R785" i="1"/>
  <c r="R813" i="1" s="1"/>
  <c r="S785" i="1"/>
  <c r="T785" i="1"/>
  <c r="T813" i="1" s="1"/>
  <c r="U785" i="1"/>
  <c r="U813" i="1" s="1"/>
  <c r="V785" i="1"/>
  <c r="V813" i="1" s="1"/>
  <c r="W785" i="1"/>
  <c r="W813" i="1" s="1"/>
  <c r="X785" i="1"/>
  <c r="X813" i="1" s="1"/>
  <c r="Y785" i="1"/>
  <c r="Y813" i="1" s="1"/>
  <c r="Z785" i="1"/>
  <c r="Z813" i="1" s="1"/>
  <c r="AA785" i="1"/>
  <c r="AA813" i="1" s="1"/>
  <c r="AB785" i="1"/>
  <c r="AB813" i="1" s="1"/>
  <c r="AC785" i="1"/>
  <c r="AC813" i="1" s="1"/>
  <c r="AD785" i="1"/>
  <c r="AD813" i="1" s="1"/>
  <c r="AE785" i="1"/>
  <c r="AE813" i="1" s="1"/>
  <c r="AF785" i="1"/>
  <c r="AF813" i="1" s="1"/>
  <c r="AG785" i="1"/>
  <c r="AG813" i="1" s="1"/>
  <c r="AH785" i="1"/>
  <c r="AH813" i="1" s="1"/>
  <c r="AI785" i="1"/>
  <c r="AJ785" i="1"/>
  <c r="AJ813" i="1" s="1"/>
  <c r="AK785" i="1"/>
  <c r="AK813" i="1" s="1"/>
  <c r="AL785" i="1"/>
  <c r="AL813" i="1" s="1"/>
  <c r="AM785" i="1"/>
  <c r="AM813" i="1" s="1"/>
  <c r="AN785" i="1"/>
  <c r="AN813" i="1" s="1"/>
  <c r="AO785" i="1"/>
  <c r="AO813" i="1" s="1"/>
  <c r="AP785" i="1"/>
  <c r="AP813" i="1" s="1"/>
  <c r="AQ785" i="1"/>
  <c r="AQ813" i="1" s="1"/>
  <c r="AR785" i="1"/>
  <c r="AR813" i="1" s="1"/>
  <c r="AS785" i="1"/>
  <c r="AS813" i="1" s="1"/>
  <c r="AT785" i="1"/>
  <c r="AT813" i="1" s="1"/>
  <c r="AU785" i="1"/>
  <c r="AU813" i="1" s="1"/>
  <c r="AV785" i="1"/>
  <c r="AV813" i="1" s="1"/>
  <c r="G811" i="1"/>
  <c r="I811" i="1"/>
  <c r="J811" i="1"/>
  <c r="O811" i="1"/>
  <c r="Q811" i="1"/>
  <c r="R811" i="1"/>
  <c r="W811" i="1"/>
  <c r="Y811" i="1"/>
  <c r="Z811" i="1"/>
  <c r="AE811" i="1"/>
  <c r="AG811" i="1"/>
  <c r="AH811" i="1"/>
  <c r="AM811" i="1"/>
  <c r="AO811" i="1"/>
  <c r="AP811" i="1"/>
  <c r="AU811" i="1"/>
  <c r="C784" i="1"/>
  <c r="D784" i="1"/>
  <c r="D812" i="1" s="1"/>
  <c r="E784" i="1"/>
  <c r="E812" i="1" s="1"/>
  <c r="F784" i="1"/>
  <c r="F812" i="1" s="1"/>
  <c r="G784" i="1"/>
  <c r="G812" i="1" s="1"/>
  <c r="H784" i="1"/>
  <c r="H812" i="1" s="1"/>
  <c r="I784" i="1"/>
  <c r="I812" i="1" s="1"/>
  <c r="J784" i="1"/>
  <c r="J812" i="1" s="1"/>
  <c r="K784" i="1"/>
  <c r="K812" i="1" s="1"/>
  <c r="L784" i="1"/>
  <c r="L812" i="1" s="1"/>
  <c r="M784" i="1"/>
  <c r="M812" i="1" s="1"/>
  <c r="N784" i="1"/>
  <c r="N812" i="1" s="1"/>
  <c r="O784" i="1"/>
  <c r="O812" i="1" s="1"/>
  <c r="P784" i="1"/>
  <c r="P812" i="1" s="1"/>
  <c r="Q784" i="1"/>
  <c r="Q812" i="1" s="1"/>
  <c r="R784" i="1"/>
  <c r="R812" i="1" s="1"/>
  <c r="S784" i="1"/>
  <c r="S812" i="1" s="1"/>
  <c r="T784" i="1"/>
  <c r="T812" i="1" s="1"/>
  <c r="U784" i="1"/>
  <c r="U812" i="1" s="1"/>
  <c r="V784" i="1"/>
  <c r="V812" i="1" s="1"/>
  <c r="W784" i="1"/>
  <c r="W812" i="1" s="1"/>
  <c r="X784" i="1"/>
  <c r="X812" i="1" s="1"/>
  <c r="Y784" i="1"/>
  <c r="Y812" i="1" s="1"/>
  <c r="Z784" i="1"/>
  <c r="Z812" i="1" s="1"/>
  <c r="AA784" i="1"/>
  <c r="AA812" i="1" s="1"/>
  <c r="AB784" i="1"/>
  <c r="AB812" i="1" s="1"/>
  <c r="AC784" i="1"/>
  <c r="AC812" i="1" s="1"/>
  <c r="AD784" i="1"/>
  <c r="AD812" i="1" s="1"/>
  <c r="AE784" i="1"/>
  <c r="AE812" i="1" s="1"/>
  <c r="AF784" i="1"/>
  <c r="AF812" i="1" s="1"/>
  <c r="AG784" i="1"/>
  <c r="AG812" i="1" s="1"/>
  <c r="AH784" i="1"/>
  <c r="AH812" i="1" s="1"/>
  <c r="AI784" i="1"/>
  <c r="AI812" i="1" s="1"/>
  <c r="AJ784" i="1"/>
  <c r="AK784" i="1"/>
  <c r="AK812" i="1" s="1"/>
  <c r="AL784" i="1"/>
  <c r="AL812" i="1" s="1"/>
  <c r="AM784" i="1"/>
  <c r="AM812" i="1" s="1"/>
  <c r="AN784" i="1"/>
  <c r="AN812" i="1" s="1"/>
  <c r="AO784" i="1"/>
  <c r="AO812" i="1" s="1"/>
  <c r="AP784" i="1"/>
  <c r="AP812" i="1" s="1"/>
  <c r="AQ784" i="1"/>
  <c r="AQ812" i="1" s="1"/>
  <c r="AR784" i="1"/>
  <c r="AR812" i="1" s="1"/>
  <c r="AS784" i="1"/>
  <c r="AS812" i="1" s="1"/>
  <c r="AT784" i="1"/>
  <c r="AT812" i="1" s="1"/>
  <c r="AU784" i="1"/>
  <c r="AU812" i="1" s="1"/>
  <c r="AV784" i="1"/>
  <c r="AV812" i="1" s="1"/>
  <c r="C763" i="1"/>
  <c r="D763" i="1"/>
  <c r="E763" i="1"/>
  <c r="F763" i="1"/>
  <c r="G763" i="1"/>
  <c r="H763" i="1"/>
  <c r="I763" i="1"/>
  <c r="J763" i="1"/>
  <c r="K763" i="1"/>
  <c r="L763" i="1"/>
  <c r="M763" i="1"/>
  <c r="N763" i="1"/>
  <c r="O763" i="1"/>
  <c r="P763" i="1"/>
  <c r="Q763" i="1"/>
  <c r="R763" i="1"/>
  <c r="S763" i="1"/>
  <c r="T763" i="1"/>
  <c r="U763" i="1"/>
  <c r="V763" i="1"/>
  <c r="W763" i="1"/>
  <c r="X763" i="1"/>
  <c r="Y763" i="1"/>
  <c r="Z763" i="1"/>
  <c r="AA763" i="1"/>
  <c r="AB763" i="1"/>
  <c r="AC763" i="1"/>
  <c r="AD763" i="1"/>
  <c r="AE763" i="1"/>
  <c r="AF763" i="1"/>
  <c r="AG763" i="1"/>
  <c r="AH763" i="1"/>
  <c r="AI763" i="1"/>
  <c r="AJ763" i="1"/>
  <c r="AK763" i="1"/>
  <c r="AL763" i="1"/>
  <c r="AM763" i="1"/>
  <c r="AN763" i="1"/>
  <c r="AO763" i="1"/>
  <c r="AP763" i="1"/>
  <c r="AQ763" i="1"/>
  <c r="AR763" i="1"/>
  <c r="AS763" i="1"/>
  <c r="AT763" i="1"/>
  <c r="AU763" i="1"/>
  <c r="AV763" i="1"/>
  <c r="C765" i="1"/>
  <c r="D765" i="1"/>
  <c r="E765" i="1"/>
  <c r="F765" i="1"/>
  <c r="G765" i="1"/>
  <c r="H765" i="1"/>
  <c r="I765" i="1"/>
  <c r="J765" i="1"/>
  <c r="K765" i="1"/>
  <c r="L765" i="1"/>
  <c r="M765" i="1"/>
  <c r="N765" i="1"/>
  <c r="O765" i="1"/>
  <c r="P765" i="1"/>
  <c r="Q765" i="1"/>
  <c r="R765" i="1"/>
  <c r="S765" i="1"/>
  <c r="T765" i="1"/>
  <c r="U765" i="1"/>
  <c r="V765" i="1"/>
  <c r="W765" i="1"/>
  <c r="X765" i="1"/>
  <c r="Y765" i="1"/>
  <c r="Z765" i="1"/>
  <c r="AA765" i="1"/>
  <c r="AB765" i="1"/>
  <c r="AC765" i="1"/>
  <c r="AD765" i="1"/>
  <c r="AE765" i="1"/>
  <c r="AF765" i="1"/>
  <c r="AG765" i="1"/>
  <c r="AH765" i="1"/>
  <c r="AI765" i="1"/>
  <c r="AJ765" i="1"/>
  <c r="AK765" i="1"/>
  <c r="AL765" i="1"/>
  <c r="AM765" i="1"/>
  <c r="AN765" i="1"/>
  <c r="AO765" i="1"/>
  <c r="AP765" i="1"/>
  <c r="AQ765" i="1"/>
  <c r="AR765" i="1"/>
  <c r="AS765" i="1"/>
  <c r="AT765" i="1"/>
  <c r="AU765" i="1"/>
  <c r="AV765" i="1"/>
  <c r="C811" i="1"/>
  <c r="D811" i="1"/>
  <c r="E811" i="1"/>
  <c r="F811" i="1"/>
  <c r="H811" i="1"/>
  <c r="K811" i="1"/>
  <c r="L811" i="1"/>
  <c r="M811" i="1"/>
  <c r="N811" i="1"/>
  <c r="P811" i="1"/>
  <c r="S811" i="1"/>
  <c r="T811" i="1"/>
  <c r="U811" i="1"/>
  <c r="V811" i="1"/>
  <c r="X811" i="1"/>
  <c r="AA811" i="1"/>
  <c r="AB811" i="1"/>
  <c r="AC811" i="1"/>
  <c r="AD811" i="1"/>
  <c r="AF811" i="1"/>
  <c r="AI811" i="1"/>
  <c r="AJ811" i="1"/>
  <c r="AK811" i="1"/>
  <c r="AL811" i="1"/>
  <c r="AN811" i="1"/>
  <c r="AQ811" i="1"/>
  <c r="AR811" i="1"/>
  <c r="AS811" i="1"/>
  <c r="AT811" i="1"/>
  <c r="AV811" i="1"/>
  <c r="C812" i="1"/>
  <c r="C814" i="1"/>
  <c r="D814" i="1"/>
  <c r="E814" i="1"/>
  <c r="F814" i="1"/>
  <c r="G814" i="1"/>
  <c r="H814" i="1"/>
  <c r="I814" i="1"/>
  <c r="J814" i="1"/>
  <c r="K814" i="1"/>
  <c r="L814" i="1"/>
  <c r="M814" i="1"/>
  <c r="N814" i="1"/>
  <c r="O814" i="1"/>
  <c r="P814" i="1"/>
  <c r="Q814" i="1"/>
  <c r="R814" i="1"/>
  <c r="S814" i="1"/>
  <c r="T814" i="1"/>
  <c r="U814" i="1"/>
  <c r="V814" i="1"/>
  <c r="W814" i="1"/>
  <c r="X814" i="1"/>
  <c r="Y814" i="1"/>
  <c r="Z814" i="1"/>
  <c r="AA814" i="1"/>
  <c r="AB814" i="1"/>
  <c r="AC814" i="1"/>
  <c r="AD814" i="1"/>
  <c r="AE814" i="1"/>
  <c r="AF814" i="1"/>
  <c r="AG814" i="1"/>
  <c r="AH814" i="1"/>
  <c r="AI814" i="1"/>
  <c r="AJ814" i="1"/>
  <c r="AK814" i="1"/>
  <c r="AL814" i="1"/>
  <c r="AM814" i="1"/>
  <c r="AN814" i="1"/>
  <c r="AO814" i="1"/>
  <c r="AP814" i="1"/>
  <c r="AQ814" i="1"/>
  <c r="AR814" i="1"/>
  <c r="AS814" i="1"/>
  <c r="AT814" i="1"/>
  <c r="AU814" i="1"/>
  <c r="AV814" i="1"/>
  <c r="BR814" i="1"/>
  <c r="BT814" i="1"/>
  <c r="BU814" i="1"/>
  <c r="BV814" i="1"/>
  <c r="B814" i="1"/>
  <c r="B71" i="6" s="1"/>
  <c r="C71" i="6" s="1"/>
  <c r="D71" i="6" s="1"/>
  <c r="CB815" i="1" l="1"/>
  <c r="CB817" i="1" s="1"/>
  <c r="CB787" i="1"/>
  <c r="BW815" i="1"/>
  <c r="BW817" i="1" s="1"/>
  <c r="BX815" i="1"/>
  <c r="BX817" i="1" s="1"/>
  <c r="BW654" i="1"/>
  <c r="BW657" i="1" s="1"/>
  <c r="BW787" i="1"/>
  <c r="CA815" i="1"/>
  <c r="CA817" i="1" s="1"/>
  <c r="CA654" i="1"/>
  <c r="CA657" i="1" s="1"/>
  <c r="BZ654" i="1"/>
  <c r="BZ657" i="1" s="1"/>
  <c r="BX654" i="1"/>
  <c r="BX657" i="1" s="1"/>
  <c r="BY804" i="1"/>
  <c r="BY815" i="1" s="1"/>
  <c r="BY817" i="1" s="1"/>
  <c r="BY787" i="1"/>
  <c r="CB654" i="1"/>
  <c r="CB657" i="1" s="1"/>
  <c r="BZ804" i="1"/>
  <c r="BZ815" i="1" s="1"/>
  <c r="BZ817" i="1" s="1"/>
  <c r="BZ787" i="1"/>
  <c r="BY654" i="1"/>
  <c r="BY657" i="1" s="1"/>
  <c r="AN773" i="1"/>
  <c r="AF773" i="1"/>
  <c r="H773" i="1"/>
  <c r="AJ787" i="1"/>
  <c r="X773" i="1"/>
  <c r="AT773" i="1"/>
  <c r="AL773" i="1"/>
  <c r="AD773" i="1"/>
  <c r="AQ773" i="1"/>
  <c r="AI773" i="1"/>
  <c r="AA773" i="1"/>
  <c r="S773" i="1"/>
  <c r="K773" i="1"/>
  <c r="C773" i="1"/>
  <c r="AO773" i="1"/>
  <c r="AG773" i="1"/>
  <c r="Y773" i="1"/>
  <c r="Q773" i="1"/>
  <c r="I773" i="1"/>
  <c r="AJ812" i="1"/>
  <c r="AV773" i="1"/>
  <c r="P773" i="1"/>
  <c r="AM787" i="1"/>
  <c r="G787" i="1"/>
  <c r="AP773" i="1"/>
  <c r="AH773" i="1"/>
  <c r="Z773" i="1"/>
  <c r="R773" i="1"/>
  <c r="J773" i="1"/>
  <c r="AT787" i="1"/>
  <c r="AL787" i="1"/>
  <c r="AD787" i="1"/>
  <c r="V787" i="1"/>
  <c r="N787" i="1"/>
  <c r="F787" i="1"/>
  <c r="AR787" i="1"/>
  <c r="AB787" i="1"/>
  <c r="L787" i="1"/>
  <c r="AU773" i="1"/>
  <c r="AM773" i="1"/>
  <c r="AE773" i="1"/>
  <c r="W773" i="1"/>
  <c r="O773" i="1"/>
  <c r="G773" i="1"/>
  <c r="AI787" i="1"/>
  <c r="S787" i="1"/>
  <c r="AS787" i="1"/>
  <c r="AK787" i="1"/>
  <c r="AC787" i="1"/>
  <c r="U787" i="1"/>
  <c r="M787" i="1"/>
  <c r="E787" i="1"/>
  <c r="AQ787" i="1"/>
  <c r="AA787" i="1"/>
  <c r="K787" i="1"/>
  <c r="V773" i="1"/>
  <c r="N773" i="1"/>
  <c r="F773" i="1"/>
  <c r="AS773" i="1"/>
  <c r="AK773" i="1"/>
  <c r="AC773" i="1"/>
  <c r="U773" i="1"/>
  <c r="M773" i="1"/>
  <c r="E773" i="1"/>
  <c r="W787" i="1"/>
  <c r="AR773" i="1"/>
  <c r="AJ773" i="1"/>
  <c r="AB773" i="1"/>
  <c r="T773" i="1"/>
  <c r="L773" i="1"/>
  <c r="D773" i="1"/>
  <c r="C787" i="1"/>
  <c r="AI813" i="1"/>
  <c r="S813" i="1"/>
  <c r="T787" i="1"/>
  <c r="D787" i="1"/>
  <c r="AP787" i="1"/>
  <c r="AH787" i="1"/>
  <c r="Z787" i="1"/>
  <c r="R787" i="1"/>
  <c r="J787" i="1"/>
  <c r="AE787" i="1"/>
  <c r="AU787" i="1"/>
  <c r="O787" i="1"/>
  <c r="AV787" i="1"/>
  <c r="AN787" i="1"/>
  <c r="AF787" i="1"/>
  <c r="X787" i="1"/>
  <c r="P787" i="1"/>
  <c r="H787" i="1"/>
  <c r="AO787" i="1"/>
  <c r="AG787" i="1"/>
  <c r="Y787" i="1"/>
  <c r="Q787" i="1"/>
  <c r="I787" i="1"/>
  <c r="C804" i="1"/>
  <c r="D804" i="1"/>
  <c r="E804" i="1"/>
  <c r="F804" i="1"/>
  <c r="G804" i="1"/>
  <c r="H804" i="1"/>
  <c r="I804" i="1"/>
  <c r="J804" i="1"/>
  <c r="K804" i="1"/>
  <c r="L804" i="1"/>
  <c r="M804" i="1"/>
  <c r="N804" i="1"/>
  <c r="O804" i="1"/>
  <c r="P804" i="1"/>
  <c r="Q804" i="1"/>
  <c r="R804" i="1"/>
  <c r="S804" i="1"/>
  <c r="T804" i="1"/>
  <c r="U804" i="1"/>
  <c r="V804" i="1"/>
  <c r="W804" i="1"/>
  <c r="X804" i="1"/>
  <c r="Y804" i="1"/>
  <c r="Z804" i="1"/>
  <c r="AA804" i="1"/>
  <c r="AB804" i="1"/>
  <c r="AC804" i="1"/>
  <c r="AD804" i="1"/>
  <c r="AE804" i="1"/>
  <c r="AF804" i="1"/>
  <c r="AG804" i="1"/>
  <c r="AH804" i="1"/>
  <c r="AI804" i="1"/>
  <c r="AJ804" i="1"/>
  <c r="AK804" i="1"/>
  <c r="AL804" i="1"/>
  <c r="AM804" i="1"/>
  <c r="AN804" i="1"/>
  <c r="AO804" i="1"/>
  <c r="AP804" i="1"/>
  <c r="AQ804" i="1"/>
  <c r="AR804" i="1"/>
  <c r="AS804" i="1"/>
  <c r="AT804" i="1"/>
  <c r="AU804" i="1"/>
  <c r="AV804" i="1"/>
  <c r="C805" i="1"/>
  <c r="D805" i="1"/>
  <c r="E805" i="1"/>
  <c r="F805" i="1"/>
  <c r="G805" i="1"/>
  <c r="H805" i="1"/>
  <c r="I805" i="1"/>
  <c r="J805" i="1"/>
  <c r="K805" i="1"/>
  <c r="L805" i="1"/>
  <c r="M805" i="1"/>
  <c r="N805" i="1"/>
  <c r="O805" i="1"/>
  <c r="P805" i="1"/>
  <c r="Q805" i="1"/>
  <c r="R805" i="1"/>
  <c r="S805" i="1"/>
  <c r="T805" i="1"/>
  <c r="U805" i="1"/>
  <c r="V805" i="1"/>
  <c r="W805" i="1"/>
  <c r="X805" i="1"/>
  <c r="Y805" i="1"/>
  <c r="Z805" i="1"/>
  <c r="AA805" i="1"/>
  <c r="AB805" i="1"/>
  <c r="AC805" i="1"/>
  <c r="AD805" i="1"/>
  <c r="AE805" i="1"/>
  <c r="AF805" i="1"/>
  <c r="AG805" i="1"/>
  <c r="AH805" i="1"/>
  <c r="AI805" i="1"/>
  <c r="AJ805" i="1"/>
  <c r="AK805" i="1"/>
  <c r="AL805" i="1"/>
  <c r="AM805" i="1"/>
  <c r="AN805" i="1"/>
  <c r="AO805" i="1"/>
  <c r="AP805" i="1"/>
  <c r="AQ805" i="1"/>
  <c r="AR805" i="1"/>
  <c r="AS805" i="1"/>
  <c r="AT805" i="1"/>
  <c r="AU805" i="1"/>
  <c r="AV805" i="1"/>
  <c r="C806" i="1"/>
  <c r="D806" i="1"/>
  <c r="E806" i="1"/>
  <c r="F806" i="1"/>
  <c r="G806" i="1"/>
  <c r="H806" i="1"/>
  <c r="I806" i="1"/>
  <c r="J806" i="1"/>
  <c r="K806" i="1"/>
  <c r="L806" i="1"/>
  <c r="M806" i="1"/>
  <c r="N806" i="1"/>
  <c r="O806" i="1"/>
  <c r="P806" i="1"/>
  <c r="Q806" i="1"/>
  <c r="R806" i="1"/>
  <c r="S806" i="1"/>
  <c r="T806" i="1"/>
  <c r="U806" i="1"/>
  <c r="V806" i="1"/>
  <c r="W806" i="1"/>
  <c r="X806" i="1"/>
  <c r="Y806" i="1"/>
  <c r="Z806" i="1"/>
  <c r="AA806" i="1"/>
  <c r="AB806" i="1"/>
  <c r="AC806" i="1"/>
  <c r="AD806" i="1"/>
  <c r="AE806" i="1"/>
  <c r="AF806" i="1"/>
  <c r="AG806" i="1"/>
  <c r="AH806" i="1"/>
  <c r="AI806" i="1"/>
  <c r="AJ806" i="1"/>
  <c r="AK806" i="1"/>
  <c r="AL806" i="1"/>
  <c r="AM806" i="1"/>
  <c r="AN806" i="1"/>
  <c r="AO806" i="1"/>
  <c r="AP806" i="1"/>
  <c r="AQ806" i="1"/>
  <c r="AR806" i="1"/>
  <c r="AS806" i="1"/>
  <c r="AT806" i="1"/>
  <c r="AU806" i="1"/>
  <c r="AV806" i="1"/>
  <c r="C807" i="1"/>
  <c r="D807" i="1"/>
  <c r="E807" i="1"/>
  <c r="F807" i="1"/>
  <c r="G807" i="1"/>
  <c r="H807" i="1"/>
  <c r="I807" i="1"/>
  <c r="J807" i="1"/>
  <c r="K807" i="1"/>
  <c r="L807" i="1"/>
  <c r="M807" i="1"/>
  <c r="N807" i="1"/>
  <c r="O807" i="1"/>
  <c r="P807" i="1"/>
  <c r="Q807" i="1"/>
  <c r="R807" i="1"/>
  <c r="S807" i="1"/>
  <c r="T807" i="1"/>
  <c r="U807" i="1"/>
  <c r="V807" i="1"/>
  <c r="W807" i="1"/>
  <c r="X807" i="1"/>
  <c r="Y807" i="1"/>
  <c r="Z807" i="1"/>
  <c r="AA807" i="1"/>
  <c r="AB807" i="1"/>
  <c r="AC807" i="1"/>
  <c r="AD807" i="1"/>
  <c r="AE807" i="1"/>
  <c r="AF807" i="1"/>
  <c r="AG807" i="1"/>
  <c r="AH807" i="1"/>
  <c r="AI807" i="1"/>
  <c r="AJ807" i="1"/>
  <c r="AK807" i="1"/>
  <c r="AL807" i="1"/>
  <c r="AM807" i="1"/>
  <c r="AN807" i="1"/>
  <c r="AO807" i="1"/>
  <c r="AP807" i="1"/>
  <c r="AQ807" i="1"/>
  <c r="AR807" i="1"/>
  <c r="AS807" i="1"/>
  <c r="AT807" i="1"/>
  <c r="AU807" i="1"/>
  <c r="AV807" i="1"/>
  <c r="C808" i="1"/>
  <c r="D808" i="1"/>
  <c r="E808" i="1"/>
  <c r="F808" i="1"/>
  <c r="G808" i="1"/>
  <c r="H808" i="1"/>
  <c r="I808" i="1"/>
  <c r="J808" i="1"/>
  <c r="K808" i="1"/>
  <c r="L808" i="1"/>
  <c r="M808" i="1"/>
  <c r="N808" i="1"/>
  <c r="O808" i="1"/>
  <c r="P808" i="1"/>
  <c r="Q808" i="1"/>
  <c r="R808" i="1"/>
  <c r="S808" i="1"/>
  <c r="T808" i="1"/>
  <c r="U808" i="1"/>
  <c r="V808" i="1"/>
  <c r="W808" i="1"/>
  <c r="X808" i="1"/>
  <c r="Y808" i="1"/>
  <c r="Z808" i="1"/>
  <c r="AA808" i="1"/>
  <c r="AB808" i="1"/>
  <c r="AC808" i="1"/>
  <c r="AD808" i="1"/>
  <c r="AE808" i="1"/>
  <c r="AF808" i="1"/>
  <c r="AG808" i="1"/>
  <c r="AH808" i="1"/>
  <c r="AI808" i="1"/>
  <c r="AJ808" i="1"/>
  <c r="AK808" i="1"/>
  <c r="AL808" i="1"/>
  <c r="AM808" i="1"/>
  <c r="AN808" i="1"/>
  <c r="AO808" i="1"/>
  <c r="AP808" i="1"/>
  <c r="AQ808" i="1"/>
  <c r="AR808" i="1"/>
  <c r="AS808" i="1"/>
  <c r="AT808" i="1"/>
  <c r="AU808" i="1"/>
  <c r="AV808" i="1"/>
  <c r="C809" i="1"/>
  <c r="D809" i="1"/>
  <c r="E809" i="1"/>
  <c r="F809" i="1"/>
  <c r="G809" i="1"/>
  <c r="H809" i="1"/>
  <c r="I809" i="1"/>
  <c r="J809" i="1"/>
  <c r="K809" i="1"/>
  <c r="L809" i="1"/>
  <c r="M809" i="1"/>
  <c r="N809" i="1"/>
  <c r="O809" i="1"/>
  <c r="P809" i="1"/>
  <c r="Q809" i="1"/>
  <c r="R809" i="1"/>
  <c r="S809" i="1"/>
  <c r="T809" i="1"/>
  <c r="U809" i="1"/>
  <c r="V809" i="1"/>
  <c r="W809" i="1"/>
  <c r="X809" i="1"/>
  <c r="Y809" i="1"/>
  <c r="Z809" i="1"/>
  <c r="AA809" i="1"/>
  <c r="AB809" i="1"/>
  <c r="AC809" i="1"/>
  <c r="AD809" i="1"/>
  <c r="AE809" i="1"/>
  <c r="AF809" i="1"/>
  <c r="AG809" i="1"/>
  <c r="AH809" i="1"/>
  <c r="AI809" i="1"/>
  <c r="AJ809" i="1"/>
  <c r="AK809" i="1"/>
  <c r="AL809" i="1"/>
  <c r="AM809" i="1"/>
  <c r="AN809" i="1"/>
  <c r="AO809" i="1"/>
  <c r="AP809" i="1"/>
  <c r="AQ809" i="1"/>
  <c r="AR809" i="1"/>
  <c r="AS809" i="1"/>
  <c r="AT809" i="1"/>
  <c r="AU809" i="1"/>
  <c r="AV809" i="1"/>
  <c r="BR809" i="1"/>
  <c r="BT809" i="1"/>
  <c r="BU809" i="1"/>
  <c r="BV809" i="1"/>
  <c r="C810" i="1"/>
  <c r="D810" i="1"/>
  <c r="E810" i="1"/>
  <c r="F810" i="1"/>
  <c r="G810" i="1"/>
  <c r="H810" i="1"/>
  <c r="I810" i="1"/>
  <c r="J810" i="1"/>
  <c r="K810" i="1"/>
  <c r="L810" i="1"/>
  <c r="M810" i="1"/>
  <c r="N810" i="1"/>
  <c r="O810" i="1"/>
  <c r="P810" i="1"/>
  <c r="Q810" i="1"/>
  <c r="R810" i="1"/>
  <c r="S810" i="1"/>
  <c r="T810" i="1"/>
  <c r="U810" i="1"/>
  <c r="V810" i="1"/>
  <c r="W810" i="1"/>
  <c r="X810" i="1"/>
  <c r="Y810" i="1"/>
  <c r="Z810" i="1"/>
  <c r="AA810" i="1"/>
  <c r="AB810" i="1"/>
  <c r="AC810" i="1"/>
  <c r="AD810" i="1"/>
  <c r="AE810" i="1"/>
  <c r="AF810" i="1"/>
  <c r="AG810" i="1"/>
  <c r="AH810" i="1"/>
  <c r="AI810" i="1"/>
  <c r="AJ810" i="1"/>
  <c r="AK810" i="1"/>
  <c r="AL810" i="1"/>
  <c r="AM810" i="1"/>
  <c r="AN810" i="1"/>
  <c r="AO810" i="1"/>
  <c r="AP810" i="1"/>
  <c r="AQ810" i="1"/>
  <c r="AR810" i="1"/>
  <c r="AS810" i="1"/>
  <c r="AT810" i="1"/>
  <c r="AU810" i="1"/>
  <c r="AV810" i="1"/>
  <c r="Y815" i="1" l="1"/>
  <c r="Y817" i="1" s="1"/>
  <c r="AP815" i="1"/>
  <c r="AP817" i="1" s="1"/>
  <c r="AH815" i="1"/>
  <c r="AH817" i="1" s="1"/>
  <c r="Z815" i="1"/>
  <c r="Z817" i="1" s="1"/>
  <c r="R815" i="1"/>
  <c r="R817" i="1" s="1"/>
  <c r="J815" i="1"/>
  <c r="J817" i="1" s="1"/>
  <c r="I815" i="1"/>
  <c r="I817" i="1" s="1"/>
  <c r="AU815" i="1"/>
  <c r="AU817" i="1" s="1"/>
  <c r="G815" i="1"/>
  <c r="G817" i="1" s="1"/>
  <c r="AG815" i="1"/>
  <c r="AG817" i="1" s="1"/>
  <c r="AV815" i="1"/>
  <c r="AV817" i="1" s="1"/>
  <c r="AM815" i="1"/>
  <c r="AM817" i="1" s="1"/>
  <c r="AF815" i="1"/>
  <c r="AF817" i="1" s="1"/>
  <c r="AE815" i="1"/>
  <c r="AE817" i="1" s="1"/>
  <c r="AO815" i="1"/>
  <c r="AO817" i="1" s="1"/>
  <c r="P815" i="1"/>
  <c r="P817" i="1" s="1"/>
  <c r="W815" i="1"/>
  <c r="W817" i="1" s="1"/>
  <c r="Q815" i="1"/>
  <c r="Q817" i="1" s="1"/>
  <c r="AN815" i="1"/>
  <c r="AN817" i="1" s="1"/>
  <c r="X815" i="1"/>
  <c r="X817" i="1" s="1"/>
  <c r="H815" i="1"/>
  <c r="H817" i="1" s="1"/>
  <c r="O815" i="1"/>
  <c r="O817" i="1" s="1"/>
  <c r="N815" i="1"/>
  <c r="N817" i="1" s="1"/>
  <c r="AL815" i="1"/>
  <c r="AL817" i="1" s="1"/>
  <c r="F815" i="1"/>
  <c r="F817" i="1" s="1"/>
  <c r="AK815" i="1"/>
  <c r="AK817" i="1" s="1"/>
  <c r="U815" i="1"/>
  <c r="U817" i="1" s="1"/>
  <c r="M815" i="1"/>
  <c r="M817" i="1" s="1"/>
  <c r="E815" i="1"/>
  <c r="E817" i="1" s="1"/>
  <c r="AT815" i="1"/>
  <c r="AT817" i="1" s="1"/>
  <c r="V815" i="1"/>
  <c r="V817" i="1" s="1"/>
  <c r="AJ815" i="1"/>
  <c r="AJ817" i="1" s="1"/>
  <c r="D815" i="1"/>
  <c r="D817" i="1" s="1"/>
  <c r="AD815" i="1"/>
  <c r="AD817" i="1" s="1"/>
  <c r="AS815" i="1"/>
  <c r="AS817" i="1" s="1"/>
  <c r="AC815" i="1"/>
  <c r="AC817" i="1" s="1"/>
  <c r="AR815" i="1"/>
  <c r="AR817" i="1" s="1"/>
  <c r="AB815" i="1"/>
  <c r="AB817" i="1" s="1"/>
  <c r="T815" i="1"/>
  <c r="T817" i="1" s="1"/>
  <c r="L815" i="1"/>
  <c r="L817" i="1" s="1"/>
  <c r="AQ815" i="1"/>
  <c r="AQ817" i="1" s="1"/>
  <c r="AI815" i="1"/>
  <c r="AI817" i="1" s="1"/>
  <c r="AA815" i="1"/>
  <c r="AA817" i="1" s="1"/>
  <c r="S815" i="1"/>
  <c r="S817" i="1" s="1"/>
  <c r="K815" i="1"/>
  <c r="K817" i="1" s="1"/>
  <c r="C815" i="1"/>
  <c r="C817" i="1" s="1"/>
  <c r="F654" i="1"/>
  <c r="G654" i="1"/>
  <c r="H654" i="1"/>
  <c r="I654" i="1"/>
  <c r="J654" i="1"/>
  <c r="K654" i="1"/>
  <c r="L654" i="1"/>
  <c r="M654" i="1"/>
  <c r="N654" i="1"/>
  <c r="O654" i="1"/>
  <c r="P654" i="1"/>
  <c r="Q654" i="1"/>
  <c r="R654" i="1"/>
  <c r="S654" i="1"/>
  <c r="T654" i="1"/>
  <c r="U654" i="1"/>
  <c r="V654" i="1"/>
  <c r="W654" i="1"/>
  <c r="X654" i="1"/>
  <c r="Y654" i="1"/>
  <c r="Z654" i="1"/>
  <c r="AA654" i="1"/>
  <c r="AB654" i="1"/>
  <c r="AC654" i="1"/>
  <c r="AD654" i="1"/>
  <c r="AE654" i="1"/>
  <c r="AF654" i="1"/>
  <c r="AG654" i="1"/>
  <c r="AH654" i="1"/>
  <c r="AI654" i="1"/>
  <c r="AJ654" i="1"/>
  <c r="AK654" i="1"/>
  <c r="AL654" i="1"/>
  <c r="AM654" i="1"/>
  <c r="AN654" i="1"/>
  <c r="AO654" i="1"/>
  <c r="AP654" i="1"/>
  <c r="AQ654" i="1"/>
  <c r="AR654" i="1"/>
  <c r="AS654" i="1"/>
  <c r="AT654" i="1"/>
  <c r="AU654" i="1"/>
  <c r="AV654" i="1"/>
  <c r="F655" i="1"/>
  <c r="G655" i="1"/>
  <c r="H655" i="1"/>
  <c r="I655" i="1"/>
  <c r="J655" i="1"/>
  <c r="K655" i="1"/>
  <c r="L655" i="1"/>
  <c r="M655" i="1"/>
  <c r="N655" i="1"/>
  <c r="O655" i="1"/>
  <c r="P655" i="1"/>
  <c r="Q655" i="1"/>
  <c r="R655" i="1"/>
  <c r="S655" i="1"/>
  <c r="T655" i="1"/>
  <c r="U655" i="1"/>
  <c r="V655" i="1"/>
  <c r="W655" i="1"/>
  <c r="X655" i="1"/>
  <c r="Y655" i="1"/>
  <c r="Z655" i="1"/>
  <c r="AA655" i="1"/>
  <c r="AB655" i="1"/>
  <c r="AC655" i="1"/>
  <c r="AD655" i="1"/>
  <c r="AE655" i="1"/>
  <c r="AF655" i="1"/>
  <c r="AG655" i="1"/>
  <c r="AH655" i="1"/>
  <c r="AI655" i="1"/>
  <c r="AJ655" i="1"/>
  <c r="AK655" i="1"/>
  <c r="AL655" i="1"/>
  <c r="AM655" i="1"/>
  <c r="AN655" i="1"/>
  <c r="AO655" i="1"/>
  <c r="AP655" i="1"/>
  <c r="AQ655" i="1"/>
  <c r="AR655" i="1"/>
  <c r="AS655" i="1"/>
  <c r="AT655" i="1"/>
  <c r="AU655" i="1"/>
  <c r="AV655" i="1"/>
  <c r="F656" i="1"/>
  <c r="G656" i="1"/>
  <c r="H656" i="1"/>
  <c r="I656" i="1"/>
  <c r="J656" i="1"/>
  <c r="K656" i="1"/>
  <c r="L656" i="1"/>
  <c r="M656" i="1"/>
  <c r="N656" i="1"/>
  <c r="O656" i="1"/>
  <c r="P656" i="1"/>
  <c r="Q656" i="1"/>
  <c r="R656" i="1"/>
  <c r="S656" i="1"/>
  <c r="T656" i="1"/>
  <c r="U656" i="1"/>
  <c r="V656" i="1"/>
  <c r="W656" i="1"/>
  <c r="X656" i="1"/>
  <c r="Y656" i="1"/>
  <c r="Z656" i="1"/>
  <c r="AA656" i="1"/>
  <c r="AB656" i="1"/>
  <c r="AC656" i="1"/>
  <c r="AD656" i="1"/>
  <c r="AE656" i="1"/>
  <c r="AF656" i="1"/>
  <c r="AG656" i="1"/>
  <c r="AH656" i="1"/>
  <c r="AI656" i="1"/>
  <c r="AJ656" i="1"/>
  <c r="AK656" i="1"/>
  <c r="AL656" i="1"/>
  <c r="AM656" i="1"/>
  <c r="AN656" i="1"/>
  <c r="AO656" i="1"/>
  <c r="AP656" i="1"/>
  <c r="AQ656" i="1"/>
  <c r="AR656" i="1"/>
  <c r="AS656" i="1"/>
  <c r="AT656" i="1"/>
  <c r="AU656" i="1"/>
  <c r="AV656" i="1"/>
  <c r="BV652" i="1"/>
  <c r="BU652" i="1"/>
  <c r="BT652" i="1"/>
  <c r="BR652" i="1"/>
  <c r="BR10" i="1"/>
  <c r="BT10" i="1"/>
  <c r="BU10" i="1"/>
  <c r="BV10" i="1"/>
  <c r="BR13" i="1"/>
  <c r="BR12" i="1" s="1"/>
  <c r="BT13" i="1"/>
  <c r="BT12" i="1" s="1"/>
  <c r="BU13" i="1"/>
  <c r="BU12" i="1" s="1"/>
  <c r="BV13" i="1"/>
  <c r="BV12" i="1" s="1"/>
  <c r="BR15" i="1"/>
  <c r="BT15" i="1"/>
  <c r="BU15" i="1"/>
  <c r="BV15" i="1"/>
  <c r="BR16" i="1"/>
  <c r="BT16" i="1"/>
  <c r="BU16" i="1"/>
  <c r="BV16" i="1"/>
  <c r="BR18" i="1"/>
  <c r="BR17" i="1" s="1"/>
  <c r="BT18" i="1"/>
  <c r="BT17" i="1" s="1"/>
  <c r="BU18" i="1"/>
  <c r="BU17" i="1" s="1"/>
  <c r="BV18" i="1"/>
  <c r="BV17" i="1" s="1"/>
  <c r="BR20" i="1"/>
  <c r="BT20" i="1"/>
  <c r="BU20" i="1"/>
  <c r="BV20" i="1"/>
  <c r="BR21" i="1"/>
  <c r="BT21" i="1"/>
  <c r="BU21" i="1"/>
  <c r="BV21" i="1"/>
  <c r="BR22" i="1"/>
  <c r="BT22" i="1"/>
  <c r="BU22" i="1"/>
  <c r="BV22" i="1"/>
  <c r="BR23" i="1"/>
  <c r="BT23" i="1"/>
  <c r="BU23" i="1"/>
  <c r="BV23" i="1"/>
  <c r="BR24" i="1"/>
  <c r="BT24" i="1"/>
  <c r="BU24" i="1"/>
  <c r="BV24" i="1"/>
  <c r="BR25" i="1"/>
  <c r="BT25" i="1"/>
  <c r="BU25" i="1"/>
  <c r="BV25" i="1"/>
  <c r="BR26" i="1"/>
  <c r="BT26" i="1"/>
  <c r="BU26" i="1"/>
  <c r="BV26" i="1"/>
  <c r="BR27" i="1"/>
  <c r="BT27" i="1"/>
  <c r="BU27" i="1"/>
  <c r="BV27" i="1"/>
  <c r="BR29" i="1"/>
  <c r="BR28" i="1" s="1"/>
  <c r="BT29" i="1"/>
  <c r="BT28" i="1" s="1"/>
  <c r="BU29" i="1"/>
  <c r="BU28" i="1" s="1"/>
  <c r="BV29" i="1"/>
  <c r="BV28" i="1" s="1"/>
  <c r="BR31" i="1"/>
  <c r="BT31" i="1"/>
  <c r="BU31" i="1"/>
  <c r="BV31" i="1"/>
  <c r="BR32" i="1"/>
  <c r="BT32" i="1"/>
  <c r="BU32" i="1"/>
  <c r="BV32" i="1"/>
  <c r="BR33" i="1"/>
  <c r="BT33" i="1"/>
  <c r="BU33" i="1"/>
  <c r="BV33" i="1"/>
  <c r="BR34" i="1"/>
  <c r="BT34" i="1"/>
  <c r="BU34" i="1"/>
  <c r="BV34" i="1"/>
  <c r="BR37" i="1"/>
  <c r="BT37" i="1"/>
  <c r="BU37" i="1"/>
  <c r="BV37" i="1"/>
  <c r="BR38" i="1"/>
  <c r="BT38" i="1"/>
  <c r="BU38" i="1"/>
  <c r="BV38" i="1"/>
  <c r="BR39" i="1"/>
  <c r="BT39" i="1"/>
  <c r="BU39" i="1"/>
  <c r="BV39" i="1"/>
  <c r="BR40" i="1"/>
  <c r="BT40" i="1"/>
  <c r="BU40" i="1"/>
  <c r="BV40" i="1"/>
  <c r="BR42" i="1"/>
  <c r="BR41" i="1" s="1"/>
  <c r="BT42" i="1"/>
  <c r="BT41" i="1" s="1"/>
  <c r="BU42" i="1"/>
  <c r="BU41" i="1" s="1"/>
  <c r="BV42" i="1"/>
  <c r="BV41" i="1" s="1"/>
  <c r="BR44" i="1"/>
  <c r="BT44" i="1"/>
  <c r="BU44" i="1"/>
  <c r="BV44" i="1"/>
  <c r="BR45" i="1"/>
  <c r="BT45" i="1"/>
  <c r="BU45" i="1"/>
  <c r="BV45" i="1"/>
  <c r="BR46" i="1"/>
  <c r="BT46" i="1"/>
  <c r="BU46" i="1"/>
  <c r="BV46" i="1"/>
  <c r="BR47" i="1"/>
  <c r="BT47" i="1"/>
  <c r="BU47" i="1"/>
  <c r="BV47" i="1"/>
  <c r="BR48" i="1"/>
  <c r="BT48" i="1"/>
  <c r="BU48" i="1"/>
  <c r="BV48" i="1"/>
  <c r="BR49" i="1"/>
  <c r="BT49" i="1"/>
  <c r="BU49" i="1"/>
  <c r="BV49" i="1"/>
  <c r="BR51" i="1"/>
  <c r="BT51" i="1"/>
  <c r="BU51" i="1"/>
  <c r="BV51" i="1"/>
  <c r="BR52" i="1"/>
  <c r="BT52" i="1"/>
  <c r="BU52" i="1"/>
  <c r="BV52" i="1"/>
  <c r="BR56" i="1"/>
  <c r="BT56" i="1"/>
  <c r="BU56" i="1"/>
  <c r="BV56" i="1"/>
  <c r="BR57" i="1"/>
  <c r="BT57" i="1"/>
  <c r="BU57" i="1"/>
  <c r="BV57" i="1"/>
  <c r="BR58" i="1"/>
  <c r="BT58" i="1"/>
  <c r="BU58" i="1"/>
  <c r="BV58" i="1"/>
  <c r="BR59" i="1"/>
  <c r="BT59" i="1"/>
  <c r="BU59" i="1"/>
  <c r="BV59" i="1"/>
  <c r="BR60" i="1"/>
  <c r="BT60" i="1"/>
  <c r="BU60" i="1"/>
  <c r="BV60" i="1"/>
  <c r="BR61" i="1"/>
  <c r="BT61" i="1"/>
  <c r="BU61" i="1"/>
  <c r="BV61" i="1"/>
  <c r="BR62" i="1"/>
  <c r="BT62" i="1"/>
  <c r="BU62" i="1"/>
  <c r="BV62" i="1"/>
  <c r="BR63" i="1"/>
  <c r="BT63" i="1"/>
  <c r="BU63" i="1"/>
  <c r="BV63" i="1"/>
  <c r="BR64" i="1"/>
  <c r="BT64" i="1"/>
  <c r="BU64" i="1"/>
  <c r="BV64" i="1"/>
  <c r="BR66" i="1"/>
  <c r="BT66" i="1"/>
  <c r="BU66" i="1"/>
  <c r="BV66" i="1"/>
  <c r="BR67" i="1"/>
  <c r="BT67" i="1"/>
  <c r="BU67" i="1"/>
  <c r="BV67" i="1"/>
  <c r="BR69" i="1"/>
  <c r="BR68" i="1" s="1"/>
  <c r="BT69" i="1"/>
  <c r="BT68" i="1" s="1"/>
  <c r="BU69" i="1"/>
  <c r="BU68" i="1" s="1"/>
  <c r="BV69" i="1"/>
  <c r="BV68" i="1" s="1"/>
  <c r="BR71" i="1"/>
  <c r="BR70" i="1" s="1"/>
  <c r="BT71" i="1"/>
  <c r="BT70" i="1" s="1"/>
  <c r="BU71" i="1"/>
  <c r="BU70" i="1" s="1"/>
  <c r="BV71" i="1"/>
  <c r="BV70" i="1" s="1"/>
  <c r="BR74" i="1"/>
  <c r="BR73" i="1" s="1"/>
  <c r="BT74" i="1"/>
  <c r="BT73" i="1" s="1"/>
  <c r="BU74" i="1"/>
  <c r="BU73" i="1" s="1"/>
  <c r="BV74" i="1"/>
  <c r="BV73" i="1" s="1"/>
  <c r="BR76" i="1"/>
  <c r="BR75" i="1" s="1"/>
  <c r="BT76" i="1"/>
  <c r="BT75" i="1" s="1"/>
  <c r="BU76" i="1"/>
  <c r="BU75" i="1" s="1"/>
  <c r="BV76" i="1"/>
  <c r="BV75" i="1" s="1"/>
  <c r="BR79" i="1"/>
  <c r="BR78" i="1" s="1"/>
  <c r="BR77" i="1" s="1"/>
  <c r="BT79" i="1"/>
  <c r="BT78" i="1" s="1"/>
  <c r="BT77" i="1" s="1"/>
  <c r="BU79" i="1"/>
  <c r="BU78" i="1" s="1"/>
  <c r="BU77" i="1" s="1"/>
  <c r="BV79" i="1"/>
  <c r="BV78" i="1" s="1"/>
  <c r="BV77" i="1" s="1"/>
  <c r="BR82" i="1"/>
  <c r="BT82" i="1"/>
  <c r="BU82" i="1"/>
  <c r="BV82" i="1"/>
  <c r="BR83" i="1"/>
  <c r="BT83" i="1"/>
  <c r="BU83" i="1"/>
  <c r="BV83" i="1"/>
  <c r="BR85" i="1"/>
  <c r="BR84" i="1" s="1"/>
  <c r="BT85" i="1"/>
  <c r="BT84" i="1" s="1"/>
  <c r="BU85" i="1"/>
  <c r="BU84" i="1" s="1"/>
  <c r="BV85" i="1"/>
  <c r="BV84" i="1" s="1"/>
  <c r="BR88" i="1"/>
  <c r="BR87" i="1" s="1"/>
  <c r="BT88" i="1"/>
  <c r="BT87" i="1" s="1"/>
  <c r="BU88" i="1"/>
  <c r="BU87" i="1" s="1"/>
  <c r="BV88" i="1"/>
  <c r="BV87" i="1" s="1"/>
  <c r="BR90" i="1"/>
  <c r="BR89" i="1" s="1"/>
  <c r="BT90" i="1"/>
  <c r="BT89" i="1" s="1"/>
  <c r="BU90" i="1"/>
  <c r="BU89" i="1" s="1"/>
  <c r="BV90" i="1"/>
  <c r="BV89" i="1" s="1"/>
  <c r="BR92" i="1"/>
  <c r="BR91" i="1" s="1"/>
  <c r="BT92" i="1"/>
  <c r="BT91" i="1" s="1"/>
  <c r="BU92" i="1"/>
  <c r="BU91" i="1" s="1"/>
  <c r="BV92" i="1"/>
  <c r="BV91" i="1" s="1"/>
  <c r="BR94" i="1"/>
  <c r="BR93" i="1" s="1"/>
  <c r="BT94" i="1"/>
  <c r="BT93" i="1" s="1"/>
  <c r="BU94" i="1"/>
  <c r="BU93" i="1" s="1"/>
  <c r="BV94" i="1"/>
  <c r="BV93" i="1" s="1"/>
  <c r="BR96" i="1"/>
  <c r="BR95" i="1" s="1"/>
  <c r="BT96" i="1"/>
  <c r="BT95" i="1" s="1"/>
  <c r="BU96" i="1"/>
  <c r="BU95" i="1" s="1"/>
  <c r="BV96" i="1"/>
  <c r="BV95" i="1" s="1"/>
  <c r="BR98" i="1"/>
  <c r="BR97" i="1" s="1"/>
  <c r="BT98" i="1"/>
  <c r="BT97" i="1" s="1"/>
  <c r="BU98" i="1"/>
  <c r="BU97" i="1" s="1"/>
  <c r="BV98" i="1"/>
  <c r="BV97" i="1" s="1"/>
  <c r="BR101" i="1"/>
  <c r="BT101" i="1"/>
  <c r="BU101" i="1"/>
  <c r="BV101" i="1"/>
  <c r="BR102" i="1"/>
  <c r="BT102" i="1"/>
  <c r="BU102" i="1"/>
  <c r="BV102" i="1"/>
  <c r="BR104" i="1"/>
  <c r="BT104" i="1"/>
  <c r="BU104" i="1"/>
  <c r="BV104" i="1"/>
  <c r="BR105" i="1"/>
  <c r="BT105" i="1"/>
  <c r="BU105" i="1"/>
  <c r="BV105" i="1"/>
  <c r="BR106" i="1"/>
  <c r="BT106" i="1"/>
  <c r="BU106" i="1"/>
  <c r="BV106" i="1"/>
  <c r="BR107" i="1"/>
  <c r="BT107" i="1"/>
  <c r="BU107" i="1"/>
  <c r="BV107" i="1"/>
  <c r="BR109" i="1"/>
  <c r="BR108" i="1" s="1"/>
  <c r="BT109" i="1"/>
  <c r="BT108" i="1" s="1"/>
  <c r="BU109" i="1"/>
  <c r="BU108" i="1" s="1"/>
  <c r="BV109" i="1"/>
  <c r="BV108" i="1" s="1"/>
  <c r="BR111" i="1"/>
  <c r="BR110" i="1" s="1"/>
  <c r="BT111" i="1"/>
  <c r="BT110" i="1" s="1"/>
  <c r="BU111" i="1"/>
  <c r="BU110" i="1" s="1"/>
  <c r="BV111" i="1"/>
  <c r="BV110" i="1" s="1"/>
  <c r="BR113" i="1"/>
  <c r="BR112" i="1" s="1"/>
  <c r="BT113" i="1"/>
  <c r="BT112" i="1" s="1"/>
  <c r="BU113" i="1"/>
  <c r="BU112" i="1" s="1"/>
  <c r="BV113" i="1"/>
  <c r="BV112" i="1" s="1"/>
  <c r="BR117" i="1"/>
  <c r="BR116" i="1" s="1"/>
  <c r="BR115" i="1" s="1"/>
  <c r="BT117" i="1"/>
  <c r="BT116" i="1" s="1"/>
  <c r="BT115" i="1" s="1"/>
  <c r="BU117" i="1"/>
  <c r="BU116" i="1" s="1"/>
  <c r="BU115" i="1" s="1"/>
  <c r="BV117" i="1"/>
  <c r="BV116" i="1" s="1"/>
  <c r="BV115" i="1" s="1"/>
  <c r="BR120" i="1"/>
  <c r="BR119" i="1" s="1"/>
  <c r="BT120" i="1"/>
  <c r="BT119" i="1" s="1"/>
  <c r="BU120" i="1"/>
  <c r="BU119" i="1" s="1"/>
  <c r="BV120" i="1"/>
  <c r="BV119" i="1" s="1"/>
  <c r="BR122" i="1"/>
  <c r="BR121" i="1" s="1"/>
  <c r="BT122" i="1"/>
  <c r="BT121" i="1" s="1"/>
  <c r="BU122" i="1"/>
  <c r="BU121" i="1" s="1"/>
  <c r="BV122" i="1"/>
  <c r="BV121" i="1" s="1"/>
  <c r="BR125" i="1"/>
  <c r="BT125" i="1"/>
  <c r="BU125" i="1"/>
  <c r="BV125" i="1"/>
  <c r="BR126" i="1"/>
  <c r="BT126" i="1"/>
  <c r="BU126" i="1"/>
  <c r="BV126" i="1"/>
  <c r="BR127" i="1"/>
  <c r="BT127" i="1"/>
  <c r="BU127" i="1"/>
  <c r="BV127" i="1"/>
  <c r="BR129" i="1"/>
  <c r="BR128" i="1" s="1"/>
  <c r="BT129" i="1"/>
  <c r="BT128" i="1" s="1"/>
  <c r="BU129" i="1"/>
  <c r="BU128" i="1" s="1"/>
  <c r="BV129" i="1"/>
  <c r="BV128" i="1" s="1"/>
  <c r="BR131" i="1"/>
  <c r="BR130" i="1" s="1"/>
  <c r="BT131" i="1"/>
  <c r="BT130" i="1" s="1"/>
  <c r="BU131" i="1"/>
  <c r="BU130" i="1" s="1"/>
  <c r="BV131" i="1"/>
  <c r="BV130" i="1" s="1"/>
  <c r="BR134" i="1"/>
  <c r="BR133" i="1" s="1"/>
  <c r="BR132" i="1" s="1"/>
  <c r="BT134" i="1"/>
  <c r="BT133" i="1" s="1"/>
  <c r="BT132" i="1" s="1"/>
  <c r="BU134" i="1"/>
  <c r="BU133" i="1" s="1"/>
  <c r="BU132" i="1" s="1"/>
  <c r="BV134" i="1"/>
  <c r="BV133" i="1" s="1"/>
  <c r="BV132" i="1" s="1"/>
  <c r="BR137" i="1"/>
  <c r="BR136" i="1" s="1"/>
  <c r="BR135" i="1" s="1"/>
  <c r="BT137" i="1"/>
  <c r="BT136" i="1" s="1"/>
  <c r="BT135" i="1" s="1"/>
  <c r="BU137" i="1"/>
  <c r="BU136" i="1" s="1"/>
  <c r="BU135" i="1" s="1"/>
  <c r="BV137" i="1"/>
  <c r="BV136" i="1" s="1"/>
  <c r="BV135" i="1" s="1"/>
  <c r="BR140" i="1"/>
  <c r="BT140" i="1"/>
  <c r="BU140" i="1"/>
  <c r="BV140" i="1"/>
  <c r="BR141" i="1"/>
  <c r="BT141" i="1"/>
  <c r="BU141" i="1"/>
  <c r="BV141" i="1"/>
  <c r="BR142" i="1"/>
  <c r="BT142" i="1"/>
  <c r="BU142" i="1"/>
  <c r="BV142" i="1"/>
  <c r="BR145" i="1"/>
  <c r="BR144" i="1" s="1"/>
  <c r="BT145" i="1"/>
  <c r="BT144" i="1" s="1"/>
  <c r="BU145" i="1"/>
  <c r="BU144" i="1" s="1"/>
  <c r="BV145" i="1"/>
  <c r="BV144" i="1" s="1"/>
  <c r="BR147" i="1"/>
  <c r="BR146" i="1" s="1"/>
  <c r="BT147" i="1"/>
  <c r="BT146" i="1" s="1"/>
  <c r="BU147" i="1"/>
  <c r="BU146" i="1" s="1"/>
  <c r="BV147" i="1"/>
  <c r="BV146" i="1" s="1"/>
  <c r="BR151" i="1"/>
  <c r="BT151" i="1"/>
  <c r="BU151" i="1"/>
  <c r="BV151" i="1"/>
  <c r="BR152" i="1"/>
  <c r="BT152" i="1"/>
  <c r="BU152" i="1"/>
  <c r="BV152" i="1"/>
  <c r="BR153" i="1"/>
  <c r="BT153" i="1"/>
  <c r="BU153" i="1"/>
  <c r="BV153" i="1"/>
  <c r="BR156" i="1"/>
  <c r="BR155" i="1" s="1"/>
  <c r="BT156" i="1"/>
  <c r="BT155" i="1" s="1"/>
  <c r="BU156" i="1"/>
  <c r="BU155" i="1" s="1"/>
  <c r="BV156" i="1"/>
  <c r="BV155" i="1" s="1"/>
  <c r="BR158" i="1"/>
  <c r="BR157" i="1" s="1"/>
  <c r="BT158" i="1"/>
  <c r="BT157" i="1" s="1"/>
  <c r="BU158" i="1"/>
  <c r="BU157" i="1" s="1"/>
  <c r="BV158" i="1"/>
  <c r="BV157" i="1" s="1"/>
  <c r="BR160" i="1"/>
  <c r="BR159" i="1" s="1"/>
  <c r="BT160" i="1"/>
  <c r="BT159" i="1" s="1"/>
  <c r="BU160" i="1"/>
  <c r="BU159" i="1" s="1"/>
  <c r="BV160" i="1"/>
  <c r="BV159" i="1" s="1"/>
  <c r="BR162" i="1"/>
  <c r="BR161" i="1" s="1"/>
  <c r="BT162" i="1"/>
  <c r="BT161" i="1" s="1"/>
  <c r="BU162" i="1"/>
  <c r="BU161" i="1" s="1"/>
  <c r="BV162" i="1"/>
  <c r="BV161" i="1" s="1"/>
  <c r="BR166" i="1"/>
  <c r="BT166" i="1"/>
  <c r="BU166" i="1"/>
  <c r="BV166" i="1"/>
  <c r="BR167" i="1"/>
  <c r="BT167" i="1"/>
  <c r="BU167" i="1"/>
  <c r="BV167" i="1"/>
  <c r="BR168" i="1"/>
  <c r="BT168" i="1"/>
  <c r="BU168" i="1"/>
  <c r="BV168" i="1"/>
  <c r="BR169" i="1"/>
  <c r="BT169" i="1"/>
  <c r="BU169" i="1"/>
  <c r="BV169" i="1"/>
  <c r="BR170" i="1"/>
  <c r="BT170" i="1"/>
  <c r="BU170" i="1"/>
  <c r="BV170" i="1"/>
  <c r="BR171" i="1"/>
  <c r="BT171" i="1"/>
  <c r="BU171" i="1"/>
  <c r="BV171" i="1"/>
  <c r="BR173" i="1"/>
  <c r="BT173" i="1"/>
  <c r="BU173" i="1"/>
  <c r="BV173" i="1"/>
  <c r="BR174" i="1"/>
  <c r="BT174" i="1"/>
  <c r="BU174" i="1"/>
  <c r="BV174" i="1"/>
  <c r="BR175" i="1"/>
  <c r="BT175" i="1"/>
  <c r="BU175" i="1"/>
  <c r="BV175" i="1"/>
  <c r="BR176" i="1"/>
  <c r="BT176" i="1"/>
  <c r="BU176" i="1"/>
  <c r="BV176" i="1"/>
  <c r="BR177" i="1"/>
  <c r="BT177" i="1"/>
  <c r="BU177" i="1"/>
  <c r="BV177" i="1"/>
  <c r="BR179" i="1"/>
  <c r="BT179" i="1"/>
  <c r="BU179" i="1"/>
  <c r="BV179" i="1"/>
  <c r="BR180" i="1"/>
  <c r="BT180" i="1"/>
  <c r="BU180" i="1"/>
  <c r="BV180" i="1"/>
  <c r="BR182" i="1"/>
  <c r="BR181" i="1" s="1"/>
  <c r="BT182" i="1"/>
  <c r="BT181" i="1" s="1"/>
  <c r="BU182" i="1"/>
  <c r="BU181" i="1" s="1"/>
  <c r="BV182" i="1"/>
  <c r="BV181" i="1" s="1"/>
  <c r="BR184" i="1"/>
  <c r="BR183" i="1" s="1"/>
  <c r="BT184" i="1"/>
  <c r="BT183" i="1" s="1"/>
  <c r="BU184" i="1"/>
  <c r="BU183" i="1" s="1"/>
  <c r="BV184" i="1"/>
  <c r="BV183" i="1" s="1"/>
  <c r="BR187" i="1"/>
  <c r="BT187" i="1"/>
  <c r="BU187" i="1"/>
  <c r="BV187" i="1"/>
  <c r="BR188" i="1"/>
  <c r="BT188" i="1"/>
  <c r="BU188" i="1"/>
  <c r="BV188" i="1"/>
  <c r="BR190" i="1"/>
  <c r="BT190" i="1"/>
  <c r="BU190" i="1"/>
  <c r="BV190" i="1"/>
  <c r="BR191" i="1"/>
  <c r="BT191" i="1"/>
  <c r="BU191" i="1"/>
  <c r="BV191" i="1"/>
  <c r="BR192" i="1"/>
  <c r="BT192" i="1"/>
  <c r="BU192" i="1"/>
  <c r="BV192" i="1"/>
  <c r="BR193" i="1"/>
  <c r="BT193" i="1"/>
  <c r="BU193" i="1"/>
  <c r="BV193" i="1"/>
  <c r="BR194" i="1"/>
  <c r="BT194" i="1"/>
  <c r="BU194" i="1"/>
  <c r="BV194" i="1"/>
  <c r="BR195" i="1"/>
  <c r="BT195" i="1"/>
  <c r="BU195" i="1"/>
  <c r="BV195" i="1"/>
  <c r="BR196" i="1"/>
  <c r="BT196" i="1"/>
  <c r="BU196" i="1"/>
  <c r="BV196" i="1"/>
  <c r="BR197" i="1"/>
  <c r="BT197" i="1"/>
  <c r="BU197" i="1"/>
  <c r="BV197" i="1"/>
  <c r="BR198" i="1"/>
  <c r="BT198" i="1"/>
  <c r="BU198" i="1"/>
  <c r="BV198" i="1"/>
  <c r="BR199" i="1"/>
  <c r="BT199" i="1"/>
  <c r="BU199" i="1"/>
  <c r="BV199" i="1"/>
  <c r="BR200" i="1"/>
  <c r="BT200" i="1"/>
  <c r="BU200" i="1"/>
  <c r="BV200" i="1"/>
  <c r="BR201" i="1"/>
  <c r="BT201" i="1"/>
  <c r="BU201" i="1"/>
  <c r="BV201" i="1"/>
  <c r="BR202" i="1"/>
  <c r="BT202" i="1"/>
  <c r="BU202" i="1"/>
  <c r="BV202" i="1"/>
  <c r="BR203" i="1"/>
  <c r="BT203" i="1"/>
  <c r="BU203" i="1"/>
  <c r="BV203" i="1"/>
  <c r="BR204" i="1"/>
  <c r="BT204" i="1"/>
  <c r="BU204" i="1"/>
  <c r="BV204" i="1"/>
  <c r="BR205" i="1"/>
  <c r="BT205" i="1"/>
  <c r="BU205" i="1"/>
  <c r="BV205" i="1"/>
  <c r="BR206" i="1"/>
  <c r="BT206" i="1"/>
  <c r="BU206" i="1"/>
  <c r="BV206" i="1"/>
  <c r="BR207" i="1"/>
  <c r="BT207" i="1"/>
  <c r="BU207" i="1"/>
  <c r="BV207" i="1"/>
  <c r="BR208" i="1"/>
  <c r="BT208" i="1"/>
  <c r="BU208" i="1"/>
  <c r="BV208" i="1"/>
  <c r="BR209" i="1"/>
  <c r="BT209" i="1"/>
  <c r="BU209" i="1"/>
  <c r="BV209" i="1"/>
  <c r="BR210" i="1"/>
  <c r="BT210" i="1"/>
  <c r="BU210" i="1"/>
  <c r="BV210" i="1"/>
  <c r="BR211" i="1"/>
  <c r="BT211" i="1"/>
  <c r="BU211" i="1"/>
  <c r="BV211" i="1"/>
  <c r="BR212" i="1"/>
  <c r="BT212" i="1"/>
  <c r="BU212" i="1"/>
  <c r="BV212" i="1"/>
  <c r="BR213" i="1"/>
  <c r="BT213" i="1"/>
  <c r="BU213" i="1"/>
  <c r="BV213" i="1"/>
  <c r="BR214" i="1"/>
  <c r="BT214" i="1"/>
  <c r="BU214" i="1"/>
  <c r="BV214" i="1"/>
  <c r="BR215" i="1"/>
  <c r="BT215" i="1"/>
  <c r="BU215" i="1"/>
  <c r="BV215" i="1"/>
  <c r="BR216" i="1"/>
  <c r="BT216" i="1"/>
  <c r="BU216" i="1"/>
  <c r="BV216" i="1"/>
  <c r="BR217" i="1"/>
  <c r="BT217" i="1"/>
  <c r="BU217" i="1"/>
  <c r="BV217" i="1"/>
  <c r="BR218" i="1"/>
  <c r="BT218" i="1"/>
  <c r="BU218" i="1"/>
  <c r="BV218" i="1"/>
  <c r="BR220" i="1"/>
  <c r="BT220" i="1"/>
  <c r="BU220" i="1"/>
  <c r="BV220" i="1"/>
  <c r="BR221" i="1"/>
  <c r="BT221" i="1"/>
  <c r="BU221" i="1"/>
  <c r="BV221" i="1"/>
  <c r="BR222" i="1"/>
  <c r="BT222" i="1"/>
  <c r="BU222" i="1"/>
  <c r="BV222" i="1"/>
  <c r="BR223" i="1"/>
  <c r="BT223" i="1"/>
  <c r="BU223" i="1"/>
  <c r="BV223" i="1"/>
  <c r="BR224" i="1"/>
  <c r="BT224" i="1"/>
  <c r="BU224" i="1"/>
  <c r="BV224" i="1"/>
  <c r="BR226" i="1"/>
  <c r="BT226" i="1"/>
  <c r="BU226" i="1"/>
  <c r="BV226" i="1"/>
  <c r="BR227" i="1"/>
  <c r="BT227" i="1"/>
  <c r="BU227" i="1"/>
  <c r="BV227" i="1"/>
  <c r="BR228" i="1"/>
  <c r="BT228" i="1"/>
  <c r="BU228" i="1"/>
  <c r="BV228" i="1"/>
  <c r="BR231" i="1"/>
  <c r="BR230" i="1" s="1"/>
  <c r="BT231" i="1"/>
  <c r="BT230" i="1" s="1"/>
  <c r="BU231" i="1"/>
  <c r="BU230" i="1" s="1"/>
  <c r="BV231" i="1"/>
  <c r="BV230" i="1" s="1"/>
  <c r="BR233" i="1"/>
  <c r="BT233" i="1"/>
  <c r="BU233" i="1"/>
  <c r="BV233" i="1"/>
  <c r="BR234" i="1"/>
  <c r="BT234" i="1"/>
  <c r="BU234" i="1"/>
  <c r="BV234" i="1"/>
  <c r="BR236" i="1"/>
  <c r="BR235" i="1" s="1"/>
  <c r="BT236" i="1"/>
  <c r="BT235" i="1" s="1"/>
  <c r="BU236" i="1"/>
  <c r="BU235" i="1" s="1"/>
  <c r="BV236" i="1"/>
  <c r="BV235" i="1" s="1"/>
  <c r="BR238" i="1"/>
  <c r="BR237" i="1" s="1"/>
  <c r="BT238" i="1"/>
  <c r="BT237" i="1" s="1"/>
  <c r="BU238" i="1"/>
  <c r="BU237" i="1" s="1"/>
  <c r="BV238" i="1"/>
  <c r="BV237" i="1" s="1"/>
  <c r="BR240" i="1"/>
  <c r="BR239" i="1" s="1"/>
  <c r="BT240" i="1"/>
  <c r="BT239" i="1" s="1"/>
  <c r="BU240" i="1"/>
  <c r="BU239" i="1" s="1"/>
  <c r="BV240" i="1"/>
  <c r="BV239" i="1" s="1"/>
  <c r="BR245" i="1"/>
  <c r="BR244" i="1" s="1"/>
  <c r="BR243" i="1" s="1"/>
  <c r="BT245" i="1"/>
  <c r="BT244" i="1" s="1"/>
  <c r="BT243" i="1" s="1"/>
  <c r="BU245" i="1"/>
  <c r="BU244" i="1" s="1"/>
  <c r="BU243" i="1" s="1"/>
  <c r="BV245" i="1"/>
  <c r="BV244" i="1" s="1"/>
  <c r="BV243" i="1" s="1"/>
  <c r="BR248" i="1"/>
  <c r="BR247" i="1" s="1"/>
  <c r="BT248" i="1"/>
  <c r="BT247" i="1" s="1"/>
  <c r="BU248" i="1"/>
  <c r="BU247" i="1" s="1"/>
  <c r="BV248" i="1"/>
  <c r="BV247" i="1" s="1"/>
  <c r="BR250" i="1"/>
  <c r="BR249" i="1" s="1"/>
  <c r="BT250" i="1"/>
  <c r="BT249" i="1" s="1"/>
  <c r="BU250" i="1"/>
  <c r="BU249" i="1" s="1"/>
  <c r="BV250" i="1"/>
  <c r="BV249" i="1" s="1"/>
  <c r="BR252" i="1"/>
  <c r="BR251" i="1" s="1"/>
  <c r="BT252" i="1"/>
  <c r="BT251" i="1" s="1"/>
  <c r="BU252" i="1"/>
  <c r="BU251" i="1" s="1"/>
  <c r="BV252" i="1"/>
  <c r="BV251" i="1" s="1"/>
  <c r="BR254" i="1"/>
  <c r="BR253" i="1" s="1"/>
  <c r="BT254" i="1"/>
  <c r="BT253" i="1" s="1"/>
  <c r="BU254" i="1"/>
  <c r="BU253" i="1" s="1"/>
  <c r="BV254" i="1"/>
  <c r="BV253" i="1" s="1"/>
  <c r="BR258" i="1"/>
  <c r="BT258" i="1"/>
  <c r="BU258" i="1"/>
  <c r="BV258" i="1"/>
  <c r="BR259" i="1"/>
  <c r="BT259" i="1"/>
  <c r="BU259" i="1"/>
  <c r="BV259" i="1"/>
  <c r="BR260" i="1"/>
  <c r="BT260" i="1"/>
  <c r="BU260" i="1"/>
  <c r="BV260" i="1"/>
  <c r="BR261" i="1"/>
  <c r="BT261" i="1"/>
  <c r="BU261" i="1"/>
  <c r="BV261" i="1"/>
  <c r="BR262" i="1"/>
  <c r="BT262" i="1"/>
  <c r="BU262" i="1"/>
  <c r="BV262" i="1"/>
  <c r="BR263" i="1"/>
  <c r="BT263" i="1"/>
  <c r="BU263" i="1"/>
  <c r="BV263" i="1"/>
  <c r="BR264" i="1"/>
  <c r="BT264" i="1"/>
  <c r="BU264" i="1"/>
  <c r="BV264" i="1"/>
  <c r="BR265" i="1"/>
  <c r="BT265" i="1"/>
  <c r="BU265" i="1"/>
  <c r="BV265" i="1"/>
  <c r="BR266" i="1"/>
  <c r="BT266" i="1"/>
  <c r="BU266" i="1"/>
  <c r="BV266" i="1"/>
  <c r="BR267" i="1"/>
  <c r="BT267" i="1"/>
  <c r="BU267" i="1"/>
  <c r="BV267" i="1"/>
  <c r="BR268" i="1"/>
  <c r="BT268" i="1"/>
  <c r="BU268" i="1"/>
  <c r="BV268" i="1"/>
  <c r="BR269" i="1"/>
  <c r="BT269" i="1"/>
  <c r="BU269" i="1"/>
  <c r="BV269" i="1"/>
  <c r="BR271" i="1"/>
  <c r="BR270" i="1" s="1"/>
  <c r="BT271" i="1"/>
  <c r="BT270" i="1" s="1"/>
  <c r="BU271" i="1"/>
  <c r="BU270" i="1" s="1"/>
  <c r="BV271" i="1"/>
  <c r="BV270" i="1" s="1"/>
  <c r="BR274" i="1"/>
  <c r="BT274" i="1"/>
  <c r="BU274" i="1"/>
  <c r="BV274" i="1"/>
  <c r="BR275" i="1"/>
  <c r="BT275" i="1"/>
  <c r="BU275" i="1"/>
  <c r="BV275" i="1"/>
  <c r="BR276" i="1"/>
  <c r="BT276" i="1"/>
  <c r="BU276" i="1"/>
  <c r="BV276" i="1"/>
  <c r="BR277" i="1"/>
  <c r="BT277" i="1"/>
  <c r="BU277" i="1"/>
  <c r="BV277" i="1"/>
  <c r="BR278" i="1"/>
  <c r="BT278" i="1"/>
  <c r="BU278" i="1"/>
  <c r="BV278" i="1"/>
  <c r="BR279" i="1"/>
  <c r="BT279" i="1"/>
  <c r="BU279" i="1"/>
  <c r="BV279" i="1"/>
  <c r="BR280" i="1"/>
  <c r="BT280" i="1"/>
  <c r="BU280" i="1"/>
  <c r="BV280" i="1"/>
  <c r="BR281" i="1"/>
  <c r="BT281" i="1"/>
  <c r="BU281" i="1"/>
  <c r="BV281" i="1"/>
  <c r="BR282" i="1"/>
  <c r="BT282" i="1"/>
  <c r="BU282" i="1"/>
  <c r="BV282" i="1"/>
  <c r="BR283" i="1"/>
  <c r="BT283" i="1"/>
  <c r="BU283" i="1"/>
  <c r="BV283" i="1"/>
  <c r="BR284" i="1"/>
  <c r="BT284" i="1"/>
  <c r="BU284" i="1"/>
  <c r="BV284" i="1"/>
  <c r="BR285" i="1"/>
  <c r="BT285" i="1"/>
  <c r="BU285" i="1"/>
  <c r="BV285" i="1"/>
  <c r="BR286" i="1"/>
  <c r="BT286" i="1"/>
  <c r="BU286" i="1"/>
  <c r="BV286" i="1"/>
  <c r="BR287" i="1"/>
  <c r="BT287" i="1"/>
  <c r="BU287" i="1"/>
  <c r="BV287" i="1"/>
  <c r="BR288" i="1"/>
  <c r="BT288" i="1"/>
  <c r="BU288" i="1"/>
  <c r="BV288" i="1"/>
  <c r="BR289" i="1"/>
  <c r="BT289" i="1"/>
  <c r="BU289" i="1"/>
  <c r="BV289" i="1"/>
  <c r="BR290" i="1"/>
  <c r="BT290" i="1"/>
  <c r="BU290" i="1"/>
  <c r="BV290" i="1"/>
  <c r="BR291" i="1"/>
  <c r="BT291" i="1"/>
  <c r="BU291" i="1"/>
  <c r="BV291" i="1"/>
  <c r="BR292" i="1"/>
  <c r="BT292" i="1"/>
  <c r="BU292" i="1"/>
  <c r="BV292" i="1"/>
  <c r="BR293" i="1"/>
  <c r="BT293" i="1"/>
  <c r="BU293" i="1"/>
  <c r="BV293" i="1"/>
  <c r="BR294" i="1"/>
  <c r="BT294" i="1"/>
  <c r="BU294" i="1"/>
  <c r="BV294" i="1"/>
  <c r="BR295" i="1"/>
  <c r="BT295" i="1"/>
  <c r="BU295" i="1"/>
  <c r="BV295" i="1"/>
  <c r="BR296" i="1"/>
  <c r="BT296" i="1"/>
  <c r="BU296" i="1"/>
  <c r="BV296" i="1"/>
  <c r="BR297" i="1"/>
  <c r="BT297" i="1"/>
  <c r="BU297" i="1"/>
  <c r="BV297" i="1"/>
  <c r="BR298" i="1"/>
  <c r="BT298" i="1"/>
  <c r="BU298" i="1"/>
  <c r="BV298" i="1"/>
  <c r="BR299" i="1"/>
  <c r="BT299" i="1"/>
  <c r="BU299" i="1"/>
  <c r="BV299" i="1"/>
  <c r="BR300" i="1"/>
  <c r="BT300" i="1"/>
  <c r="BU300" i="1"/>
  <c r="BV300" i="1"/>
  <c r="BR301" i="1"/>
  <c r="BT301" i="1"/>
  <c r="BU301" i="1"/>
  <c r="BV301" i="1"/>
  <c r="BR302" i="1"/>
  <c r="BT302" i="1"/>
  <c r="BU302" i="1"/>
  <c r="BV302" i="1"/>
  <c r="BR304" i="1"/>
  <c r="BT304" i="1"/>
  <c r="BU304" i="1"/>
  <c r="BV304" i="1"/>
  <c r="BR305" i="1"/>
  <c r="BT305" i="1"/>
  <c r="BU305" i="1"/>
  <c r="BV305" i="1"/>
  <c r="BR306" i="1"/>
  <c r="BT306" i="1"/>
  <c r="BU306" i="1"/>
  <c r="BV306" i="1"/>
  <c r="BR307" i="1"/>
  <c r="BT307" i="1"/>
  <c r="BU307" i="1"/>
  <c r="BV307" i="1"/>
  <c r="BR310" i="1"/>
  <c r="BT310" i="1"/>
  <c r="BU310" i="1"/>
  <c r="BV310" i="1"/>
  <c r="BR311" i="1"/>
  <c r="BT311" i="1"/>
  <c r="BU311" i="1"/>
  <c r="BV311" i="1"/>
  <c r="BR315" i="1"/>
  <c r="BT315" i="1"/>
  <c r="BU315" i="1"/>
  <c r="BV315" i="1"/>
  <c r="BR316" i="1"/>
  <c r="BT316" i="1"/>
  <c r="BU316" i="1"/>
  <c r="BV316" i="1"/>
  <c r="BR318" i="1"/>
  <c r="BR317" i="1" s="1"/>
  <c r="BT318" i="1"/>
  <c r="BT317" i="1" s="1"/>
  <c r="BU318" i="1"/>
  <c r="BU317" i="1" s="1"/>
  <c r="BV318" i="1"/>
  <c r="BV317" i="1" s="1"/>
  <c r="BR320" i="1"/>
  <c r="BR319" i="1" s="1"/>
  <c r="BT320" i="1"/>
  <c r="BT319" i="1" s="1"/>
  <c r="BU320" i="1"/>
  <c r="BU319" i="1" s="1"/>
  <c r="BV320" i="1"/>
  <c r="BV319" i="1" s="1"/>
  <c r="BR322" i="1"/>
  <c r="BR321" i="1" s="1"/>
  <c r="BT322" i="1"/>
  <c r="BT321" i="1" s="1"/>
  <c r="BU322" i="1"/>
  <c r="BU321" i="1" s="1"/>
  <c r="BV322" i="1"/>
  <c r="BV321" i="1" s="1"/>
  <c r="BR324" i="1"/>
  <c r="BT324" i="1"/>
  <c r="BU324" i="1"/>
  <c r="BV324" i="1"/>
  <c r="BR325" i="1"/>
  <c r="BT325" i="1"/>
  <c r="BU325" i="1"/>
  <c r="BV325" i="1"/>
  <c r="BR326" i="1"/>
  <c r="BT326" i="1"/>
  <c r="BU326" i="1"/>
  <c r="BV326" i="1"/>
  <c r="BR327" i="1"/>
  <c r="BT327" i="1"/>
  <c r="BU327" i="1"/>
  <c r="BV327" i="1"/>
  <c r="BR328" i="1"/>
  <c r="BT328" i="1"/>
  <c r="BU328" i="1"/>
  <c r="BV328" i="1"/>
  <c r="BR329" i="1"/>
  <c r="BT329" i="1"/>
  <c r="BU329" i="1"/>
  <c r="BV329" i="1"/>
  <c r="BR330" i="1"/>
  <c r="BT330" i="1"/>
  <c r="BU330" i="1"/>
  <c r="BV330" i="1"/>
  <c r="BR331" i="1"/>
  <c r="BT331" i="1"/>
  <c r="BU331" i="1"/>
  <c r="BV331" i="1"/>
  <c r="BR332" i="1"/>
  <c r="BT332" i="1"/>
  <c r="BU332" i="1"/>
  <c r="BV332" i="1"/>
  <c r="BR333" i="1"/>
  <c r="BT333" i="1"/>
  <c r="BU333" i="1"/>
  <c r="BV333" i="1"/>
  <c r="BR334" i="1"/>
  <c r="BT334" i="1"/>
  <c r="BU334" i="1"/>
  <c r="BV334" i="1"/>
  <c r="BR335" i="1"/>
  <c r="BT335" i="1"/>
  <c r="BU335" i="1"/>
  <c r="BV335" i="1"/>
  <c r="BR336" i="1"/>
  <c r="BT336" i="1"/>
  <c r="BU336" i="1"/>
  <c r="BV336" i="1"/>
  <c r="BR337" i="1"/>
  <c r="BT337" i="1"/>
  <c r="BU337" i="1"/>
  <c r="BV337" i="1"/>
  <c r="BR339" i="1"/>
  <c r="BR338" i="1" s="1"/>
  <c r="BT339" i="1"/>
  <c r="BT338" i="1" s="1"/>
  <c r="BU339" i="1"/>
  <c r="BU338" i="1" s="1"/>
  <c r="BV339" i="1"/>
  <c r="BV338" i="1" s="1"/>
  <c r="BR341" i="1"/>
  <c r="BR340" i="1" s="1"/>
  <c r="BT341" i="1"/>
  <c r="BT340" i="1" s="1"/>
  <c r="BU341" i="1"/>
  <c r="BU340" i="1" s="1"/>
  <c r="BV341" i="1"/>
  <c r="BV340" i="1" s="1"/>
  <c r="BR345" i="1"/>
  <c r="BR344" i="1" s="1"/>
  <c r="BT345" i="1"/>
  <c r="BT344" i="1" s="1"/>
  <c r="BU345" i="1"/>
  <c r="BU344" i="1" s="1"/>
  <c r="BV345" i="1"/>
  <c r="BV344" i="1" s="1"/>
  <c r="BR347" i="1"/>
  <c r="BR346" i="1" s="1"/>
  <c r="BT347" i="1"/>
  <c r="BT346" i="1" s="1"/>
  <c r="BU347" i="1"/>
  <c r="BU346" i="1" s="1"/>
  <c r="BV347" i="1"/>
  <c r="BV346" i="1" s="1"/>
  <c r="BR349" i="1"/>
  <c r="BR348" i="1" s="1"/>
  <c r="BT349" i="1"/>
  <c r="BT348" i="1" s="1"/>
  <c r="BU349" i="1"/>
  <c r="BU348" i="1" s="1"/>
  <c r="BV349" i="1"/>
  <c r="BV348" i="1" s="1"/>
  <c r="BR351" i="1"/>
  <c r="BR350" i="1" s="1"/>
  <c r="BT351" i="1"/>
  <c r="BT350" i="1" s="1"/>
  <c r="BU351" i="1"/>
  <c r="BU350" i="1" s="1"/>
  <c r="BV351" i="1"/>
  <c r="BV350" i="1" s="1"/>
  <c r="BR353" i="1"/>
  <c r="BR352" i="1" s="1"/>
  <c r="BT353" i="1"/>
  <c r="BT352" i="1" s="1"/>
  <c r="BU353" i="1"/>
  <c r="BU352" i="1" s="1"/>
  <c r="BV353" i="1"/>
  <c r="BV352" i="1" s="1"/>
  <c r="BR357" i="1"/>
  <c r="BR356" i="1" s="1"/>
  <c r="BT357" i="1"/>
  <c r="BT356" i="1" s="1"/>
  <c r="BU357" i="1"/>
  <c r="BU356" i="1" s="1"/>
  <c r="BV357" i="1"/>
  <c r="BV356" i="1" s="1"/>
  <c r="BR359" i="1"/>
  <c r="BR358" i="1" s="1"/>
  <c r="BT359" i="1"/>
  <c r="BT358" i="1" s="1"/>
  <c r="BU359" i="1"/>
  <c r="BU358" i="1" s="1"/>
  <c r="BV359" i="1"/>
  <c r="BV358" i="1" s="1"/>
  <c r="BR361" i="1"/>
  <c r="BR360" i="1" s="1"/>
  <c r="BT361" i="1"/>
  <c r="BT360" i="1" s="1"/>
  <c r="BU361" i="1"/>
  <c r="BU360" i="1" s="1"/>
  <c r="BV361" i="1"/>
  <c r="BV360" i="1" s="1"/>
  <c r="BR363" i="1"/>
  <c r="BR362" i="1" s="1"/>
  <c r="BT363" i="1"/>
  <c r="BT362" i="1" s="1"/>
  <c r="BU363" i="1"/>
  <c r="BU362" i="1" s="1"/>
  <c r="BV363" i="1"/>
  <c r="BV362" i="1" s="1"/>
  <c r="BR365" i="1"/>
  <c r="BT365" i="1"/>
  <c r="BU365" i="1"/>
  <c r="BV365" i="1"/>
  <c r="BR366" i="1"/>
  <c r="BT366" i="1"/>
  <c r="BU366" i="1"/>
  <c r="BV366" i="1"/>
  <c r="BR367" i="1"/>
  <c r="BT367" i="1"/>
  <c r="BU367" i="1"/>
  <c r="BV367" i="1"/>
  <c r="BR368" i="1"/>
  <c r="BT368" i="1"/>
  <c r="BU368" i="1"/>
  <c r="BV368" i="1"/>
  <c r="BR370" i="1"/>
  <c r="BT370" i="1"/>
  <c r="BU370" i="1"/>
  <c r="BV370" i="1"/>
  <c r="BR371" i="1"/>
  <c r="BT371" i="1"/>
  <c r="BU371" i="1"/>
  <c r="BV371" i="1"/>
  <c r="BR372" i="1"/>
  <c r="BT372" i="1"/>
  <c r="BU372" i="1"/>
  <c r="BV372" i="1"/>
  <c r="BR373" i="1"/>
  <c r="BT373" i="1"/>
  <c r="BU373" i="1"/>
  <c r="BV373" i="1"/>
  <c r="BR375" i="1"/>
  <c r="BT375" i="1"/>
  <c r="BU375" i="1"/>
  <c r="BV375" i="1"/>
  <c r="BR376" i="1"/>
  <c r="BT376" i="1"/>
  <c r="BU376" i="1"/>
  <c r="BV376" i="1"/>
  <c r="BR377" i="1"/>
  <c r="BT377" i="1"/>
  <c r="BU377" i="1"/>
  <c r="BV377" i="1"/>
  <c r="BR378" i="1"/>
  <c r="BT378" i="1"/>
  <c r="BU378" i="1"/>
  <c r="BV378" i="1"/>
  <c r="BR381" i="1"/>
  <c r="BR380" i="1" s="1"/>
  <c r="BT381" i="1"/>
  <c r="BT380" i="1" s="1"/>
  <c r="BU381" i="1"/>
  <c r="BU380" i="1" s="1"/>
  <c r="BV381" i="1"/>
  <c r="BV380" i="1" s="1"/>
  <c r="BR383" i="1"/>
  <c r="BR382" i="1" s="1"/>
  <c r="BT383" i="1"/>
  <c r="BT382" i="1" s="1"/>
  <c r="BU383" i="1"/>
  <c r="BU382" i="1" s="1"/>
  <c r="BV383" i="1"/>
  <c r="BV382" i="1" s="1"/>
  <c r="BR385" i="1"/>
  <c r="BR384" i="1" s="1"/>
  <c r="BT385" i="1"/>
  <c r="BT384" i="1" s="1"/>
  <c r="BU385" i="1"/>
  <c r="BU384" i="1" s="1"/>
  <c r="BV385" i="1"/>
  <c r="BV384" i="1" s="1"/>
  <c r="BR387" i="1"/>
  <c r="BR386" i="1" s="1"/>
  <c r="BT387" i="1"/>
  <c r="BT386" i="1" s="1"/>
  <c r="BU387" i="1"/>
  <c r="BU386" i="1" s="1"/>
  <c r="BV387" i="1"/>
  <c r="BV386" i="1" s="1"/>
  <c r="BR389" i="1"/>
  <c r="BR388" i="1" s="1"/>
  <c r="BT389" i="1"/>
  <c r="BT388" i="1" s="1"/>
  <c r="BU389" i="1"/>
  <c r="BU388" i="1" s="1"/>
  <c r="BV389" i="1"/>
  <c r="BV388" i="1" s="1"/>
  <c r="BR391" i="1"/>
  <c r="BR390" i="1" s="1"/>
  <c r="BT391" i="1"/>
  <c r="BT390" i="1" s="1"/>
  <c r="BU391" i="1"/>
  <c r="BU390" i="1" s="1"/>
  <c r="BV391" i="1"/>
  <c r="BV390" i="1" s="1"/>
  <c r="BR395" i="1"/>
  <c r="BT395" i="1"/>
  <c r="BU395" i="1"/>
  <c r="BV395" i="1"/>
  <c r="BR396" i="1"/>
  <c r="BT396" i="1"/>
  <c r="BU396" i="1"/>
  <c r="BV396" i="1"/>
  <c r="BR397" i="1"/>
  <c r="BT397" i="1"/>
  <c r="BU397" i="1"/>
  <c r="BV397" i="1"/>
  <c r="BR398" i="1"/>
  <c r="BT398" i="1"/>
  <c r="BU398" i="1"/>
  <c r="BV398" i="1"/>
  <c r="BR399" i="1"/>
  <c r="BT399" i="1"/>
  <c r="BU399" i="1"/>
  <c r="BV399" i="1"/>
  <c r="BR400" i="1"/>
  <c r="BT400" i="1"/>
  <c r="BU400" i="1"/>
  <c r="BV400" i="1"/>
  <c r="BR401" i="1"/>
  <c r="BT401" i="1"/>
  <c r="BU401" i="1"/>
  <c r="BV401" i="1"/>
  <c r="BR402" i="1"/>
  <c r="BT402" i="1"/>
  <c r="BU402" i="1"/>
  <c r="BV402" i="1"/>
  <c r="BR403" i="1"/>
  <c r="BT403" i="1"/>
  <c r="BU403" i="1"/>
  <c r="BV403" i="1"/>
  <c r="BR404" i="1"/>
  <c r="BT404" i="1"/>
  <c r="BU404" i="1"/>
  <c r="BV404" i="1"/>
  <c r="BR405" i="1"/>
  <c r="BT405" i="1"/>
  <c r="BU405" i="1"/>
  <c r="BV405" i="1"/>
  <c r="BR406" i="1"/>
  <c r="BT406" i="1"/>
  <c r="BU406" i="1"/>
  <c r="BV406" i="1"/>
  <c r="BR407" i="1"/>
  <c r="BT407" i="1"/>
  <c r="BU407" i="1"/>
  <c r="BV407" i="1"/>
  <c r="BR408" i="1"/>
  <c r="BT408" i="1"/>
  <c r="BU408" i="1"/>
  <c r="BV408" i="1"/>
  <c r="BR409" i="1"/>
  <c r="BT409" i="1"/>
  <c r="BU409" i="1"/>
  <c r="BV409" i="1"/>
  <c r="BR410" i="1"/>
  <c r="BT410" i="1"/>
  <c r="BU410" i="1"/>
  <c r="BV410" i="1"/>
  <c r="BR411" i="1"/>
  <c r="BT411" i="1"/>
  <c r="BU411" i="1"/>
  <c r="BV411" i="1"/>
  <c r="BR412" i="1"/>
  <c r="BT412" i="1"/>
  <c r="BU412" i="1"/>
  <c r="BV412" i="1"/>
  <c r="BR414" i="1"/>
  <c r="BT414" i="1"/>
  <c r="BU414" i="1"/>
  <c r="BV414" i="1"/>
  <c r="BR415" i="1"/>
  <c r="BT415" i="1"/>
  <c r="BU415" i="1"/>
  <c r="BV415" i="1"/>
  <c r="BR416" i="1"/>
  <c r="BT416" i="1"/>
  <c r="BU416" i="1"/>
  <c r="BV416" i="1"/>
  <c r="BR417" i="1"/>
  <c r="BT417" i="1"/>
  <c r="BU417" i="1"/>
  <c r="BV417" i="1"/>
  <c r="BR419" i="1"/>
  <c r="BT419" i="1"/>
  <c r="BU419" i="1"/>
  <c r="BV419" i="1"/>
  <c r="BR420" i="1"/>
  <c r="BT420" i="1"/>
  <c r="BU420" i="1"/>
  <c r="BV420" i="1"/>
  <c r="BR421" i="1"/>
  <c r="BT421" i="1"/>
  <c r="BU421" i="1"/>
  <c r="BV421" i="1"/>
  <c r="BR422" i="1"/>
  <c r="BT422" i="1"/>
  <c r="BU422" i="1"/>
  <c r="BV422" i="1"/>
  <c r="BR423" i="1"/>
  <c r="BT423" i="1"/>
  <c r="BU423" i="1"/>
  <c r="BV423" i="1"/>
  <c r="BR425" i="1"/>
  <c r="BT425" i="1"/>
  <c r="BU425" i="1"/>
  <c r="BV425" i="1"/>
  <c r="BR426" i="1"/>
  <c r="BT426" i="1"/>
  <c r="BU426" i="1"/>
  <c r="BV426" i="1"/>
  <c r="BR427" i="1"/>
  <c r="BT427" i="1"/>
  <c r="BU427" i="1"/>
  <c r="BV427" i="1"/>
  <c r="BR428" i="1"/>
  <c r="BT428" i="1"/>
  <c r="BU428" i="1"/>
  <c r="BV428" i="1"/>
  <c r="BR429" i="1"/>
  <c r="BT429" i="1"/>
  <c r="BU429" i="1"/>
  <c r="BV429" i="1"/>
  <c r="BR430" i="1"/>
  <c r="BT430" i="1"/>
  <c r="BU430" i="1"/>
  <c r="BV430" i="1"/>
  <c r="BR432" i="1"/>
  <c r="BR431" i="1" s="1"/>
  <c r="BT432" i="1"/>
  <c r="BT431" i="1" s="1"/>
  <c r="BU432" i="1"/>
  <c r="BU431" i="1" s="1"/>
  <c r="BV432" i="1"/>
  <c r="BV431" i="1" s="1"/>
  <c r="BR434" i="1"/>
  <c r="BR433" i="1" s="1"/>
  <c r="BT434" i="1"/>
  <c r="BT433" i="1" s="1"/>
  <c r="BU434" i="1"/>
  <c r="BU433" i="1" s="1"/>
  <c r="BV434" i="1"/>
  <c r="BV433" i="1" s="1"/>
  <c r="BR436" i="1"/>
  <c r="BR435" i="1" s="1"/>
  <c r="BT436" i="1"/>
  <c r="BT435" i="1" s="1"/>
  <c r="BU436" i="1"/>
  <c r="BU435" i="1" s="1"/>
  <c r="BV436" i="1"/>
  <c r="BV435" i="1" s="1"/>
  <c r="BR439" i="1"/>
  <c r="BR438" i="1" s="1"/>
  <c r="BT439" i="1"/>
  <c r="BT438" i="1" s="1"/>
  <c r="BU439" i="1"/>
  <c r="BU438" i="1" s="1"/>
  <c r="BV439" i="1"/>
  <c r="BV438" i="1" s="1"/>
  <c r="BR441" i="1"/>
  <c r="BT441" i="1"/>
  <c r="BU441" i="1"/>
  <c r="BV441" i="1"/>
  <c r="BR442" i="1"/>
  <c r="BT442" i="1"/>
  <c r="BU442" i="1"/>
  <c r="BV442" i="1"/>
  <c r="BR444" i="1"/>
  <c r="BT444" i="1"/>
  <c r="BU444" i="1"/>
  <c r="BV444" i="1"/>
  <c r="BR445" i="1"/>
  <c r="BT445" i="1"/>
  <c r="BU445" i="1"/>
  <c r="BV445" i="1"/>
  <c r="BR446" i="1"/>
  <c r="BT446" i="1"/>
  <c r="BU446" i="1"/>
  <c r="BV446" i="1"/>
  <c r="BR447" i="1"/>
  <c r="BT447" i="1"/>
  <c r="BU447" i="1"/>
  <c r="BV447" i="1"/>
  <c r="BR448" i="1"/>
  <c r="BT448" i="1"/>
  <c r="BU448" i="1"/>
  <c r="BV448" i="1"/>
  <c r="BR449" i="1"/>
  <c r="BT449" i="1"/>
  <c r="BU449" i="1"/>
  <c r="BV449" i="1"/>
  <c r="BR450" i="1"/>
  <c r="BT450" i="1"/>
  <c r="BU450" i="1"/>
  <c r="BV450" i="1"/>
  <c r="BR451" i="1"/>
  <c r="BT451" i="1"/>
  <c r="BU451" i="1"/>
  <c r="BV451" i="1"/>
  <c r="BR452" i="1"/>
  <c r="BT452" i="1"/>
  <c r="BU452" i="1"/>
  <c r="BV452" i="1"/>
  <c r="BR453" i="1"/>
  <c r="BT453" i="1"/>
  <c r="BU453" i="1"/>
  <c r="BV453" i="1"/>
  <c r="BR454" i="1"/>
  <c r="BT454" i="1"/>
  <c r="BU454" i="1"/>
  <c r="BV454" i="1"/>
  <c r="BR455" i="1"/>
  <c r="BT455" i="1"/>
  <c r="BU455" i="1"/>
  <c r="BV455" i="1"/>
  <c r="BR456" i="1"/>
  <c r="BT456" i="1"/>
  <c r="BU456" i="1"/>
  <c r="BV456" i="1"/>
  <c r="BR457" i="1"/>
  <c r="BT457" i="1"/>
  <c r="BU457" i="1"/>
  <c r="BV457" i="1"/>
  <c r="BR458" i="1"/>
  <c r="BT458" i="1"/>
  <c r="BU458" i="1"/>
  <c r="BV458" i="1"/>
  <c r="BR459" i="1"/>
  <c r="BT459" i="1"/>
  <c r="BU459" i="1"/>
  <c r="BV459" i="1"/>
  <c r="BR460" i="1"/>
  <c r="BT460" i="1"/>
  <c r="BU460" i="1"/>
  <c r="BV460" i="1"/>
  <c r="BR461" i="1"/>
  <c r="BT461" i="1"/>
  <c r="BU461" i="1"/>
  <c r="BV461" i="1"/>
  <c r="BR462" i="1"/>
  <c r="BT462" i="1"/>
  <c r="BU462" i="1"/>
  <c r="BV462" i="1"/>
  <c r="BR463" i="1"/>
  <c r="BT463" i="1"/>
  <c r="BU463" i="1"/>
  <c r="BV463" i="1"/>
  <c r="BR464" i="1"/>
  <c r="BT464" i="1"/>
  <c r="BU464" i="1"/>
  <c r="BV464" i="1"/>
  <c r="BR465" i="1"/>
  <c r="BT465" i="1"/>
  <c r="BU465" i="1"/>
  <c r="BV465" i="1"/>
  <c r="BR466" i="1"/>
  <c r="BT466" i="1"/>
  <c r="BU466" i="1"/>
  <c r="BV466" i="1"/>
  <c r="BR467" i="1"/>
  <c r="BT467" i="1"/>
  <c r="BU467" i="1"/>
  <c r="BV467" i="1"/>
  <c r="BR468" i="1"/>
  <c r="BT468" i="1"/>
  <c r="BU468" i="1"/>
  <c r="BV468" i="1"/>
  <c r="BR469" i="1"/>
  <c r="BT469" i="1"/>
  <c r="BU469" i="1"/>
  <c r="BV469" i="1"/>
  <c r="BR470" i="1"/>
  <c r="BT470" i="1"/>
  <c r="BU470" i="1"/>
  <c r="BV470" i="1"/>
  <c r="BR471" i="1"/>
  <c r="BT471" i="1"/>
  <c r="BU471" i="1"/>
  <c r="BV471" i="1"/>
  <c r="BR472" i="1"/>
  <c r="BT472" i="1"/>
  <c r="BU472" i="1"/>
  <c r="BV472" i="1"/>
  <c r="BR473" i="1"/>
  <c r="BT473" i="1"/>
  <c r="BU473" i="1"/>
  <c r="BV473" i="1"/>
  <c r="BR474" i="1"/>
  <c r="BT474" i="1"/>
  <c r="BU474" i="1"/>
  <c r="BV474" i="1"/>
  <c r="BR475" i="1"/>
  <c r="BT475" i="1"/>
  <c r="BU475" i="1"/>
  <c r="BV475" i="1"/>
  <c r="BR476" i="1"/>
  <c r="BT476" i="1"/>
  <c r="BU476" i="1"/>
  <c r="BV476" i="1"/>
  <c r="BR477" i="1"/>
  <c r="BT477" i="1"/>
  <c r="BU477" i="1"/>
  <c r="BV477" i="1"/>
  <c r="BR478" i="1"/>
  <c r="BT478" i="1"/>
  <c r="BU478" i="1"/>
  <c r="BV478" i="1"/>
  <c r="BR479" i="1"/>
  <c r="BT479" i="1"/>
  <c r="BU479" i="1"/>
  <c r="BV479" i="1"/>
  <c r="BR480" i="1"/>
  <c r="BT480" i="1"/>
  <c r="BU480" i="1"/>
  <c r="BV480" i="1"/>
  <c r="BR481" i="1"/>
  <c r="BT481" i="1"/>
  <c r="BU481" i="1"/>
  <c r="BV481" i="1"/>
  <c r="BR482" i="1"/>
  <c r="BT482" i="1"/>
  <c r="BU482" i="1"/>
  <c r="BV482" i="1"/>
  <c r="BR483" i="1"/>
  <c r="BT483" i="1"/>
  <c r="BU483" i="1"/>
  <c r="BV483" i="1"/>
  <c r="BR485" i="1"/>
  <c r="BT485" i="1"/>
  <c r="BU485" i="1"/>
  <c r="BV485" i="1"/>
  <c r="BR486" i="1"/>
  <c r="BT486" i="1"/>
  <c r="BU486" i="1"/>
  <c r="BV486" i="1"/>
  <c r="BR487" i="1"/>
  <c r="BT487" i="1"/>
  <c r="BU487" i="1"/>
  <c r="BV487" i="1"/>
  <c r="BR488" i="1"/>
  <c r="BT488" i="1"/>
  <c r="BU488" i="1"/>
  <c r="BV488" i="1"/>
  <c r="BR489" i="1"/>
  <c r="BT489" i="1"/>
  <c r="BU489" i="1"/>
  <c r="BV489" i="1"/>
  <c r="BR490" i="1"/>
  <c r="BT490" i="1"/>
  <c r="BU490" i="1"/>
  <c r="BV490" i="1"/>
  <c r="BR491" i="1"/>
  <c r="BT491" i="1"/>
  <c r="BU491" i="1"/>
  <c r="BV491" i="1"/>
  <c r="BR492" i="1"/>
  <c r="BT492" i="1"/>
  <c r="BU492" i="1"/>
  <c r="BV492" i="1"/>
  <c r="BR493" i="1"/>
  <c r="BT493" i="1"/>
  <c r="BU493" i="1"/>
  <c r="BV493" i="1"/>
  <c r="BR494" i="1"/>
  <c r="BT494" i="1"/>
  <c r="BU494" i="1"/>
  <c r="BV494" i="1"/>
  <c r="BR495" i="1"/>
  <c r="BT495" i="1"/>
  <c r="BU495" i="1"/>
  <c r="BV495" i="1"/>
  <c r="BR497" i="1"/>
  <c r="BT497" i="1"/>
  <c r="BU497" i="1"/>
  <c r="BV497" i="1"/>
  <c r="BR498" i="1"/>
  <c r="BT498" i="1"/>
  <c r="BU498" i="1"/>
  <c r="BV498" i="1"/>
  <c r="BR499" i="1"/>
  <c r="BT499" i="1"/>
  <c r="BU499" i="1"/>
  <c r="BV499" i="1"/>
  <c r="BR500" i="1"/>
  <c r="BT500" i="1"/>
  <c r="BU500" i="1"/>
  <c r="BV500" i="1"/>
  <c r="BR501" i="1"/>
  <c r="BT501" i="1"/>
  <c r="BU501" i="1"/>
  <c r="BV501" i="1"/>
  <c r="BR502" i="1"/>
  <c r="BT502" i="1"/>
  <c r="BU502" i="1"/>
  <c r="BV502" i="1"/>
  <c r="BR503" i="1"/>
  <c r="BT503" i="1"/>
  <c r="BU503" i="1"/>
  <c r="BV503" i="1"/>
  <c r="BR504" i="1"/>
  <c r="BT504" i="1"/>
  <c r="BU504" i="1"/>
  <c r="BV504" i="1"/>
  <c r="BR506" i="1"/>
  <c r="BT506" i="1"/>
  <c r="BU506" i="1"/>
  <c r="BV506" i="1"/>
  <c r="BR507" i="1"/>
  <c r="BT507" i="1"/>
  <c r="BU507" i="1"/>
  <c r="BV507" i="1"/>
  <c r="BR508" i="1"/>
  <c r="BT508" i="1"/>
  <c r="BU508" i="1"/>
  <c r="BV508" i="1"/>
  <c r="BR511" i="1"/>
  <c r="BR510" i="1" s="1"/>
  <c r="BT511" i="1"/>
  <c r="BT510" i="1" s="1"/>
  <c r="BU511" i="1"/>
  <c r="BU510" i="1" s="1"/>
  <c r="BV511" i="1"/>
  <c r="BV510" i="1" s="1"/>
  <c r="BR513" i="1"/>
  <c r="BR512" i="1" s="1"/>
  <c r="BT513" i="1"/>
  <c r="BT512" i="1" s="1"/>
  <c r="BU513" i="1"/>
  <c r="BU512" i="1" s="1"/>
  <c r="BV513" i="1"/>
  <c r="BV512" i="1" s="1"/>
  <c r="BR515" i="1"/>
  <c r="BT515" i="1"/>
  <c r="BU515" i="1"/>
  <c r="BV515" i="1"/>
  <c r="BR516" i="1"/>
  <c r="BT516" i="1"/>
  <c r="BU516" i="1"/>
  <c r="BV516" i="1"/>
  <c r="BR518" i="1"/>
  <c r="BR517" i="1" s="1"/>
  <c r="BT518" i="1"/>
  <c r="BT517" i="1" s="1"/>
  <c r="BU518" i="1"/>
  <c r="BU517" i="1" s="1"/>
  <c r="BV518" i="1"/>
  <c r="BV517" i="1" s="1"/>
  <c r="BR521" i="1"/>
  <c r="BT521" i="1"/>
  <c r="BU521" i="1"/>
  <c r="BV521" i="1"/>
  <c r="BR522" i="1"/>
  <c r="BT522" i="1"/>
  <c r="BU522" i="1"/>
  <c r="BV522" i="1"/>
  <c r="BR524" i="1"/>
  <c r="BT524" i="1"/>
  <c r="BU524" i="1"/>
  <c r="BV524" i="1"/>
  <c r="BR525" i="1"/>
  <c r="BT525" i="1"/>
  <c r="BU525" i="1"/>
  <c r="BV525" i="1"/>
  <c r="BR527" i="1"/>
  <c r="BR526" i="1" s="1"/>
  <c r="BT527" i="1"/>
  <c r="BT526" i="1" s="1"/>
  <c r="BU527" i="1"/>
  <c r="BU526" i="1" s="1"/>
  <c r="BV527" i="1"/>
  <c r="BV526" i="1" s="1"/>
  <c r="BR530" i="1"/>
  <c r="BR529" i="1" s="1"/>
  <c r="BR528" i="1" s="1"/>
  <c r="BT530" i="1"/>
  <c r="BT529" i="1" s="1"/>
  <c r="BT528" i="1" s="1"/>
  <c r="BU530" i="1"/>
  <c r="BU529" i="1" s="1"/>
  <c r="BU528" i="1" s="1"/>
  <c r="BV530" i="1"/>
  <c r="BV529" i="1" s="1"/>
  <c r="BV528" i="1" s="1"/>
  <c r="BR533" i="1"/>
  <c r="BR532" i="1" s="1"/>
  <c r="BT533" i="1"/>
  <c r="BT532" i="1" s="1"/>
  <c r="BU533" i="1"/>
  <c r="BU532" i="1" s="1"/>
  <c r="BV533" i="1"/>
  <c r="BV532" i="1" s="1"/>
  <c r="BR535" i="1"/>
  <c r="BT535" i="1"/>
  <c r="BU535" i="1"/>
  <c r="BV535" i="1"/>
  <c r="BR536" i="1"/>
  <c r="BT536" i="1"/>
  <c r="BU536" i="1"/>
  <c r="BV536" i="1"/>
  <c r="BR540" i="1"/>
  <c r="BR539" i="1" s="1"/>
  <c r="BT540" i="1"/>
  <c r="BT539" i="1" s="1"/>
  <c r="BU540" i="1"/>
  <c r="BU539" i="1" s="1"/>
  <c r="BV540" i="1"/>
  <c r="BV539" i="1" s="1"/>
  <c r="BR542" i="1"/>
  <c r="BT542" i="1"/>
  <c r="BU542" i="1"/>
  <c r="BV542" i="1"/>
  <c r="BR543" i="1"/>
  <c r="BT543" i="1"/>
  <c r="BU543" i="1"/>
  <c r="BV543" i="1"/>
  <c r="BR544" i="1"/>
  <c r="BT544" i="1"/>
  <c r="BU544" i="1"/>
  <c r="BV544" i="1"/>
  <c r="BR545" i="1"/>
  <c r="BT545" i="1"/>
  <c r="BU545" i="1"/>
  <c r="BV545" i="1"/>
  <c r="BR546" i="1"/>
  <c r="BT546" i="1"/>
  <c r="BU546" i="1"/>
  <c r="BV546" i="1"/>
  <c r="BR547" i="1"/>
  <c r="BT547" i="1"/>
  <c r="BU547" i="1"/>
  <c r="BV547" i="1"/>
  <c r="BR548" i="1"/>
  <c r="BT548" i="1"/>
  <c r="BU548" i="1"/>
  <c r="BV548" i="1"/>
  <c r="BR549" i="1"/>
  <c r="BT549" i="1"/>
  <c r="BU549" i="1"/>
  <c r="BV549" i="1"/>
  <c r="BR551" i="1"/>
  <c r="BT551" i="1"/>
  <c r="BU551" i="1"/>
  <c r="BV551" i="1"/>
  <c r="BR552" i="1"/>
  <c r="BT552" i="1"/>
  <c r="BU552" i="1"/>
  <c r="BV552" i="1"/>
  <c r="BR554" i="1"/>
  <c r="BR553" i="1" s="1"/>
  <c r="BT554" i="1"/>
  <c r="BT553" i="1" s="1"/>
  <c r="BU554" i="1"/>
  <c r="BU553" i="1" s="1"/>
  <c r="BV554" i="1"/>
  <c r="BV553" i="1" s="1"/>
  <c r="BR557" i="1"/>
  <c r="BR556" i="1" s="1"/>
  <c r="BT557" i="1"/>
  <c r="BT556" i="1" s="1"/>
  <c r="BU557" i="1"/>
  <c r="BU556" i="1" s="1"/>
  <c r="BV557" i="1"/>
  <c r="BV556" i="1" s="1"/>
  <c r="BR559" i="1"/>
  <c r="BR558" i="1" s="1"/>
  <c r="BT559" i="1"/>
  <c r="BT558" i="1" s="1"/>
  <c r="BU559" i="1"/>
  <c r="BU558" i="1" s="1"/>
  <c r="BV559" i="1"/>
  <c r="BV558" i="1" s="1"/>
  <c r="BR561" i="1"/>
  <c r="BR560" i="1" s="1"/>
  <c r="BT561" i="1"/>
  <c r="BT560" i="1" s="1"/>
  <c r="BU561" i="1"/>
  <c r="BU560" i="1" s="1"/>
  <c r="BV561" i="1"/>
  <c r="BV560" i="1" s="1"/>
  <c r="BR563" i="1"/>
  <c r="BT563" i="1"/>
  <c r="BU563" i="1"/>
  <c r="BV563" i="1"/>
  <c r="BR564" i="1"/>
  <c r="BT564" i="1"/>
  <c r="BU564" i="1"/>
  <c r="BV564" i="1"/>
  <c r="BR565" i="1"/>
  <c r="BT565" i="1"/>
  <c r="BU565" i="1"/>
  <c r="BV565" i="1"/>
  <c r="BR566" i="1"/>
  <c r="BT566" i="1"/>
  <c r="BU566" i="1"/>
  <c r="BV566" i="1"/>
  <c r="BR568" i="1"/>
  <c r="BT568" i="1"/>
  <c r="BU568" i="1"/>
  <c r="BV568" i="1"/>
  <c r="BR569" i="1"/>
  <c r="BT569" i="1"/>
  <c r="BU569" i="1"/>
  <c r="BV569" i="1"/>
  <c r="BR570" i="1"/>
  <c r="BT570" i="1"/>
  <c r="BU570" i="1"/>
  <c r="BV570" i="1"/>
  <c r="BR573" i="1"/>
  <c r="BR572" i="1" s="1"/>
  <c r="BR571" i="1" s="1"/>
  <c r="BT573" i="1"/>
  <c r="BT572" i="1" s="1"/>
  <c r="BT571" i="1" s="1"/>
  <c r="BU573" i="1"/>
  <c r="BU572" i="1" s="1"/>
  <c r="BU571" i="1" s="1"/>
  <c r="BV573" i="1"/>
  <c r="BV572" i="1" s="1"/>
  <c r="BV571" i="1" s="1"/>
  <c r="BR576" i="1"/>
  <c r="BT576" i="1"/>
  <c r="BU576" i="1"/>
  <c r="BV576" i="1"/>
  <c r="BR577" i="1"/>
  <c r="BT577" i="1"/>
  <c r="BU577" i="1"/>
  <c r="BV577" i="1"/>
  <c r="BR578" i="1"/>
  <c r="BT578" i="1"/>
  <c r="BU578" i="1"/>
  <c r="BV578" i="1"/>
  <c r="BR579" i="1"/>
  <c r="BT579" i="1"/>
  <c r="BU579" i="1"/>
  <c r="BV579" i="1"/>
  <c r="BR580" i="1"/>
  <c r="BT580" i="1"/>
  <c r="BU580" i="1"/>
  <c r="BV580" i="1"/>
  <c r="BR581" i="1"/>
  <c r="BT581" i="1"/>
  <c r="BU581" i="1"/>
  <c r="BV581" i="1"/>
  <c r="BR583" i="1"/>
  <c r="BR582" i="1" s="1"/>
  <c r="BT583" i="1"/>
  <c r="BT582" i="1" s="1"/>
  <c r="BU583" i="1"/>
  <c r="BU582" i="1" s="1"/>
  <c r="BV583" i="1"/>
  <c r="BV582" i="1" s="1"/>
  <c r="BR585" i="1"/>
  <c r="BR584" i="1" s="1"/>
  <c r="BT585" i="1"/>
  <c r="BT584" i="1" s="1"/>
  <c r="BU585" i="1"/>
  <c r="BU584" i="1" s="1"/>
  <c r="BV585" i="1"/>
  <c r="BV584" i="1" s="1"/>
  <c r="BR587" i="1"/>
  <c r="BT587" i="1"/>
  <c r="BU587" i="1"/>
  <c r="BV587" i="1"/>
  <c r="BR588" i="1"/>
  <c r="BT588" i="1"/>
  <c r="BU588" i="1"/>
  <c r="BV588" i="1"/>
  <c r="BR590" i="1"/>
  <c r="BT590" i="1"/>
  <c r="BU590" i="1"/>
  <c r="BV590" i="1"/>
  <c r="BR591" i="1"/>
  <c r="BT591" i="1"/>
  <c r="BU591" i="1"/>
  <c r="BV591" i="1"/>
  <c r="BR592" i="1"/>
  <c r="BT592" i="1"/>
  <c r="BU592" i="1"/>
  <c r="BV592" i="1"/>
  <c r="BR593" i="1"/>
  <c r="BT593" i="1"/>
  <c r="BU593" i="1"/>
  <c r="BV593" i="1"/>
  <c r="BR594" i="1"/>
  <c r="BT594" i="1"/>
  <c r="BU594" i="1"/>
  <c r="BV594" i="1"/>
  <c r="BR596" i="1"/>
  <c r="BT596" i="1"/>
  <c r="BU596" i="1"/>
  <c r="BV596" i="1"/>
  <c r="BR597" i="1"/>
  <c r="BT597" i="1"/>
  <c r="BU597" i="1"/>
  <c r="BV597" i="1"/>
  <c r="BR599" i="1"/>
  <c r="BR598" i="1" s="1"/>
  <c r="BT599" i="1"/>
  <c r="BT598" i="1" s="1"/>
  <c r="BU599" i="1"/>
  <c r="BU598" i="1" s="1"/>
  <c r="BV599" i="1"/>
  <c r="BV598" i="1" s="1"/>
  <c r="BR601" i="1"/>
  <c r="BR600" i="1" s="1"/>
  <c r="BT601" i="1"/>
  <c r="BT600" i="1" s="1"/>
  <c r="BU601" i="1"/>
  <c r="BU600" i="1" s="1"/>
  <c r="BV601" i="1"/>
  <c r="BV600" i="1" s="1"/>
  <c r="BR603" i="1"/>
  <c r="BT603" i="1"/>
  <c r="BU603" i="1"/>
  <c r="BV603" i="1"/>
  <c r="BR604" i="1"/>
  <c r="BT604" i="1"/>
  <c r="BU604" i="1"/>
  <c r="BV604" i="1"/>
  <c r="BR606" i="1"/>
  <c r="BR605" i="1" s="1"/>
  <c r="BT606" i="1"/>
  <c r="BT605" i="1" s="1"/>
  <c r="BU606" i="1"/>
  <c r="BU605" i="1" s="1"/>
  <c r="BV606" i="1"/>
  <c r="BV605" i="1" s="1"/>
  <c r="BR608" i="1"/>
  <c r="BT608" i="1"/>
  <c r="BU608" i="1"/>
  <c r="BV608" i="1"/>
  <c r="BR609" i="1"/>
  <c r="BT609" i="1"/>
  <c r="BU609" i="1"/>
  <c r="BV609" i="1"/>
  <c r="BR611" i="1"/>
  <c r="BT611" i="1"/>
  <c r="BU611" i="1"/>
  <c r="BV611" i="1"/>
  <c r="BR612" i="1"/>
  <c r="BT612" i="1"/>
  <c r="BU612" i="1"/>
  <c r="BV612" i="1"/>
  <c r="BR614" i="1"/>
  <c r="BR613" i="1" s="1"/>
  <c r="BT614" i="1"/>
  <c r="BT613" i="1" s="1"/>
  <c r="BU614" i="1"/>
  <c r="BU613" i="1" s="1"/>
  <c r="BV614" i="1"/>
  <c r="BV613" i="1" s="1"/>
  <c r="BR616" i="1"/>
  <c r="BT616" i="1"/>
  <c r="BU616" i="1"/>
  <c r="BV616" i="1"/>
  <c r="BR617" i="1"/>
  <c r="BT617" i="1"/>
  <c r="BU617" i="1"/>
  <c r="BV617" i="1"/>
  <c r="BR619" i="1"/>
  <c r="BT619" i="1"/>
  <c r="BU619" i="1"/>
  <c r="BV619" i="1"/>
  <c r="BR620" i="1"/>
  <c r="BT620" i="1"/>
  <c r="BU620" i="1"/>
  <c r="BV620" i="1"/>
  <c r="BR621" i="1"/>
  <c r="BT621" i="1"/>
  <c r="BU621" i="1"/>
  <c r="BV621" i="1"/>
  <c r="BR622" i="1"/>
  <c r="BT622" i="1"/>
  <c r="BU622" i="1"/>
  <c r="BV622" i="1"/>
  <c r="BR623" i="1"/>
  <c r="BT623" i="1"/>
  <c r="BU623" i="1"/>
  <c r="BV623" i="1"/>
  <c r="BR624" i="1"/>
  <c r="BT624" i="1"/>
  <c r="BU624" i="1"/>
  <c r="BV624" i="1"/>
  <c r="BR626" i="1"/>
  <c r="BT626" i="1"/>
  <c r="BU626" i="1"/>
  <c r="BV626" i="1"/>
  <c r="BR627" i="1"/>
  <c r="BT627" i="1"/>
  <c r="BU627" i="1"/>
  <c r="BV627" i="1"/>
  <c r="BR628" i="1"/>
  <c r="BT628" i="1"/>
  <c r="BU628" i="1"/>
  <c r="BV628" i="1"/>
  <c r="BR630" i="1"/>
  <c r="BR629" i="1" s="1"/>
  <c r="BT630" i="1"/>
  <c r="BT629" i="1" s="1"/>
  <c r="BU630" i="1"/>
  <c r="BU629" i="1" s="1"/>
  <c r="BV630" i="1"/>
  <c r="BV629" i="1" s="1"/>
  <c r="BR632" i="1"/>
  <c r="BR631" i="1" s="1"/>
  <c r="BT632" i="1"/>
  <c r="BT631" i="1" s="1"/>
  <c r="BU632" i="1"/>
  <c r="BU631" i="1" s="1"/>
  <c r="BV632" i="1"/>
  <c r="BV631" i="1" s="1"/>
  <c r="BR634" i="1"/>
  <c r="BT634" i="1"/>
  <c r="BU634" i="1"/>
  <c r="BV634" i="1"/>
  <c r="BR635" i="1"/>
  <c r="BT635" i="1"/>
  <c r="BU635" i="1"/>
  <c r="BV635" i="1"/>
  <c r="BR636" i="1"/>
  <c r="BT636" i="1"/>
  <c r="BU636" i="1"/>
  <c r="BV636" i="1"/>
  <c r="BR637" i="1"/>
  <c r="BT637" i="1"/>
  <c r="BU637" i="1"/>
  <c r="BV637" i="1"/>
  <c r="BR638" i="1"/>
  <c r="BT638" i="1"/>
  <c r="BU638" i="1"/>
  <c r="BV638" i="1"/>
  <c r="BR641" i="1"/>
  <c r="BR640" i="1" s="1"/>
  <c r="BT641" i="1"/>
  <c r="BT640" i="1" s="1"/>
  <c r="BU641" i="1"/>
  <c r="BU640" i="1" s="1"/>
  <c r="BV641" i="1"/>
  <c r="BV640" i="1" s="1"/>
  <c r="BR643" i="1"/>
  <c r="BR642" i="1" s="1"/>
  <c r="BT643" i="1"/>
  <c r="BT642" i="1" s="1"/>
  <c r="BU643" i="1"/>
  <c r="BU642" i="1" s="1"/>
  <c r="BV643" i="1"/>
  <c r="BV642" i="1" s="1"/>
  <c r="BR646" i="1"/>
  <c r="BT646" i="1"/>
  <c r="BU646" i="1"/>
  <c r="BV646" i="1"/>
  <c r="BR647" i="1"/>
  <c r="BT647" i="1"/>
  <c r="BU647" i="1"/>
  <c r="BV647" i="1"/>
  <c r="BR648" i="1"/>
  <c r="BT648" i="1"/>
  <c r="BU648" i="1"/>
  <c r="BV648" i="1"/>
  <c r="BR649" i="1"/>
  <c r="BT649" i="1"/>
  <c r="BU649" i="1"/>
  <c r="BV649" i="1"/>
  <c r="BR650" i="1"/>
  <c r="BT650" i="1"/>
  <c r="BU650" i="1"/>
  <c r="BV650" i="1"/>
  <c r="BV9" i="1"/>
  <c r="BU9" i="1"/>
  <c r="BT9" i="1"/>
  <c r="BT8" i="1" s="1"/>
  <c r="BT7" i="1" s="1"/>
  <c r="BR9" i="1"/>
  <c r="BR8" i="1" s="1"/>
  <c r="BR7" i="1" s="1"/>
  <c r="BV8" i="1" l="1"/>
  <c r="BV7" i="1" s="1"/>
  <c r="AS657" i="1"/>
  <c r="AK657" i="1"/>
  <c r="AC657" i="1"/>
  <c r="U657" i="1"/>
  <c r="M657" i="1"/>
  <c r="AV657" i="1"/>
  <c r="AN657" i="1"/>
  <c r="AF657" i="1"/>
  <c r="X657" i="1"/>
  <c r="P657" i="1"/>
  <c r="H657" i="1"/>
  <c r="BR232" i="1"/>
  <c r="BR229" i="1" s="1"/>
  <c r="BR100" i="1"/>
  <c r="BT523" i="1"/>
  <c r="BT520" i="1"/>
  <c r="AR657" i="1"/>
  <c r="AJ657" i="1"/>
  <c r="AB657" i="1"/>
  <c r="T657" i="1"/>
  <c r="L657" i="1"/>
  <c r="BU50" i="1"/>
  <c r="BT50" i="1"/>
  <c r="BT14" i="1"/>
  <c r="BV520" i="1"/>
  <c r="AQ657" i="1"/>
  <c r="AI657" i="1"/>
  <c r="AO657" i="1"/>
  <c r="AG657" i="1"/>
  <c r="BR562" i="1"/>
  <c r="AA657" i="1"/>
  <c r="S657" i="1"/>
  <c r="K657" i="1"/>
  <c r="BR50" i="1"/>
  <c r="BR14" i="1"/>
  <c r="AP657" i="1"/>
  <c r="AH657" i="1"/>
  <c r="Z657" i="1"/>
  <c r="R657" i="1"/>
  <c r="J657" i="1"/>
  <c r="BV100" i="1"/>
  <c r="Y657" i="1"/>
  <c r="Q657" i="1"/>
  <c r="I657" i="1"/>
  <c r="BU100" i="1"/>
  <c r="BT100" i="1"/>
  <c r="AT657" i="1"/>
  <c r="AL657" i="1"/>
  <c r="AD657" i="1"/>
  <c r="V657" i="1"/>
  <c r="N657" i="1"/>
  <c r="F657" i="1"/>
  <c r="BV534" i="1"/>
  <c r="BV523" i="1"/>
  <c r="AU657" i="1"/>
  <c r="AM657" i="1"/>
  <c r="AE657" i="1"/>
  <c r="W657" i="1"/>
  <c r="O657" i="1"/>
  <c r="G657" i="1"/>
  <c r="BU8" i="1"/>
  <c r="BU7" i="1" s="1"/>
  <c r="BU14" i="1"/>
  <c r="BR30" i="1"/>
  <c r="BV50" i="1"/>
  <c r="BR81" i="1"/>
  <c r="BU65" i="1"/>
  <c r="BR65" i="1"/>
  <c r="BU30" i="1"/>
  <c r="BU19" i="1"/>
  <c r="BT19" i="1"/>
  <c r="BR19" i="1"/>
  <c r="BT30" i="1"/>
  <c r="BV30" i="1"/>
  <c r="BV14" i="1"/>
  <c r="BV19" i="1"/>
  <c r="BR43" i="1"/>
  <c r="BT43" i="1"/>
  <c r="BU36" i="1"/>
  <c r="BU43" i="1"/>
  <c r="BV36" i="1"/>
  <c r="BT36" i="1"/>
  <c r="BV43" i="1"/>
  <c r="BR36" i="1"/>
  <c r="BT65" i="1"/>
  <c r="BV55" i="1"/>
  <c r="BU55" i="1"/>
  <c r="BT55" i="1"/>
  <c r="BR55" i="1"/>
  <c r="BV65" i="1"/>
  <c r="BV72" i="1"/>
  <c r="BT72" i="1"/>
  <c r="BU72" i="1"/>
  <c r="BR72" i="1"/>
  <c r="BV81" i="1"/>
  <c r="BV80" i="1" s="1"/>
  <c r="BU81" i="1"/>
  <c r="BU80" i="1" s="1"/>
  <c r="BT81" i="1"/>
  <c r="BT80" i="1" s="1"/>
  <c r="BR80" i="1"/>
  <c r="BU86" i="1"/>
  <c r="BT86" i="1"/>
  <c r="BV86" i="1"/>
  <c r="BR86" i="1"/>
  <c r="BR150" i="1"/>
  <c r="BR149" i="1" s="1"/>
  <c r="BT103" i="1"/>
  <c r="BR103" i="1"/>
  <c r="BU103" i="1"/>
  <c r="BV103" i="1"/>
  <c r="BV118" i="1"/>
  <c r="BR118" i="1"/>
  <c r="BU118" i="1"/>
  <c r="BT118" i="1"/>
  <c r="BR124" i="1"/>
  <c r="BR785" i="1" s="1"/>
  <c r="BR813" i="1" s="1"/>
  <c r="BV124" i="1"/>
  <c r="BV785" i="1" s="1"/>
  <c r="BV813" i="1" s="1"/>
  <c r="BU124" i="1"/>
  <c r="BU785" i="1" s="1"/>
  <c r="BU813" i="1" s="1"/>
  <c r="BT124" i="1"/>
  <c r="BT785" i="1" s="1"/>
  <c r="BT813" i="1" s="1"/>
  <c r="BV139" i="1"/>
  <c r="BV138" i="1" s="1"/>
  <c r="BV784" i="1" s="1"/>
  <c r="BU139" i="1"/>
  <c r="BU138" i="1" s="1"/>
  <c r="BU784" i="1" s="1"/>
  <c r="BT139" i="1"/>
  <c r="BT138" i="1" s="1"/>
  <c r="BT784" i="1" s="1"/>
  <c r="BR139" i="1"/>
  <c r="BR138" i="1" s="1"/>
  <c r="BR784" i="1" s="1"/>
  <c r="BU186" i="1"/>
  <c r="BU178" i="1"/>
  <c r="BT178" i="1"/>
  <c r="BR178" i="1"/>
  <c r="BT150" i="1"/>
  <c r="BT149" i="1" s="1"/>
  <c r="BV150" i="1"/>
  <c r="BV149" i="1" s="1"/>
  <c r="BT143" i="1"/>
  <c r="BV143" i="1"/>
  <c r="BR143" i="1"/>
  <c r="BU143" i="1"/>
  <c r="BU150" i="1"/>
  <c r="BU149" i="1" s="1"/>
  <c r="BT232" i="1"/>
  <c r="BT229" i="1" s="1"/>
  <c r="BV232" i="1"/>
  <c r="BV229" i="1" s="1"/>
  <c r="BU232" i="1"/>
  <c r="BU229" i="1" s="1"/>
  <c r="BR189" i="1"/>
  <c r="BV219" i="1"/>
  <c r="BU219" i="1"/>
  <c r="BT186" i="1"/>
  <c r="BT189" i="1"/>
  <c r="BT225" i="1"/>
  <c r="BT219" i="1"/>
  <c r="BR186" i="1"/>
  <c r="BR225" i="1"/>
  <c r="BR219" i="1"/>
  <c r="BV189" i="1"/>
  <c r="BV186" i="1"/>
  <c r="BV225" i="1"/>
  <c r="BU225" i="1"/>
  <c r="BU189" i="1"/>
  <c r="BR172" i="1"/>
  <c r="BR165" i="1"/>
  <c r="BV172" i="1"/>
  <c r="BV165" i="1"/>
  <c r="BU172" i="1"/>
  <c r="BU165" i="1"/>
  <c r="BT172" i="1"/>
  <c r="BT165" i="1"/>
  <c r="BV178" i="1"/>
  <c r="BV154" i="1"/>
  <c r="BU154" i="1"/>
  <c r="BT154" i="1"/>
  <c r="BR154" i="1"/>
  <c r="BU514" i="1"/>
  <c r="BR314" i="1"/>
  <c r="BR765" i="1" s="1"/>
  <c r="BR807" i="1" s="1"/>
  <c r="BV314" i="1"/>
  <c r="BV765" i="1" s="1"/>
  <c r="BV807" i="1" s="1"/>
  <c r="BU314" i="1"/>
  <c r="BU765" i="1" s="1"/>
  <c r="BU807" i="1" s="1"/>
  <c r="BV309" i="1"/>
  <c r="BV308" i="1" s="1"/>
  <c r="BU309" i="1"/>
  <c r="BU308" i="1" s="1"/>
  <c r="BT309" i="1"/>
  <c r="BT308" i="1" s="1"/>
  <c r="BV303" i="1"/>
  <c r="BR309" i="1"/>
  <c r="BR308" i="1" s="1"/>
  <c r="BV246" i="1"/>
  <c r="BV242" i="1" s="1"/>
  <c r="BR246" i="1"/>
  <c r="BR242" i="1" s="1"/>
  <c r="BU246" i="1"/>
  <c r="BU242" i="1" s="1"/>
  <c r="BT246" i="1"/>
  <c r="BT242" i="1" s="1"/>
  <c r="BV273" i="1"/>
  <c r="BU303" i="1"/>
  <c r="BU273" i="1"/>
  <c r="BR303" i="1"/>
  <c r="BT303" i="1"/>
  <c r="BT273" i="1"/>
  <c r="BR273" i="1"/>
  <c r="BV257" i="1"/>
  <c r="BV256" i="1" s="1"/>
  <c r="BU257" i="1"/>
  <c r="BU256" i="1" s="1"/>
  <c r="BT257" i="1"/>
  <c r="BT256" i="1" s="1"/>
  <c r="BR257" i="1"/>
  <c r="BR256" i="1" s="1"/>
  <c r="BT323" i="1"/>
  <c r="BT763" i="1" s="1"/>
  <c r="BR323" i="1"/>
  <c r="BT314" i="1"/>
  <c r="BT765" i="1" s="1"/>
  <c r="BT807" i="1" s="1"/>
  <c r="BV323" i="1"/>
  <c r="BV763" i="1" s="1"/>
  <c r="BU323" i="1"/>
  <c r="BU763" i="1" s="1"/>
  <c r="BV343" i="1"/>
  <c r="BU343" i="1"/>
  <c r="BT343" i="1"/>
  <c r="BR343" i="1"/>
  <c r="BV413" i="1"/>
  <c r="BU418" i="1"/>
  <c r="BR413" i="1"/>
  <c r="BR514" i="1"/>
  <c r="BR509" i="1" s="1"/>
  <c r="BR440" i="1"/>
  <c r="BR424" i="1"/>
  <c r="BU364" i="1"/>
  <c r="BT374" i="1"/>
  <c r="BR374" i="1"/>
  <c r="BV369" i="1"/>
  <c r="BV364" i="1"/>
  <c r="BR369" i="1"/>
  <c r="BT364" i="1"/>
  <c r="BR364" i="1"/>
  <c r="BV374" i="1"/>
  <c r="BU374" i="1"/>
  <c r="BU369" i="1"/>
  <c r="BT369" i="1"/>
  <c r="BU484" i="1"/>
  <c r="BU443" i="1"/>
  <c r="BT484" i="1"/>
  <c r="BT443" i="1"/>
  <c r="BT440" i="1"/>
  <c r="BR484" i="1"/>
  <c r="BR443" i="1"/>
  <c r="BV505" i="1"/>
  <c r="BV496" i="1"/>
  <c r="BU505" i="1"/>
  <c r="BU496" i="1"/>
  <c r="BU440" i="1"/>
  <c r="BT505" i="1"/>
  <c r="BT496" i="1"/>
  <c r="BR505" i="1"/>
  <c r="BR496" i="1"/>
  <c r="BV484" i="1"/>
  <c r="BV443" i="1"/>
  <c r="BV440" i="1"/>
  <c r="BU394" i="1"/>
  <c r="BT418" i="1"/>
  <c r="BT413" i="1"/>
  <c r="BT394" i="1"/>
  <c r="BV394" i="1"/>
  <c r="BU413" i="1"/>
  <c r="BR418" i="1"/>
  <c r="BR394" i="1"/>
  <c r="BV424" i="1"/>
  <c r="BV418" i="1"/>
  <c r="BU424" i="1"/>
  <c r="BT424" i="1"/>
  <c r="BV379" i="1"/>
  <c r="BU379" i="1"/>
  <c r="BT379" i="1"/>
  <c r="BR379" i="1"/>
  <c r="BV514" i="1"/>
  <c r="BV509" i="1" s="1"/>
  <c r="BT514" i="1"/>
  <c r="BT509" i="1" s="1"/>
  <c r="BU509" i="1"/>
  <c r="BU523" i="1"/>
  <c r="BU520" i="1"/>
  <c r="BR523" i="1"/>
  <c r="BR520" i="1"/>
  <c r="BU562" i="1"/>
  <c r="BT586" i="1"/>
  <c r="BR567" i="1"/>
  <c r="BR550" i="1"/>
  <c r="BV645" i="1"/>
  <c r="BV644" i="1" s="1"/>
  <c r="BU534" i="1"/>
  <c r="BT534" i="1"/>
  <c r="BR534" i="1"/>
  <c r="BU645" i="1"/>
  <c r="BU644" i="1" s="1"/>
  <c r="BR645" i="1"/>
  <c r="BR644" i="1" s="1"/>
  <c r="BT645" i="1"/>
  <c r="BT644" i="1" s="1"/>
  <c r="BR575" i="1"/>
  <c r="BV615" i="1"/>
  <c r="BT615" i="1"/>
  <c r="BR625" i="1"/>
  <c r="BR615" i="1"/>
  <c r="BR602" i="1"/>
  <c r="BR595" i="1"/>
  <c r="BU610" i="1"/>
  <c r="BU607" i="1"/>
  <c r="BU589" i="1"/>
  <c r="BU586" i="1"/>
  <c r="BU567" i="1"/>
  <c r="BT567" i="1"/>
  <c r="BT562" i="1"/>
  <c r="BV567" i="1"/>
  <c r="BV562" i="1"/>
  <c r="BV550" i="1"/>
  <c r="BV541" i="1"/>
  <c r="BR541" i="1"/>
  <c r="BU541" i="1"/>
  <c r="BU550" i="1"/>
  <c r="BT550" i="1"/>
  <c r="BT541" i="1"/>
  <c r="BR618" i="1"/>
  <c r="BV633" i="1"/>
  <c r="BV610" i="1"/>
  <c r="BV607" i="1"/>
  <c r="BV589" i="1"/>
  <c r="BV586" i="1"/>
  <c r="BV575" i="1"/>
  <c r="BU633" i="1"/>
  <c r="BU575" i="1"/>
  <c r="BT633" i="1"/>
  <c r="BT610" i="1"/>
  <c r="BT607" i="1"/>
  <c r="BT589" i="1"/>
  <c r="BT575" i="1"/>
  <c r="BR633" i="1"/>
  <c r="BR610" i="1"/>
  <c r="BR607" i="1"/>
  <c r="BR589" i="1"/>
  <c r="BR586" i="1"/>
  <c r="BV625" i="1"/>
  <c r="BV618" i="1"/>
  <c r="BV602" i="1"/>
  <c r="BV595" i="1"/>
  <c r="BU625" i="1"/>
  <c r="BU618" i="1"/>
  <c r="BU615" i="1"/>
  <c r="BU602" i="1"/>
  <c r="BU595" i="1"/>
  <c r="BT625" i="1"/>
  <c r="BT618" i="1"/>
  <c r="BT602" i="1"/>
  <c r="BT595" i="1"/>
  <c r="BV639" i="1"/>
  <c r="BU639" i="1"/>
  <c r="BT639" i="1"/>
  <c r="BR639" i="1"/>
  <c r="C654" i="1"/>
  <c r="D654" i="1"/>
  <c r="E654" i="1"/>
  <c r="C655" i="1"/>
  <c r="D655" i="1"/>
  <c r="E655" i="1"/>
  <c r="C656" i="1"/>
  <c r="D656" i="1"/>
  <c r="E656" i="1"/>
  <c r="BT790" i="1" l="1"/>
  <c r="BT531" i="1"/>
  <c r="BT755" i="1"/>
  <c r="BU531" i="1"/>
  <c r="BU755" i="1"/>
  <c r="BR790" i="1"/>
  <c r="BR531" i="1"/>
  <c r="BR755" i="1"/>
  <c r="BV790" i="1"/>
  <c r="BU790" i="1"/>
  <c r="BV531" i="1"/>
  <c r="BV755" i="1"/>
  <c r="BU778" i="1"/>
  <c r="BV778" i="1"/>
  <c r="BU773" i="1"/>
  <c r="BU805" i="1"/>
  <c r="BT778" i="1"/>
  <c r="BV773" i="1"/>
  <c r="BV805" i="1"/>
  <c r="BR313" i="1"/>
  <c r="BR312" i="1" s="1"/>
  <c r="BR763" i="1"/>
  <c r="BR778" i="1"/>
  <c r="BT773" i="1"/>
  <c r="BT805" i="1"/>
  <c r="BR519" i="1"/>
  <c r="BV123" i="1"/>
  <c r="BT123" i="1"/>
  <c r="BR123" i="1"/>
  <c r="BU123" i="1"/>
  <c r="BU313" i="1"/>
  <c r="BU312" i="1" s="1"/>
  <c r="BR148" i="1"/>
  <c r="BR99" i="1"/>
  <c r="BT519" i="1"/>
  <c r="BR555" i="1"/>
  <c r="BU272" i="1"/>
  <c r="BU255" i="1" s="1"/>
  <c r="BU164" i="1"/>
  <c r="BV99" i="1"/>
  <c r="BU555" i="1"/>
  <c r="BV35" i="1"/>
  <c r="BV519" i="1"/>
  <c r="BR538" i="1"/>
  <c r="BU538" i="1"/>
  <c r="BU11" i="1"/>
  <c r="BR393" i="1"/>
  <c r="BT99" i="1"/>
  <c r="BT35" i="1"/>
  <c r="BT185" i="1"/>
  <c r="BU99" i="1"/>
  <c r="BT555" i="1"/>
  <c r="BU519" i="1"/>
  <c r="BT272" i="1"/>
  <c r="BT255" i="1" s="1"/>
  <c r="BV313" i="1"/>
  <c r="BV312" i="1" s="1"/>
  <c r="BU355" i="1"/>
  <c r="BU354" i="1" s="1"/>
  <c r="BU35" i="1"/>
  <c r="BV555" i="1"/>
  <c r="BR185" i="1"/>
  <c r="BT313" i="1"/>
  <c r="BT312" i="1" s="1"/>
  <c r="BV355" i="1"/>
  <c r="BV354" i="1" s="1"/>
  <c r="BU148" i="1"/>
  <c r="BU54" i="1"/>
  <c r="BR11" i="1"/>
  <c r="BV538" i="1"/>
  <c r="BT355" i="1"/>
  <c r="BT354" i="1" s="1"/>
  <c r="BT11" i="1"/>
  <c r="BV11" i="1"/>
  <c r="BR35" i="1"/>
  <c r="BR54" i="1"/>
  <c r="BT54" i="1"/>
  <c r="BV54" i="1"/>
  <c r="BV164" i="1"/>
  <c r="BR164" i="1"/>
  <c r="BT164" i="1"/>
  <c r="BU185" i="1"/>
  <c r="BV185" i="1"/>
  <c r="BV148" i="1"/>
  <c r="BT148" i="1"/>
  <c r="BR355" i="1"/>
  <c r="BR354" i="1" s="1"/>
  <c r="BT437" i="1"/>
  <c r="BR272" i="1"/>
  <c r="BR255" i="1" s="1"/>
  <c r="BV272" i="1"/>
  <c r="BV255" i="1" s="1"/>
  <c r="BU437" i="1"/>
  <c r="BV393" i="1"/>
  <c r="BR437" i="1"/>
  <c r="BT393" i="1"/>
  <c r="BV437" i="1"/>
  <c r="BU393" i="1"/>
  <c r="BT538" i="1"/>
  <c r="BR574" i="1"/>
  <c r="BV574" i="1"/>
  <c r="BT574" i="1"/>
  <c r="BU574" i="1"/>
  <c r="E657" i="1"/>
  <c r="D657" i="1"/>
  <c r="C657" i="1"/>
  <c r="BR798" i="1" l="1"/>
  <c r="BR812" i="1" s="1"/>
  <c r="BU792" i="1"/>
  <c r="BU806" i="1" s="1"/>
  <c r="BT792" i="1"/>
  <c r="BT806" i="1" s="1"/>
  <c r="BR792" i="1"/>
  <c r="BR806" i="1" s="1"/>
  <c r="BT53" i="1"/>
  <c r="BT656" i="1" s="1"/>
  <c r="BT754" i="1"/>
  <c r="BT810" i="1" s="1"/>
  <c r="BU53" i="1"/>
  <c r="BU656" i="1" s="1"/>
  <c r="BU754" i="1"/>
  <c r="BU810" i="1" s="1"/>
  <c r="BR53" i="1"/>
  <c r="BR656" i="1" s="1"/>
  <c r="BR754" i="1"/>
  <c r="BR810" i="1" s="1"/>
  <c r="BV792" i="1"/>
  <c r="BV806" i="1" s="1"/>
  <c r="BU798" i="1"/>
  <c r="BU812" i="1" s="1"/>
  <c r="BT798" i="1"/>
  <c r="BT812" i="1" s="1"/>
  <c r="BV798" i="1"/>
  <c r="BV812" i="1" s="1"/>
  <c r="BV53" i="1"/>
  <c r="BV656" i="1" s="1"/>
  <c r="BV754" i="1"/>
  <c r="BV759" i="1" s="1"/>
  <c r="BU241" i="1"/>
  <c r="BV6" i="1"/>
  <c r="BV655" i="1" s="1"/>
  <c r="BV776" i="1"/>
  <c r="BV804" i="1" s="1"/>
  <c r="BR241" i="1"/>
  <c r="BR776" i="1"/>
  <c r="BR804" i="1" s="1"/>
  <c r="BR773" i="1"/>
  <c r="BR805" i="1"/>
  <c r="BU776" i="1"/>
  <c r="BT776" i="1"/>
  <c r="BT804" i="1" s="1"/>
  <c r="BU811" i="1"/>
  <c r="BR811" i="1"/>
  <c r="BV811" i="1"/>
  <c r="BT811" i="1"/>
  <c r="BR163" i="1"/>
  <c r="BR114" i="1" s="1"/>
  <c r="BU163" i="1"/>
  <c r="BU114" i="1" s="1"/>
  <c r="BR392" i="1"/>
  <c r="BR342" i="1" s="1"/>
  <c r="BR537" i="1"/>
  <c r="BR794" i="1" s="1"/>
  <c r="BV392" i="1"/>
  <c r="BV342" i="1" s="1"/>
  <c r="BU537" i="1"/>
  <c r="BU794" i="1" s="1"/>
  <c r="BV241" i="1"/>
  <c r="BT163" i="1"/>
  <c r="BT114" i="1" s="1"/>
  <c r="BT537" i="1"/>
  <c r="BT794" i="1" s="1"/>
  <c r="BT6" i="1"/>
  <c r="BT655" i="1" s="1"/>
  <c r="BT241" i="1"/>
  <c r="BV163" i="1"/>
  <c r="BV114" i="1" s="1"/>
  <c r="BU6" i="1"/>
  <c r="BU655" i="1" s="1"/>
  <c r="BR6" i="1"/>
  <c r="BR655" i="1" s="1"/>
  <c r="BV537" i="1"/>
  <c r="BV794" i="1" s="1"/>
  <c r="BU392" i="1"/>
  <c r="BU342" i="1" s="1"/>
  <c r="BT392" i="1"/>
  <c r="BT342" i="1" s="1"/>
  <c r="B10" i="1"/>
  <c r="B13" i="1"/>
  <c r="B12" i="1" s="1"/>
  <c r="B15" i="1"/>
  <c r="B16" i="1"/>
  <c r="B18" i="1"/>
  <c r="B17" i="1" s="1"/>
  <c r="B20" i="1"/>
  <c r="B21" i="1"/>
  <c r="B22" i="1"/>
  <c r="B23" i="1"/>
  <c r="B24" i="1"/>
  <c r="B25" i="1"/>
  <c r="B26" i="1"/>
  <c r="B27" i="1"/>
  <c r="B29" i="1"/>
  <c r="B28" i="1" s="1"/>
  <c r="B31" i="1"/>
  <c r="B32" i="1"/>
  <c r="B33" i="1"/>
  <c r="B34" i="1"/>
  <c r="B37" i="1"/>
  <c r="B38" i="1"/>
  <c r="B39" i="1"/>
  <c r="B40" i="1"/>
  <c r="B42" i="1"/>
  <c r="B41" i="1" s="1"/>
  <c r="B44" i="1"/>
  <c r="B45" i="1"/>
  <c r="B46" i="1"/>
  <c r="B47" i="1"/>
  <c r="B48" i="1"/>
  <c r="B49" i="1"/>
  <c r="B51" i="1"/>
  <c r="B52" i="1"/>
  <c r="B56" i="1"/>
  <c r="B57" i="1"/>
  <c r="B58" i="1"/>
  <c r="B59" i="1"/>
  <c r="B60" i="1"/>
  <c r="B61" i="1"/>
  <c r="B62" i="1"/>
  <c r="B63" i="1"/>
  <c r="B64" i="1"/>
  <c r="B66" i="1"/>
  <c r="B67" i="1"/>
  <c r="B69" i="1"/>
  <c r="B68" i="1" s="1"/>
  <c r="B71" i="1"/>
  <c r="B70" i="1" s="1"/>
  <c r="B74" i="1"/>
  <c r="B73" i="1" s="1"/>
  <c r="B76" i="1"/>
  <c r="B75" i="1" s="1"/>
  <c r="B79" i="1"/>
  <c r="B78" i="1" s="1"/>
  <c r="B77" i="1" s="1"/>
  <c r="B753" i="1" s="1"/>
  <c r="B82" i="1"/>
  <c r="B83" i="1"/>
  <c r="B85" i="1"/>
  <c r="B84" i="1" s="1"/>
  <c r="B88" i="1"/>
  <c r="B87" i="1" s="1"/>
  <c r="B90" i="1"/>
  <c r="B89" i="1" s="1"/>
  <c r="B92" i="1"/>
  <c r="B91" i="1" s="1"/>
  <c r="B94" i="1"/>
  <c r="B93" i="1" s="1"/>
  <c r="B96" i="1"/>
  <c r="B95" i="1" s="1"/>
  <c r="B98" i="1"/>
  <c r="B97" i="1" s="1"/>
  <c r="B101" i="1"/>
  <c r="B102" i="1"/>
  <c r="B104" i="1"/>
  <c r="B105" i="1"/>
  <c r="B106" i="1"/>
  <c r="B107" i="1"/>
  <c r="B109" i="1"/>
  <c r="B108" i="1" s="1"/>
  <c r="B111" i="1"/>
  <c r="B110" i="1" s="1"/>
  <c r="B113" i="1"/>
  <c r="B112" i="1" s="1"/>
  <c r="B117" i="1"/>
  <c r="B116" i="1" s="1"/>
  <c r="B115" i="1" s="1"/>
  <c r="B120" i="1"/>
  <c r="B119" i="1" s="1"/>
  <c r="B122" i="1"/>
  <c r="B121" i="1" s="1"/>
  <c r="B125" i="1"/>
  <c r="B126" i="1"/>
  <c r="B127" i="1"/>
  <c r="B129" i="1"/>
  <c r="B128" i="1" s="1"/>
  <c r="B131" i="1"/>
  <c r="B130" i="1" s="1"/>
  <c r="B134" i="1"/>
  <c r="B133" i="1" s="1"/>
  <c r="B132" i="1" s="1"/>
  <c r="B137" i="1"/>
  <c r="B136" i="1" s="1"/>
  <c r="B135" i="1" s="1"/>
  <c r="B140" i="1"/>
  <c r="B141" i="1"/>
  <c r="B142" i="1"/>
  <c r="B145" i="1"/>
  <c r="B144" i="1" s="1"/>
  <c r="B147" i="1"/>
  <c r="B146" i="1" s="1"/>
  <c r="B151" i="1"/>
  <c r="B152" i="1"/>
  <c r="B153" i="1"/>
  <c r="B156" i="1"/>
  <c r="B155" i="1" s="1"/>
  <c r="B158" i="1"/>
  <c r="B157" i="1" s="1"/>
  <c r="B160" i="1"/>
  <c r="B159" i="1" s="1"/>
  <c r="B162" i="1"/>
  <c r="B161" i="1" s="1"/>
  <c r="B166" i="1"/>
  <c r="B167" i="1"/>
  <c r="B168" i="1"/>
  <c r="B169" i="1"/>
  <c r="B170" i="1"/>
  <c r="B171" i="1"/>
  <c r="B173" i="1"/>
  <c r="B174" i="1"/>
  <c r="B175" i="1"/>
  <c r="B176" i="1"/>
  <c r="B177" i="1"/>
  <c r="B179" i="1"/>
  <c r="B180" i="1"/>
  <c r="B182" i="1"/>
  <c r="B181" i="1" s="1"/>
  <c r="B184" i="1"/>
  <c r="B183" i="1" s="1"/>
  <c r="B187" i="1"/>
  <c r="B188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20" i="1"/>
  <c r="B221" i="1"/>
  <c r="B222" i="1"/>
  <c r="B223" i="1"/>
  <c r="B224" i="1"/>
  <c r="B226" i="1"/>
  <c r="B227" i="1"/>
  <c r="B228" i="1"/>
  <c r="B231" i="1"/>
  <c r="B230" i="1" s="1"/>
  <c r="B233" i="1"/>
  <c r="B234" i="1"/>
  <c r="B236" i="1"/>
  <c r="B235" i="1" s="1"/>
  <c r="B238" i="1"/>
  <c r="B237" i="1" s="1"/>
  <c r="B240" i="1"/>
  <c r="B239" i="1" s="1"/>
  <c r="B245" i="1"/>
  <c r="B244" i="1" s="1"/>
  <c r="B243" i="1" s="1"/>
  <c r="B248" i="1"/>
  <c r="B247" i="1" s="1"/>
  <c r="B250" i="1"/>
  <c r="B249" i="1" s="1"/>
  <c r="B252" i="1"/>
  <c r="B251" i="1" s="1"/>
  <c r="B254" i="1"/>
  <c r="B253" i="1" s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1" i="1"/>
  <c r="B270" i="1" s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4" i="1"/>
  <c r="B295" i="1"/>
  <c r="B296" i="1"/>
  <c r="B297" i="1"/>
  <c r="B298" i="1"/>
  <c r="B301" i="1"/>
  <c r="B302" i="1"/>
  <c r="B304" i="1"/>
  <c r="B305" i="1"/>
  <c r="B306" i="1"/>
  <c r="B307" i="1"/>
  <c r="B310" i="1"/>
  <c r="B311" i="1"/>
  <c r="B315" i="1"/>
  <c r="B316" i="1"/>
  <c r="B318" i="1"/>
  <c r="B317" i="1" s="1"/>
  <c r="B320" i="1"/>
  <c r="B319" i="1" s="1"/>
  <c r="B322" i="1"/>
  <c r="B321" i="1" s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9" i="1"/>
  <c r="B338" i="1" s="1"/>
  <c r="B341" i="1"/>
  <c r="B340" i="1" s="1"/>
  <c r="B345" i="1"/>
  <c r="B344" i="1" s="1"/>
  <c r="B347" i="1"/>
  <c r="B346" i="1" s="1"/>
  <c r="B349" i="1"/>
  <c r="B348" i="1" s="1"/>
  <c r="B351" i="1"/>
  <c r="B350" i="1" s="1"/>
  <c r="B353" i="1"/>
  <c r="B352" i="1" s="1"/>
  <c r="B357" i="1"/>
  <c r="B356" i="1" s="1"/>
  <c r="B359" i="1"/>
  <c r="B358" i="1" s="1"/>
  <c r="B361" i="1"/>
  <c r="B360" i="1" s="1"/>
  <c r="B363" i="1"/>
  <c r="B362" i="1" s="1"/>
  <c r="B365" i="1"/>
  <c r="B366" i="1"/>
  <c r="B367" i="1"/>
  <c r="B368" i="1"/>
  <c r="B370" i="1"/>
  <c r="B371" i="1"/>
  <c r="B372" i="1"/>
  <c r="B373" i="1"/>
  <c r="B375" i="1"/>
  <c r="B376" i="1"/>
  <c r="B377" i="1"/>
  <c r="B378" i="1"/>
  <c r="B381" i="1"/>
  <c r="B380" i="1" s="1"/>
  <c r="B383" i="1"/>
  <c r="B382" i="1" s="1"/>
  <c r="B385" i="1"/>
  <c r="B384" i="1" s="1"/>
  <c r="B387" i="1"/>
  <c r="B386" i="1" s="1"/>
  <c r="B389" i="1"/>
  <c r="B388" i="1" s="1"/>
  <c r="B391" i="1"/>
  <c r="B390" i="1" s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4" i="1"/>
  <c r="B415" i="1"/>
  <c r="B416" i="1"/>
  <c r="B417" i="1"/>
  <c r="B419" i="1"/>
  <c r="B420" i="1"/>
  <c r="B421" i="1"/>
  <c r="B422" i="1"/>
  <c r="B423" i="1"/>
  <c r="B425" i="1"/>
  <c r="B426" i="1"/>
  <c r="B427" i="1"/>
  <c r="B428" i="1"/>
  <c r="B429" i="1"/>
  <c r="B430" i="1"/>
  <c r="B432" i="1"/>
  <c r="B431" i="1" s="1"/>
  <c r="B434" i="1"/>
  <c r="B433" i="1" s="1"/>
  <c r="B436" i="1"/>
  <c r="B435" i="1" s="1"/>
  <c r="B439" i="1"/>
  <c r="B438" i="1" s="1"/>
  <c r="B441" i="1"/>
  <c r="B442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5" i="1"/>
  <c r="B486" i="1"/>
  <c r="B487" i="1"/>
  <c r="B488" i="1"/>
  <c r="B489" i="1"/>
  <c r="B490" i="1"/>
  <c r="B491" i="1"/>
  <c r="B492" i="1"/>
  <c r="B493" i="1"/>
  <c r="B494" i="1"/>
  <c r="B495" i="1"/>
  <c r="B497" i="1"/>
  <c r="B498" i="1"/>
  <c r="B499" i="1"/>
  <c r="B500" i="1"/>
  <c r="B501" i="1"/>
  <c r="B502" i="1"/>
  <c r="B503" i="1"/>
  <c r="B504" i="1"/>
  <c r="B506" i="1"/>
  <c r="B507" i="1"/>
  <c r="B508" i="1"/>
  <c r="B511" i="1"/>
  <c r="B510" i="1" s="1"/>
  <c r="B513" i="1"/>
  <c r="B512" i="1" s="1"/>
  <c r="B515" i="1"/>
  <c r="B516" i="1"/>
  <c r="B518" i="1"/>
  <c r="B517" i="1" s="1"/>
  <c r="B521" i="1"/>
  <c r="B522" i="1"/>
  <c r="B524" i="1"/>
  <c r="B525" i="1"/>
  <c r="B527" i="1"/>
  <c r="B526" i="1" s="1"/>
  <c r="B530" i="1"/>
  <c r="B529" i="1" s="1"/>
  <c r="B528" i="1" s="1"/>
  <c r="B533" i="1"/>
  <c r="B532" i="1" s="1"/>
  <c r="B535" i="1"/>
  <c r="B536" i="1"/>
  <c r="B540" i="1"/>
  <c r="B539" i="1" s="1"/>
  <c r="B542" i="1"/>
  <c r="B543" i="1"/>
  <c r="B544" i="1"/>
  <c r="B545" i="1"/>
  <c r="B546" i="1"/>
  <c r="B547" i="1"/>
  <c r="B548" i="1"/>
  <c r="B549" i="1"/>
  <c r="B551" i="1"/>
  <c r="B552" i="1"/>
  <c r="B554" i="1"/>
  <c r="B553" i="1" s="1"/>
  <c r="B557" i="1"/>
  <c r="B556" i="1" s="1"/>
  <c r="B559" i="1"/>
  <c r="B558" i="1" s="1"/>
  <c r="B561" i="1"/>
  <c r="B560" i="1" s="1"/>
  <c r="B563" i="1"/>
  <c r="B564" i="1"/>
  <c r="B565" i="1"/>
  <c r="B566" i="1"/>
  <c r="B568" i="1"/>
  <c r="B569" i="1"/>
  <c r="B570" i="1"/>
  <c r="B573" i="1"/>
  <c r="B572" i="1" s="1"/>
  <c r="B571" i="1" s="1"/>
  <c r="B576" i="1"/>
  <c r="B577" i="1"/>
  <c r="B578" i="1"/>
  <c r="B579" i="1"/>
  <c r="B580" i="1"/>
  <c r="B581" i="1"/>
  <c r="B583" i="1"/>
  <c r="B582" i="1" s="1"/>
  <c r="B585" i="1"/>
  <c r="B584" i="1" s="1"/>
  <c r="B587" i="1"/>
  <c r="B588" i="1"/>
  <c r="B590" i="1"/>
  <c r="B591" i="1"/>
  <c r="B592" i="1"/>
  <c r="B593" i="1"/>
  <c r="B594" i="1"/>
  <c r="B596" i="1"/>
  <c r="B597" i="1"/>
  <c r="B599" i="1"/>
  <c r="B598" i="1" s="1"/>
  <c r="B601" i="1"/>
  <c r="B600" i="1" s="1"/>
  <c r="B603" i="1"/>
  <c r="B604" i="1"/>
  <c r="B606" i="1"/>
  <c r="B605" i="1" s="1"/>
  <c r="B608" i="1"/>
  <c r="B609" i="1"/>
  <c r="B611" i="1"/>
  <c r="B612" i="1"/>
  <c r="B614" i="1"/>
  <c r="B613" i="1" s="1"/>
  <c r="B616" i="1"/>
  <c r="B617" i="1"/>
  <c r="B619" i="1"/>
  <c r="B620" i="1"/>
  <c r="B621" i="1"/>
  <c r="B622" i="1"/>
  <c r="B623" i="1"/>
  <c r="B624" i="1"/>
  <c r="B626" i="1"/>
  <c r="B627" i="1"/>
  <c r="B628" i="1"/>
  <c r="B630" i="1"/>
  <c r="B629" i="1" s="1"/>
  <c r="B632" i="1"/>
  <c r="B631" i="1" s="1"/>
  <c r="B634" i="1"/>
  <c r="B635" i="1"/>
  <c r="B636" i="1"/>
  <c r="B637" i="1"/>
  <c r="B638" i="1"/>
  <c r="B641" i="1"/>
  <c r="B640" i="1" s="1"/>
  <c r="B643" i="1"/>
  <c r="B642" i="1" s="1"/>
  <c r="B646" i="1"/>
  <c r="B647" i="1"/>
  <c r="B648" i="1"/>
  <c r="B649" i="1"/>
  <c r="B650" i="1"/>
  <c r="B9" i="1"/>
  <c r="BV810" i="1" l="1"/>
  <c r="B809" i="1"/>
  <c r="B66" i="6" s="1"/>
  <c r="C66" i="6" s="1"/>
  <c r="D66" i="6" s="1"/>
  <c r="BR759" i="1"/>
  <c r="BU759" i="1"/>
  <c r="BT759" i="1"/>
  <c r="BV787" i="1"/>
  <c r="BT787" i="1"/>
  <c r="BR787" i="1"/>
  <c r="BU801" i="1"/>
  <c r="BU808" i="1"/>
  <c r="BR801" i="1"/>
  <c r="BR808" i="1"/>
  <c r="BR815" i="1" s="1"/>
  <c r="BT801" i="1"/>
  <c r="BT808" i="1"/>
  <c r="BT815" i="1" s="1"/>
  <c r="BV801" i="1"/>
  <c r="BV808" i="1"/>
  <c r="BV815" i="1" s="1"/>
  <c r="BU787" i="1"/>
  <c r="BU804" i="1"/>
  <c r="BR654" i="1"/>
  <c r="BR657" i="1" s="1"/>
  <c r="BV654" i="1"/>
  <c r="BV657" i="1" s="1"/>
  <c r="B143" i="1"/>
  <c r="BR651" i="1"/>
  <c r="BR653" i="1" s="1"/>
  <c r="BV651" i="1"/>
  <c r="BV653" i="1" s="1"/>
  <c r="B8" i="1"/>
  <c r="B7" i="1" s="1"/>
  <c r="BT651" i="1"/>
  <c r="BT653" i="1" s="1"/>
  <c r="BT654" i="1"/>
  <c r="BT657" i="1" s="1"/>
  <c r="BU651" i="1"/>
  <c r="BU653" i="1" s="1"/>
  <c r="BU654" i="1"/>
  <c r="BU657" i="1" s="1"/>
  <c r="B30" i="1"/>
  <c r="B118" i="1"/>
  <c r="B100" i="1"/>
  <c r="B65" i="1"/>
  <c r="B567" i="1"/>
  <c r="B639" i="1"/>
  <c r="B645" i="1"/>
  <c r="B644" i="1" s="1"/>
  <c r="B625" i="1"/>
  <c r="B615" i="1"/>
  <c r="B602" i="1"/>
  <c r="B586" i="1"/>
  <c r="B610" i="1"/>
  <c r="B595" i="1"/>
  <c r="B633" i="1"/>
  <c r="B618" i="1"/>
  <c r="B607" i="1"/>
  <c r="B589" i="1"/>
  <c r="B575" i="1"/>
  <c r="B562" i="1"/>
  <c r="B550" i="1"/>
  <c r="B541" i="1"/>
  <c r="B534" i="1"/>
  <c r="B523" i="1"/>
  <c r="B520" i="1"/>
  <c r="B364" i="1"/>
  <c r="B343" i="1"/>
  <c r="B440" i="1"/>
  <c r="B514" i="1"/>
  <c r="B509" i="1" s="1"/>
  <c r="B505" i="1"/>
  <c r="B496" i="1"/>
  <c r="B484" i="1"/>
  <c r="B443" i="1"/>
  <c r="B413" i="1"/>
  <c r="B424" i="1"/>
  <c r="B418" i="1"/>
  <c r="B394" i="1"/>
  <c r="B379" i="1"/>
  <c r="B374" i="1"/>
  <c r="B369" i="1"/>
  <c r="B246" i="1"/>
  <c r="B242" i="1" s="1"/>
  <c r="B323" i="1"/>
  <c r="B763" i="1" s="1"/>
  <c r="B314" i="1"/>
  <c r="B765" i="1" s="1"/>
  <c r="B309" i="1"/>
  <c r="B308" i="1" s="1"/>
  <c r="B303" i="1"/>
  <c r="B273" i="1"/>
  <c r="B257" i="1"/>
  <c r="B256" i="1" s="1"/>
  <c r="B232" i="1"/>
  <c r="B229" i="1" s="1"/>
  <c r="B139" i="1"/>
  <c r="B138" i="1" s="1"/>
  <c r="B784" i="1" s="1"/>
  <c r="B150" i="1"/>
  <c r="B149" i="1" s="1"/>
  <c r="B225" i="1"/>
  <c r="B219" i="1"/>
  <c r="B189" i="1"/>
  <c r="B186" i="1"/>
  <c r="B178" i="1"/>
  <c r="B172" i="1"/>
  <c r="B165" i="1"/>
  <c r="B154" i="1"/>
  <c r="B124" i="1"/>
  <c r="B785" i="1" s="1"/>
  <c r="B103" i="1"/>
  <c r="B99" i="1" s="1"/>
  <c r="B86" i="1"/>
  <c r="B81" i="1"/>
  <c r="B80" i="1" s="1"/>
  <c r="B72" i="1"/>
  <c r="B55" i="1"/>
  <c r="B50" i="1"/>
  <c r="B19" i="1"/>
  <c r="B36" i="1"/>
  <c r="B43" i="1"/>
  <c r="B14" i="1"/>
  <c r="B790" i="1" l="1"/>
  <c r="B531" i="1"/>
  <c r="B755" i="1"/>
  <c r="B807" i="1"/>
  <c r="C64" i="6" s="1"/>
  <c r="D64" i="6" s="1"/>
  <c r="B813" i="1"/>
  <c r="B70" i="6" s="1"/>
  <c r="C70" i="6" s="1"/>
  <c r="D70" i="6" s="1"/>
  <c r="BU815" i="1"/>
  <c r="BU817" i="1" s="1"/>
  <c r="BT817" i="1"/>
  <c r="BV817" i="1"/>
  <c r="B778" i="1"/>
  <c r="B773" i="1"/>
  <c r="B805" i="1"/>
  <c r="C62" i="6" s="1"/>
  <c r="D62" i="6" s="1"/>
  <c r="BR817" i="1"/>
  <c r="B123" i="1"/>
  <c r="B538" i="1"/>
  <c r="B35" i="1"/>
  <c r="B11" i="1"/>
  <c r="B148" i="1"/>
  <c r="B355" i="1"/>
  <c r="B354" i="1" s="1"/>
  <c r="B555" i="1"/>
  <c r="B574" i="1"/>
  <c r="B54" i="1"/>
  <c r="B519" i="1"/>
  <c r="B437" i="1"/>
  <c r="B393" i="1"/>
  <c r="B313" i="1"/>
  <c r="B312" i="1" s="1"/>
  <c r="B272" i="1"/>
  <c r="B255" i="1" s="1"/>
  <c r="B185" i="1"/>
  <c r="B164" i="1"/>
  <c r="B53" i="1" l="1"/>
  <c r="B656" i="1" s="1"/>
  <c r="B754" i="1"/>
  <c r="B798" i="1"/>
  <c r="B792" i="1"/>
  <c r="B537" i="1"/>
  <c r="B794" i="1" s="1"/>
  <c r="B776" i="1"/>
  <c r="B787" i="1" s="1"/>
  <c r="B811" i="1"/>
  <c r="B68" i="6" s="1"/>
  <c r="C68" i="6" s="1"/>
  <c r="D68" i="6" s="1"/>
  <c r="B6" i="1"/>
  <c r="B655" i="1" s="1"/>
  <c r="B241" i="1"/>
  <c r="B392" i="1"/>
  <c r="B342" i="1" s="1"/>
  <c r="B163" i="1"/>
  <c r="B114" i="1" s="1"/>
  <c r="B806" i="1" l="1"/>
  <c r="C63" i="6" s="1"/>
  <c r="D63" i="6" s="1"/>
  <c r="C55" i="6"/>
  <c r="D55" i="6" s="1"/>
  <c r="B812" i="1"/>
  <c r="B69" i="6" s="1"/>
  <c r="C69" i="6" s="1"/>
  <c r="D69" i="6" s="1"/>
  <c r="B810" i="1"/>
  <c r="B67" i="6" s="1"/>
  <c r="C67" i="6" s="1"/>
  <c r="D67" i="6" s="1"/>
  <c r="B759" i="1"/>
  <c r="B804" i="1"/>
  <c r="C61" i="6" s="1"/>
  <c r="D61" i="6" s="1"/>
  <c r="B801" i="1"/>
  <c r="C58" i="6" s="1"/>
  <c r="D58" i="6" s="1"/>
  <c r="B808" i="1"/>
  <c r="B651" i="1"/>
  <c r="B654" i="1"/>
  <c r="B657" i="1" s="1"/>
  <c r="B815" i="1" l="1"/>
  <c r="B72" i="6" s="1"/>
  <c r="C72" i="6" s="1"/>
  <c r="D72" i="6" s="1"/>
  <c r="B65" i="6"/>
  <c r="C65" i="6" s="1"/>
  <c r="D65" i="6" s="1"/>
  <c r="B817" i="1" l="1"/>
</calcChain>
</file>

<file path=xl/sharedStrings.xml><?xml version="1.0" encoding="utf-8"?>
<sst xmlns="http://schemas.openxmlformats.org/spreadsheetml/2006/main" count="2351" uniqueCount="729">
  <si>
    <t>Расчетная ведомость организаций</t>
  </si>
  <si>
    <t>Период: Январь 2022 г.
Группировки строк: Организация; Подразделение организации; Должность; Сотрудник; 
Группировки колонок: Имя вида расчета; 
Показатели: Сумма; 
Отбор: Организация Равно "ТУЛАМАШАГРО ООО"</t>
  </si>
  <si>
    <t>Организация</t>
  </si>
  <si>
    <t>Начальное сальдо</t>
  </si>
  <si>
    <t>Всего начислено</t>
  </si>
  <si>
    <t>Дополнительный отпуск за ненормированный рабочий день</t>
  </si>
  <si>
    <t>Оклад по дням</t>
  </si>
  <si>
    <t>Оклад по часам</t>
  </si>
  <si>
    <t>Оплата по производственным нарядам</t>
  </si>
  <si>
    <t>Доплата за совмещение</t>
  </si>
  <si>
    <t>Доплата за вредность СОУТ</t>
  </si>
  <si>
    <t>Надбавка за интенсивность труда</t>
  </si>
  <si>
    <t>Оплата сверхурочных часов</t>
  </si>
  <si>
    <t>Оплата праздничных и выходных дней</t>
  </si>
  <si>
    <t>Доплата за работу в праздники и выходные</t>
  </si>
  <si>
    <t>Доплата за ночные часы (СДЕЛКА)</t>
  </si>
  <si>
    <t>Доплата за ночные часы</t>
  </si>
  <si>
    <t>Оплата больничных листов</t>
  </si>
  <si>
    <t>Оплата больничных листов за счет работодателя</t>
  </si>
  <si>
    <t>Отпуск учебный</t>
  </si>
  <si>
    <t>Оплата отпуска по календарным дням</t>
  </si>
  <si>
    <t>Отпуск за свой счет</t>
  </si>
  <si>
    <t>Пособие по уходу за ребёнком до 1.5 лет</t>
  </si>
  <si>
    <t>Дни неоплачиваемые согласно табелю</t>
  </si>
  <si>
    <t>Отсутствие по болезни</t>
  </si>
  <si>
    <t>Договор аренды квартиры</t>
  </si>
  <si>
    <t>Компенсация аренды квартиры сотруднику</t>
  </si>
  <si>
    <t>Премия к юбилею</t>
  </si>
  <si>
    <t>Разовая премия</t>
  </si>
  <si>
    <t>Компенсация отпуска при увольнении по календарным дням</t>
  </si>
  <si>
    <t>Оплата по договорам подряда</t>
  </si>
  <si>
    <t>Материальная помощь при рождении ребенка</t>
  </si>
  <si>
    <t>Доходы в натуральной форме</t>
  </si>
  <si>
    <t>Бесплатное питание</t>
  </si>
  <si>
    <t>Всего удержано</t>
  </si>
  <si>
    <t>Удержание по исп. листу процентом</t>
  </si>
  <si>
    <t>Удержание по исп. листу процентом до предела</t>
  </si>
  <si>
    <t>Удержание по исп. листу фикс. суммой</t>
  </si>
  <si>
    <t>Удержание ущерба</t>
  </si>
  <si>
    <t>Удержание за спецодежду</t>
  </si>
  <si>
    <t>НДФЛ</t>
  </si>
  <si>
    <t>Всего выплачено</t>
  </si>
  <si>
    <t>Перечислено в банк (межрасчет)</t>
  </si>
  <si>
    <t>Перечислено в банк (под расчет)</t>
  </si>
  <si>
    <t>Через кассу (под расчет)</t>
  </si>
  <si>
    <t>Перечислено в банк (аванс)</t>
  </si>
  <si>
    <t>Через кассу (аванс)</t>
  </si>
  <si>
    <t>Конечное сальдо</t>
  </si>
  <si>
    <t>ТУЛАМАШАГРО ООО</t>
  </si>
  <si>
    <t>Административно-хозяйственная служба</t>
  </si>
  <si>
    <t>Башков Александр Сергеевич</t>
  </si>
  <si>
    <t>Бозоров Хамиджон Рахимберганович</t>
  </si>
  <si>
    <t>Отдел АХО</t>
  </si>
  <si>
    <t>Каримов Ихлосбек Рашид Угли</t>
  </si>
  <si>
    <t>Комендант</t>
  </si>
  <si>
    <t>Абрамова Людмила Витальевна</t>
  </si>
  <si>
    <t>Донцова Наталья Игорьевна</t>
  </si>
  <si>
    <t>Комендант (сезон)</t>
  </si>
  <si>
    <t>Глазова Надежда Викторовна</t>
  </si>
  <si>
    <t>Мастер строительных и монтажных работ</t>
  </si>
  <si>
    <t>Бабанин Сергей Игоревич</t>
  </si>
  <si>
    <t>Гуменников Алексей Геннадьевич</t>
  </si>
  <si>
    <t>Доровских Максим Викторович</t>
  </si>
  <si>
    <t>Никитин Николай Александрович</t>
  </si>
  <si>
    <t>Попков Виктор Михайлович</t>
  </si>
  <si>
    <t>Телигенов Виталий Абдуллович</t>
  </si>
  <si>
    <t>Фоменко Денис Петрович</t>
  </si>
  <si>
    <t>Чубаров Игорь Александрович</t>
  </si>
  <si>
    <t>Начальник отдела</t>
  </si>
  <si>
    <t>Фоменко Максим Петрович</t>
  </si>
  <si>
    <t>Уборщик служебных и бытовых помещений</t>
  </si>
  <si>
    <t>Гуськова Светлана Борисовна</t>
  </si>
  <si>
    <t>Зайцева Ирина Анатольевна</t>
  </si>
  <si>
    <t>Пайладзе Ирина Александровна</t>
  </si>
  <si>
    <t>Процюк Валентина Григорьевна</t>
  </si>
  <si>
    <t>Отдел продовольственного обеспечения</t>
  </si>
  <si>
    <t>Кухонный рабочий</t>
  </si>
  <si>
    <t>Каличава Оксана Валерьевна</t>
  </si>
  <si>
    <t>Кутимова Елена Александровна</t>
  </si>
  <si>
    <t>Попкова Елена Александровна</t>
  </si>
  <si>
    <t>Шарипова Наталья Александровна</t>
  </si>
  <si>
    <t>Начальник отдела-заведующий столовой</t>
  </si>
  <si>
    <t>Ханутина Светлана Евгеньевна</t>
  </si>
  <si>
    <t>Повар</t>
  </si>
  <si>
    <t>Андронейчук Татьяна Сергеевна</t>
  </si>
  <si>
    <t>Егорова Светлана Викторовна</t>
  </si>
  <si>
    <t>Комар Наталия Борисовна</t>
  </si>
  <si>
    <t>Котельникова Валентина Николаевна</t>
  </si>
  <si>
    <t>Пронина Ольга Сергеевна</t>
  </si>
  <si>
    <t>Шибакова Анастасия Александровна</t>
  </si>
  <si>
    <t>Учетчик</t>
  </si>
  <si>
    <t>Капитонова Ольга Николаевна</t>
  </si>
  <si>
    <t>Усачева Мария Валентиновна</t>
  </si>
  <si>
    <t>Администрация</t>
  </si>
  <si>
    <t>Бухгалтерия</t>
  </si>
  <si>
    <t>Бухгалтер</t>
  </si>
  <si>
    <t>Ермакова Инна Александровна</t>
  </si>
  <si>
    <t>Ивановская Дарья Романовна</t>
  </si>
  <si>
    <t>Могутова Анна Николаевна</t>
  </si>
  <si>
    <t>Семина Татьяна Вячеславовна</t>
  </si>
  <si>
    <t>Соколова Вера Юрьевна</t>
  </si>
  <si>
    <t>Федорова Ольга Владимировна</t>
  </si>
  <si>
    <t>Ходакова Ольга Сергеевна</t>
  </si>
  <si>
    <t>Чекулаева Светлана Владимировна</t>
  </si>
  <si>
    <t>Чубукова Светлана Викторовна</t>
  </si>
  <si>
    <t>Ведущий бухгалтер</t>
  </si>
  <si>
    <t>Курова Галина Викторовна</t>
  </si>
  <si>
    <t>Разуваева Елена Юрьевна</t>
  </si>
  <si>
    <t>Заместитель главного бухгалтера</t>
  </si>
  <si>
    <t>Фищенкова Наталья Викторовна</t>
  </si>
  <si>
    <t>Младший бухгалтер</t>
  </si>
  <si>
    <t>Золотова Елена Станиславовна</t>
  </si>
  <si>
    <t>Отдел кадров</t>
  </si>
  <si>
    <t>Заместитель начальника отдела кадров</t>
  </si>
  <si>
    <t>Золотова Ольга Геннадьевна</t>
  </si>
  <si>
    <t>Специалист</t>
  </si>
  <si>
    <t>Неврединова Жанна Викторовна</t>
  </si>
  <si>
    <t>Отдел продаж</t>
  </si>
  <si>
    <t>Ведущий специалист по договорной работе</t>
  </si>
  <si>
    <t>Ватрова Татьяна Александровна</t>
  </si>
  <si>
    <t>Планово-экономический отдел</t>
  </si>
  <si>
    <t>Экономист</t>
  </si>
  <si>
    <t>Кравченко Галина Витальевна</t>
  </si>
  <si>
    <t>Минаева Светлана Игоревна</t>
  </si>
  <si>
    <t>Экономист по труду</t>
  </si>
  <si>
    <t>Тимофеева Нина Викторовна</t>
  </si>
  <si>
    <t>Юридический отдел</t>
  </si>
  <si>
    <t>Главный специалист по управлению недвижимым имуществом</t>
  </si>
  <si>
    <t>Цымаркин Виктор Сергеевич</t>
  </si>
  <si>
    <t>Главный юрисконсульт</t>
  </si>
  <si>
    <t>Горин Вячеслав Михайлович</t>
  </si>
  <si>
    <t>Советник директора по правовым вопросам - начальника юридического отдела</t>
  </si>
  <si>
    <t>Евдокимова Любовь Сергеевна</t>
  </si>
  <si>
    <t>Специалист по земельным правоотношениям</t>
  </si>
  <si>
    <t>Спиридонов Дмитрий Александрович</t>
  </si>
  <si>
    <t>Специалист по управлению недвижимым имуществом</t>
  </si>
  <si>
    <t>Фомина Ярослава Сергеевна</t>
  </si>
  <si>
    <t>Старший юрисконсульт</t>
  </si>
  <si>
    <t>Протасова Алла Борисовна</t>
  </si>
  <si>
    <t>Диспетчерский отдел</t>
  </si>
  <si>
    <t>Диспетчер по мониторингу</t>
  </si>
  <si>
    <t>Панкин Алексей Алексеевич</t>
  </si>
  <si>
    <t>Резкина Дарья Сергеевна</t>
  </si>
  <si>
    <t>Диспетчер по учету</t>
  </si>
  <si>
    <t>Крючкова Жанна Сергеевна</t>
  </si>
  <si>
    <t>Любушкина Анастасия Игоревна</t>
  </si>
  <si>
    <t>Саткина Юлия Александровна</t>
  </si>
  <si>
    <t>Солдатова Ольга Геннадиевна</t>
  </si>
  <si>
    <t>Начальник диспетчерского отдела</t>
  </si>
  <si>
    <t>Арутюнова Татьяна Михайловна</t>
  </si>
  <si>
    <t>Старший диспетчер по мониторингу</t>
  </si>
  <si>
    <t>Алферов Алексей Александрович</t>
  </si>
  <si>
    <t>Старший диспетчер по учету</t>
  </si>
  <si>
    <t>Ольховикова Анна Анатольевна</t>
  </si>
  <si>
    <t>Обособленное подразделение "Производственный участок Волоколамск"</t>
  </si>
  <si>
    <t>Бухгалтерия  (Волоколамск)</t>
  </si>
  <si>
    <t>Симакова Юлия Викторовна</t>
  </si>
  <si>
    <t>Диспетчерский отдел  (Волоколамск)</t>
  </si>
  <si>
    <t>Балабуркин Андрей Евгеньевич</t>
  </si>
  <si>
    <t>Королев Павел Александрович</t>
  </si>
  <si>
    <t>Гладких Василий Евгеньевич</t>
  </si>
  <si>
    <t>Колосов Александр Васильевич</t>
  </si>
  <si>
    <t>Тылюдин Павел Владимирович</t>
  </si>
  <si>
    <t>Помощник руководителя производственного участка</t>
  </si>
  <si>
    <t>Курцев Олег Никандрович</t>
  </si>
  <si>
    <t>Старший специалист по земельным правоотношениям</t>
  </si>
  <si>
    <t>Иванов Дмитрий Владимирович</t>
  </si>
  <si>
    <t>Отдел АХО (Волоколамск)</t>
  </si>
  <si>
    <t>Симанкова Елена Ивановна</t>
  </si>
  <si>
    <t>Отдел кадров (Волоколамск)</t>
  </si>
  <si>
    <t>Инспектор отдела кадров</t>
  </si>
  <si>
    <t>Семенова Лариса Сергеевна</t>
  </si>
  <si>
    <t>Отдел продовольственного обеспечения (Волоколамск)</t>
  </si>
  <si>
    <t>Королева Елена Владимировна</t>
  </si>
  <si>
    <t>Макова Альбина Николаевна</t>
  </si>
  <si>
    <t>Соколова Ирина Антоновна</t>
  </si>
  <si>
    <t>Складское хозяйство  Волоколамск</t>
  </si>
  <si>
    <t>Заведующий складом</t>
  </si>
  <si>
    <t>Симанков Алексей Андреевич</t>
  </si>
  <si>
    <t>Кладовщик</t>
  </si>
  <si>
    <t>Обшаров Андрей Олегович</t>
  </si>
  <si>
    <t>Служба главного агронома  Волоколамск</t>
  </si>
  <si>
    <t>Зерноток  Волоколамск</t>
  </si>
  <si>
    <t>Подсобный рабочий</t>
  </si>
  <si>
    <t>Орлов Александр Сергеевич</t>
  </si>
  <si>
    <t>Содиков Шарибой Кахорович</t>
  </si>
  <si>
    <t>Федотов Дмитрий Сергеевич</t>
  </si>
  <si>
    <t>Агроном</t>
  </si>
  <si>
    <t>Ибрагимов Рамазан Курбанович</t>
  </si>
  <si>
    <t>Агроном по защите растений</t>
  </si>
  <si>
    <t>Устюжанинов Иван Сергеевич</t>
  </si>
  <si>
    <t>Кладовщик СХЗР и удобрений</t>
  </si>
  <si>
    <t>Содикова Ирина Александровна</t>
  </si>
  <si>
    <t>Учетчик полеводческой бригады</t>
  </si>
  <si>
    <t>Кузнецова Светлана Владимировна</t>
  </si>
  <si>
    <t>Служба главного инженера  Волоколамск</t>
  </si>
  <si>
    <t>Отдел автотранспорта и специализированной техники Волоколамск</t>
  </si>
  <si>
    <t>Водитель</t>
  </si>
  <si>
    <t>Болдырев Игорь Александрович</t>
  </si>
  <si>
    <t>Воинов Александр Геннадьевич</t>
  </si>
  <si>
    <t>Глушенков Алексей Владимирович</t>
  </si>
  <si>
    <t>Перевалов Дмитрий Евгеньевич</t>
  </si>
  <si>
    <t>Черных Андрей Викторович</t>
  </si>
  <si>
    <t>Шерстобитов Сергей Викторович</t>
  </si>
  <si>
    <t>Водитель (СЕЗОН)</t>
  </si>
  <si>
    <t>Азаров Андрей Михайлович</t>
  </si>
  <si>
    <t>Алёшкин Роман Владимирович</t>
  </si>
  <si>
    <t>Дьячков Алексей Владимирович</t>
  </si>
  <si>
    <t>Ершов Алексей Михайлович</t>
  </si>
  <si>
    <t>Ключев Петр Васильевич</t>
  </si>
  <si>
    <t>Водитель (топливозаправщик)</t>
  </si>
  <si>
    <t>Смирнов Павел Александрович</t>
  </si>
  <si>
    <t>Филиппов Николай Борисович</t>
  </si>
  <si>
    <t>Водитель автокрана</t>
  </si>
  <si>
    <t>Голиченков Алексей Викторович</t>
  </si>
  <si>
    <t>Водитель автокрана (сезон)</t>
  </si>
  <si>
    <t>Котов Сергей Николаевич</t>
  </si>
  <si>
    <t>Отдел сельскохозяйственной техники Волоколамск</t>
  </si>
  <si>
    <t>Слесарь</t>
  </si>
  <si>
    <t>Внуков Петр Николаевич</t>
  </si>
  <si>
    <t>Коряжкин Дмитрий Сергеевич</t>
  </si>
  <si>
    <t>Тракторист-машинист сельскохозяйственного производства</t>
  </si>
  <si>
    <t>Белов Виталий Викторович</t>
  </si>
  <si>
    <t>Белов Сергей Петрович</t>
  </si>
  <si>
    <t>Борисов Евгений Владимирович</t>
  </si>
  <si>
    <t>Ванчурин Геннадий Робертович</t>
  </si>
  <si>
    <t>Внуков Дмитрий Петрович</t>
  </si>
  <si>
    <t>Волков Сергей Михайлович</t>
  </si>
  <si>
    <t>Дороднов Николай Валерьевич</t>
  </si>
  <si>
    <t>Жиляев Евгений Валерьевич</t>
  </si>
  <si>
    <t>Карпов Андрей Викторович</t>
  </si>
  <si>
    <t>Кольцов Виктор Александрович</t>
  </si>
  <si>
    <t>Конов Алексей Владимирович</t>
  </si>
  <si>
    <t>Кордулян Думитру</t>
  </si>
  <si>
    <t>Косенков Игорь Николаевич</t>
  </si>
  <si>
    <t>Кострюков Анатолий Николаевич</t>
  </si>
  <si>
    <t>Кузнецов Михаил Семенович</t>
  </si>
  <si>
    <t>Курашов Александр Александрович</t>
  </si>
  <si>
    <t>Маркидонов Алексей Николаевич</t>
  </si>
  <si>
    <t>Михайлов Владимир Александрович</t>
  </si>
  <si>
    <t>Морев Виктор Иванович</t>
  </si>
  <si>
    <t>Наркевич Александр Валерьевич</t>
  </si>
  <si>
    <t>Нестеренко Сергей Владимирович</t>
  </si>
  <si>
    <t>Орлов Дмитрий Сергеевич</t>
  </si>
  <si>
    <t>Паршин Николай Владимирович</t>
  </si>
  <si>
    <t>Рачков Павел Алексеевич</t>
  </si>
  <si>
    <t>Рега Михайло Дмитриевич</t>
  </si>
  <si>
    <t>Салихов Саид Магомедалиевич</t>
  </si>
  <si>
    <t>Силкин Алексей Михайлович</t>
  </si>
  <si>
    <t>Сыргий Андрей</t>
  </si>
  <si>
    <t>Фадеев Максим Николаевич</t>
  </si>
  <si>
    <t>Тракторист-машинист сельскохозяйственного производства (сезон)</t>
  </si>
  <si>
    <t>Великоиваненко Евгений Леонидович</t>
  </si>
  <si>
    <t>Жуков Кирилл Николаевич</t>
  </si>
  <si>
    <t>Ратников Владимир Анатольевич</t>
  </si>
  <si>
    <t>Росин Алексей Андреевич</t>
  </si>
  <si>
    <t>Скориков Евгений Александрович</t>
  </si>
  <si>
    <t>Электрогазосварщик</t>
  </si>
  <si>
    <t>Альянов Владимир Николаевич</t>
  </si>
  <si>
    <t>Аносов Сергей Александрович</t>
  </si>
  <si>
    <t>Соколов Андрей Дмитриевич</t>
  </si>
  <si>
    <t>Инженер по с/х технике</t>
  </si>
  <si>
    <t>Соколов Игорь Юрьевич</t>
  </si>
  <si>
    <t>Механик</t>
  </si>
  <si>
    <t>Безе Константин Владимирович</t>
  </si>
  <si>
    <t>Чимирис Дмитрий Михайлович</t>
  </si>
  <si>
    <t>Старший механик</t>
  </si>
  <si>
    <t>Жуков Николай Евгеньевич</t>
  </si>
  <si>
    <t>Фельдшер</t>
  </si>
  <si>
    <t>Родин Николай Николаевич</t>
  </si>
  <si>
    <t>Энергетик</t>
  </si>
  <si>
    <t>Веселов Владимир Юрьевич</t>
  </si>
  <si>
    <t>Обособленное подразделение "Производственный участок Луховицы"</t>
  </si>
  <si>
    <t>Служба главного агронома  Луховицы</t>
  </si>
  <si>
    <t>Зерноток Луховицы</t>
  </si>
  <si>
    <t>Машинист зерноочистительных машин</t>
  </si>
  <si>
    <t>Малофеев Дмитрий Александрович</t>
  </si>
  <si>
    <t>Горячев Вячеслав Иванович</t>
  </si>
  <si>
    <t>Заведующий складом зерна</t>
  </si>
  <si>
    <t>Головина Анна Алексеевна</t>
  </si>
  <si>
    <t>Старший агроном</t>
  </si>
  <si>
    <t>Лытнев Александр Михайлович</t>
  </si>
  <si>
    <t>Цегельник Виталий Вячеславович</t>
  </si>
  <si>
    <t>Служба главного инженера (Луховицы)</t>
  </si>
  <si>
    <t>Отдел автотранспорта и специализированной техники (Луховицы)</t>
  </si>
  <si>
    <t>Воронков Алексей Борисович</t>
  </si>
  <si>
    <t>Давыдкин Юрий Александрович</t>
  </si>
  <si>
    <t>Дергунов Владимир Олегович</t>
  </si>
  <si>
    <t>Егоров Владислав Александрович</t>
  </si>
  <si>
    <t>Кузьмин Иван Сергеевич</t>
  </si>
  <si>
    <t>Левичев Сергей Владимирович</t>
  </si>
  <si>
    <t>Михеев Николай Викторович</t>
  </si>
  <si>
    <t>Мурсалов Керим Айвазович</t>
  </si>
  <si>
    <t>Николаев Сергей Львович</t>
  </si>
  <si>
    <t>Овдиенко Виктор Иванович</t>
  </si>
  <si>
    <t>Чекмарёв Иван Алексеевич</t>
  </si>
  <si>
    <t>Шашков Владимир Станиславович</t>
  </si>
  <si>
    <t>Колесников Борис Алексеевич</t>
  </si>
  <si>
    <t>Отдел сельскохозяйственнной техники (Луховицы)</t>
  </si>
  <si>
    <t>Бачурин Роман Юрьевич</t>
  </si>
  <si>
    <t>Васильев Александр Геннадьевич</t>
  </si>
  <si>
    <t>Горган Юрий Павлович</t>
  </si>
  <si>
    <t>Джамалов Талиб Мизамудинович</t>
  </si>
  <si>
    <t>Джанарсланов Абдулабек Магомед-Шарипович</t>
  </si>
  <si>
    <t>Дубский Сергей Игоревич</t>
  </si>
  <si>
    <t>Егоров Борис Николаевич</t>
  </si>
  <si>
    <t>Егоров Виктор Николаевич</t>
  </si>
  <si>
    <t>Егоров Владимир Николаевич</t>
  </si>
  <si>
    <t>Ершов Александр Иванович</t>
  </si>
  <si>
    <t>Ибрагимов Сагид Зиявутдинович</t>
  </si>
  <si>
    <t>Карьков Владимир Петрович</t>
  </si>
  <si>
    <t>Ковалев Виктор Анатольевич</t>
  </si>
  <si>
    <t>Кузнецов Денис Владимирович</t>
  </si>
  <si>
    <t>Мартыш Константин Петрович</t>
  </si>
  <si>
    <t>Михайлов Эдуард Юрьевич</t>
  </si>
  <si>
    <t>Петров Владимир Николаевич</t>
  </si>
  <si>
    <t>Салихов Ильяс Магомедалиевич</t>
  </si>
  <si>
    <t>Салихов Ислам Магомедалиевич</t>
  </si>
  <si>
    <t>Сарайкин Николай Иванович</t>
  </si>
  <si>
    <t>Синицын Илья Владимирович</t>
  </si>
  <si>
    <t>Соломатин Александр Евгеньевич</t>
  </si>
  <si>
    <t>Фомин Анатолий Сергеевич</t>
  </si>
  <si>
    <t>Фомин Олег Сергеевич</t>
  </si>
  <si>
    <t>Чернецов Иван Анатольевич</t>
  </si>
  <si>
    <t>Щебляков Иван Сергеевич</t>
  </si>
  <si>
    <t>Эмурбеков Рамид Муртазалиевич</t>
  </si>
  <si>
    <t>Юдаев Алексей Юрьевич</t>
  </si>
  <si>
    <t>Юшин Николай Николаевич</t>
  </si>
  <si>
    <t>Журавлев Виталий Александрович</t>
  </si>
  <si>
    <t>Мамаев Мурад Магомедович</t>
  </si>
  <si>
    <t>Оносов Максим Николаевич</t>
  </si>
  <si>
    <t>Щебляков Сергей Александрович</t>
  </si>
  <si>
    <t>Самсонов Сергей Николаевич</t>
  </si>
  <si>
    <t>Сорокин Павел Викторович</t>
  </si>
  <si>
    <t>Управление произ-ым участком - животноводство</t>
  </si>
  <si>
    <t>Отдел животноводства (МРС)</t>
  </si>
  <si>
    <t>Бригадир овцефермы</t>
  </si>
  <si>
    <t>Жураев Кобулжон Одилович</t>
  </si>
  <si>
    <t>Хайдаров Довутшо</t>
  </si>
  <si>
    <t>Ветеринарный врач</t>
  </si>
  <si>
    <t>Костюхина Алена Алексеевна</t>
  </si>
  <si>
    <t>Ветеринарный фельдшер</t>
  </si>
  <si>
    <t>Полухина Людмила Федоровна</t>
  </si>
  <si>
    <t>Племучетчик</t>
  </si>
  <si>
    <t>Занегина Анастасия Александровна</t>
  </si>
  <si>
    <t>Рабочий по уходу за животными</t>
  </si>
  <si>
    <t>Аматохунов Дилшод</t>
  </si>
  <si>
    <t>Жураева Гулхабира Абдумуталовна</t>
  </si>
  <si>
    <t>Имомкулов Баходур Хакбердиевич</t>
  </si>
  <si>
    <t>Кавраков Пардабой Донабоевич</t>
  </si>
  <si>
    <t>Мухаммедов Шахобиддин Муродил Угли</t>
  </si>
  <si>
    <t>Наврузов Гайрат Сабирович</t>
  </si>
  <si>
    <t>Неврединова Валентина Сергеевна</t>
  </si>
  <si>
    <t>Нуралиев Гафуржон Раджабович</t>
  </si>
  <si>
    <t>Одилжонов Зокиржон Шокиржон Угли</t>
  </si>
  <si>
    <t>Сиддиков Мавлонбек Миркомилович</t>
  </si>
  <si>
    <t>Тиллаев Абдумуталь Мирзаевич</t>
  </si>
  <si>
    <t>Хайдаров Курбонмурот Хусенович</t>
  </si>
  <si>
    <t>Хайдаров Орифжон Хусейнович</t>
  </si>
  <si>
    <t>Юсупова Рашидахон Абдурасуловна</t>
  </si>
  <si>
    <t>Руководитель отдела животноводства - зоотехник</t>
  </si>
  <si>
    <t>Смиричинский Денис Семенович</t>
  </si>
  <si>
    <t>Техник по искусственному осеменению</t>
  </si>
  <si>
    <t>Шеремета Виктория Александровна</t>
  </si>
  <si>
    <t>Основное производство  Зарайск</t>
  </si>
  <si>
    <t>Ведущий специалист по охране труда</t>
  </si>
  <si>
    <t>Печеневский Иван Валерьевич</t>
  </si>
  <si>
    <t>Делопроизводитель-архивариус</t>
  </si>
  <si>
    <t>Коновалова Светлана Юрьевна</t>
  </si>
  <si>
    <t>Инженер по строительному контролю</t>
  </si>
  <si>
    <t>Сурин Виталий Викторович</t>
  </si>
  <si>
    <t>Секретарь-референт</t>
  </si>
  <si>
    <t>Бакаева Марта Валерьевна</t>
  </si>
  <si>
    <t>Специалист по охране труда</t>
  </si>
  <si>
    <t>Ширяева Елена Николаевна</t>
  </si>
  <si>
    <t>Служба главного агронома</t>
  </si>
  <si>
    <t>Зерноток  Алферьево</t>
  </si>
  <si>
    <t>Весовщик</t>
  </si>
  <si>
    <t>Борисова Вера Викторовна</t>
  </si>
  <si>
    <t>Весовщик (сезон)</t>
  </si>
  <si>
    <t>Архипова Ольга Владимировна</t>
  </si>
  <si>
    <t>Заведующий зернотоком</t>
  </si>
  <si>
    <t>Губченко Алексей Валерьевич</t>
  </si>
  <si>
    <t>Мастер по ремонту зерноочистительных машин</t>
  </si>
  <si>
    <t>Щуров Максим Юрьевич</t>
  </si>
  <si>
    <t>Ахмедов Сабир Абдуфезилович</t>
  </si>
  <si>
    <t>Лысенко Андрей Владимирович</t>
  </si>
  <si>
    <t>Пельменёв Александр Владимирович</t>
  </si>
  <si>
    <t>Прудков Олег Сергеевич</t>
  </si>
  <si>
    <t>Архипов Иван Николаевич</t>
  </si>
  <si>
    <t>Жомолдинов Элдорбек Эркинжон Угли</t>
  </si>
  <si>
    <t>Коновалов Александр Сергеевич</t>
  </si>
  <si>
    <t>Сорокин Игорь Николаевич</t>
  </si>
  <si>
    <t>Подсобный рабочий (сезон)</t>
  </si>
  <si>
    <t>Исаков Сергей Русланович</t>
  </si>
  <si>
    <t>Крижак Александр Витальевич</t>
  </si>
  <si>
    <t>Урвачев Николай Николаевич</t>
  </si>
  <si>
    <t>Чернышов Александр Романович</t>
  </si>
  <si>
    <t>Антонов Игорь Иванович</t>
  </si>
  <si>
    <t>Мырза Николай Николаевич</t>
  </si>
  <si>
    <t>Заведующий складом СХЗР и удобрений</t>
  </si>
  <si>
    <t>Зенина Ольга Павловна</t>
  </si>
  <si>
    <t>Кладовщик зерна</t>
  </si>
  <si>
    <t>Кулик Ольга Викторовна</t>
  </si>
  <si>
    <t>Липатов Иван Васильевич</t>
  </si>
  <si>
    <t>Хорошильцев Михаил Олегович</t>
  </si>
  <si>
    <t>Служба главного инженера Зарайск</t>
  </si>
  <si>
    <t>Отдел автотранспорта и специализированной техники Зарайск</t>
  </si>
  <si>
    <t>Алтунин Василий Иванович</t>
  </si>
  <si>
    <t>Драчев Алексей Викторович</t>
  </si>
  <si>
    <t>Жарков Андрей Михайлович</t>
  </si>
  <si>
    <t>Канцеров Алексей Геннадьевич</t>
  </si>
  <si>
    <t>Лебедев Геннадий Анатольевич</t>
  </si>
  <si>
    <t>Лезин Алексей Николаевич</t>
  </si>
  <si>
    <t>Майоров Виктор Евгеньевич</t>
  </si>
  <si>
    <t>Макаров Владимир Алексеевич</t>
  </si>
  <si>
    <t>Матвеев Евгений Алексеевич</t>
  </si>
  <si>
    <t>Моисеев Виктор Николаевич</t>
  </si>
  <si>
    <t>Нуштаев Иван Николаевич</t>
  </si>
  <si>
    <t>Самовольский Александр Васильевич</t>
  </si>
  <si>
    <t>Степанов Алексей Юрьевич</t>
  </si>
  <si>
    <t>Степанов Юрий Алексеевич</t>
  </si>
  <si>
    <t>Трафимов Дмитрий Александрович</t>
  </si>
  <si>
    <t>Тюрин Михаил Петрович</t>
  </si>
  <si>
    <t>Усачев Кирилл Евгеньевич</t>
  </si>
  <si>
    <t>Яковлев Петр Николаевич</t>
  </si>
  <si>
    <t>Водитель (автобус)</t>
  </si>
  <si>
    <t>Емельянов Валерий Анатольевич</t>
  </si>
  <si>
    <t>Кузнецов Роман Дмитриевич</t>
  </si>
  <si>
    <t>Турунтаев Анатолий Александрович</t>
  </si>
  <si>
    <t>Турунтаев Владимир Александрович</t>
  </si>
  <si>
    <t>Атаев Арби Хамзатович</t>
  </si>
  <si>
    <t>Карпов Сергей Николаевич</t>
  </si>
  <si>
    <t>Пименов Михаил Андреевич</t>
  </si>
  <si>
    <t>Порватов Иван Петрович</t>
  </si>
  <si>
    <t>Шибаков Артем Александрович</t>
  </si>
  <si>
    <t>Акулинин Денис Васильевич</t>
  </si>
  <si>
    <t>Жуков Максим Валерьевич</t>
  </si>
  <si>
    <t>Зайцев Юрий Михайлович</t>
  </si>
  <si>
    <t>Макаров Геннадий Анатольевич</t>
  </si>
  <si>
    <t>Саткин Роман Евгеньевич</t>
  </si>
  <si>
    <t>Синёв Михаил Михайлович</t>
  </si>
  <si>
    <t>Водитель автобуса (сезон)</t>
  </si>
  <si>
    <t>Зудин Анатолий Константинович</t>
  </si>
  <si>
    <t>Калитов Юрий Анатольевич</t>
  </si>
  <si>
    <t>Инженер по транспорту и логистике</t>
  </si>
  <si>
    <t>Жохов Илья Николаевич</t>
  </si>
  <si>
    <t>Отдел сельскохозяйственной техники Зарайск</t>
  </si>
  <si>
    <t>Янгулов Павел Александрович</t>
  </si>
  <si>
    <t>Токарь</t>
  </si>
  <si>
    <t>Грачев Юрий Алексеевич</t>
  </si>
  <si>
    <t>Поповицкий Юрий Юрьевич</t>
  </si>
  <si>
    <t>Абдуселимов Чингиз Умарович</t>
  </si>
  <si>
    <t>Баев Павел Яковлевич</t>
  </si>
  <si>
    <t>Голышонков Иван Михайлович</t>
  </si>
  <si>
    <t>Гордеев Алексей Васильевич</t>
  </si>
  <si>
    <t>Горин Николай Анатольевич</t>
  </si>
  <si>
    <t>Горячев Иван Михайлович</t>
  </si>
  <si>
    <t>Гришин Александр Владимирович</t>
  </si>
  <si>
    <t>Гришин Роман Владимирович</t>
  </si>
  <si>
    <t>Гришков Александр Львович</t>
  </si>
  <si>
    <t>Жбанов Михаил Анатольевич</t>
  </si>
  <si>
    <t>Зайцев Виктор Андреевич</t>
  </si>
  <si>
    <t>Ибранов Гусейн Шамилович</t>
  </si>
  <si>
    <t>Исаев Сергей Семенович</t>
  </si>
  <si>
    <t>Кадыргалиев Бекжан Мугайнурович</t>
  </si>
  <si>
    <t>Клевошин Алексей Александрович</t>
  </si>
  <si>
    <t>Кочергин Александр Владимирович</t>
  </si>
  <si>
    <t>Кротов Михаил Александрович</t>
  </si>
  <si>
    <t>Кузнецов Денис Алексеевич</t>
  </si>
  <si>
    <t>Логвин Сергей Анатольевич</t>
  </si>
  <si>
    <t>Луценко Сергей Александрович</t>
  </si>
  <si>
    <t>Маркин Алексей Петрович</t>
  </si>
  <si>
    <t>Маркин Петр Алексеевич</t>
  </si>
  <si>
    <t>Марухин Виктор Григорьевич</t>
  </si>
  <si>
    <t>Мелишев Юрий Михайлович</t>
  </si>
  <si>
    <t>Миронов Алексей Валерьевич</t>
  </si>
  <si>
    <t>Муртазаев Изамутдин Магомедханович</t>
  </si>
  <si>
    <t>Мышелов Владимир Евгениевич</t>
  </si>
  <si>
    <t>Никишов Роман Александрович</t>
  </si>
  <si>
    <t>Никулин Валерий Васильевич</t>
  </si>
  <si>
    <t>Пашаев Кудратин Бейдуллаевич</t>
  </si>
  <si>
    <t>Первушин Павел Борисович</t>
  </si>
  <si>
    <t>Порывалов Денис Владимирович</t>
  </si>
  <si>
    <t>Романцов Владислав Викторович</t>
  </si>
  <si>
    <t>Самоносов Владимир Николаевич</t>
  </si>
  <si>
    <t>Судаков Иван Владимирович</t>
  </si>
  <si>
    <t>Умалатов Магомедсалам</t>
  </si>
  <si>
    <t>Федорец Николай Александрович</t>
  </si>
  <si>
    <t>Шепелев Юрий Иванович</t>
  </si>
  <si>
    <t>Юганов Дмитрий Юрьевич</t>
  </si>
  <si>
    <t>Юшин Петр Николаевич</t>
  </si>
  <si>
    <t>Гордиенко Андрей Егорович</t>
  </si>
  <si>
    <t>Десятов Алексей Иванович</t>
  </si>
  <si>
    <t>Джамолдинов Эркинжон Раимжонович</t>
  </si>
  <si>
    <t>Донцов Даниил Андреевич</t>
  </si>
  <si>
    <t>Илтыбаев Александр Вячеславович</t>
  </si>
  <si>
    <t>Майоров Евгений Викторович</t>
  </si>
  <si>
    <t>Мышелов Евгений Александрович</t>
  </si>
  <si>
    <t>Панфилов Сергей Геннадиевич</t>
  </si>
  <si>
    <t>Сазонов Дмитрий Николаевич</t>
  </si>
  <si>
    <t>Степанов Виталий Николаевич</t>
  </si>
  <si>
    <t>Тошматов Нодирбек Муроджонович</t>
  </si>
  <si>
    <t>Белов Владимир Анатольевич</t>
  </si>
  <si>
    <t>Володин Евгений Викторович</t>
  </si>
  <si>
    <t>Пасынков Дмитрий Владимирович</t>
  </si>
  <si>
    <t>Рыбаков Олег Алексеевич</t>
  </si>
  <si>
    <t>Титов Александр Владимирович</t>
  </si>
  <si>
    <t>Тлеумуратов Камиль Галимдьянович</t>
  </si>
  <si>
    <t>Холдеев Сергей Файзуллаевич</t>
  </si>
  <si>
    <t>Шириков Алексей Васильевич</t>
  </si>
  <si>
    <t>Электромонтер</t>
  </si>
  <si>
    <t>Копылов Валерий Викторович</t>
  </si>
  <si>
    <t>Строгалин Валерий Анатольевич</t>
  </si>
  <si>
    <t>Хромов Анатолий Николаевич</t>
  </si>
  <si>
    <t>Главный энергетик</t>
  </si>
  <si>
    <t>Ильичев Олег Евгеньевич</t>
  </si>
  <si>
    <t>Заместитель главного инженера</t>
  </si>
  <si>
    <t>Тапешков Павел Владимирович</t>
  </si>
  <si>
    <t>Борисов Роман Васильевич</t>
  </si>
  <si>
    <t>Морозов Олег Валерьевич</t>
  </si>
  <si>
    <t>Трундаева Елена Юрьевна</t>
  </si>
  <si>
    <t>Складское хозяйство</t>
  </si>
  <si>
    <t>Донцов Сергей Сергеевич</t>
  </si>
  <si>
    <t>Драчев Антон Игоревич</t>
  </si>
  <si>
    <t>Неврединов Никита Юрьевич</t>
  </si>
  <si>
    <t>Скипенко Елена Анатольевна</t>
  </si>
  <si>
    <t>Начальник складского хозяйства</t>
  </si>
  <si>
    <t>Трусов Сергей Юрьевич</t>
  </si>
  <si>
    <t>Служба безопасности</t>
  </si>
  <si>
    <t>Начальник отдела пропускного режима</t>
  </si>
  <si>
    <t>Жугин Олег Юрьевич</t>
  </si>
  <si>
    <t>Служба пропускного режима</t>
  </si>
  <si>
    <t>Двуреченский Игорь Федорович</t>
  </si>
  <si>
    <t>Сторож</t>
  </si>
  <si>
    <t>Антонов Геннадий Николаевич</t>
  </si>
  <si>
    <t>Котельников Иван Иванович</t>
  </si>
  <si>
    <t>Элеваторный комплекс</t>
  </si>
  <si>
    <t>Механический цех</t>
  </si>
  <si>
    <t>Начальник механического цеха</t>
  </si>
  <si>
    <t>Алексеев Игорь Юрьевич</t>
  </si>
  <si>
    <t>Васильев Николай Владимирович</t>
  </si>
  <si>
    <t>Евдокимов Роман Владимирович</t>
  </si>
  <si>
    <t>Попков Сергей Александрович</t>
  </si>
  <si>
    <t>Соловьев Алексей Александрович</t>
  </si>
  <si>
    <t>Стришков Яков Алексеевич</t>
  </si>
  <si>
    <t>Чиликин Михаил Николаевич</t>
  </si>
  <si>
    <t>Яковлев Сергей Николаевич</t>
  </si>
  <si>
    <t>Ярмолюк Валерий Петрович</t>
  </si>
  <si>
    <t>Слесарь (сезон)</t>
  </si>
  <si>
    <t>Лобачев Алексей Васильевич</t>
  </si>
  <si>
    <t>Панин Михаил Анатольевич</t>
  </si>
  <si>
    <t>Пуцыкин Олег Анатольевич</t>
  </si>
  <si>
    <t>Производственно-техническая лаборатория</t>
  </si>
  <si>
    <t>Заместитель начальника производственно-технической лаборатории</t>
  </si>
  <si>
    <t>Авдонина Марина Михайловна</t>
  </si>
  <si>
    <t>Начальник производственно-технической лаборатории</t>
  </si>
  <si>
    <t>Калинина Марина Николаевна</t>
  </si>
  <si>
    <t>Старший техник-лаборант</t>
  </si>
  <si>
    <t>Орлова Вероника Анатольевна</t>
  </si>
  <si>
    <t>Техник-лаборант</t>
  </si>
  <si>
    <t>Агафонова Татьяна Александровна</t>
  </si>
  <si>
    <t>Анепреева Людмила Владимировна</t>
  </si>
  <si>
    <t>Колычева Надежда Николаевна</t>
  </si>
  <si>
    <t>Сидорова Екатерина Сергеевна</t>
  </si>
  <si>
    <t>Техник-лаборант (сезон)</t>
  </si>
  <si>
    <t>Васильева Ираида Геннадьевна</t>
  </si>
  <si>
    <t>Конькова Любовь Михайловна</t>
  </si>
  <si>
    <t>Яковлева Любовь Николаевна</t>
  </si>
  <si>
    <t>Реалбаза</t>
  </si>
  <si>
    <t>Сменный мастер</t>
  </si>
  <si>
    <t>Краснова Тамара Анатольевна</t>
  </si>
  <si>
    <t>Элеватор</t>
  </si>
  <si>
    <t>Аппаратчик обработки зерна (сезон)</t>
  </si>
  <si>
    <t>Власов Даниил Дмитриевич</t>
  </si>
  <si>
    <t>Сургутский Илья Павлович</t>
  </si>
  <si>
    <t>Титов Иван Николаевич</t>
  </si>
  <si>
    <t>Титов Эдуард Владимирович</t>
  </si>
  <si>
    <t>Филатов Алексей Андреевич</t>
  </si>
  <si>
    <t>Щурий Антон Владимирович</t>
  </si>
  <si>
    <t>Аспирационщик</t>
  </si>
  <si>
    <t>Рассказов Андрей Алексеевич</t>
  </si>
  <si>
    <t>Давыдкина Вера Юрьевна</t>
  </si>
  <si>
    <t>Захарова Татьяна Николаевна</t>
  </si>
  <si>
    <t>Топычканова Елена Анатольевна</t>
  </si>
  <si>
    <t>Грузчик</t>
  </si>
  <si>
    <t>Афанасьев Алексей Александрович</t>
  </si>
  <si>
    <t>Козлов Александр Николаевич</t>
  </si>
  <si>
    <t>Сычев Артем Владимирович</t>
  </si>
  <si>
    <t>Уромов Алексей Сергеевич</t>
  </si>
  <si>
    <t>Шахов Сергей Викторович</t>
  </si>
  <si>
    <t>Грузчик (сезон)</t>
  </si>
  <si>
    <t>Брюнин Павел Сергеевич</t>
  </si>
  <si>
    <t>Дубченко Виктор Львович</t>
  </si>
  <si>
    <t>Мастер аппаратной обработки зерна</t>
  </si>
  <si>
    <t>Грошиков Александр Владимирович</t>
  </si>
  <si>
    <t>Мастер погрузо-разгрузочных работ</t>
  </si>
  <si>
    <t>Крючкова Ирина Александровна</t>
  </si>
  <si>
    <t>Машинист тепловоза</t>
  </si>
  <si>
    <t>Евграфов Александр Викторович</t>
  </si>
  <si>
    <t>Юрчик Сергей Владимирович</t>
  </si>
  <si>
    <t>Начальник производства</t>
  </si>
  <si>
    <t>Крицкий Сергей Александрович</t>
  </si>
  <si>
    <t>Оператор пульта управления элеватора</t>
  </si>
  <si>
    <t>Кочкарева Татьяна Алексеевна</t>
  </si>
  <si>
    <t>Шмыренкова Вера Петровна</t>
  </si>
  <si>
    <t>Рабочий по комплексному обслуживанию и ремонту зданий</t>
  </si>
  <si>
    <t>Богомолов Николай Иванович</t>
  </si>
  <si>
    <t>Виноградов Игорь Анатольевич</t>
  </si>
  <si>
    <t>Сепараторщик</t>
  </si>
  <si>
    <t>Терзиев Александр Викторович</t>
  </si>
  <si>
    <t>Сепараторщик (сезон)</t>
  </si>
  <si>
    <t>Авдонин Александр Анатольевич</t>
  </si>
  <si>
    <t>Бочкарев Виталий Владимирович</t>
  </si>
  <si>
    <t>Силосник</t>
  </si>
  <si>
    <t>Антонов Артем Геннадиевич</t>
  </si>
  <si>
    <t>Дубченко Евгений Викторович</t>
  </si>
  <si>
    <t>Живин Владимир Эдуардович</t>
  </si>
  <si>
    <t>Назаров Даниил Владимирович</t>
  </si>
  <si>
    <t>Рыжов Владимир Юрьевич</t>
  </si>
  <si>
    <t>Солдатенков Михаил Владимирович</t>
  </si>
  <si>
    <t>Рогожина Светлана Александровна</t>
  </si>
  <si>
    <t>Сычева Людмила Владимировна</t>
  </si>
  <si>
    <t>Тарасова Елизавета Давыдовна</t>
  </si>
  <si>
    <t>Составитель поездов</t>
  </si>
  <si>
    <t>Вуколов Кирилл Викторович</t>
  </si>
  <si>
    <t>Специалист погрузо-разгрузочных работ</t>
  </si>
  <si>
    <t>Фирсова Лидия Евгеньевна</t>
  </si>
  <si>
    <t>Уборщик производственных помещений</t>
  </si>
  <si>
    <t>Баев Валерий Яковлевич</t>
  </si>
  <si>
    <t>Козлов Андрей Александрович</t>
  </si>
  <si>
    <t>Онушкевич Наталья Анатольевна</t>
  </si>
  <si>
    <t>Рыжова Лидия Владимировна</t>
  </si>
  <si>
    <t>Терехин Егор Александрович</t>
  </si>
  <si>
    <t>Инженер</t>
  </si>
  <si>
    <t>Глазов Константин Николаевич</t>
  </si>
  <si>
    <t>Зайцева Татьяна Владимировна</t>
  </si>
  <si>
    <t>Электроцех</t>
  </si>
  <si>
    <t>Козлов Николай Борисович</t>
  </si>
  <si>
    <t>Кузьмин Юрий Васильевич</t>
  </si>
  <si>
    <t>Лаврухин Борис Николаевич</t>
  </si>
  <si>
    <t>Ножкин Алексей Николаевич</t>
  </si>
  <si>
    <t>Смирнов Николай Викторович</t>
  </si>
  <si>
    <t>Итого</t>
  </si>
  <si>
    <t>Кол-во сотрудников</t>
  </si>
  <si>
    <t xml:space="preserve">ОПР </t>
  </si>
  <si>
    <t>ВСПОМОГАТЕЛЬНЫЙ</t>
  </si>
  <si>
    <t>АУП</t>
  </si>
  <si>
    <t>Расшифровка по полю Физическое лицо</t>
  </si>
  <si>
    <t>Период: Январь 2022 г.
Группировки строк: Физическое лицо; 
Показатели: Взносы на ОПС с 2014 года; 
Отбор: Организация Равно "ТУЛАМАШАГРО ООО" И ( Начислено Не равно "0" ИЛИ Скидка к доходам Не равно "0" ИЛИ Не облагается ПФР Не равно "0" ИЛИ Доход, превышающий предельную величину базы, ПФР Не равно "0" ИЛИ Облагаемая база ПФР Не равно "0" ИЛИ Взносы в ПФР, страховая часть Не равно "0" ИЛИ Взносы в ПФР, накопительная часть Не равно "0" ИЛИ Взносы на ОПС с 2014 года Не равно "0" ИЛИ Взносы в ПФР с сумм, превышающих предельную величину Не равно "0" ИЛИ Взносы на доплату членам летных экипажей Не равно "0" ИЛИ Взносы на доплату к пенсии шахтерам Не равно "0" )</t>
  </si>
  <si>
    <t>Физическое лицо</t>
  </si>
  <si>
    <t>Взносы на ОПС с 2014 года</t>
  </si>
  <si>
    <t>Период: Январь 2022 г.
Группировки строк: Физическое лицо; 
Показатели: Взносы в ФФОМС; 
Отбор: Организация Равно "ТУЛАМАШАГРО ООО" И ( Начислено Не равно "0" ИЛИ Скидка к доходам Не равно "0" ИЛИ Не облагается ФОМС Не равно "0" ИЛИ Доход, превышающий предельную величину базы, ФОМС Не равно "0" ИЛИ Облагаемая база ФОМС Не равно "0" ИЛИ Взносы в ФФОМС Не равно "0" ИЛИ Не облагается ФСС Не равно "0" ИЛИ Доход, превышающий предельную величину базы, ФСС Не равно "0" ИЛИ Облагаемая база ФСС Не равно "0" ИЛИ Взносы в ФСС Не равно "0" ИЛИ Взносы в ТФОМС Не равно "0" )</t>
  </si>
  <si>
    <t>Взносы в ФФОМС</t>
  </si>
  <si>
    <t>Период: Январь 2022 г.
Группировки строк: Физическое лицо; 
Показатели: Взносы в ФСС; 
Отбор: Организация Равно "ТУЛАМАШАГРО ООО" И ( Начислено Не равно "0" ИЛИ Скидка к доходам Не равно "0" ИЛИ Не облагается ФОМС Не равно "0" ИЛИ Доход, превышающий предельную величину базы, ФОМС Не равно "0" ИЛИ Облагаемая база ФОМС Не равно "0" ИЛИ Взносы в ФФОМС Не равно "0" ИЛИ Не облагается ФСС Не равно "0" ИЛИ Доход, превышающий предельную величину базы, ФСС Не равно "0" ИЛИ Облагаемая база ФСС Не равно "0" ИЛИ Взносы в ФСС Не равно "0" ИЛИ Взносы в ТФОМС Не равно "0" )</t>
  </si>
  <si>
    <t>Взносы в ФСС</t>
  </si>
  <si>
    <t>Период: Январь 2022 г.
Группировки строк: Физическое лицо; 
Показатели: Взносы в ФСС от НС; 
Отбор: Организация Равно "ТУЛАМАШАГРО ООО" И ( Взносы в ФСС от НС Не равно "0" ИЛИ Облагаемая база ФСС НС Не равно "0" )</t>
  </si>
  <si>
    <t>Взносы в ФСС от НС</t>
  </si>
  <si>
    <t>КОНТРОЛЬ</t>
  </si>
  <si>
    <t>ЖИВОТНОВОДСТВО</t>
  </si>
  <si>
    <t>СЕВЕР</t>
  </si>
  <si>
    <t>ЮГ</t>
  </si>
  <si>
    <t>Охрана</t>
  </si>
  <si>
    <t>Начислено взносов с сумм превышения предельной базы</t>
  </si>
  <si>
    <t>Премия по итогам года</t>
  </si>
  <si>
    <t>уволен</t>
  </si>
  <si>
    <t>нет</t>
  </si>
  <si>
    <t>ОПП в растениеводстве АУП</t>
  </si>
  <si>
    <t>ОПП в животноводстве АУП</t>
  </si>
  <si>
    <t>ВПП в растениеводстве АУП</t>
  </si>
  <si>
    <t>ВПП в животноводстве АУП</t>
  </si>
  <si>
    <t>ВПП Элеватор АУП</t>
  </si>
  <si>
    <t>Коммерческий персонал АУП</t>
  </si>
  <si>
    <t>Управленческий персонал АУП</t>
  </si>
  <si>
    <t>Отдел пропускного режима АУП</t>
  </si>
  <si>
    <t>Неосновной персонал +АХО АУП</t>
  </si>
  <si>
    <t>ГПД АУП</t>
  </si>
  <si>
    <t>АРЕНДА ЖИЛЬЯ (КОМПЕНСАЦИЯ АРЕНДЫ ЖИЛЬЯ) АУП</t>
  </si>
  <si>
    <t>ОПП в растениеводстве ЖИВОТНОВОДСТВО</t>
  </si>
  <si>
    <t>ОПП в животноводстве ЖИВОТНОВОДСТВО</t>
  </si>
  <si>
    <t>ВПП в растениеводстве ЖИВОТНОВОДСТВО</t>
  </si>
  <si>
    <t>ВПП в животноводстве ЖИВОТНОВОДСТВО</t>
  </si>
  <si>
    <t>ВПП Элеватор ЖИВОТНОВОДСТВО</t>
  </si>
  <si>
    <t>Коммерческий персонал ЖИВОТНОВОДСТВО</t>
  </si>
  <si>
    <t>Управленческий персонал ЖИВОТНОВОДСТВО</t>
  </si>
  <si>
    <t>Отдел пропускного режима ЖИВОТНОВОДСТВО</t>
  </si>
  <si>
    <t>Неосновной персонал +АХО ЖИВОТНОВОДСТВО</t>
  </si>
  <si>
    <t>ГПД ЖИВОТНОВОДСТВО</t>
  </si>
  <si>
    <t>АРЕНДА ЖИЛЬЯ (КОМПЕНСАЦИЯ АРЕНДЫ ЖИЛЬЯ) ЖИВОТНОВОДСТВО</t>
  </si>
  <si>
    <t>ОПП в растениеводстве СЕВЕР</t>
  </si>
  <si>
    <t>ОПП в животноводстве СЕВЕР</t>
  </si>
  <si>
    <t>ВПП в растениеводстве СЕВЕР</t>
  </si>
  <si>
    <t>ВПП в животноводстве СЕВЕР</t>
  </si>
  <si>
    <t>ВПП Элеватор СЕВЕР</t>
  </si>
  <si>
    <t>Коммерческий персонал СЕВЕР</t>
  </si>
  <si>
    <t>Управленческий персонал СЕВЕР</t>
  </si>
  <si>
    <t>Отдел пропускного режима СЕВЕР</t>
  </si>
  <si>
    <t>Неосновной персонал +АХО СЕВЕР</t>
  </si>
  <si>
    <t>ГПД СЕВЕР</t>
  </si>
  <si>
    <t>АРЕНДА ЖИЛЬЯ (КОМПЕНСАЦИЯ АРЕНДЫ ЖИЛЬЯ) СЕВЕР</t>
  </si>
  <si>
    <t>ОПП в растениеводстве ЮГ</t>
  </si>
  <si>
    <t>ОПП в животноводстве ЮГ</t>
  </si>
  <si>
    <t>ВПП в растениеводстве ЮГ</t>
  </si>
  <si>
    <t>ВПП в животноводстве ЮГ</t>
  </si>
  <si>
    <t>ВПП Элеватор ЮГ</t>
  </si>
  <si>
    <t>Коммерческий персонал ЮГ</t>
  </si>
  <si>
    <t>Управленческий персонал ЮГ</t>
  </si>
  <si>
    <t>Отдел пропускного режима ЮГ</t>
  </si>
  <si>
    <t>Неосновной персонал +АХО ЮГ</t>
  </si>
  <si>
    <t>ГПД ЮГ</t>
  </si>
  <si>
    <t>АРЕНДА ЖИЛЬЯ (КОМПЕНСАЦИЯ АРЕНДЫ ЖИЛЬЯ) ЮГ</t>
  </si>
  <si>
    <t>ОПП в растениеводстве КОНТРОЛЬ</t>
  </si>
  <si>
    <t>ОПП в животноводстве КОНТРОЛЬ</t>
  </si>
  <si>
    <t>ВПП в растениеводстве КОНТРОЛЬ</t>
  </si>
  <si>
    <t>ВПП в животноводстве КОНТРОЛЬ</t>
  </si>
  <si>
    <t>ВПП Элеватор КОНТРОЛЬ</t>
  </si>
  <si>
    <t>Коммерческий персонал КОНТРОЛЬ</t>
  </si>
  <si>
    <t>Управленческий персонал КОНТРОЛЬ</t>
  </si>
  <si>
    <t>Отдел пропускного режима КОНТРОЛЬ</t>
  </si>
  <si>
    <t>Неосновной персонал +АХО КОНТРОЛЬ</t>
  </si>
  <si>
    <t>ГПД КОНТРОЛЬ</t>
  </si>
  <si>
    <t>АРЕНДА ЖИЛЬЯ (КОМПЕНСАЦИЯ АРЕНДЫ ЖИЛЬЯ) КОНТРОЛЬ</t>
  </si>
  <si>
    <t>ИТОГО: КОНТРОЛЬ</t>
  </si>
  <si>
    <t>ИТОГО: АУП</t>
  </si>
  <si>
    <t>ИТОГО: ЖИВОТНОВОДСТВО</t>
  </si>
  <si>
    <t>ИТОГО: СЕВЕР</t>
  </si>
  <si>
    <t>ИТОГО: ЮГ</t>
  </si>
  <si>
    <t>ПРОВЕРКА</t>
  </si>
  <si>
    <t xml:space="preserve"> ЯНВАРЬ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</si>
</sst>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name val="Arial"/>
    </font>
    <font>
      <sz val="8"/>
      <name val="Arial"/>
      <family val="2"/>
    </font>
    <font>
      <b/>
      <sz val="12"/>
      <name val="Arial"/>
      <family val="2"/>
      <charset val="204"/>
    </font>
    <font>
      <sz val="10"/>
      <name val="Arial"/>
      <family val="2"/>
    </font>
    <font>
      <b/>
      <sz val="8"/>
      <name val="Verdana"/>
      <family val="2"/>
    </font>
    <font>
      <sz val="8"/>
      <color rgb="FFFF0000"/>
      <name val="Arial"/>
      <family val="2"/>
    </font>
    <font>
      <i/>
      <sz val="7"/>
      <name val="Arial"/>
      <family val="2"/>
      <charset val="204"/>
    </font>
    <font>
      <sz val="8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FFFBF0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rgb="FFCCC085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left" vertical="top" wrapText="1"/>
    </xf>
    <xf numFmtId="4" fontId="1" fillId="5" borderId="1" xfId="0" applyNumberFormat="1" applyFont="1" applyFill="1" applyBorder="1" applyAlignment="1">
      <alignment horizontal="right" vertical="top"/>
    </xf>
    <xf numFmtId="0" fontId="1" fillId="5" borderId="1" xfId="0" applyFont="1" applyFill="1" applyBorder="1" applyAlignment="1">
      <alignment horizontal="right" vertical="top"/>
    </xf>
    <xf numFmtId="2" fontId="1" fillId="5" borderId="1" xfId="0" applyNumberFormat="1" applyFont="1" applyFill="1" applyBorder="1" applyAlignment="1">
      <alignment horizontal="right" vertical="top"/>
    </xf>
    <xf numFmtId="0" fontId="0" fillId="0" borderId="1" xfId="0" applyBorder="1" applyAlignment="1">
      <alignment horizontal="left" vertical="top" wrapText="1" indent="6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 indent="8"/>
    </xf>
    <xf numFmtId="2" fontId="5" fillId="0" borderId="1" xfId="0" applyNumberFormat="1" applyFont="1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4" fontId="5" fillId="0" borderId="1" xfId="0" applyNumberFormat="1" applyFont="1" applyBorder="1" applyAlignment="1">
      <alignment horizontal="right" vertical="top"/>
    </xf>
    <xf numFmtId="0" fontId="0" fillId="0" borderId="1" xfId="0" applyBorder="1" applyAlignment="1">
      <alignment horizontal="left" vertical="top" wrapText="1" indent="10"/>
    </xf>
    <xf numFmtId="0" fontId="3" fillId="2" borderId="1" xfId="0" applyFont="1" applyFill="1" applyBorder="1" applyAlignment="1">
      <alignment horizontal="left" vertical="top"/>
    </xf>
    <xf numFmtId="4" fontId="3" fillId="2" borderId="1" xfId="0" applyNumberFormat="1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right" vertical="top"/>
    </xf>
    <xf numFmtId="2" fontId="3" fillId="2" borderId="1" xfId="0" applyNumberFormat="1" applyFont="1" applyFill="1" applyBorder="1" applyAlignment="1">
      <alignment horizontal="right" vertical="top"/>
    </xf>
    <xf numFmtId="0" fontId="0" fillId="6" borderId="1" xfId="0" applyFill="1" applyBorder="1" applyAlignment="1">
      <alignment horizontal="left" vertical="top" wrapText="1" indent="6"/>
    </xf>
    <xf numFmtId="0" fontId="0" fillId="6" borderId="1" xfId="0" applyFill="1" applyBorder="1" applyAlignment="1">
      <alignment horizontal="right" vertical="top"/>
    </xf>
    <xf numFmtId="0" fontId="0" fillId="6" borderId="1" xfId="0" applyFill="1" applyBorder="1" applyAlignment="1">
      <alignment horizontal="left" vertical="top"/>
    </xf>
    <xf numFmtId="0" fontId="0" fillId="6" borderId="0" xfId="0" applyFill="1"/>
    <xf numFmtId="0" fontId="0" fillId="6" borderId="1" xfId="0" applyFill="1" applyBorder="1" applyAlignment="1">
      <alignment horizontal="left" vertical="top" wrapText="1" indent="8"/>
    </xf>
    <xf numFmtId="2" fontId="5" fillId="6" borderId="1" xfId="0" applyNumberFormat="1" applyFont="1" applyFill="1" applyBorder="1" applyAlignment="1">
      <alignment horizontal="right" vertical="top"/>
    </xf>
    <xf numFmtId="0" fontId="1" fillId="7" borderId="1" xfId="0" applyFont="1" applyFill="1" applyBorder="1" applyAlignment="1">
      <alignment horizontal="left" vertical="top" wrapText="1" indent="4"/>
    </xf>
    <xf numFmtId="0" fontId="1" fillId="7" borderId="1" xfId="0" applyFont="1" applyFill="1" applyBorder="1" applyAlignment="1">
      <alignment horizontal="right" vertical="top"/>
    </xf>
    <xf numFmtId="0" fontId="1" fillId="7" borderId="1" xfId="0" applyFont="1" applyFill="1" applyBorder="1" applyAlignment="1">
      <alignment horizontal="left" vertical="top"/>
    </xf>
    <xf numFmtId="0" fontId="0" fillId="7" borderId="0" xfId="0" applyFill="1"/>
    <xf numFmtId="4" fontId="0" fillId="6" borderId="1" xfId="0" applyNumberFormat="1" applyFill="1" applyBorder="1" applyAlignment="1">
      <alignment horizontal="right" vertical="top"/>
    </xf>
    <xf numFmtId="4" fontId="1" fillId="7" borderId="1" xfId="0" applyNumberFormat="1" applyFont="1" applyFill="1" applyBorder="1" applyAlignment="1">
      <alignment horizontal="right" vertical="top"/>
    </xf>
    <xf numFmtId="4" fontId="5" fillId="6" borderId="1" xfId="0" applyNumberFormat="1" applyFont="1" applyFill="1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0" fontId="1" fillId="8" borderId="1" xfId="0" applyFont="1" applyFill="1" applyBorder="1" applyAlignment="1">
      <alignment horizontal="left" vertical="top" wrapText="1" indent="2"/>
    </xf>
    <xf numFmtId="4" fontId="1" fillId="8" borderId="1" xfId="0" applyNumberFormat="1" applyFont="1" applyFill="1" applyBorder="1" applyAlignment="1">
      <alignment horizontal="right" vertical="top"/>
    </xf>
    <xf numFmtId="0" fontId="1" fillId="8" borderId="1" xfId="0" applyFont="1" applyFill="1" applyBorder="1" applyAlignment="1">
      <alignment horizontal="left" vertical="top"/>
    </xf>
    <xf numFmtId="0" fontId="1" fillId="8" borderId="1" xfId="0" applyFont="1" applyFill="1" applyBorder="1" applyAlignment="1">
      <alignment horizontal="right" vertical="top"/>
    </xf>
    <xf numFmtId="0" fontId="0" fillId="8" borderId="0" xfId="0" applyFill="1"/>
    <xf numFmtId="2" fontId="0" fillId="6" borderId="1" xfId="0" applyNumberFormat="1" applyFill="1" applyBorder="1" applyAlignment="1">
      <alignment horizontal="right" vertical="top"/>
    </xf>
    <xf numFmtId="2" fontId="1" fillId="7" borderId="1" xfId="0" applyNumberFormat="1" applyFont="1" applyFill="1" applyBorder="1" applyAlignment="1">
      <alignment horizontal="right" vertical="top"/>
    </xf>
    <xf numFmtId="2" fontId="5" fillId="7" borderId="1" xfId="0" applyNumberFormat="1" applyFont="1" applyFill="1" applyBorder="1" applyAlignment="1">
      <alignment horizontal="right" vertical="top"/>
    </xf>
    <xf numFmtId="0" fontId="0" fillId="6" borderId="1" xfId="0" applyFill="1" applyBorder="1" applyAlignment="1">
      <alignment horizontal="left" vertical="top" wrapText="1" indent="4"/>
    </xf>
    <xf numFmtId="0" fontId="1" fillId="9" borderId="1" xfId="0" applyFont="1" applyFill="1" applyBorder="1" applyAlignment="1">
      <alignment horizontal="left" vertical="top" wrapText="1" indent="6"/>
    </xf>
    <xf numFmtId="4" fontId="1" fillId="9" borderId="1" xfId="0" applyNumberFormat="1" applyFont="1" applyFill="1" applyBorder="1" applyAlignment="1">
      <alignment horizontal="right" vertical="top"/>
    </xf>
    <xf numFmtId="0" fontId="1" fillId="9" borderId="1" xfId="0" applyFont="1" applyFill="1" applyBorder="1" applyAlignment="1">
      <alignment horizontal="left" vertical="top"/>
    </xf>
    <xf numFmtId="2" fontId="1" fillId="9" borderId="1" xfId="0" applyNumberFormat="1" applyFont="1" applyFill="1" applyBorder="1" applyAlignment="1">
      <alignment horizontal="right" vertical="top"/>
    </xf>
    <xf numFmtId="0" fontId="1" fillId="9" borderId="1" xfId="0" applyFont="1" applyFill="1" applyBorder="1" applyAlignment="1">
      <alignment horizontal="right" vertical="top"/>
    </xf>
    <xf numFmtId="0" fontId="0" fillId="9" borderId="0" xfId="0" applyFill="1"/>
    <xf numFmtId="2" fontId="1" fillId="8" borderId="1" xfId="0" applyNumberFormat="1" applyFont="1" applyFill="1" applyBorder="1" applyAlignment="1">
      <alignment horizontal="right" vertical="top"/>
    </xf>
    <xf numFmtId="0" fontId="1" fillId="9" borderId="1" xfId="0" applyFont="1" applyFill="1" applyBorder="1" applyAlignment="1">
      <alignment horizontal="left" vertical="top" wrapText="1" indent="4"/>
    </xf>
    <xf numFmtId="4" fontId="0" fillId="0" borderId="0" xfId="0" applyNumberFormat="1" applyAlignment="1">
      <alignment horizontal="right"/>
    </xf>
    <xf numFmtId="4" fontId="0" fillId="0" borderId="0" xfId="0" applyNumberFormat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1" xfId="0" applyFont="1" applyFill="1" applyBorder="1" applyAlignment="1">
      <alignment horizontal="right" vertical="top" wrapText="1"/>
    </xf>
    <xf numFmtId="0" fontId="1" fillId="5" borderId="1" xfId="0" applyFont="1" applyFill="1" applyBorder="1" applyAlignment="1">
      <alignment horizontal="right" vertical="top" wrapText="1"/>
    </xf>
    <xf numFmtId="0" fontId="1" fillId="8" borderId="1" xfId="0" applyFont="1" applyFill="1" applyBorder="1" applyAlignment="1">
      <alignment horizontal="right" vertical="top" wrapText="1"/>
    </xf>
    <xf numFmtId="0" fontId="1" fillId="7" borderId="1" xfId="0" applyFont="1" applyFill="1" applyBorder="1" applyAlignment="1">
      <alignment horizontal="right" vertical="top" wrapText="1"/>
    </xf>
    <xf numFmtId="0" fontId="0" fillId="6" borderId="1" xfId="0" applyFill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0" fontId="0" fillId="7" borderId="1" xfId="0" applyFill="1" applyBorder="1" applyAlignment="1">
      <alignment horizontal="right" vertical="top" wrapText="1"/>
    </xf>
    <xf numFmtId="0" fontId="0" fillId="8" borderId="1" xfId="0" applyFill="1" applyBorder="1" applyAlignment="1">
      <alignment horizontal="right" vertical="top" wrapText="1"/>
    </xf>
    <xf numFmtId="0" fontId="0" fillId="9" borderId="1" xfId="0" applyFill="1" applyBorder="1" applyAlignment="1">
      <alignment horizontal="right" vertical="top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4" fontId="6" fillId="0" borderId="0" xfId="0" applyNumberFormat="1" applyFont="1"/>
    <xf numFmtId="0" fontId="6" fillId="0" borderId="0" xfId="0" applyFont="1"/>
    <xf numFmtId="0" fontId="0" fillId="0" borderId="2" xfId="0" applyBorder="1" applyAlignment="1">
      <alignment horizontal="left"/>
    </xf>
    <xf numFmtId="0" fontId="0" fillId="6" borderId="2" xfId="0" applyFill="1" applyBorder="1" applyAlignment="1">
      <alignment horizontal="left"/>
    </xf>
    <xf numFmtId="0" fontId="0" fillId="9" borderId="2" xfId="0" applyFill="1" applyBorder="1" applyAlignment="1">
      <alignment horizontal="left"/>
    </xf>
    <xf numFmtId="0" fontId="0" fillId="10" borderId="2" xfId="0" applyFill="1" applyBorder="1" applyAlignment="1">
      <alignment horizontal="left"/>
    </xf>
    <xf numFmtId="0" fontId="0" fillId="11" borderId="2" xfId="0" applyFill="1" applyBorder="1" applyAlignment="1">
      <alignment horizontal="left"/>
    </xf>
    <xf numFmtId="0" fontId="0" fillId="7" borderId="2" xfId="0" applyFill="1" applyBorder="1" applyAlignment="1">
      <alignment horizontal="left"/>
    </xf>
    <xf numFmtId="0" fontId="0" fillId="8" borderId="2" xfId="0" applyFill="1" applyBorder="1" applyAlignment="1">
      <alignment horizontal="left"/>
    </xf>
    <xf numFmtId="0" fontId="0" fillId="12" borderId="2" xfId="0" applyFill="1" applyBorder="1" applyAlignment="1">
      <alignment horizontal="left"/>
    </xf>
    <xf numFmtId="0" fontId="0" fillId="13" borderId="2" xfId="0" applyFill="1" applyBorder="1" applyAlignment="1">
      <alignment horizontal="left"/>
    </xf>
    <xf numFmtId="0" fontId="0" fillId="14" borderId="2" xfId="0" applyFill="1" applyBorder="1" applyAlignment="1">
      <alignment horizontal="left"/>
    </xf>
    <xf numFmtId="0" fontId="0" fillId="0" borderId="0" xfId="0" applyAlignment="1">
      <alignment horizontal="left" wrapText="1"/>
    </xf>
    <xf numFmtId="0" fontId="0" fillId="15" borderId="2" xfId="0" applyFill="1" applyBorder="1" applyAlignment="1">
      <alignment horizontal="left"/>
    </xf>
    <xf numFmtId="0" fontId="0" fillId="16" borderId="2" xfId="0" applyFill="1" applyBorder="1" applyAlignment="1">
      <alignment horizontal="left"/>
    </xf>
    <xf numFmtId="4" fontId="0" fillId="0" borderId="2" xfId="0" applyNumberFormat="1" applyBorder="1" applyAlignment="1">
      <alignment horizontal="right"/>
    </xf>
    <xf numFmtId="4" fontId="0" fillId="0" borderId="2" xfId="0" applyNumberFormat="1" applyBorder="1" applyAlignment="1">
      <alignment horizontal="left"/>
    </xf>
    <xf numFmtId="4" fontId="0" fillId="0" borderId="2" xfId="0" applyNumberFormat="1" applyBorder="1"/>
    <xf numFmtId="4" fontId="0" fillId="0" borderId="0" xfId="0" applyNumberFormat="1" applyAlignment="1">
      <alignment horizontal="left"/>
    </xf>
    <xf numFmtId="4" fontId="6" fillId="0" borderId="0" xfId="0" applyNumberFormat="1" applyFont="1" applyAlignment="1">
      <alignment horizontal="right"/>
    </xf>
    <xf numFmtId="4" fontId="1" fillId="5" borderId="0" xfId="0" applyNumberFormat="1" applyFont="1" applyFill="1" applyBorder="1" applyAlignment="1">
      <alignment horizontal="right" vertical="top"/>
    </xf>
    <xf numFmtId="2" fontId="5" fillId="0" borderId="0" xfId="0" applyNumberFormat="1" applyFont="1" applyBorder="1" applyAlignment="1">
      <alignment horizontal="right" vertical="top"/>
    </xf>
    <xf numFmtId="2" fontId="0" fillId="0" borderId="0" xfId="0" applyNumberFormat="1" applyBorder="1" applyAlignment="1">
      <alignment horizontal="right" vertical="top"/>
    </xf>
    <xf numFmtId="4" fontId="0" fillId="0" borderId="0" xfId="0" applyNumberFormat="1" applyBorder="1" applyAlignment="1">
      <alignment horizontal="right" vertical="top"/>
    </xf>
    <xf numFmtId="4" fontId="5" fillId="0" borderId="0" xfId="0" applyNumberFormat="1" applyFont="1" applyBorder="1" applyAlignment="1">
      <alignment horizontal="right" vertical="top"/>
    </xf>
    <xf numFmtId="0" fontId="0" fillId="0" borderId="0" xfId="0" applyBorder="1" applyAlignment="1">
      <alignment horizontal="left" vertical="top"/>
    </xf>
    <xf numFmtId="9" fontId="0" fillId="0" borderId="0" xfId="0" applyNumberFormat="1"/>
    <xf numFmtId="10" fontId="0" fillId="0" borderId="0" xfId="0" applyNumberFormat="1"/>
    <xf numFmtId="0" fontId="1" fillId="8" borderId="1" xfId="0" applyFont="1" applyFill="1" applyBorder="1" applyAlignment="1">
      <alignment horizontal="left" vertical="top" wrapText="1"/>
    </xf>
    <xf numFmtId="0" fontId="1" fillId="7" borderId="1" xfId="0" applyFont="1" applyFill="1" applyBorder="1" applyAlignment="1">
      <alignment horizontal="left" vertical="top" wrapText="1"/>
    </xf>
    <xf numFmtId="0" fontId="0" fillId="6" borderId="1" xfId="0" applyFill="1" applyBorder="1" applyAlignment="1">
      <alignment horizontal="left" vertical="top" wrapText="1"/>
    </xf>
    <xf numFmtId="0" fontId="1" fillId="9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0" fillId="0" borderId="3" xfId="0" applyBorder="1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E05A6-F7D6-4354-9B9F-8B03CF951E78}">
  <dimension ref="A1:S72"/>
  <sheetViews>
    <sheetView tabSelected="1" workbookViewId="0">
      <selection activeCell="A3" sqref="A3"/>
    </sheetView>
  </sheetViews>
  <sheetFormatPr defaultRowHeight="11.25" x14ac:dyDescent="0.2"/>
  <cols>
    <col min="1" max="1" width="34" customWidth="1"/>
    <col min="2" max="2" width="15.1640625" customWidth="1"/>
    <col min="3" max="3" width="21.1640625" customWidth="1"/>
    <col min="4" max="4" width="18.1640625" customWidth="1"/>
    <col min="5" max="5" width="15" customWidth="1"/>
    <col min="6" max="6" width="22.5" customWidth="1"/>
    <col min="7" max="7" width="24.1640625" customWidth="1"/>
    <col min="8" max="8" width="15.1640625" customWidth="1"/>
    <col min="9" max="9" width="19.33203125" customWidth="1"/>
    <col min="10" max="10" width="22.5" customWidth="1"/>
    <col min="11" max="11" width="15.6640625" customWidth="1"/>
    <col min="13" max="13" width="14.83203125" customWidth="1"/>
    <col min="14" max="14" width="11.5" customWidth="1"/>
    <col min="15" max="15" width="11.33203125" customWidth="1"/>
    <col min="16" max="16" width="20.5" customWidth="1"/>
    <col min="17" max="17" width="11" customWidth="1"/>
  </cols>
  <sheetData>
    <row r="1" spans="1:19" ht="60" customHeight="1" x14ac:dyDescent="0.2">
      <c r="A1" s="3"/>
      <c r="B1" s="59" t="s">
        <v>644</v>
      </c>
      <c r="C1" s="5" t="s">
        <v>4</v>
      </c>
      <c r="D1" s="6" t="s">
        <v>664</v>
      </c>
      <c r="E1" s="6" t="s">
        <v>25</v>
      </c>
      <c r="F1" s="6" t="s">
        <v>26</v>
      </c>
      <c r="G1" s="6" t="s">
        <v>30</v>
      </c>
      <c r="H1" s="6" t="s">
        <v>40</v>
      </c>
      <c r="I1" s="3" t="s">
        <v>651</v>
      </c>
      <c r="J1" s="3" t="s">
        <v>663</v>
      </c>
      <c r="K1" s="3" t="s">
        <v>653</v>
      </c>
      <c r="L1" s="3" t="s">
        <v>655</v>
      </c>
      <c r="M1" s="3" t="s">
        <v>657</v>
      </c>
      <c r="N1" s="6" t="s">
        <v>40</v>
      </c>
      <c r="O1" s="3" t="s">
        <v>651</v>
      </c>
      <c r="P1" s="3" t="s">
        <v>663</v>
      </c>
      <c r="Q1" s="3" t="s">
        <v>653</v>
      </c>
      <c r="R1" s="3" t="s">
        <v>655</v>
      </c>
      <c r="S1" s="3" t="s">
        <v>657</v>
      </c>
    </row>
    <row r="2" spans="1:19" ht="12.75" x14ac:dyDescent="0.2">
      <c r="A2" s="3" t="s">
        <v>728</v>
      </c>
      <c r="B2" t="str">
        <f ca="1">IFERROR(INDEX(INDIRECT("'*"&amp;LOOKUP(,-1/(LEFTB($A$1:$A2)=" "),$A$1:$A2)&amp;"'!A747:AO815"),MATCH($A2,INDIRECT("'*"&amp;LOOKUP(,-1/(LEFTB($A$1:$A2)=" "),$A$1:$A2)&amp;"'!A747:AO815"),),MATCH(B$1,INDIRECT("'*"&amp;LOOKUP(,-1/(LEFTB($A$1:$A2)=" "),$A$1:$A2)&amp;"'!A4:AO4"),)),"")</f>
        <v/>
      </c>
      <c r="C2" t="str">
        <f ca="1">IFERROR(INDEX(INDIRECT("'*"&amp;LOOKUP(,-1/(LEFTB($A$1:$A2)=" "),$A$1:$A2)&amp;"'!A747:AO815"),MATCH($A2,INDIRECT("'*"&amp;LOOKUP(,-1/(LEFTB($A$1:$A2)=" "),$A$1:$A2)&amp;"'!A747:AO815"),),MATCH(C$1,INDIRECT("'*"&amp;LOOKUP(,-1/(LEFTB($A$1:$A2)=" "),$A$1:$A2)&amp;"'!A4:AO4"),)),"")</f>
        <v/>
      </c>
      <c r="D2" t="str">
        <f ca="1">IFERROR(INDEX(INDIRECT("'*"&amp;LOOKUP(,-1/(LEFTB($A$1:$A2)=" "),$A$1:$A2)&amp;"'!A747:AO815"),MATCH($A2,INDIRECT("'*"&amp;LOOKUP(,-1/(LEFTB($A$1:$A2)=" "),$A$1:$A2)&amp;"'!A747:AO815"),),MATCH(D$1,INDIRECT("'*"&amp;LOOKUP(,-1/(LEFTB($A$1:$A2)=" "),$A$1:$A2)&amp;"'!A4:AO4"),)),"")</f>
        <v/>
      </c>
      <c r="E2" t="str">
        <f ca="1">IFERROR(INDEX(INDIRECT("'*"&amp;LOOKUP(,-1/(LEFTB($A$1:$A2)=" "),$A$1:$A2)&amp;"'!A747:AO815"),MATCH($A2,INDIRECT("'*"&amp;LOOKUP(,-1/(LEFTB($A$1:$A2)=" "),$A$1:$A2)&amp;"'!A747:AO815"),),MATCH(E$1,INDIRECT("'*"&amp;LOOKUP(,-1/(LEFTB($A$1:$A2)=" "),$A$1:$A2)&amp;"'!A4:AO4"),)),"")</f>
        <v/>
      </c>
      <c r="F2" t="str">
        <f ca="1">IFERROR(INDEX(INDIRECT("'*"&amp;LOOKUP(,-1/(LEFTB($A$1:$A2)=" "),$A$1:$A2)&amp;"'!A747:AO815"),MATCH($A2,INDIRECT("'*"&amp;LOOKUP(,-1/(LEFTB($A$1:$A2)=" "),$A$1:$A2)&amp;"'!A747:AO815"),),MATCH(F$1,INDIRECT("'*"&amp;LOOKUP(,-1/(LEFTB($A$1:$A2)=" "),$A$1:$A2)&amp;"'!A4:AO4"),)),"")</f>
        <v/>
      </c>
      <c r="G2" t="str">
        <f ca="1">IFERROR(INDEX(INDIRECT("'*"&amp;LOOKUP(,-1/(LEFTB($A$1:$A2)=" "),$A$1:$A2)&amp;"'!A747:AO815"),MATCH($A2,INDIRECT("'*"&amp;LOOKUP(,-1/(LEFTB($A$1:$A2)=" "),$A$1:$A2)&amp;"'!A747:AO815"),),MATCH(G$1,INDIRECT("'*"&amp;LOOKUP(,-1/(LEFTB($A$1:$A2)=" "),$A$1:$A2)&amp;"'!A4:AO4"),)),"")</f>
        <v/>
      </c>
      <c r="H2" t="str">
        <f ca="1">IFERROR(INDEX(INDIRECT("'*"&amp;LOOKUP(,-1/(LEFTB($A$1:$A2)=" "),$A$1:$A2)&amp;"'!A747:AO815"),MATCH($A2,INDIRECT("'*"&amp;LOOKUP(,-1/(LEFTB($A$1:$A2)=" "),$A$1:$A2)&amp;"'!A747:AO815"),),MATCH(H$1,INDIRECT("'*"&amp;LOOKUP(,-1/(LEFTB($A$1:$A2)=" "),$A$1:$A2)&amp;"'!A4:AO4"),)),"")</f>
        <v/>
      </c>
    </row>
    <row r="3" spans="1:19" x14ac:dyDescent="0.2">
      <c r="B3" t="str">
        <f ca="1">IFERROR(INDEX(INDIRECT("'*"&amp;LOOKUP(,-1/(LEFTB($A$1:$A3)=" "),$A$1:$A3)&amp;"'!A747:AO815"),MATCH($A3,INDIRECT("'*"&amp;LOOKUP(,-1/(LEFTB($A$1:$A3)=" "),$A$1:$A3)&amp;"'!A747:AO815"),),MATCH(B$1,INDIRECT("'*"&amp;LOOKUP(,-1/(LEFTB($A$1:$A3)=" "),$A$1:$A3)&amp;"'!A4:AO4"),)),"")</f>
        <v/>
      </c>
      <c r="C3" t="str">
        <f ca="1">IFERROR(INDEX(INDIRECT("'*"&amp;LOOKUP(,-1/(LEFTB($A$1:$A3)=" "),$A$1:$A3)&amp;"'!A747:AO815"),MATCH($A3,INDIRECT("'*"&amp;LOOKUP(,-1/(LEFTB($A$1:$A3)=" "),$A$1:$A3)&amp;"'!A747:AO815"),),MATCH(C$1,INDIRECT("'*"&amp;LOOKUP(,-1/(LEFTB($A$1:$A3)=" "),$A$1:$A3)&amp;"'!A4:AO4"),)),"")</f>
        <v/>
      </c>
      <c r="D3" t="str">
        <f ca="1">IFERROR(INDEX(INDIRECT("'*"&amp;LOOKUP(,-1/(LEFTB($A$1:$A3)=" "),$A$1:$A3)&amp;"'!A747:AO815"),MATCH($A3,INDIRECT("'*"&amp;LOOKUP(,-1/(LEFTB($A$1:$A3)=" "),$A$1:$A3)&amp;"'!A747:AO815"),),MATCH(D$1,INDIRECT("'*"&amp;LOOKUP(,-1/(LEFTB($A$1:$A3)=" "),$A$1:$A3)&amp;"'!A4:AO4"),)),"")</f>
        <v/>
      </c>
      <c r="E3" t="str">
        <f ca="1">IFERROR(INDEX(INDIRECT("'*"&amp;LOOKUP(,-1/(LEFTB($A$1:$A3)=" "),$A$1:$A3)&amp;"'!A747:AO815"),MATCH($A3,INDIRECT("'*"&amp;LOOKUP(,-1/(LEFTB($A$1:$A3)=" "),$A$1:$A3)&amp;"'!A747:AO815"),),MATCH(E$1,INDIRECT("'*"&amp;LOOKUP(,-1/(LEFTB($A$1:$A3)=" "),$A$1:$A3)&amp;"'!A4:AO4"),)),"")</f>
        <v/>
      </c>
      <c r="F3" t="str">
        <f ca="1">IFERROR(INDEX(INDIRECT("'*"&amp;LOOKUP(,-1/(LEFTB($A$1:$A3)=" "),$A$1:$A3)&amp;"'!A747:AO815"),MATCH($A3,INDIRECT("'*"&amp;LOOKUP(,-1/(LEFTB($A$1:$A3)=" "),$A$1:$A3)&amp;"'!A747:AO815"),),MATCH(F$1,INDIRECT("'*"&amp;LOOKUP(,-1/(LEFTB($A$1:$A3)=" "),$A$1:$A3)&amp;"'!A4:AO4"),)),"")</f>
        <v/>
      </c>
      <c r="G3" t="str">
        <f ca="1">IFERROR(INDEX(INDIRECT("'*"&amp;LOOKUP(,-1/(LEFTB($A$1:$A3)=" "),$A$1:$A3)&amp;"'!A747:AO815"),MATCH($A3,INDIRECT("'*"&amp;LOOKUP(,-1/(LEFTB($A$1:$A3)=" "),$A$1:$A3)&amp;"'!A747:AO815"),),MATCH(G$1,INDIRECT("'*"&amp;LOOKUP(,-1/(LEFTB($A$1:$A3)=" "),$A$1:$A3)&amp;"'!A4:AO4"),)),"")</f>
        <v/>
      </c>
      <c r="H3" t="str">
        <f ca="1">IFERROR(INDEX(INDIRECT("'*"&amp;LOOKUP(,-1/(LEFTB($A$1:$A3)=" "),$A$1:$A3)&amp;"'!A747:AO815"),MATCH($A3,INDIRECT("'*"&amp;LOOKUP(,-1/(LEFTB($A$1:$A3)=" "),$A$1:$A3)&amp;"'!A747:AO815"),),MATCH(H$1,INDIRECT("'*"&amp;LOOKUP(,-1/(LEFTB($A$1:$A3)=" "),$A$1:$A3)&amp;"'!A4:AO4"),)),"")</f>
        <v/>
      </c>
    </row>
    <row r="4" spans="1:19" x14ac:dyDescent="0.2">
      <c r="A4" s="72" t="s">
        <v>647</v>
      </c>
      <c r="B4" t="str">
        <f ca="1">IFERROR(INDEX(INDIRECT("'*"&amp;LOOKUP(,-1/(LEFTB($A$1:$A4)=" "),$A$1:$A4)&amp;"'!A747:AO815"),MATCH($A4,INDIRECT("'*"&amp;LOOKUP(,-1/(LEFTB($A$1:$A4)=" "),$A$1:$A4)&amp;"'!A747:AO815"),),MATCH(B$1,INDIRECT("'*"&amp;LOOKUP(,-1/(LEFTB($A$1:$A4)=" "),$A$1:$A4)&amp;"'!A4:AO4"),)),"")</f>
        <v/>
      </c>
      <c r="C4" t="str">
        <f ca="1">IFERROR(INDEX(INDIRECT("'*"&amp;LOOKUP(,-1/(LEFTB($A$1:$A4)=" "),$A$1:$A4)&amp;"'!A747:AO815"),MATCH($A4,INDIRECT("'*"&amp;LOOKUP(,-1/(LEFTB($A$1:$A4)=" "),$A$1:$A4)&amp;"'!A747:AO815"),),MATCH(C$1,INDIRECT("'*"&amp;LOOKUP(,-1/(LEFTB($A$1:$A4)=" "),$A$1:$A4)&amp;"'!A4:AO4"),)),"")</f>
        <v/>
      </c>
      <c r="D4" t="str">
        <f ca="1">IFERROR(INDEX(INDIRECT("'*"&amp;LOOKUP(,-1/(LEFTB($A$1:$A4)=" "),$A$1:$A4)&amp;"'!A747:AO815"),MATCH($A4,INDIRECT("'*"&amp;LOOKUP(,-1/(LEFTB($A$1:$A4)=" "),$A$1:$A4)&amp;"'!A747:AO815"),),MATCH(D$1,INDIRECT("'*"&amp;LOOKUP(,-1/(LEFTB($A$1:$A4)=" "),$A$1:$A4)&amp;"'!A4:AO4"),)),"")</f>
        <v/>
      </c>
      <c r="E4" t="str">
        <f ca="1">IFERROR(INDEX(INDIRECT("'*"&amp;LOOKUP(,-1/(LEFTB($A$1:$A4)=" "),$A$1:$A4)&amp;"'!A747:AO815"),MATCH($A4,INDIRECT("'*"&amp;LOOKUP(,-1/(LEFTB($A$1:$A4)=" "),$A$1:$A4)&amp;"'!A747:AO815"),),MATCH(E$1,INDIRECT("'*"&amp;LOOKUP(,-1/(LEFTB($A$1:$A4)=" "),$A$1:$A4)&amp;"'!A4:AO4"),)),"")</f>
        <v/>
      </c>
      <c r="F4" t="str">
        <f ca="1">IFERROR(INDEX(INDIRECT("'*"&amp;LOOKUP(,-1/(LEFTB($A$1:$A4)=" "),$A$1:$A4)&amp;"'!A747:AO815"),MATCH($A4,INDIRECT("'*"&amp;LOOKUP(,-1/(LEFTB($A$1:$A4)=" "),$A$1:$A4)&amp;"'!A747:AO815"),),MATCH(F$1,INDIRECT("'*"&amp;LOOKUP(,-1/(LEFTB($A$1:$A4)=" "),$A$1:$A4)&amp;"'!A4:AO4"),)),"")</f>
        <v/>
      </c>
      <c r="G4" t="str">
        <f ca="1">IFERROR(INDEX(INDIRECT("'*"&amp;LOOKUP(,-1/(LEFTB($A$1:$A4)=" "),$A$1:$A4)&amp;"'!A747:AO815"),MATCH($A4,INDIRECT("'*"&amp;LOOKUP(,-1/(LEFTB($A$1:$A4)=" "),$A$1:$A4)&amp;"'!A747:AO815"),),MATCH(G$1,INDIRECT("'*"&amp;LOOKUP(,-1/(LEFTB($A$1:$A4)=" "),$A$1:$A4)&amp;"'!A4:AO4"),)),"")</f>
        <v/>
      </c>
      <c r="H4" t="str">
        <f ca="1">IFERROR(INDEX(INDIRECT("'*"&amp;LOOKUP(,-1/(LEFTB($A$1:$A4)=" "),$A$1:$A4)&amp;"'!A747:AO815"),MATCH($A4,INDIRECT("'*"&amp;LOOKUP(,-1/(LEFTB($A$1:$A4)=" "),$A$1:$A4)&amp;"'!A747:AO815"),),MATCH(H$1,INDIRECT("'*"&amp;LOOKUP(,-1/(LEFTB($A$1:$A4)=" "),$A$1:$A4)&amp;"'!A4:AO4"),)),"")</f>
        <v/>
      </c>
    </row>
    <row r="5" spans="1:19" x14ac:dyDescent="0.2">
      <c r="A5" s="73" t="s">
        <v>667</v>
      </c>
      <c r="B5" t="str">
        <f ca="1">IFERROR(INDEX(INDIRECT("'*"&amp;LOOKUP(,-1/(LEFTB($A$1:$A5)=" "),$A$1:$A5)&amp;"'!A747:AO815"),MATCH($A5,INDIRECT("'*"&amp;LOOKUP(,-1/(LEFTB($A$1:$A5)=" "),$A$1:$A5)&amp;"'!A747:AO815"),),MATCH(B$1,INDIRECT("'*"&amp;LOOKUP(,-1/(LEFTB($A$1:$A5)=" "),$A$1:$A5)&amp;"'!A4:AO4"),)),"")</f>
        <v/>
      </c>
      <c r="C5" t="str">
        <f ca="1">IFERROR(INDEX(INDIRECT("'*"&amp;LOOKUP(,-1/(LEFTB($A$1:$A5)=" "),$A$1:$A5)&amp;"'!A747:AO815"),MATCH($A5,INDIRECT("'*"&amp;LOOKUP(,-1/(LEFTB($A$1:$A5)=" "),$A$1:$A5)&amp;"'!A747:AO815"),),MATCH(C$1,INDIRECT("'*"&amp;LOOKUP(,-1/(LEFTB($A$1:$A5)=" "),$A$1:$A5)&amp;"'!A4:AO4"),)),"")</f>
        <v/>
      </c>
      <c r="D5" t="str">
        <f ca="1">IFERROR(INDEX(INDIRECT("'*"&amp;LOOKUP(,-1/(LEFTB($A$1:$A5)=" "),$A$1:$A5)&amp;"'!A747:AO815"),MATCH($A5,INDIRECT("'*"&amp;LOOKUP(,-1/(LEFTB($A$1:$A5)=" "),$A$1:$A5)&amp;"'!A747:AO815"),),MATCH(D$1,INDIRECT("'*"&amp;LOOKUP(,-1/(LEFTB($A$1:$A5)=" "),$A$1:$A5)&amp;"'!A4:AO4"),)),"")</f>
        <v/>
      </c>
      <c r="E5" t="str">
        <f ca="1">IFERROR(INDEX(INDIRECT("'*"&amp;LOOKUP(,-1/(LEFTB($A$1:$A5)=" "),$A$1:$A5)&amp;"'!A747:AO815"),MATCH($A5,INDIRECT("'*"&amp;LOOKUP(,-1/(LEFTB($A$1:$A5)=" "),$A$1:$A5)&amp;"'!A747:AO815"),),MATCH(E$1,INDIRECT("'*"&amp;LOOKUP(,-1/(LEFTB($A$1:$A5)=" "),$A$1:$A5)&amp;"'!A4:AO4"),)),"")</f>
        <v/>
      </c>
      <c r="F5" t="str">
        <f ca="1">IFERROR(INDEX(INDIRECT("'*"&amp;LOOKUP(,-1/(LEFTB($A$1:$A5)=" "),$A$1:$A5)&amp;"'!A747:AO815"),MATCH($A5,INDIRECT("'*"&amp;LOOKUP(,-1/(LEFTB($A$1:$A5)=" "),$A$1:$A5)&amp;"'!A747:AO815"),),MATCH(F$1,INDIRECT("'*"&amp;LOOKUP(,-1/(LEFTB($A$1:$A5)=" "),$A$1:$A5)&amp;"'!A4:AO4"),)),"")</f>
        <v/>
      </c>
      <c r="G5" t="str">
        <f ca="1">IFERROR(INDEX(INDIRECT("'*"&amp;LOOKUP(,-1/(LEFTB($A$1:$A5)=" "),$A$1:$A5)&amp;"'!A747:AO815"),MATCH($A5,INDIRECT("'*"&amp;LOOKUP(,-1/(LEFTB($A$1:$A5)=" "),$A$1:$A5)&amp;"'!A747:AO815"),),MATCH(G$1,INDIRECT("'*"&amp;LOOKUP(,-1/(LEFTB($A$1:$A5)=" "),$A$1:$A5)&amp;"'!A4:AO4"),)),"")</f>
        <v/>
      </c>
      <c r="H5" t="str">
        <f ca="1">IFERROR(INDEX(INDIRECT("'*"&amp;LOOKUP(,-1/(LEFTB($A$1:$A5)=" "),$A$1:$A5)&amp;"'!A747:AO815"),MATCH($A5,INDIRECT("'*"&amp;LOOKUP(,-1/(LEFTB($A$1:$A5)=" "),$A$1:$A5)&amp;"'!A747:AO815"),),MATCH(H$1,INDIRECT("'*"&amp;LOOKUP(,-1/(LEFTB($A$1:$A5)=" "),$A$1:$A5)&amp;"'!A4:AO4"),)),"")</f>
        <v/>
      </c>
    </row>
    <row r="6" spans="1:19" x14ac:dyDescent="0.2">
      <c r="A6" s="74" t="s">
        <v>668</v>
      </c>
      <c r="B6" t="str">
        <f ca="1">IFERROR(INDEX(INDIRECT("'*"&amp;LOOKUP(,-1/(LEFTB($A$1:$A6)=" "),$A$1:$A6)&amp;"'!A747:AO815"),MATCH($A6,INDIRECT("'*"&amp;LOOKUP(,-1/(LEFTB($A$1:$A6)=" "),$A$1:$A6)&amp;"'!A747:AO815"),),MATCH(B$1,INDIRECT("'*"&amp;LOOKUP(,-1/(LEFTB($A$1:$A6)=" "),$A$1:$A6)&amp;"'!A4:AO4"),)),"")</f>
        <v/>
      </c>
      <c r="C6" t="str">
        <f ca="1">IFERROR(INDEX(INDIRECT("'*"&amp;LOOKUP(,-1/(LEFTB($A$1:$A6)=" "),$A$1:$A6)&amp;"'!A747:AO815"),MATCH($A6,INDIRECT("'*"&amp;LOOKUP(,-1/(LEFTB($A$1:$A6)=" "),$A$1:$A6)&amp;"'!A747:AO815"),),MATCH(C$1,INDIRECT("'*"&amp;LOOKUP(,-1/(LEFTB($A$1:$A6)=" "),$A$1:$A6)&amp;"'!A4:AO4"),)),"")</f>
        <v/>
      </c>
      <c r="D6" t="str">
        <f ca="1">IFERROR(INDEX(INDIRECT("'*"&amp;LOOKUP(,-1/(LEFTB($A$1:$A6)=" "),$A$1:$A6)&amp;"'!A747:AO815"),MATCH($A6,INDIRECT("'*"&amp;LOOKUP(,-1/(LEFTB($A$1:$A6)=" "),$A$1:$A6)&amp;"'!A747:AO815"),),MATCH(D$1,INDIRECT("'*"&amp;LOOKUP(,-1/(LEFTB($A$1:$A6)=" "),$A$1:$A6)&amp;"'!A4:AO4"),)),"")</f>
        <v/>
      </c>
      <c r="E6" t="str">
        <f ca="1">IFERROR(INDEX(INDIRECT("'*"&amp;LOOKUP(,-1/(LEFTB($A$1:$A6)=" "),$A$1:$A6)&amp;"'!A747:AO815"),MATCH($A6,INDIRECT("'*"&amp;LOOKUP(,-1/(LEFTB($A$1:$A6)=" "),$A$1:$A6)&amp;"'!A747:AO815"),),MATCH(E$1,INDIRECT("'*"&amp;LOOKUP(,-1/(LEFTB($A$1:$A6)=" "),$A$1:$A6)&amp;"'!A4:AO4"),)),"")</f>
        <v/>
      </c>
      <c r="F6" t="str">
        <f ca="1">IFERROR(INDEX(INDIRECT("'*"&amp;LOOKUP(,-1/(LEFTB($A$1:$A6)=" "),$A$1:$A6)&amp;"'!A747:AO815"),MATCH($A6,INDIRECT("'*"&amp;LOOKUP(,-1/(LEFTB($A$1:$A6)=" "),$A$1:$A6)&amp;"'!A747:AO815"),),MATCH(F$1,INDIRECT("'*"&amp;LOOKUP(,-1/(LEFTB($A$1:$A6)=" "),$A$1:$A6)&amp;"'!A4:AO4"),)),"")</f>
        <v/>
      </c>
      <c r="G6" t="str">
        <f ca="1">IFERROR(INDEX(INDIRECT("'*"&amp;LOOKUP(,-1/(LEFTB($A$1:$A6)=" "),$A$1:$A6)&amp;"'!A747:AO815"),MATCH($A6,INDIRECT("'*"&amp;LOOKUP(,-1/(LEFTB($A$1:$A6)=" "),$A$1:$A6)&amp;"'!A747:AO815"),),MATCH(G$1,INDIRECT("'*"&amp;LOOKUP(,-1/(LEFTB($A$1:$A6)=" "),$A$1:$A6)&amp;"'!A4:AO4"),)),"")</f>
        <v/>
      </c>
      <c r="H6" t="str">
        <f ca="1">IFERROR(INDEX(INDIRECT("'*"&amp;LOOKUP(,-1/(LEFTB($A$1:$A6)=" "),$A$1:$A6)&amp;"'!A747:AO815"),MATCH($A6,INDIRECT("'*"&amp;LOOKUP(,-1/(LEFTB($A$1:$A6)=" "),$A$1:$A6)&amp;"'!A747:AO815"),),MATCH(H$1,INDIRECT("'*"&amp;LOOKUP(,-1/(LEFTB($A$1:$A6)=" "),$A$1:$A6)&amp;"'!A4:AO4"),)),"")</f>
        <v/>
      </c>
    </row>
    <row r="7" spans="1:19" x14ac:dyDescent="0.2">
      <c r="A7" s="75" t="s">
        <v>669</v>
      </c>
      <c r="B7" t="str">
        <f ca="1">IFERROR(INDEX(INDIRECT("'*"&amp;LOOKUP(,-1/(LEFTB($A$1:$A7)=" "),$A$1:$A7)&amp;"'!A747:AO815"),MATCH($A7,INDIRECT("'*"&amp;LOOKUP(,-1/(LEFTB($A$1:$A7)=" "),$A$1:$A7)&amp;"'!A747:AO815"),),MATCH(B$1,INDIRECT("'*"&amp;LOOKUP(,-1/(LEFTB($A$1:$A7)=" "),$A$1:$A7)&amp;"'!A4:AO4"),)),"")</f>
        <v/>
      </c>
      <c r="C7" t="str">
        <f ca="1">IFERROR(INDEX(INDIRECT("'*"&amp;LOOKUP(,-1/(LEFTB($A$1:$A7)=" "),$A$1:$A7)&amp;"'!A747:AO815"),MATCH($A7,INDIRECT("'*"&amp;LOOKUP(,-1/(LEFTB($A$1:$A7)=" "),$A$1:$A7)&amp;"'!A747:AO815"),),MATCH(C$1,INDIRECT("'*"&amp;LOOKUP(,-1/(LEFTB($A$1:$A7)=" "),$A$1:$A7)&amp;"'!A4:AO4"),)),"")</f>
        <v/>
      </c>
      <c r="D7" t="str">
        <f ca="1">IFERROR(INDEX(INDIRECT("'*"&amp;LOOKUP(,-1/(LEFTB($A$1:$A7)=" "),$A$1:$A7)&amp;"'!A747:AO815"),MATCH($A7,INDIRECT("'*"&amp;LOOKUP(,-1/(LEFTB($A$1:$A7)=" "),$A$1:$A7)&amp;"'!A747:AO815"),),MATCH(D$1,INDIRECT("'*"&amp;LOOKUP(,-1/(LEFTB($A$1:$A7)=" "),$A$1:$A7)&amp;"'!A4:AO4"),)),"")</f>
        <v/>
      </c>
      <c r="E7" t="str">
        <f ca="1">IFERROR(INDEX(INDIRECT("'*"&amp;LOOKUP(,-1/(LEFTB($A$1:$A7)=" "),$A$1:$A7)&amp;"'!A747:AO815"),MATCH($A7,INDIRECT("'*"&amp;LOOKUP(,-1/(LEFTB($A$1:$A7)=" "),$A$1:$A7)&amp;"'!A747:AO815"),),MATCH(E$1,INDIRECT("'*"&amp;LOOKUP(,-1/(LEFTB($A$1:$A7)=" "),$A$1:$A7)&amp;"'!A4:AO4"),)),"")</f>
        <v/>
      </c>
      <c r="F7" t="str">
        <f ca="1">IFERROR(INDEX(INDIRECT("'*"&amp;LOOKUP(,-1/(LEFTB($A$1:$A7)=" "),$A$1:$A7)&amp;"'!A747:AO815"),MATCH($A7,INDIRECT("'*"&amp;LOOKUP(,-1/(LEFTB($A$1:$A7)=" "),$A$1:$A7)&amp;"'!A747:AO815"),),MATCH(F$1,INDIRECT("'*"&amp;LOOKUP(,-1/(LEFTB($A$1:$A7)=" "),$A$1:$A7)&amp;"'!A4:AO4"),)),"")</f>
        <v/>
      </c>
      <c r="G7" t="str">
        <f ca="1">IFERROR(INDEX(INDIRECT("'*"&amp;LOOKUP(,-1/(LEFTB($A$1:$A7)=" "),$A$1:$A7)&amp;"'!A747:AO815"),MATCH($A7,INDIRECT("'*"&amp;LOOKUP(,-1/(LEFTB($A$1:$A7)=" "),$A$1:$A7)&amp;"'!A747:AO815"),),MATCH(G$1,INDIRECT("'*"&amp;LOOKUP(,-1/(LEFTB($A$1:$A7)=" "),$A$1:$A7)&amp;"'!A4:AO4"),)),"")</f>
        <v/>
      </c>
      <c r="H7" t="str">
        <f ca="1">IFERROR(INDEX(INDIRECT("'*"&amp;LOOKUP(,-1/(LEFTB($A$1:$A7)=" "),$A$1:$A7)&amp;"'!A747:AO815"),MATCH($A7,INDIRECT("'*"&amp;LOOKUP(,-1/(LEFTB($A$1:$A7)=" "),$A$1:$A7)&amp;"'!A747:AO815"),),MATCH(H$1,INDIRECT("'*"&amp;LOOKUP(,-1/(LEFTB($A$1:$A7)=" "),$A$1:$A7)&amp;"'!A4:AO4"),)),"")</f>
        <v/>
      </c>
    </row>
    <row r="8" spans="1:19" x14ac:dyDescent="0.2">
      <c r="A8" s="76" t="s">
        <v>670</v>
      </c>
      <c r="B8" t="str">
        <f ca="1">IFERROR(INDEX(INDIRECT("'*"&amp;LOOKUP(,-1/(LEFTB($A$1:$A8)=" "),$A$1:$A8)&amp;"'!A747:AO815"),MATCH($A8,INDIRECT("'*"&amp;LOOKUP(,-1/(LEFTB($A$1:$A8)=" "),$A$1:$A8)&amp;"'!A747:AO815"),),MATCH(B$1,INDIRECT("'*"&amp;LOOKUP(,-1/(LEFTB($A$1:$A8)=" "),$A$1:$A8)&amp;"'!A4:AO4"),)),"")</f>
        <v/>
      </c>
      <c r="C8" t="str">
        <f ca="1">IFERROR(INDEX(INDIRECT("'*"&amp;LOOKUP(,-1/(LEFTB($A$1:$A8)=" "),$A$1:$A8)&amp;"'!A747:AO815"),MATCH($A8,INDIRECT("'*"&amp;LOOKUP(,-1/(LEFTB($A$1:$A8)=" "),$A$1:$A8)&amp;"'!A747:AO815"),),MATCH(C$1,INDIRECT("'*"&amp;LOOKUP(,-1/(LEFTB($A$1:$A8)=" "),$A$1:$A8)&amp;"'!A4:AO4"),)),"")</f>
        <v/>
      </c>
      <c r="D8" t="str">
        <f ca="1">IFERROR(INDEX(INDIRECT("'*"&amp;LOOKUP(,-1/(LEFTB($A$1:$A8)=" "),$A$1:$A8)&amp;"'!A747:AO815"),MATCH($A8,INDIRECT("'*"&amp;LOOKUP(,-1/(LEFTB($A$1:$A8)=" "),$A$1:$A8)&amp;"'!A747:AO815"),),MATCH(D$1,INDIRECT("'*"&amp;LOOKUP(,-1/(LEFTB($A$1:$A8)=" "),$A$1:$A8)&amp;"'!A4:AO4"),)),"")</f>
        <v/>
      </c>
      <c r="E8" t="str">
        <f ca="1">IFERROR(INDEX(INDIRECT("'*"&amp;LOOKUP(,-1/(LEFTB($A$1:$A8)=" "),$A$1:$A8)&amp;"'!A747:AO815"),MATCH($A8,INDIRECT("'*"&amp;LOOKUP(,-1/(LEFTB($A$1:$A8)=" "),$A$1:$A8)&amp;"'!A747:AO815"),),MATCH(E$1,INDIRECT("'*"&amp;LOOKUP(,-1/(LEFTB($A$1:$A8)=" "),$A$1:$A8)&amp;"'!A4:AO4"),)),"")</f>
        <v/>
      </c>
      <c r="F8" t="str">
        <f ca="1">IFERROR(INDEX(INDIRECT("'*"&amp;LOOKUP(,-1/(LEFTB($A$1:$A8)=" "),$A$1:$A8)&amp;"'!A747:AO815"),MATCH($A8,INDIRECT("'*"&amp;LOOKUP(,-1/(LEFTB($A$1:$A8)=" "),$A$1:$A8)&amp;"'!A747:AO815"),),MATCH(F$1,INDIRECT("'*"&amp;LOOKUP(,-1/(LEFTB($A$1:$A8)=" "),$A$1:$A8)&amp;"'!A4:AO4"),)),"")</f>
        <v/>
      </c>
      <c r="G8" t="str">
        <f ca="1">IFERROR(INDEX(INDIRECT("'*"&amp;LOOKUP(,-1/(LEFTB($A$1:$A8)=" "),$A$1:$A8)&amp;"'!A747:AO815"),MATCH($A8,INDIRECT("'*"&amp;LOOKUP(,-1/(LEFTB($A$1:$A8)=" "),$A$1:$A8)&amp;"'!A747:AO815"),),MATCH(G$1,INDIRECT("'*"&amp;LOOKUP(,-1/(LEFTB($A$1:$A8)=" "),$A$1:$A8)&amp;"'!A4:AO4"),)),"")</f>
        <v/>
      </c>
      <c r="H8" t="str">
        <f ca="1">IFERROR(INDEX(INDIRECT("'*"&amp;LOOKUP(,-1/(LEFTB($A$1:$A8)=" "),$A$1:$A8)&amp;"'!A747:AO815"),MATCH($A8,INDIRECT("'*"&amp;LOOKUP(,-1/(LEFTB($A$1:$A8)=" "),$A$1:$A8)&amp;"'!A747:AO815"),),MATCH(H$1,INDIRECT("'*"&amp;LOOKUP(,-1/(LEFTB($A$1:$A8)=" "),$A$1:$A8)&amp;"'!A4:AO4"),)),"")</f>
        <v/>
      </c>
    </row>
    <row r="9" spans="1:19" x14ac:dyDescent="0.2">
      <c r="A9" s="77" t="s">
        <v>671</v>
      </c>
      <c r="B9" t="str">
        <f ca="1">IFERROR(INDEX(INDIRECT("'*"&amp;LOOKUP(,-1/(LEFTB($A$1:$A9)=" "),$A$1:$A9)&amp;"'!A747:AO815"),MATCH($A9,INDIRECT("'*"&amp;LOOKUP(,-1/(LEFTB($A$1:$A9)=" "),$A$1:$A9)&amp;"'!A747:AO815"),),MATCH(B$1,INDIRECT("'*"&amp;LOOKUP(,-1/(LEFTB($A$1:$A9)=" "),$A$1:$A9)&amp;"'!A4:AO4"),)),"")</f>
        <v/>
      </c>
      <c r="C9" t="str">
        <f ca="1">IFERROR(INDEX(INDIRECT("'*"&amp;LOOKUP(,-1/(LEFTB($A$1:$A9)=" "),$A$1:$A9)&amp;"'!A747:AO815"),MATCH($A9,INDIRECT("'*"&amp;LOOKUP(,-1/(LEFTB($A$1:$A9)=" "),$A$1:$A9)&amp;"'!A747:AO815"),),MATCH(C$1,INDIRECT("'*"&amp;LOOKUP(,-1/(LEFTB($A$1:$A9)=" "),$A$1:$A9)&amp;"'!A4:AO4"),)),"")</f>
        <v/>
      </c>
      <c r="D9" t="str">
        <f ca="1">IFERROR(INDEX(INDIRECT("'*"&amp;LOOKUP(,-1/(LEFTB($A$1:$A9)=" "),$A$1:$A9)&amp;"'!A747:AO815"),MATCH($A9,INDIRECT("'*"&amp;LOOKUP(,-1/(LEFTB($A$1:$A9)=" "),$A$1:$A9)&amp;"'!A747:AO815"),),MATCH(D$1,INDIRECT("'*"&amp;LOOKUP(,-1/(LEFTB($A$1:$A9)=" "),$A$1:$A9)&amp;"'!A4:AO4"),)),"")</f>
        <v/>
      </c>
      <c r="E9" t="str">
        <f ca="1">IFERROR(INDEX(INDIRECT("'*"&amp;LOOKUP(,-1/(LEFTB($A$1:$A9)=" "),$A$1:$A9)&amp;"'!A747:AO815"),MATCH($A9,INDIRECT("'*"&amp;LOOKUP(,-1/(LEFTB($A$1:$A9)=" "),$A$1:$A9)&amp;"'!A747:AO815"),),MATCH(E$1,INDIRECT("'*"&amp;LOOKUP(,-1/(LEFTB($A$1:$A9)=" "),$A$1:$A9)&amp;"'!A4:AO4"),)),"")</f>
        <v/>
      </c>
      <c r="F9" t="str">
        <f ca="1">IFERROR(INDEX(INDIRECT("'*"&amp;LOOKUP(,-1/(LEFTB($A$1:$A9)=" "),$A$1:$A9)&amp;"'!A747:AO815"),MATCH($A9,INDIRECT("'*"&amp;LOOKUP(,-1/(LEFTB($A$1:$A9)=" "),$A$1:$A9)&amp;"'!A747:AO815"),),MATCH(F$1,INDIRECT("'*"&amp;LOOKUP(,-1/(LEFTB($A$1:$A9)=" "),$A$1:$A9)&amp;"'!A4:AO4"),)),"")</f>
        <v/>
      </c>
      <c r="G9" t="str">
        <f ca="1">IFERROR(INDEX(INDIRECT("'*"&amp;LOOKUP(,-1/(LEFTB($A$1:$A9)=" "),$A$1:$A9)&amp;"'!A747:AO815"),MATCH($A9,INDIRECT("'*"&amp;LOOKUP(,-1/(LEFTB($A$1:$A9)=" "),$A$1:$A9)&amp;"'!A747:AO815"),),MATCH(G$1,INDIRECT("'*"&amp;LOOKUP(,-1/(LEFTB($A$1:$A9)=" "),$A$1:$A9)&amp;"'!A4:AO4"),)),"")</f>
        <v/>
      </c>
      <c r="H9" t="str">
        <f ca="1">IFERROR(INDEX(INDIRECT("'*"&amp;LOOKUP(,-1/(LEFTB($A$1:$A9)=" "),$A$1:$A9)&amp;"'!A747:AO815"),MATCH($A9,INDIRECT("'*"&amp;LOOKUP(,-1/(LEFTB($A$1:$A9)=" "),$A$1:$A9)&amp;"'!A747:AO815"),),MATCH(H$1,INDIRECT("'*"&amp;LOOKUP(,-1/(LEFTB($A$1:$A9)=" "),$A$1:$A9)&amp;"'!A4:AO4"),)),"")</f>
        <v/>
      </c>
    </row>
    <row r="10" spans="1:19" x14ac:dyDescent="0.2">
      <c r="A10" s="78" t="s">
        <v>672</v>
      </c>
      <c r="B10" t="str">
        <f ca="1">IFERROR(INDEX(INDIRECT("'*"&amp;LOOKUP(,-1/(LEFTB($A$1:$A10)=" "),$A$1:$A10)&amp;"'!A747:AO815"),MATCH($A10,INDIRECT("'*"&amp;LOOKUP(,-1/(LEFTB($A$1:$A10)=" "),$A$1:$A10)&amp;"'!A747:AO815"),),MATCH(B$1,INDIRECT("'*"&amp;LOOKUP(,-1/(LEFTB($A$1:$A10)=" "),$A$1:$A10)&amp;"'!A4:AO4"),)),"")</f>
        <v/>
      </c>
      <c r="C10" t="str">
        <f ca="1">IFERROR(INDEX(INDIRECT("'*"&amp;LOOKUP(,-1/(LEFTB($A$1:$A10)=" "),$A$1:$A10)&amp;"'!A747:AO815"),MATCH($A10,INDIRECT("'*"&amp;LOOKUP(,-1/(LEFTB($A$1:$A10)=" "),$A$1:$A10)&amp;"'!A747:AO815"),),MATCH(C$1,INDIRECT("'*"&amp;LOOKUP(,-1/(LEFTB($A$1:$A10)=" "),$A$1:$A10)&amp;"'!A4:AO4"),)),"")</f>
        <v/>
      </c>
      <c r="D10" t="str">
        <f ca="1">IFERROR(INDEX(INDIRECT("'*"&amp;LOOKUP(,-1/(LEFTB($A$1:$A10)=" "),$A$1:$A10)&amp;"'!A747:AO815"),MATCH($A10,INDIRECT("'*"&amp;LOOKUP(,-1/(LEFTB($A$1:$A10)=" "),$A$1:$A10)&amp;"'!A747:AO815"),),MATCH(D$1,INDIRECT("'*"&amp;LOOKUP(,-1/(LEFTB($A$1:$A10)=" "),$A$1:$A10)&amp;"'!A4:AO4"),)),"")</f>
        <v/>
      </c>
      <c r="E10" t="str">
        <f ca="1">IFERROR(INDEX(INDIRECT("'*"&amp;LOOKUP(,-1/(LEFTB($A$1:$A10)=" "),$A$1:$A10)&amp;"'!A747:AO815"),MATCH($A10,INDIRECT("'*"&amp;LOOKUP(,-1/(LEFTB($A$1:$A10)=" "),$A$1:$A10)&amp;"'!A747:AO815"),),MATCH(E$1,INDIRECT("'*"&amp;LOOKUP(,-1/(LEFTB($A$1:$A10)=" "),$A$1:$A10)&amp;"'!A4:AO4"),)),"")</f>
        <v/>
      </c>
      <c r="F10" t="str">
        <f ca="1">IFERROR(INDEX(INDIRECT("'*"&amp;LOOKUP(,-1/(LEFTB($A$1:$A10)=" "),$A$1:$A10)&amp;"'!A747:AO815"),MATCH($A10,INDIRECT("'*"&amp;LOOKUP(,-1/(LEFTB($A$1:$A10)=" "),$A$1:$A10)&amp;"'!A747:AO815"),),MATCH(F$1,INDIRECT("'*"&amp;LOOKUP(,-1/(LEFTB($A$1:$A10)=" "),$A$1:$A10)&amp;"'!A4:AO4"),)),"")</f>
        <v/>
      </c>
      <c r="G10" t="str">
        <f ca="1">IFERROR(INDEX(INDIRECT("'*"&amp;LOOKUP(,-1/(LEFTB($A$1:$A10)=" "),$A$1:$A10)&amp;"'!A747:AO815"),MATCH($A10,INDIRECT("'*"&amp;LOOKUP(,-1/(LEFTB($A$1:$A10)=" "),$A$1:$A10)&amp;"'!A747:AO815"),),MATCH(G$1,INDIRECT("'*"&amp;LOOKUP(,-1/(LEFTB($A$1:$A10)=" "),$A$1:$A10)&amp;"'!A4:AO4"),)),"")</f>
        <v/>
      </c>
      <c r="H10" t="str">
        <f ca="1">IFERROR(INDEX(INDIRECT("'*"&amp;LOOKUP(,-1/(LEFTB($A$1:$A10)=" "),$A$1:$A10)&amp;"'!A747:AO815"),MATCH($A10,INDIRECT("'*"&amp;LOOKUP(,-1/(LEFTB($A$1:$A10)=" "),$A$1:$A10)&amp;"'!A747:AO815"),),MATCH(H$1,INDIRECT("'*"&amp;LOOKUP(,-1/(LEFTB($A$1:$A10)=" "),$A$1:$A10)&amp;"'!A4:AO4"),)),"")</f>
        <v/>
      </c>
    </row>
    <row r="11" spans="1:19" x14ac:dyDescent="0.2">
      <c r="A11" s="79" t="s">
        <v>673</v>
      </c>
      <c r="B11" t="str">
        <f ca="1">IFERROR(INDEX(INDIRECT("'*"&amp;LOOKUP(,-1/(LEFTB($A$1:$A11)=" "),$A$1:$A11)&amp;"'!A747:AO815"),MATCH($A11,INDIRECT("'*"&amp;LOOKUP(,-1/(LEFTB($A$1:$A11)=" "),$A$1:$A11)&amp;"'!A747:AO815"),),MATCH(B$1,INDIRECT("'*"&amp;LOOKUP(,-1/(LEFTB($A$1:$A11)=" "),$A$1:$A11)&amp;"'!A4:AO4"),)),"")</f>
        <v/>
      </c>
      <c r="C11" t="str">
        <f ca="1">IFERROR(INDEX(INDIRECT("'*"&amp;LOOKUP(,-1/(LEFTB($A$1:$A11)=" "),$A$1:$A11)&amp;"'!A747:AO815"),MATCH($A11,INDIRECT("'*"&amp;LOOKUP(,-1/(LEFTB($A$1:$A11)=" "),$A$1:$A11)&amp;"'!A747:AO815"),),MATCH(C$1,INDIRECT("'*"&amp;LOOKUP(,-1/(LEFTB($A$1:$A11)=" "),$A$1:$A11)&amp;"'!A4:AO4"),)),"")</f>
        <v/>
      </c>
      <c r="D11" t="str">
        <f ca="1">IFERROR(INDEX(INDIRECT("'*"&amp;LOOKUP(,-1/(LEFTB($A$1:$A11)=" "),$A$1:$A11)&amp;"'!A747:AO815"),MATCH($A11,INDIRECT("'*"&amp;LOOKUP(,-1/(LEFTB($A$1:$A11)=" "),$A$1:$A11)&amp;"'!A747:AO815"),),MATCH(D$1,INDIRECT("'*"&amp;LOOKUP(,-1/(LEFTB($A$1:$A11)=" "),$A$1:$A11)&amp;"'!A4:AO4"),)),"")</f>
        <v/>
      </c>
      <c r="E11" t="str">
        <f ca="1">IFERROR(INDEX(INDIRECT("'*"&amp;LOOKUP(,-1/(LEFTB($A$1:$A11)=" "),$A$1:$A11)&amp;"'!A747:AO815"),MATCH($A11,INDIRECT("'*"&amp;LOOKUP(,-1/(LEFTB($A$1:$A11)=" "),$A$1:$A11)&amp;"'!A747:AO815"),),MATCH(E$1,INDIRECT("'*"&amp;LOOKUP(,-1/(LEFTB($A$1:$A11)=" "),$A$1:$A11)&amp;"'!A4:AO4"),)),"")</f>
        <v/>
      </c>
      <c r="F11" t="str">
        <f ca="1">IFERROR(INDEX(INDIRECT("'*"&amp;LOOKUP(,-1/(LEFTB($A$1:$A11)=" "),$A$1:$A11)&amp;"'!A747:AO815"),MATCH($A11,INDIRECT("'*"&amp;LOOKUP(,-1/(LEFTB($A$1:$A11)=" "),$A$1:$A11)&amp;"'!A747:AO815"),),MATCH(F$1,INDIRECT("'*"&amp;LOOKUP(,-1/(LEFTB($A$1:$A11)=" "),$A$1:$A11)&amp;"'!A4:AO4"),)),"")</f>
        <v/>
      </c>
      <c r="G11" t="str">
        <f ca="1">IFERROR(INDEX(INDIRECT("'*"&amp;LOOKUP(,-1/(LEFTB($A$1:$A11)=" "),$A$1:$A11)&amp;"'!A747:AO815"),MATCH($A11,INDIRECT("'*"&amp;LOOKUP(,-1/(LEFTB($A$1:$A11)=" "),$A$1:$A11)&amp;"'!A747:AO815"),),MATCH(G$1,INDIRECT("'*"&amp;LOOKUP(,-1/(LEFTB($A$1:$A11)=" "),$A$1:$A11)&amp;"'!A4:AO4"),)),"")</f>
        <v/>
      </c>
      <c r="H11" t="str">
        <f ca="1">IFERROR(INDEX(INDIRECT("'*"&amp;LOOKUP(,-1/(LEFTB($A$1:$A11)=" "),$A$1:$A11)&amp;"'!A747:AO815"),MATCH($A11,INDIRECT("'*"&amp;LOOKUP(,-1/(LEFTB($A$1:$A11)=" "),$A$1:$A11)&amp;"'!A747:AO815"),),MATCH(H$1,INDIRECT("'*"&amp;LOOKUP(,-1/(LEFTB($A$1:$A11)=" "),$A$1:$A11)&amp;"'!A4:AO4"),)),"")</f>
        <v/>
      </c>
      <c r="I11" t="str">
        <f ca="1">IFERROR(INDEX(INDIRECT("'*"&amp;LOOKUP(,-1/(LEFTB($A$1:$A11)=" "),$A$1:$A11)&amp;"'!A747:AO815"),MATCH($A11,INDIRECT("'*"&amp;LOOKUP(,-1/(LEFTB($A$1:$A11)=" "),$A$1:$A11)&amp;"'!A747:AO815"),),MATCH(I$1,INDIRECT("'*"&amp;LOOKUP(,-1/(LEFTB($A$1:$A11)=" "),$A$1:$A11)&amp;"'!A4:AO4"),)),"")</f>
        <v/>
      </c>
      <c r="J11" t="str">
        <f ca="1">IFERROR(INDEX(INDIRECT("'*"&amp;LOOKUP(,-1/(LEFTB($A$1:$A11)=" "),$A$1:$A11)&amp;"'!A747:AO815"),MATCH($A11,INDIRECT("'*"&amp;LOOKUP(,-1/(LEFTB($A$1:$A11)=" "),$A$1:$A11)&amp;"'!A747:AO815"),),MATCH(J$1,INDIRECT("'*"&amp;LOOKUP(,-1/(LEFTB($A$1:$A11)=" "),$A$1:$A11)&amp;"'!A4:AO4"),)),"")</f>
        <v/>
      </c>
      <c r="K11" t="str">
        <f ca="1">IFERROR(INDEX(INDIRECT("'*"&amp;LOOKUP(,-1/(LEFTB($A$1:$A11)=" "),$A$1:$A11)&amp;"'!A747:AO815"),MATCH($A11,INDIRECT("'*"&amp;LOOKUP(,-1/(LEFTB($A$1:$A11)=" "),$A$1:$A11)&amp;"'!A747:AO815"),),MATCH(K$1,INDIRECT("'*"&amp;LOOKUP(,-1/(LEFTB($A$1:$A11)=" "),$A$1:$A11)&amp;"'!A4:AO4"),)),"")</f>
        <v/>
      </c>
      <c r="L11" t="str">
        <f ca="1">IFERROR(INDEX(INDIRECT("'*"&amp;LOOKUP(,-1/(LEFTB($A$1:$A11)=" "),$A$1:$A11)&amp;"'!A747:AO815"),MATCH($A11,INDIRECT("'*"&amp;LOOKUP(,-1/(LEFTB($A$1:$A11)=" "),$A$1:$A11)&amp;"'!A747:AO815"),),MATCH(L$1,INDIRECT("'*"&amp;LOOKUP(,-1/(LEFTB($A$1:$A11)=" "),$A$1:$A11)&amp;"'!A4:AO4"),)),"")</f>
        <v/>
      </c>
      <c r="M11" t="str">
        <f ca="1">IFERROR(INDEX(INDIRECT("'*"&amp;LOOKUP(,-1/(LEFTB($A$1:$A11)=" "),$A$1:$A11)&amp;"'!A747:AO815"),MATCH($A11,INDIRECT("'*"&amp;LOOKUP(,-1/(LEFTB($A$1:$A11)=" "),$A$1:$A11)&amp;"'!A747:AO815"),),MATCH(M$1,INDIRECT("'*"&amp;LOOKUP(,-1/(LEFTB($A$1:$A11)=" "),$A$1:$A11)&amp;"'!A4:AO4"),)),"")</f>
        <v/>
      </c>
      <c r="N11" t="str">
        <f ca="1">IFERROR(INDEX(INDIRECT("'*"&amp;LOOKUP(,-1/(LEFTB($A$1:$A11)=" "),$A$1:$A11)&amp;"'!A747:AO815"),MATCH($A11,INDIRECT("'*"&amp;LOOKUP(,-1/(LEFTB($A$1:$A11)=" "),$A$1:$A11)&amp;"'!A747:AO815"),),MATCH(N$1,INDIRECT("'*"&amp;LOOKUP(,-1/(LEFTB($A$1:$A11)=" "),$A$1:$A11)&amp;"'!A4:AO4"),)),"")</f>
        <v/>
      </c>
      <c r="O11" t="str">
        <f ca="1">IFERROR(INDEX(INDIRECT("'*"&amp;LOOKUP(,-1/(LEFTB($A$1:$A11)=" "),$A$1:$A11)&amp;"'!A747:AO815"),MATCH($A11,INDIRECT("'*"&amp;LOOKUP(,-1/(LEFTB($A$1:$A11)=" "),$A$1:$A11)&amp;"'!A747:AO815"),),MATCH(O$1,INDIRECT("'*"&amp;LOOKUP(,-1/(LEFTB($A$1:$A11)=" "),$A$1:$A11)&amp;"'!A4:AO4"),)),"")</f>
        <v/>
      </c>
      <c r="P11" t="str">
        <f ca="1">IFERROR(INDEX(INDIRECT("'*"&amp;LOOKUP(,-1/(LEFTB($A$1:$A11)=" "),$A$1:$A11)&amp;"'!A747:AO815"),MATCH($A11,INDIRECT("'*"&amp;LOOKUP(,-1/(LEFTB($A$1:$A11)=" "),$A$1:$A11)&amp;"'!A747:AO815"),),MATCH(P$1,INDIRECT("'*"&amp;LOOKUP(,-1/(LEFTB($A$1:$A11)=" "),$A$1:$A11)&amp;"'!A4:AO4"),)),"")</f>
        <v/>
      </c>
      <c r="Q11" t="str">
        <f ca="1">IFERROR(INDEX(INDIRECT("'*"&amp;LOOKUP(,-1/(LEFTB($A$1:$A11)=" "),$A$1:$A11)&amp;"'!A747:AO815"),MATCH($A11,INDIRECT("'*"&amp;LOOKUP(,-1/(LEFTB($A$1:$A11)=" "),$A$1:$A11)&amp;"'!A747:AO815"),),MATCH(Q$1,INDIRECT("'*"&amp;LOOKUP(,-1/(LEFTB($A$1:$A11)=" "),$A$1:$A11)&amp;"'!A4:AO4"),)),"")</f>
        <v/>
      </c>
      <c r="R11" t="str">
        <f ca="1">IFERROR(INDEX(INDIRECT("'*"&amp;LOOKUP(,-1/(LEFTB($A$1:$A11)=" "),$A$1:$A11)&amp;"'!A747:AO815"),MATCH($A11,INDIRECT("'*"&amp;LOOKUP(,-1/(LEFTB($A$1:$A11)=" "),$A$1:$A11)&amp;"'!A747:AO815"),),MATCH(R$1,INDIRECT("'*"&amp;LOOKUP(,-1/(LEFTB($A$1:$A11)=" "),$A$1:$A11)&amp;"'!A4:AO4"),)),"")</f>
        <v/>
      </c>
      <c r="S11" t="str">
        <f ca="1">IFERROR(INDEX(INDIRECT("'*"&amp;LOOKUP(,-1/(LEFTB($A$1:$A11)=" "),$A$1:$A11)&amp;"'!A747:AO815"),MATCH($A11,INDIRECT("'*"&amp;LOOKUP(,-1/(LEFTB($A$1:$A11)=" "),$A$1:$A11)&amp;"'!A747:AO815"),),MATCH(S$1,INDIRECT("'*"&amp;LOOKUP(,-1/(LEFTB($A$1:$A11)=" "),$A$1:$A11)&amp;"'!A4:AO4"),)),"")</f>
        <v/>
      </c>
    </row>
    <row r="12" spans="1:19" x14ac:dyDescent="0.2">
      <c r="A12" s="80" t="s">
        <v>674</v>
      </c>
      <c r="B12" t="str">
        <f ca="1">IFERROR(INDEX(INDIRECT("'*"&amp;LOOKUP(,-1/(LEFTB($A$1:$A12)=" "),$A$1:$A12)&amp;"'!A747:AO815"),MATCH($A12,INDIRECT("'*"&amp;LOOKUP(,-1/(LEFTB($A$1:$A12)=" "),$A$1:$A12)&amp;"'!A747:AO815"),),MATCH(B$1,INDIRECT("'*"&amp;LOOKUP(,-1/(LEFTB($A$1:$A12)=" "),$A$1:$A12)&amp;"'!A4:AO4"),)),"")</f>
        <v/>
      </c>
      <c r="C12" t="str">
        <f ca="1">IFERROR(INDEX(INDIRECT("'*"&amp;LOOKUP(,-1/(LEFTB($A$1:$A12)=" "),$A$1:$A12)&amp;"'!A747:AO815"),MATCH($A12,INDIRECT("'*"&amp;LOOKUP(,-1/(LEFTB($A$1:$A12)=" "),$A$1:$A12)&amp;"'!A747:AO815"),),MATCH(C$1,INDIRECT("'*"&amp;LOOKUP(,-1/(LEFTB($A$1:$A12)=" "),$A$1:$A12)&amp;"'!A4:AO4"),)),"")</f>
        <v/>
      </c>
      <c r="D12" t="str">
        <f ca="1">IFERROR(INDEX(INDIRECT("'*"&amp;LOOKUP(,-1/(LEFTB($A$1:$A12)=" "),$A$1:$A12)&amp;"'!A747:AO815"),MATCH($A12,INDIRECT("'*"&amp;LOOKUP(,-1/(LEFTB($A$1:$A12)=" "),$A$1:$A12)&amp;"'!A747:AO815"),),MATCH(D$1,INDIRECT("'*"&amp;LOOKUP(,-1/(LEFTB($A$1:$A12)=" "),$A$1:$A12)&amp;"'!A4:AO4"),)),"")</f>
        <v/>
      </c>
      <c r="E12" t="str">
        <f ca="1">IFERROR(INDEX(INDIRECT("'*"&amp;LOOKUP(,-1/(LEFTB($A$1:$A12)=" "),$A$1:$A12)&amp;"'!A747:AO815"),MATCH($A12,INDIRECT("'*"&amp;LOOKUP(,-1/(LEFTB($A$1:$A12)=" "),$A$1:$A12)&amp;"'!A747:AO815"),),MATCH(E$1,INDIRECT("'*"&amp;LOOKUP(,-1/(LEFTB($A$1:$A12)=" "),$A$1:$A12)&amp;"'!A4:AO4"),)),"")</f>
        <v/>
      </c>
      <c r="F12" t="str">
        <f ca="1">IFERROR(INDEX(INDIRECT("'*"&amp;LOOKUP(,-1/(LEFTB($A$1:$A12)=" "),$A$1:$A12)&amp;"'!A747:AO815"),MATCH($A12,INDIRECT("'*"&amp;LOOKUP(,-1/(LEFTB($A$1:$A12)=" "),$A$1:$A12)&amp;"'!A747:AO815"),),MATCH(F$1,INDIRECT("'*"&amp;LOOKUP(,-1/(LEFTB($A$1:$A12)=" "),$A$1:$A12)&amp;"'!A4:AO4"),)),"")</f>
        <v/>
      </c>
      <c r="G12" t="str">
        <f ca="1">IFERROR(INDEX(INDIRECT("'*"&amp;LOOKUP(,-1/(LEFTB($A$1:$A12)=" "),$A$1:$A12)&amp;"'!A747:AO815"),MATCH($A12,INDIRECT("'*"&amp;LOOKUP(,-1/(LEFTB($A$1:$A12)=" "),$A$1:$A12)&amp;"'!A747:AO815"),),MATCH(G$1,INDIRECT("'*"&amp;LOOKUP(,-1/(LEFTB($A$1:$A12)=" "),$A$1:$A12)&amp;"'!A4:AO4"),)),"")</f>
        <v/>
      </c>
      <c r="H12" t="str">
        <f ca="1">IFERROR(INDEX(INDIRECT("'*"&amp;LOOKUP(,-1/(LEFTB($A$1:$A12)=" "),$A$1:$A12)&amp;"'!A747:AO815"),MATCH($A12,INDIRECT("'*"&amp;LOOKUP(,-1/(LEFTB($A$1:$A12)=" "),$A$1:$A12)&amp;"'!A747:AO815"),),MATCH(H$1,INDIRECT("'*"&amp;LOOKUP(,-1/(LEFTB($A$1:$A12)=" "),$A$1:$A12)&amp;"'!A4:AO4"),)),"")</f>
        <v/>
      </c>
    </row>
    <row r="13" spans="1:19" x14ac:dyDescent="0.2">
      <c r="A13" s="81" t="s">
        <v>675</v>
      </c>
      <c r="B13" t="str">
        <f ca="1">IFERROR(INDEX(INDIRECT("'*"&amp;LOOKUP(,-1/(LEFTB($A$1:$A13)=" "),$A$1:$A13)&amp;"'!A747:AO815"),MATCH($A13,INDIRECT("'*"&amp;LOOKUP(,-1/(LEFTB($A$1:$A13)=" "),$A$1:$A13)&amp;"'!A747:AO815"),),MATCH(B$1,INDIRECT("'*"&amp;LOOKUP(,-1/(LEFTB($A$1:$A13)=" "),$A$1:$A13)&amp;"'!A4:AO4"),)),"")</f>
        <v/>
      </c>
      <c r="C13" t="str">
        <f ca="1">IFERROR(INDEX(INDIRECT("'*"&amp;LOOKUP(,-1/(LEFTB($A$1:$A13)=" "),$A$1:$A13)&amp;"'!A747:AO815"),MATCH($A13,INDIRECT("'*"&amp;LOOKUP(,-1/(LEFTB($A$1:$A13)=" "),$A$1:$A13)&amp;"'!A747:AO815"),),MATCH(C$1,INDIRECT("'*"&amp;LOOKUP(,-1/(LEFTB($A$1:$A13)=" "),$A$1:$A13)&amp;"'!A4:AO4"),)),"")</f>
        <v/>
      </c>
      <c r="D13" t="str">
        <f ca="1">IFERROR(INDEX(INDIRECT("'*"&amp;LOOKUP(,-1/(LEFTB($A$1:$A13)=" "),$A$1:$A13)&amp;"'!A747:AO815"),MATCH($A13,INDIRECT("'*"&amp;LOOKUP(,-1/(LEFTB($A$1:$A13)=" "),$A$1:$A13)&amp;"'!A747:AO815"),),MATCH(D$1,INDIRECT("'*"&amp;LOOKUP(,-1/(LEFTB($A$1:$A13)=" "),$A$1:$A13)&amp;"'!A4:AO4"),)),"")</f>
        <v/>
      </c>
      <c r="E13" t="str">
        <f ca="1">IFERROR(INDEX(INDIRECT("'*"&amp;LOOKUP(,-1/(LEFTB($A$1:$A13)=" "),$A$1:$A13)&amp;"'!A747:AO815"),MATCH($A13,INDIRECT("'*"&amp;LOOKUP(,-1/(LEFTB($A$1:$A13)=" "),$A$1:$A13)&amp;"'!A747:AO815"),),MATCH(E$1,INDIRECT("'*"&amp;LOOKUP(,-1/(LEFTB($A$1:$A13)=" "),$A$1:$A13)&amp;"'!A4:AO4"),)),"")</f>
        <v/>
      </c>
      <c r="F13" t="str">
        <f ca="1">IFERROR(INDEX(INDIRECT("'*"&amp;LOOKUP(,-1/(LEFTB($A$1:$A13)=" "),$A$1:$A13)&amp;"'!A747:AO815"),MATCH($A13,INDIRECT("'*"&amp;LOOKUP(,-1/(LEFTB($A$1:$A13)=" "),$A$1:$A13)&amp;"'!A747:AO815"),),MATCH(F$1,INDIRECT("'*"&amp;LOOKUP(,-1/(LEFTB($A$1:$A13)=" "),$A$1:$A13)&amp;"'!A4:AO4"),)),"")</f>
        <v/>
      </c>
      <c r="G13" t="str">
        <f ca="1">IFERROR(INDEX(INDIRECT("'*"&amp;LOOKUP(,-1/(LEFTB($A$1:$A13)=" "),$A$1:$A13)&amp;"'!A747:AO815"),MATCH($A13,INDIRECT("'*"&amp;LOOKUP(,-1/(LEFTB($A$1:$A13)=" "),$A$1:$A13)&amp;"'!A747:AO815"),),MATCH(G$1,INDIRECT("'*"&amp;LOOKUP(,-1/(LEFTB($A$1:$A13)=" "),$A$1:$A13)&amp;"'!A4:AO4"),)),"")</f>
        <v/>
      </c>
      <c r="H13" t="str">
        <f ca="1">IFERROR(INDEX(INDIRECT("'*"&amp;LOOKUP(,-1/(LEFTB($A$1:$A13)=" "),$A$1:$A13)&amp;"'!A747:AO815"),MATCH($A13,INDIRECT("'*"&amp;LOOKUP(,-1/(LEFTB($A$1:$A13)=" "),$A$1:$A13)&amp;"'!A747:AO815"),),MATCH(H$1,INDIRECT("'*"&amp;LOOKUP(,-1/(LEFTB($A$1:$A13)=" "),$A$1:$A13)&amp;"'!A4:AO4"),)),"")</f>
        <v/>
      </c>
    </row>
    <row r="14" spans="1:19" x14ac:dyDescent="0.2">
      <c r="A14" s="84" t="s">
        <v>676</v>
      </c>
      <c r="B14" t="str">
        <f ca="1">IFERROR(INDEX(INDIRECT("'*"&amp;LOOKUP(,-1/(LEFTB($A$1:$A14)=" "),$A$1:$A14)&amp;"'!A747:AO815"),MATCH($A14,INDIRECT("'*"&amp;LOOKUP(,-1/(LEFTB($A$1:$A14)=" "),$A$1:$A14)&amp;"'!A747:AO815"),),MATCH(B$1,INDIRECT("'*"&amp;LOOKUP(,-1/(LEFTB($A$1:$A14)=" "),$A$1:$A14)&amp;"'!A4:AO4"),)),"")</f>
        <v/>
      </c>
      <c r="C14" t="str">
        <f ca="1">IFERROR(INDEX(INDIRECT("'*"&amp;LOOKUP(,-1/(LEFTB($A$1:$A14)=" "),$A$1:$A14)&amp;"'!A747:AO815"),MATCH($A14,INDIRECT("'*"&amp;LOOKUP(,-1/(LEFTB($A$1:$A14)=" "),$A$1:$A14)&amp;"'!A747:AO815"),),MATCH(C$1,INDIRECT("'*"&amp;LOOKUP(,-1/(LEFTB($A$1:$A14)=" "),$A$1:$A14)&amp;"'!A4:AO4"),)),"")</f>
        <v/>
      </c>
      <c r="D14" t="str">
        <f ca="1">IFERROR(INDEX(INDIRECT("'*"&amp;LOOKUP(,-1/(LEFTB($A$1:$A14)=" "),$A$1:$A14)&amp;"'!A747:AO815"),MATCH($A14,INDIRECT("'*"&amp;LOOKUP(,-1/(LEFTB($A$1:$A14)=" "),$A$1:$A14)&amp;"'!A747:AO815"),),MATCH(D$1,INDIRECT("'*"&amp;LOOKUP(,-1/(LEFTB($A$1:$A14)=" "),$A$1:$A14)&amp;"'!A4:AO4"),)),"")</f>
        <v/>
      </c>
      <c r="E14" t="str">
        <f ca="1">IFERROR(INDEX(INDIRECT("'*"&amp;LOOKUP(,-1/(LEFTB($A$1:$A14)=" "),$A$1:$A14)&amp;"'!A747:AO815"),MATCH($A14,INDIRECT("'*"&amp;LOOKUP(,-1/(LEFTB($A$1:$A14)=" "),$A$1:$A14)&amp;"'!A747:AO815"),),MATCH(E$1,INDIRECT("'*"&amp;LOOKUP(,-1/(LEFTB($A$1:$A14)=" "),$A$1:$A14)&amp;"'!A4:AO4"),)),"")</f>
        <v/>
      </c>
      <c r="F14" t="str">
        <f ca="1">IFERROR(INDEX(INDIRECT("'*"&amp;LOOKUP(,-1/(LEFTB($A$1:$A14)=" "),$A$1:$A14)&amp;"'!A747:AO815"),MATCH($A14,INDIRECT("'*"&amp;LOOKUP(,-1/(LEFTB($A$1:$A14)=" "),$A$1:$A14)&amp;"'!A747:AO815"),),MATCH(F$1,INDIRECT("'*"&amp;LOOKUP(,-1/(LEFTB($A$1:$A14)=" "),$A$1:$A14)&amp;"'!A4:AO4"),)),"")</f>
        <v/>
      </c>
      <c r="G14" t="str">
        <f ca="1">IFERROR(INDEX(INDIRECT("'*"&amp;LOOKUP(,-1/(LEFTB($A$1:$A14)=" "),$A$1:$A14)&amp;"'!A747:AO815"),MATCH($A14,INDIRECT("'*"&amp;LOOKUP(,-1/(LEFTB($A$1:$A14)=" "),$A$1:$A14)&amp;"'!A747:AO815"),),MATCH(G$1,INDIRECT("'*"&amp;LOOKUP(,-1/(LEFTB($A$1:$A14)=" "),$A$1:$A14)&amp;"'!A4:AO4"),)),"")</f>
        <v/>
      </c>
      <c r="H14" t="str">
        <f ca="1">IFERROR(INDEX(INDIRECT("'*"&amp;LOOKUP(,-1/(LEFTB($A$1:$A14)=" "),$A$1:$A14)&amp;"'!A747:AO815"),MATCH($A14,INDIRECT("'*"&amp;LOOKUP(,-1/(LEFTB($A$1:$A14)=" "),$A$1:$A14)&amp;"'!A747:AO815"),),MATCH(H$1,INDIRECT("'*"&amp;LOOKUP(,-1/(LEFTB($A$1:$A14)=" "),$A$1:$A14)&amp;"'!A4:AO4"),)),"")</f>
        <v/>
      </c>
    </row>
    <row r="15" spans="1:19" x14ac:dyDescent="0.2">
      <c r="A15" s="83" t="s">
        <v>677</v>
      </c>
      <c r="B15" t="str">
        <f ca="1">IFERROR(INDEX(INDIRECT("'*"&amp;LOOKUP(,-1/(LEFTB($A$1:$A15)=" "),$A$1:$A15)&amp;"'!A747:AO815"),MATCH($A15,INDIRECT("'*"&amp;LOOKUP(,-1/(LEFTB($A$1:$A15)=" "),$A$1:$A15)&amp;"'!A747:AO815"),),MATCH(B$1,INDIRECT("'*"&amp;LOOKUP(,-1/(LEFTB($A$1:$A15)=" "),$A$1:$A15)&amp;"'!A4:AO4"),)),"")</f>
        <v/>
      </c>
      <c r="C15" t="str">
        <f ca="1">IFERROR(INDEX(INDIRECT("'*"&amp;LOOKUP(,-1/(LEFTB($A$1:$A15)=" "),$A$1:$A15)&amp;"'!A747:AO815"),MATCH($A15,INDIRECT("'*"&amp;LOOKUP(,-1/(LEFTB($A$1:$A15)=" "),$A$1:$A15)&amp;"'!A747:AO815"),),MATCH(C$1,INDIRECT("'*"&amp;LOOKUP(,-1/(LEFTB($A$1:$A15)=" "),$A$1:$A15)&amp;"'!A4:AO4"),)),"")</f>
        <v/>
      </c>
      <c r="D15" t="str">
        <f ca="1">IFERROR(INDEX(INDIRECT("'*"&amp;LOOKUP(,-1/(LEFTB($A$1:$A15)=" "),$A$1:$A15)&amp;"'!A747:AO815"),MATCH($A15,INDIRECT("'*"&amp;LOOKUP(,-1/(LEFTB($A$1:$A15)=" "),$A$1:$A15)&amp;"'!A747:AO815"),),MATCH(D$1,INDIRECT("'*"&amp;LOOKUP(,-1/(LEFTB($A$1:$A15)=" "),$A$1:$A15)&amp;"'!A4:AO4"),)),"")</f>
        <v/>
      </c>
      <c r="E15" t="str">
        <f ca="1">IFERROR(INDEX(INDIRECT("'*"&amp;LOOKUP(,-1/(LEFTB($A$1:$A15)=" "),$A$1:$A15)&amp;"'!A747:AO815"),MATCH($A15,INDIRECT("'*"&amp;LOOKUP(,-1/(LEFTB($A$1:$A15)=" "),$A$1:$A15)&amp;"'!A747:AO815"),),MATCH(E$1,INDIRECT("'*"&amp;LOOKUP(,-1/(LEFTB($A$1:$A15)=" "),$A$1:$A15)&amp;"'!A4:AO4"),)),"")</f>
        <v/>
      </c>
      <c r="F15" t="str">
        <f ca="1">IFERROR(INDEX(INDIRECT("'*"&amp;LOOKUP(,-1/(LEFTB($A$1:$A15)=" "),$A$1:$A15)&amp;"'!A747:AO815"),MATCH($A15,INDIRECT("'*"&amp;LOOKUP(,-1/(LEFTB($A$1:$A15)=" "),$A$1:$A15)&amp;"'!A747:AO815"),),MATCH(F$1,INDIRECT("'*"&amp;LOOKUP(,-1/(LEFTB($A$1:$A15)=" "),$A$1:$A15)&amp;"'!A4:AO4"),)),"")</f>
        <v/>
      </c>
      <c r="G15" t="str">
        <f ca="1">IFERROR(INDEX(INDIRECT("'*"&amp;LOOKUP(,-1/(LEFTB($A$1:$A15)=" "),$A$1:$A15)&amp;"'!A747:AO815"),MATCH($A15,INDIRECT("'*"&amp;LOOKUP(,-1/(LEFTB($A$1:$A15)=" "),$A$1:$A15)&amp;"'!A747:AO815"),),MATCH(G$1,INDIRECT("'*"&amp;LOOKUP(,-1/(LEFTB($A$1:$A15)=" "),$A$1:$A15)&amp;"'!A4:AO4"),)),"")</f>
        <v/>
      </c>
      <c r="H15" t="str">
        <f ca="1">IFERROR(INDEX(INDIRECT("'*"&amp;LOOKUP(,-1/(LEFTB($A$1:$A15)=" "),$A$1:$A15)&amp;"'!A747:AO815"),MATCH($A15,INDIRECT("'*"&amp;LOOKUP(,-1/(LEFTB($A$1:$A15)=" "),$A$1:$A15)&amp;"'!A747:AO815"),),MATCH(H$1,INDIRECT("'*"&amp;LOOKUP(,-1/(LEFTB($A$1:$A15)=" "),$A$1:$A15)&amp;"'!A4:AO4"),)),"")</f>
        <v/>
      </c>
    </row>
    <row r="16" spans="1:19" x14ac:dyDescent="0.2">
      <c r="A16" s="72" t="s">
        <v>723</v>
      </c>
      <c r="B16" t="str">
        <f ca="1">IFERROR(INDEX(INDIRECT("'*"&amp;LOOKUP(,-1/(LEFTB($A$1:$A16)=" "),$A$1:$A16)&amp;"'!A747:AO815"),MATCH($A16,INDIRECT("'*"&amp;LOOKUP(,-1/(LEFTB($A$1:$A16)=" "),$A$1:$A16)&amp;"'!A747:AO815"),),MATCH(B$1,INDIRECT("'*"&amp;LOOKUP(,-1/(LEFTB($A$1:$A16)=" "),$A$1:$A16)&amp;"'!A4:AO4"),)),"")</f>
        <v/>
      </c>
      <c r="C16" t="str">
        <f ca="1">IFERROR(INDEX(INDIRECT("'*"&amp;LOOKUP(,-1/(LEFTB($A$1:$A16)=" "),$A$1:$A16)&amp;"'!A747:AO815"),MATCH($A16,INDIRECT("'*"&amp;LOOKUP(,-1/(LEFTB($A$1:$A16)=" "),$A$1:$A16)&amp;"'!A747:AO815"),),MATCH(C$1,INDIRECT("'*"&amp;LOOKUP(,-1/(LEFTB($A$1:$A16)=" "),$A$1:$A16)&amp;"'!A4:AO4"),)),"")</f>
        <v/>
      </c>
      <c r="D16" t="str">
        <f ca="1">IFERROR(INDEX(INDIRECT("'*"&amp;LOOKUP(,-1/(LEFTB($A$1:$A16)=" "),$A$1:$A16)&amp;"'!A747:AO815"),MATCH($A16,INDIRECT("'*"&amp;LOOKUP(,-1/(LEFTB($A$1:$A16)=" "),$A$1:$A16)&amp;"'!A747:AO815"),),MATCH(D$1,INDIRECT("'*"&amp;LOOKUP(,-1/(LEFTB($A$1:$A16)=" "),$A$1:$A16)&amp;"'!A4:AO4"),)),"")</f>
        <v/>
      </c>
      <c r="E16" t="str">
        <f ca="1">IFERROR(INDEX(INDIRECT("'*"&amp;LOOKUP(,-1/(LEFTB($A$1:$A16)=" "),$A$1:$A16)&amp;"'!A747:AO815"),MATCH($A16,INDIRECT("'*"&amp;LOOKUP(,-1/(LEFTB($A$1:$A16)=" "),$A$1:$A16)&amp;"'!A747:AO815"),),MATCH(E$1,INDIRECT("'*"&amp;LOOKUP(,-1/(LEFTB($A$1:$A16)=" "),$A$1:$A16)&amp;"'!A4:AO4"),)),"")</f>
        <v/>
      </c>
      <c r="F16" t="str">
        <f ca="1">IFERROR(INDEX(INDIRECT("'*"&amp;LOOKUP(,-1/(LEFTB($A$1:$A16)=" "),$A$1:$A16)&amp;"'!A747:AO815"),MATCH($A16,INDIRECT("'*"&amp;LOOKUP(,-1/(LEFTB($A$1:$A16)=" "),$A$1:$A16)&amp;"'!A747:AO815"),),MATCH(F$1,INDIRECT("'*"&amp;LOOKUP(,-1/(LEFTB($A$1:$A16)=" "),$A$1:$A16)&amp;"'!A4:AO4"),)),"")</f>
        <v/>
      </c>
      <c r="G16" t="str">
        <f ca="1">IFERROR(INDEX(INDIRECT("'*"&amp;LOOKUP(,-1/(LEFTB($A$1:$A16)=" "),$A$1:$A16)&amp;"'!A747:AO815"),MATCH($A16,INDIRECT("'*"&amp;LOOKUP(,-1/(LEFTB($A$1:$A16)=" "),$A$1:$A16)&amp;"'!A747:AO815"),),MATCH(G$1,INDIRECT("'*"&amp;LOOKUP(,-1/(LEFTB($A$1:$A16)=" "),$A$1:$A16)&amp;"'!A4:AO4"),)),"")</f>
        <v/>
      </c>
      <c r="H16" t="str">
        <f ca="1">IFERROR(INDEX(INDIRECT("'*"&amp;LOOKUP(,-1/(LEFTB($A$1:$A16)=" "),$A$1:$A16)&amp;"'!A747:AO815"),MATCH($A16,INDIRECT("'*"&amp;LOOKUP(,-1/(LEFTB($A$1:$A16)=" "),$A$1:$A16)&amp;"'!A747:AO815"),),MATCH(H$1,INDIRECT("'*"&amp;LOOKUP(,-1/(LEFTB($A$1:$A16)=" "),$A$1:$A16)&amp;"'!A4:AO4"),)),"")</f>
        <v/>
      </c>
    </row>
    <row r="17" spans="1:8" x14ac:dyDescent="0.2">
      <c r="A17" s="1"/>
      <c r="B17" t="str">
        <f ca="1">IFERROR(INDEX(INDIRECT("'*"&amp;LOOKUP(,-1/(LEFTB($A$1:$A17)=" "),$A$1:$A17)&amp;"'!A747:AO815"),MATCH($A17,INDIRECT("'*"&amp;LOOKUP(,-1/(LEFTB($A$1:$A17)=" "),$A$1:$A17)&amp;"'!A747:AO815"),),MATCH(B$1,INDIRECT("'*"&amp;LOOKUP(,-1/(LEFTB($A$1:$A17)=" "),$A$1:$A17)&amp;"'!A4:AO4"),)),"")</f>
        <v/>
      </c>
      <c r="C17" t="str">
        <f ca="1">IFERROR(INDEX(INDIRECT("'*"&amp;LOOKUP(,-1/(LEFTB($A$1:$A17)=" "),$A$1:$A17)&amp;"'!A747:AO815"),MATCH($A17,INDIRECT("'*"&amp;LOOKUP(,-1/(LEFTB($A$1:$A17)=" "),$A$1:$A17)&amp;"'!A747:AO815"),),MATCH(C$1,INDIRECT("'*"&amp;LOOKUP(,-1/(LEFTB($A$1:$A17)=" "),$A$1:$A17)&amp;"'!A4:AO4"),)),"")</f>
        <v/>
      </c>
      <c r="D17" t="str">
        <f ca="1">IFERROR(INDEX(INDIRECT("'*"&amp;LOOKUP(,-1/(LEFTB($A$1:$A17)=" "),$A$1:$A17)&amp;"'!A747:AO815"),MATCH($A17,INDIRECT("'*"&amp;LOOKUP(,-1/(LEFTB($A$1:$A17)=" "),$A$1:$A17)&amp;"'!A747:AO815"),),MATCH(D$1,INDIRECT("'*"&amp;LOOKUP(,-1/(LEFTB($A$1:$A17)=" "),$A$1:$A17)&amp;"'!A4:AO4"),)),"")</f>
        <v/>
      </c>
      <c r="E17" t="str">
        <f ca="1">IFERROR(INDEX(INDIRECT("'*"&amp;LOOKUP(,-1/(LEFTB($A$1:$A17)=" "),$A$1:$A17)&amp;"'!A747:AO815"),MATCH($A17,INDIRECT("'*"&amp;LOOKUP(,-1/(LEFTB($A$1:$A17)=" "),$A$1:$A17)&amp;"'!A747:AO815"),),MATCH(E$1,INDIRECT("'*"&amp;LOOKUP(,-1/(LEFTB($A$1:$A17)=" "),$A$1:$A17)&amp;"'!A4:AO4"),)),"")</f>
        <v/>
      </c>
      <c r="F17" t="str">
        <f ca="1">IFERROR(INDEX(INDIRECT("'*"&amp;LOOKUP(,-1/(LEFTB($A$1:$A17)=" "),$A$1:$A17)&amp;"'!A747:AO815"),MATCH($A17,INDIRECT("'*"&amp;LOOKUP(,-1/(LEFTB($A$1:$A17)=" "),$A$1:$A17)&amp;"'!A747:AO815"),),MATCH(F$1,INDIRECT("'*"&amp;LOOKUP(,-1/(LEFTB($A$1:$A17)=" "),$A$1:$A17)&amp;"'!A4:AO4"),)),"")</f>
        <v/>
      </c>
      <c r="G17" t="str">
        <f ca="1">IFERROR(INDEX(INDIRECT("'*"&amp;LOOKUP(,-1/(LEFTB($A$1:$A17)=" "),$A$1:$A17)&amp;"'!A747:AO815"),MATCH($A17,INDIRECT("'*"&amp;LOOKUP(,-1/(LEFTB($A$1:$A17)=" "),$A$1:$A17)&amp;"'!A747:AO815"),),MATCH(G$1,INDIRECT("'*"&amp;LOOKUP(,-1/(LEFTB($A$1:$A17)=" "),$A$1:$A17)&amp;"'!A4:AO4"),)),"")</f>
        <v/>
      </c>
      <c r="H17" t="str">
        <f ca="1">IFERROR(INDEX(INDIRECT("'*"&amp;LOOKUP(,-1/(LEFTB($A$1:$A17)=" "),$A$1:$A17)&amp;"'!A747:AO815"),MATCH($A17,INDIRECT("'*"&amp;LOOKUP(,-1/(LEFTB($A$1:$A17)=" "),$A$1:$A17)&amp;"'!A747:AO815"),),MATCH(H$1,INDIRECT("'*"&amp;LOOKUP(,-1/(LEFTB($A$1:$A17)=" "),$A$1:$A17)&amp;"'!A4:AO4"),)),"")</f>
        <v/>
      </c>
    </row>
    <row r="18" spans="1:8" x14ac:dyDescent="0.2">
      <c r="A18" s="1" t="s">
        <v>659</v>
      </c>
      <c r="B18" t="str">
        <f ca="1">IFERROR(INDEX(INDIRECT("'*"&amp;LOOKUP(,-1/(LEFTB($A$1:$A18)=" "),$A$1:$A18)&amp;"'!A747:AO815"),MATCH($A18,INDIRECT("'*"&amp;LOOKUP(,-1/(LEFTB($A$1:$A18)=" "),$A$1:$A18)&amp;"'!A747:AO815"),),MATCH(B$1,INDIRECT("'*"&amp;LOOKUP(,-1/(LEFTB($A$1:$A18)=" "),$A$1:$A18)&amp;"'!A4:AO4"),)),"")</f>
        <v/>
      </c>
      <c r="C18" t="str">
        <f ca="1">IFERROR(INDEX(INDIRECT("'*"&amp;LOOKUP(,-1/(LEFTB($A$1:$A18)=" "),$A$1:$A18)&amp;"'!A747:AO815"),MATCH($A18,INDIRECT("'*"&amp;LOOKUP(,-1/(LEFTB($A$1:$A18)=" "),$A$1:$A18)&amp;"'!A747:AO815"),),MATCH(C$1,INDIRECT("'*"&amp;LOOKUP(,-1/(LEFTB($A$1:$A18)=" "),$A$1:$A18)&amp;"'!A4:AO4"),)),"")</f>
        <v/>
      </c>
      <c r="D18" t="str">
        <f ca="1">IFERROR(INDEX(INDIRECT("'*"&amp;LOOKUP(,-1/(LEFTB($A$1:$A18)=" "),$A$1:$A18)&amp;"'!A747:AO815"),MATCH($A18,INDIRECT("'*"&amp;LOOKUP(,-1/(LEFTB($A$1:$A18)=" "),$A$1:$A18)&amp;"'!A747:AO815"),),MATCH(D$1,INDIRECT("'*"&amp;LOOKUP(,-1/(LEFTB($A$1:$A18)=" "),$A$1:$A18)&amp;"'!A4:AO4"),)),"")</f>
        <v/>
      </c>
      <c r="E18" t="str">
        <f ca="1">IFERROR(INDEX(INDIRECT("'*"&amp;LOOKUP(,-1/(LEFTB($A$1:$A18)=" "),$A$1:$A18)&amp;"'!A747:AO815"),MATCH($A18,INDIRECT("'*"&amp;LOOKUP(,-1/(LEFTB($A$1:$A18)=" "),$A$1:$A18)&amp;"'!A747:AO815"),),MATCH(E$1,INDIRECT("'*"&amp;LOOKUP(,-1/(LEFTB($A$1:$A18)=" "),$A$1:$A18)&amp;"'!A4:AO4"),)),"")</f>
        <v/>
      </c>
      <c r="F18" t="str">
        <f ca="1">IFERROR(INDEX(INDIRECT("'*"&amp;LOOKUP(,-1/(LEFTB($A$1:$A18)=" "),$A$1:$A18)&amp;"'!A747:AO815"),MATCH($A18,INDIRECT("'*"&amp;LOOKUP(,-1/(LEFTB($A$1:$A18)=" "),$A$1:$A18)&amp;"'!A747:AO815"),),MATCH(F$1,INDIRECT("'*"&amp;LOOKUP(,-1/(LEFTB($A$1:$A18)=" "),$A$1:$A18)&amp;"'!A4:AO4"),)),"")</f>
        <v/>
      </c>
      <c r="G18" t="str">
        <f ca="1">IFERROR(INDEX(INDIRECT("'*"&amp;LOOKUP(,-1/(LEFTB($A$1:$A18)=" "),$A$1:$A18)&amp;"'!A747:AO815"),MATCH($A18,INDIRECT("'*"&amp;LOOKUP(,-1/(LEFTB($A$1:$A18)=" "),$A$1:$A18)&amp;"'!A747:AO815"),),MATCH(G$1,INDIRECT("'*"&amp;LOOKUP(,-1/(LEFTB($A$1:$A18)=" "),$A$1:$A18)&amp;"'!A4:AO4"),)),"")</f>
        <v/>
      </c>
      <c r="H18" t="str">
        <f ca="1">IFERROR(INDEX(INDIRECT("'*"&amp;LOOKUP(,-1/(LEFTB($A$1:$A18)=" "),$A$1:$A18)&amp;"'!A747:AO815"),MATCH($A18,INDIRECT("'*"&amp;LOOKUP(,-1/(LEFTB($A$1:$A18)=" "),$A$1:$A18)&amp;"'!A747:AO815"),),MATCH(H$1,INDIRECT("'*"&amp;LOOKUP(,-1/(LEFTB($A$1:$A18)=" "),$A$1:$A18)&amp;"'!A4:AO4"),)),"")</f>
        <v/>
      </c>
    </row>
    <row r="19" spans="1:8" x14ac:dyDescent="0.2">
      <c r="A19" s="73" t="s">
        <v>678</v>
      </c>
      <c r="B19" t="str">
        <f ca="1">IFERROR(INDEX(INDIRECT("'*"&amp;LOOKUP(,-1/(LEFTB($A$1:$A19)=" "),$A$1:$A19)&amp;"'!A747:AO815"),MATCH($A19,INDIRECT("'*"&amp;LOOKUP(,-1/(LEFTB($A$1:$A19)=" "),$A$1:$A19)&amp;"'!A747:AO815"),),MATCH(B$1,INDIRECT("'*"&amp;LOOKUP(,-1/(LEFTB($A$1:$A19)=" "),$A$1:$A19)&amp;"'!A4:AO4"),)),"")</f>
        <v/>
      </c>
      <c r="C19" t="str">
        <f ca="1">IFERROR(INDEX(INDIRECT("'*"&amp;LOOKUP(,-1/(LEFTB($A$1:$A19)=" "),$A$1:$A19)&amp;"'!A747:AO815"),MATCH($A19,INDIRECT("'*"&amp;LOOKUP(,-1/(LEFTB($A$1:$A19)=" "),$A$1:$A19)&amp;"'!A747:AO815"),),MATCH(C$1,INDIRECT("'*"&amp;LOOKUP(,-1/(LEFTB($A$1:$A19)=" "),$A$1:$A19)&amp;"'!A4:AO4"),)),"")</f>
        <v/>
      </c>
      <c r="D19" t="str">
        <f ca="1">IFERROR(INDEX(INDIRECT("'*"&amp;LOOKUP(,-1/(LEFTB($A$1:$A19)=" "),$A$1:$A19)&amp;"'!A747:AO815"),MATCH($A19,INDIRECT("'*"&amp;LOOKUP(,-1/(LEFTB($A$1:$A19)=" "),$A$1:$A19)&amp;"'!A747:AO815"),),MATCH(D$1,INDIRECT("'*"&amp;LOOKUP(,-1/(LEFTB($A$1:$A19)=" "),$A$1:$A19)&amp;"'!A4:AO4"),)),"")</f>
        <v/>
      </c>
      <c r="E19" t="str">
        <f ca="1">IFERROR(INDEX(INDIRECT("'*"&amp;LOOKUP(,-1/(LEFTB($A$1:$A19)=" "),$A$1:$A19)&amp;"'!A747:AO815"),MATCH($A19,INDIRECT("'*"&amp;LOOKUP(,-1/(LEFTB($A$1:$A19)=" "),$A$1:$A19)&amp;"'!A747:AO815"),),MATCH(E$1,INDIRECT("'*"&amp;LOOKUP(,-1/(LEFTB($A$1:$A19)=" "),$A$1:$A19)&amp;"'!A4:AO4"),)),"")</f>
        <v/>
      </c>
      <c r="F19" t="str">
        <f ca="1">IFERROR(INDEX(INDIRECT("'*"&amp;LOOKUP(,-1/(LEFTB($A$1:$A19)=" "),$A$1:$A19)&amp;"'!A747:AO815"),MATCH($A19,INDIRECT("'*"&amp;LOOKUP(,-1/(LEFTB($A$1:$A19)=" "),$A$1:$A19)&amp;"'!A747:AO815"),),MATCH(F$1,INDIRECT("'*"&amp;LOOKUP(,-1/(LEFTB($A$1:$A19)=" "),$A$1:$A19)&amp;"'!A4:AO4"),)),"")</f>
        <v/>
      </c>
      <c r="G19" t="str">
        <f ca="1">IFERROR(INDEX(INDIRECT("'*"&amp;LOOKUP(,-1/(LEFTB($A$1:$A19)=" "),$A$1:$A19)&amp;"'!A747:AO815"),MATCH($A19,INDIRECT("'*"&amp;LOOKUP(,-1/(LEFTB($A$1:$A19)=" "),$A$1:$A19)&amp;"'!A747:AO815"),),MATCH(G$1,INDIRECT("'*"&amp;LOOKUP(,-1/(LEFTB($A$1:$A19)=" "),$A$1:$A19)&amp;"'!A4:AO4"),)),"")</f>
        <v/>
      </c>
      <c r="H19" t="str">
        <f ca="1">IFERROR(INDEX(INDIRECT("'*"&amp;LOOKUP(,-1/(LEFTB($A$1:$A19)=" "),$A$1:$A19)&amp;"'!A747:AO815"),MATCH($A19,INDIRECT("'*"&amp;LOOKUP(,-1/(LEFTB($A$1:$A19)=" "),$A$1:$A19)&amp;"'!A747:AO815"),),MATCH(H$1,INDIRECT("'*"&amp;LOOKUP(,-1/(LEFTB($A$1:$A19)=" "),$A$1:$A19)&amp;"'!A4:AO4"),)),"")</f>
        <v/>
      </c>
    </row>
    <row r="20" spans="1:8" x14ac:dyDescent="0.2">
      <c r="A20" s="74" t="s">
        <v>679</v>
      </c>
      <c r="B20" t="str">
        <f ca="1">IFERROR(INDEX(INDIRECT("'*"&amp;LOOKUP(,-1/(LEFTB($A$1:$A20)=" "),$A$1:$A20)&amp;"'!A747:AO815"),MATCH($A20,INDIRECT("'*"&amp;LOOKUP(,-1/(LEFTB($A$1:$A20)=" "),$A$1:$A20)&amp;"'!A747:AO815"),),MATCH(B$1,INDIRECT("'*"&amp;LOOKUP(,-1/(LEFTB($A$1:$A20)=" "),$A$1:$A20)&amp;"'!A4:AO4"),)),"")</f>
        <v/>
      </c>
      <c r="C20" t="str">
        <f ca="1">IFERROR(INDEX(INDIRECT("'*"&amp;LOOKUP(,-1/(LEFTB($A$1:$A20)=" "),$A$1:$A20)&amp;"'!A747:AO815"),MATCH($A20,INDIRECT("'*"&amp;LOOKUP(,-1/(LEFTB($A$1:$A20)=" "),$A$1:$A20)&amp;"'!A747:AO815"),),MATCH(C$1,INDIRECT("'*"&amp;LOOKUP(,-1/(LEFTB($A$1:$A20)=" "),$A$1:$A20)&amp;"'!A4:AO4"),)),"")</f>
        <v/>
      </c>
      <c r="D20" t="str">
        <f ca="1">IFERROR(INDEX(INDIRECT("'*"&amp;LOOKUP(,-1/(LEFTB($A$1:$A20)=" "),$A$1:$A20)&amp;"'!A747:AO815"),MATCH($A20,INDIRECT("'*"&amp;LOOKUP(,-1/(LEFTB($A$1:$A20)=" "),$A$1:$A20)&amp;"'!A747:AO815"),),MATCH(D$1,INDIRECT("'*"&amp;LOOKUP(,-1/(LEFTB($A$1:$A20)=" "),$A$1:$A20)&amp;"'!A4:AO4"),)),"")</f>
        <v/>
      </c>
      <c r="E20" t="str">
        <f ca="1">IFERROR(INDEX(INDIRECT("'*"&amp;LOOKUP(,-1/(LEFTB($A$1:$A20)=" "),$A$1:$A20)&amp;"'!A747:AO815"),MATCH($A20,INDIRECT("'*"&amp;LOOKUP(,-1/(LEFTB($A$1:$A20)=" "),$A$1:$A20)&amp;"'!A747:AO815"),),MATCH(E$1,INDIRECT("'*"&amp;LOOKUP(,-1/(LEFTB($A$1:$A20)=" "),$A$1:$A20)&amp;"'!A4:AO4"),)),"")</f>
        <v/>
      </c>
      <c r="F20" t="str">
        <f ca="1">IFERROR(INDEX(INDIRECT("'*"&amp;LOOKUP(,-1/(LEFTB($A$1:$A20)=" "),$A$1:$A20)&amp;"'!A747:AO815"),MATCH($A20,INDIRECT("'*"&amp;LOOKUP(,-1/(LEFTB($A$1:$A20)=" "),$A$1:$A20)&amp;"'!A747:AO815"),),MATCH(F$1,INDIRECT("'*"&amp;LOOKUP(,-1/(LEFTB($A$1:$A20)=" "),$A$1:$A20)&amp;"'!A4:AO4"),)),"")</f>
        <v/>
      </c>
      <c r="G20" t="str">
        <f ca="1">IFERROR(INDEX(INDIRECT("'*"&amp;LOOKUP(,-1/(LEFTB($A$1:$A20)=" "),$A$1:$A20)&amp;"'!A747:AO815"),MATCH($A20,INDIRECT("'*"&amp;LOOKUP(,-1/(LEFTB($A$1:$A20)=" "),$A$1:$A20)&amp;"'!A747:AO815"),),MATCH(G$1,INDIRECT("'*"&amp;LOOKUP(,-1/(LEFTB($A$1:$A20)=" "),$A$1:$A20)&amp;"'!A4:AO4"),)),"")</f>
        <v/>
      </c>
      <c r="H20" t="str">
        <f ca="1">IFERROR(INDEX(INDIRECT("'*"&amp;LOOKUP(,-1/(LEFTB($A$1:$A20)=" "),$A$1:$A20)&amp;"'!A747:AO815"),MATCH($A20,INDIRECT("'*"&amp;LOOKUP(,-1/(LEFTB($A$1:$A20)=" "),$A$1:$A20)&amp;"'!A747:AO815"),),MATCH(H$1,INDIRECT("'*"&amp;LOOKUP(,-1/(LEFTB($A$1:$A20)=" "),$A$1:$A20)&amp;"'!A4:AO4"),)),"")</f>
        <v/>
      </c>
    </row>
    <row r="21" spans="1:8" x14ac:dyDescent="0.2">
      <c r="A21" s="75" t="s">
        <v>680</v>
      </c>
      <c r="B21" t="str">
        <f ca="1">IFERROR(INDEX(INDIRECT("'*"&amp;LOOKUP(,-1/(LEFTB($A$1:$A21)=" "),$A$1:$A21)&amp;"'!A747:AO815"),MATCH($A21,INDIRECT("'*"&amp;LOOKUP(,-1/(LEFTB($A$1:$A21)=" "),$A$1:$A21)&amp;"'!A747:AO815"),),MATCH(B$1,INDIRECT("'*"&amp;LOOKUP(,-1/(LEFTB($A$1:$A21)=" "),$A$1:$A21)&amp;"'!A4:AO4"),)),"")</f>
        <v/>
      </c>
      <c r="C21" t="str">
        <f ca="1">IFERROR(INDEX(INDIRECT("'*"&amp;LOOKUP(,-1/(LEFTB($A$1:$A21)=" "),$A$1:$A21)&amp;"'!A747:AO815"),MATCH($A21,INDIRECT("'*"&amp;LOOKUP(,-1/(LEFTB($A$1:$A21)=" "),$A$1:$A21)&amp;"'!A747:AO815"),),MATCH(C$1,INDIRECT("'*"&amp;LOOKUP(,-1/(LEFTB($A$1:$A21)=" "),$A$1:$A21)&amp;"'!A4:AO4"),)),"")</f>
        <v/>
      </c>
      <c r="D21" t="str">
        <f ca="1">IFERROR(INDEX(INDIRECT("'*"&amp;LOOKUP(,-1/(LEFTB($A$1:$A21)=" "),$A$1:$A21)&amp;"'!A747:AO815"),MATCH($A21,INDIRECT("'*"&amp;LOOKUP(,-1/(LEFTB($A$1:$A21)=" "),$A$1:$A21)&amp;"'!A747:AO815"),),MATCH(D$1,INDIRECT("'*"&amp;LOOKUP(,-1/(LEFTB($A$1:$A21)=" "),$A$1:$A21)&amp;"'!A4:AO4"),)),"")</f>
        <v/>
      </c>
      <c r="E21" t="str">
        <f ca="1">IFERROR(INDEX(INDIRECT("'*"&amp;LOOKUP(,-1/(LEFTB($A$1:$A21)=" "),$A$1:$A21)&amp;"'!A747:AO815"),MATCH($A21,INDIRECT("'*"&amp;LOOKUP(,-1/(LEFTB($A$1:$A21)=" "),$A$1:$A21)&amp;"'!A747:AO815"),),MATCH(E$1,INDIRECT("'*"&amp;LOOKUP(,-1/(LEFTB($A$1:$A21)=" "),$A$1:$A21)&amp;"'!A4:AO4"),)),"")</f>
        <v/>
      </c>
      <c r="F21" t="str">
        <f ca="1">IFERROR(INDEX(INDIRECT("'*"&amp;LOOKUP(,-1/(LEFTB($A$1:$A21)=" "),$A$1:$A21)&amp;"'!A747:AO815"),MATCH($A21,INDIRECT("'*"&amp;LOOKUP(,-1/(LEFTB($A$1:$A21)=" "),$A$1:$A21)&amp;"'!A747:AO815"),),MATCH(F$1,INDIRECT("'*"&amp;LOOKUP(,-1/(LEFTB($A$1:$A21)=" "),$A$1:$A21)&amp;"'!A4:AO4"),)),"")</f>
        <v/>
      </c>
      <c r="G21" t="str">
        <f ca="1">IFERROR(INDEX(INDIRECT("'*"&amp;LOOKUP(,-1/(LEFTB($A$1:$A21)=" "),$A$1:$A21)&amp;"'!A747:AO815"),MATCH($A21,INDIRECT("'*"&amp;LOOKUP(,-1/(LEFTB($A$1:$A21)=" "),$A$1:$A21)&amp;"'!A747:AO815"),),MATCH(G$1,INDIRECT("'*"&amp;LOOKUP(,-1/(LEFTB($A$1:$A21)=" "),$A$1:$A21)&amp;"'!A4:AO4"),)),"")</f>
        <v/>
      </c>
      <c r="H21" t="str">
        <f ca="1">IFERROR(INDEX(INDIRECT("'*"&amp;LOOKUP(,-1/(LEFTB($A$1:$A21)=" "),$A$1:$A21)&amp;"'!A747:AO815"),MATCH($A21,INDIRECT("'*"&amp;LOOKUP(,-1/(LEFTB($A$1:$A21)=" "),$A$1:$A21)&amp;"'!A747:AO815"),),MATCH(H$1,INDIRECT("'*"&amp;LOOKUP(,-1/(LEFTB($A$1:$A21)=" "),$A$1:$A21)&amp;"'!A4:AO4"),)),"")</f>
        <v/>
      </c>
    </row>
    <row r="22" spans="1:8" x14ac:dyDescent="0.2">
      <c r="A22" s="76" t="s">
        <v>681</v>
      </c>
      <c r="B22" t="str">
        <f ca="1">IFERROR(INDEX(INDIRECT("'*"&amp;LOOKUP(,-1/(LEFTB($A$1:$A22)=" "),$A$1:$A22)&amp;"'!A747:AO815"),MATCH($A22,INDIRECT("'*"&amp;LOOKUP(,-1/(LEFTB($A$1:$A22)=" "),$A$1:$A22)&amp;"'!A747:AO815"),),MATCH(B$1,INDIRECT("'*"&amp;LOOKUP(,-1/(LEFTB($A$1:$A22)=" "),$A$1:$A22)&amp;"'!A4:AO4"),)),"")</f>
        <v/>
      </c>
      <c r="C22" t="str">
        <f ca="1">IFERROR(INDEX(INDIRECT("'*"&amp;LOOKUP(,-1/(LEFTB($A$1:$A22)=" "),$A$1:$A22)&amp;"'!A747:AO815"),MATCH($A22,INDIRECT("'*"&amp;LOOKUP(,-1/(LEFTB($A$1:$A22)=" "),$A$1:$A22)&amp;"'!A747:AO815"),),MATCH(C$1,INDIRECT("'*"&amp;LOOKUP(,-1/(LEFTB($A$1:$A22)=" "),$A$1:$A22)&amp;"'!A4:AO4"),)),"")</f>
        <v/>
      </c>
      <c r="D22" t="str">
        <f ca="1">IFERROR(INDEX(INDIRECT("'*"&amp;LOOKUP(,-1/(LEFTB($A$1:$A22)=" "),$A$1:$A22)&amp;"'!A747:AO815"),MATCH($A22,INDIRECT("'*"&amp;LOOKUP(,-1/(LEFTB($A$1:$A22)=" "),$A$1:$A22)&amp;"'!A747:AO815"),),MATCH(D$1,INDIRECT("'*"&amp;LOOKUP(,-1/(LEFTB($A$1:$A22)=" "),$A$1:$A22)&amp;"'!A4:AO4"),)),"")</f>
        <v/>
      </c>
      <c r="E22" t="str">
        <f ca="1">IFERROR(INDEX(INDIRECT("'*"&amp;LOOKUP(,-1/(LEFTB($A$1:$A22)=" "),$A$1:$A22)&amp;"'!A747:AO815"),MATCH($A22,INDIRECT("'*"&amp;LOOKUP(,-1/(LEFTB($A$1:$A22)=" "),$A$1:$A22)&amp;"'!A747:AO815"),),MATCH(E$1,INDIRECT("'*"&amp;LOOKUP(,-1/(LEFTB($A$1:$A22)=" "),$A$1:$A22)&amp;"'!A4:AO4"),)),"")</f>
        <v/>
      </c>
      <c r="F22" t="str">
        <f ca="1">IFERROR(INDEX(INDIRECT("'*"&amp;LOOKUP(,-1/(LEFTB($A$1:$A22)=" "),$A$1:$A22)&amp;"'!A747:AO815"),MATCH($A22,INDIRECT("'*"&amp;LOOKUP(,-1/(LEFTB($A$1:$A22)=" "),$A$1:$A22)&amp;"'!A747:AO815"),),MATCH(F$1,INDIRECT("'*"&amp;LOOKUP(,-1/(LEFTB($A$1:$A22)=" "),$A$1:$A22)&amp;"'!A4:AO4"),)),"")</f>
        <v/>
      </c>
      <c r="G22" t="str">
        <f ca="1">IFERROR(INDEX(INDIRECT("'*"&amp;LOOKUP(,-1/(LEFTB($A$1:$A22)=" "),$A$1:$A22)&amp;"'!A747:AO815"),MATCH($A22,INDIRECT("'*"&amp;LOOKUP(,-1/(LEFTB($A$1:$A22)=" "),$A$1:$A22)&amp;"'!A747:AO815"),),MATCH(G$1,INDIRECT("'*"&amp;LOOKUP(,-1/(LEFTB($A$1:$A22)=" "),$A$1:$A22)&amp;"'!A4:AO4"),)),"")</f>
        <v/>
      </c>
      <c r="H22" t="str">
        <f ca="1">IFERROR(INDEX(INDIRECT("'*"&amp;LOOKUP(,-1/(LEFTB($A$1:$A22)=" "),$A$1:$A22)&amp;"'!A747:AO815"),MATCH($A22,INDIRECT("'*"&amp;LOOKUP(,-1/(LEFTB($A$1:$A22)=" "),$A$1:$A22)&amp;"'!A747:AO815"),),MATCH(H$1,INDIRECT("'*"&amp;LOOKUP(,-1/(LEFTB($A$1:$A22)=" "),$A$1:$A22)&amp;"'!A4:AO4"),)),"")</f>
        <v/>
      </c>
    </row>
    <row r="23" spans="1:8" x14ac:dyDescent="0.2">
      <c r="A23" s="77" t="s">
        <v>682</v>
      </c>
      <c r="B23" t="str">
        <f ca="1">IFERROR(INDEX(INDIRECT("'*"&amp;LOOKUP(,-1/(LEFTB($A$1:$A23)=" "),$A$1:$A23)&amp;"'!A747:AO815"),MATCH($A23,INDIRECT("'*"&amp;LOOKUP(,-1/(LEFTB($A$1:$A23)=" "),$A$1:$A23)&amp;"'!A747:AO815"),),MATCH(B$1,INDIRECT("'*"&amp;LOOKUP(,-1/(LEFTB($A$1:$A23)=" "),$A$1:$A23)&amp;"'!A4:AO4"),)),"")</f>
        <v/>
      </c>
      <c r="C23" t="str">
        <f ca="1">IFERROR(INDEX(INDIRECT("'*"&amp;LOOKUP(,-1/(LEFTB($A$1:$A23)=" "),$A$1:$A23)&amp;"'!A747:AO815"),MATCH($A23,INDIRECT("'*"&amp;LOOKUP(,-1/(LEFTB($A$1:$A23)=" "),$A$1:$A23)&amp;"'!A747:AO815"),),MATCH(C$1,INDIRECT("'*"&amp;LOOKUP(,-1/(LEFTB($A$1:$A23)=" "),$A$1:$A23)&amp;"'!A4:AO4"),)),"")</f>
        <v/>
      </c>
      <c r="D23" t="str">
        <f ca="1">IFERROR(INDEX(INDIRECT("'*"&amp;LOOKUP(,-1/(LEFTB($A$1:$A23)=" "),$A$1:$A23)&amp;"'!A747:AO815"),MATCH($A23,INDIRECT("'*"&amp;LOOKUP(,-1/(LEFTB($A$1:$A23)=" "),$A$1:$A23)&amp;"'!A747:AO815"),),MATCH(D$1,INDIRECT("'*"&amp;LOOKUP(,-1/(LEFTB($A$1:$A23)=" "),$A$1:$A23)&amp;"'!A4:AO4"),)),"")</f>
        <v/>
      </c>
      <c r="E23" t="str">
        <f ca="1">IFERROR(INDEX(INDIRECT("'*"&amp;LOOKUP(,-1/(LEFTB($A$1:$A23)=" "),$A$1:$A23)&amp;"'!A747:AO815"),MATCH($A23,INDIRECT("'*"&amp;LOOKUP(,-1/(LEFTB($A$1:$A23)=" "),$A$1:$A23)&amp;"'!A747:AO815"),),MATCH(E$1,INDIRECT("'*"&amp;LOOKUP(,-1/(LEFTB($A$1:$A23)=" "),$A$1:$A23)&amp;"'!A4:AO4"),)),"")</f>
        <v/>
      </c>
      <c r="F23" t="str">
        <f ca="1">IFERROR(INDEX(INDIRECT("'*"&amp;LOOKUP(,-1/(LEFTB($A$1:$A23)=" "),$A$1:$A23)&amp;"'!A747:AO815"),MATCH($A23,INDIRECT("'*"&amp;LOOKUP(,-1/(LEFTB($A$1:$A23)=" "),$A$1:$A23)&amp;"'!A747:AO815"),),MATCH(F$1,INDIRECT("'*"&amp;LOOKUP(,-1/(LEFTB($A$1:$A23)=" "),$A$1:$A23)&amp;"'!A4:AO4"),)),"")</f>
        <v/>
      </c>
      <c r="G23" t="str">
        <f ca="1">IFERROR(INDEX(INDIRECT("'*"&amp;LOOKUP(,-1/(LEFTB($A$1:$A23)=" "),$A$1:$A23)&amp;"'!A747:AO815"),MATCH($A23,INDIRECT("'*"&amp;LOOKUP(,-1/(LEFTB($A$1:$A23)=" "),$A$1:$A23)&amp;"'!A747:AO815"),),MATCH(G$1,INDIRECT("'*"&amp;LOOKUP(,-1/(LEFTB($A$1:$A23)=" "),$A$1:$A23)&amp;"'!A4:AO4"),)),"")</f>
        <v/>
      </c>
      <c r="H23" t="str">
        <f ca="1">IFERROR(INDEX(INDIRECT("'*"&amp;LOOKUP(,-1/(LEFTB($A$1:$A23)=" "),$A$1:$A23)&amp;"'!A747:AO815"),MATCH($A23,INDIRECT("'*"&amp;LOOKUP(,-1/(LEFTB($A$1:$A23)=" "),$A$1:$A23)&amp;"'!A747:AO815"),),MATCH(H$1,INDIRECT("'*"&amp;LOOKUP(,-1/(LEFTB($A$1:$A23)=" "),$A$1:$A23)&amp;"'!A4:AO4"),)),"")</f>
        <v/>
      </c>
    </row>
    <row r="24" spans="1:8" x14ac:dyDescent="0.2">
      <c r="A24" s="78" t="s">
        <v>683</v>
      </c>
      <c r="B24" t="str">
        <f ca="1">IFERROR(INDEX(INDIRECT("'*"&amp;LOOKUP(,-1/(LEFTB($A$1:$A24)=" "),$A$1:$A24)&amp;"'!A747:AO815"),MATCH($A24,INDIRECT("'*"&amp;LOOKUP(,-1/(LEFTB($A$1:$A24)=" "),$A$1:$A24)&amp;"'!A747:AO815"),),MATCH(B$1,INDIRECT("'*"&amp;LOOKUP(,-1/(LEFTB($A$1:$A24)=" "),$A$1:$A24)&amp;"'!A4:AO4"),)),"")</f>
        <v/>
      </c>
      <c r="C24" t="str">
        <f ca="1">IFERROR(INDEX(INDIRECT("'*"&amp;LOOKUP(,-1/(LEFTB($A$1:$A24)=" "),$A$1:$A24)&amp;"'!A747:AO815"),MATCH($A24,INDIRECT("'*"&amp;LOOKUP(,-1/(LEFTB($A$1:$A24)=" "),$A$1:$A24)&amp;"'!A747:AO815"),),MATCH(C$1,INDIRECT("'*"&amp;LOOKUP(,-1/(LEFTB($A$1:$A24)=" "),$A$1:$A24)&amp;"'!A4:AO4"),)),"")</f>
        <v/>
      </c>
      <c r="D24" t="str">
        <f ca="1">IFERROR(INDEX(INDIRECT("'*"&amp;LOOKUP(,-1/(LEFTB($A$1:$A24)=" "),$A$1:$A24)&amp;"'!A747:AO815"),MATCH($A24,INDIRECT("'*"&amp;LOOKUP(,-1/(LEFTB($A$1:$A24)=" "),$A$1:$A24)&amp;"'!A747:AO815"),),MATCH(D$1,INDIRECT("'*"&amp;LOOKUP(,-1/(LEFTB($A$1:$A24)=" "),$A$1:$A24)&amp;"'!A4:AO4"),)),"")</f>
        <v/>
      </c>
      <c r="E24" t="str">
        <f ca="1">IFERROR(INDEX(INDIRECT("'*"&amp;LOOKUP(,-1/(LEFTB($A$1:$A24)=" "),$A$1:$A24)&amp;"'!A747:AO815"),MATCH($A24,INDIRECT("'*"&amp;LOOKUP(,-1/(LEFTB($A$1:$A24)=" "),$A$1:$A24)&amp;"'!A747:AO815"),),MATCH(E$1,INDIRECT("'*"&amp;LOOKUP(,-1/(LEFTB($A$1:$A24)=" "),$A$1:$A24)&amp;"'!A4:AO4"),)),"")</f>
        <v/>
      </c>
      <c r="F24" t="str">
        <f ca="1">IFERROR(INDEX(INDIRECT("'*"&amp;LOOKUP(,-1/(LEFTB($A$1:$A24)=" "),$A$1:$A24)&amp;"'!A747:AO815"),MATCH($A24,INDIRECT("'*"&amp;LOOKUP(,-1/(LEFTB($A$1:$A24)=" "),$A$1:$A24)&amp;"'!A747:AO815"),),MATCH(F$1,INDIRECT("'*"&amp;LOOKUP(,-1/(LEFTB($A$1:$A24)=" "),$A$1:$A24)&amp;"'!A4:AO4"),)),"")</f>
        <v/>
      </c>
      <c r="G24" t="str">
        <f ca="1">IFERROR(INDEX(INDIRECT("'*"&amp;LOOKUP(,-1/(LEFTB($A$1:$A24)=" "),$A$1:$A24)&amp;"'!A747:AO815"),MATCH($A24,INDIRECT("'*"&amp;LOOKUP(,-1/(LEFTB($A$1:$A24)=" "),$A$1:$A24)&amp;"'!A747:AO815"),),MATCH(G$1,INDIRECT("'*"&amp;LOOKUP(,-1/(LEFTB($A$1:$A24)=" "),$A$1:$A24)&amp;"'!A4:AO4"),)),"")</f>
        <v/>
      </c>
      <c r="H24" t="str">
        <f ca="1">IFERROR(INDEX(INDIRECT("'*"&amp;LOOKUP(,-1/(LEFTB($A$1:$A24)=" "),$A$1:$A24)&amp;"'!A747:AO815"),MATCH($A24,INDIRECT("'*"&amp;LOOKUP(,-1/(LEFTB($A$1:$A24)=" "),$A$1:$A24)&amp;"'!A747:AO815"),),MATCH(H$1,INDIRECT("'*"&amp;LOOKUP(,-1/(LEFTB($A$1:$A24)=" "),$A$1:$A24)&amp;"'!A4:AO4"),)),"")</f>
        <v/>
      </c>
    </row>
    <row r="25" spans="1:8" x14ac:dyDescent="0.2">
      <c r="A25" s="79" t="s">
        <v>684</v>
      </c>
      <c r="B25" t="str">
        <f ca="1">IFERROR(INDEX(INDIRECT("'*"&amp;LOOKUP(,-1/(LEFTB($A$1:$A25)=" "),$A$1:$A25)&amp;"'!A747:AO815"),MATCH($A25,INDIRECT("'*"&amp;LOOKUP(,-1/(LEFTB($A$1:$A25)=" "),$A$1:$A25)&amp;"'!A747:AO815"),),MATCH(B$1,INDIRECT("'*"&amp;LOOKUP(,-1/(LEFTB($A$1:$A25)=" "),$A$1:$A25)&amp;"'!A4:AO4"),)),"")</f>
        <v/>
      </c>
      <c r="C25" t="str">
        <f ca="1">IFERROR(INDEX(INDIRECT("'*"&amp;LOOKUP(,-1/(LEFTB($A$1:$A25)=" "),$A$1:$A25)&amp;"'!A747:AO815"),MATCH($A25,INDIRECT("'*"&amp;LOOKUP(,-1/(LEFTB($A$1:$A25)=" "),$A$1:$A25)&amp;"'!A747:AO815"),),MATCH(C$1,INDIRECT("'*"&amp;LOOKUP(,-1/(LEFTB($A$1:$A25)=" "),$A$1:$A25)&amp;"'!A4:AO4"),)),"")</f>
        <v/>
      </c>
      <c r="D25" t="str">
        <f ca="1">IFERROR(INDEX(INDIRECT("'*"&amp;LOOKUP(,-1/(LEFTB($A$1:$A25)=" "),$A$1:$A25)&amp;"'!A747:AO815"),MATCH($A25,INDIRECT("'*"&amp;LOOKUP(,-1/(LEFTB($A$1:$A25)=" "),$A$1:$A25)&amp;"'!A747:AO815"),),MATCH(D$1,INDIRECT("'*"&amp;LOOKUP(,-1/(LEFTB($A$1:$A25)=" "),$A$1:$A25)&amp;"'!A4:AO4"),)),"")</f>
        <v/>
      </c>
      <c r="E25" t="str">
        <f ca="1">IFERROR(INDEX(INDIRECT("'*"&amp;LOOKUP(,-1/(LEFTB($A$1:$A25)=" "),$A$1:$A25)&amp;"'!A747:AO815"),MATCH($A25,INDIRECT("'*"&amp;LOOKUP(,-1/(LEFTB($A$1:$A25)=" "),$A$1:$A25)&amp;"'!A747:AO815"),),MATCH(E$1,INDIRECT("'*"&amp;LOOKUP(,-1/(LEFTB($A$1:$A25)=" "),$A$1:$A25)&amp;"'!A4:AO4"),)),"")</f>
        <v/>
      </c>
      <c r="F25" t="str">
        <f ca="1">IFERROR(INDEX(INDIRECT("'*"&amp;LOOKUP(,-1/(LEFTB($A$1:$A25)=" "),$A$1:$A25)&amp;"'!A747:AO815"),MATCH($A25,INDIRECT("'*"&amp;LOOKUP(,-1/(LEFTB($A$1:$A25)=" "),$A$1:$A25)&amp;"'!A747:AO815"),),MATCH(F$1,INDIRECT("'*"&amp;LOOKUP(,-1/(LEFTB($A$1:$A25)=" "),$A$1:$A25)&amp;"'!A4:AO4"),)),"")</f>
        <v/>
      </c>
      <c r="G25" t="str">
        <f ca="1">IFERROR(INDEX(INDIRECT("'*"&amp;LOOKUP(,-1/(LEFTB($A$1:$A25)=" "),$A$1:$A25)&amp;"'!A747:AO815"),MATCH($A25,INDIRECT("'*"&amp;LOOKUP(,-1/(LEFTB($A$1:$A25)=" "),$A$1:$A25)&amp;"'!A747:AO815"),),MATCH(G$1,INDIRECT("'*"&amp;LOOKUP(,-1/(LEFTB($A$1:$A25)=" "),$A$1:$A25)&amp;"'!A4:AO4"),)),"")</f>
        <v/>
      </c>
      <c r="H25" t="str">
        <f ca="1">IFERROR(INDEX(INDIRECT("'*"&amp;LOOKUP(,-1/(LEFTB($A$1:$A25)=" "),$A$1:$A25)&amp;"'!A747:AO815"),MATCH($A25,INDIRECT("'*"&amp;LOOKUP(,-1/(LEFTB($A$1:$A25)=" "),$A$1:$A25)&amp;"'!A747:AO815"),),MATCH(H$1,INDIRECT("'*"&amp;LOOKUP(,-1/(LEFTB($A$1:$A25)=" "),$A$1:$A25)&amp;"'!A4:AO4"),)),"")</f>
        <v/>
      </c>
    </row>
    <row r="26" spans="1:8" x14ac:dyDescent="0.2">
      <c r="A26" s="80" t="s">
        <v>685</v>
      </c>
      <c r="B26" t="str">
        <f ca="1">IFERROR(INDEX(INDIRECT("'*"&amp;LOOKUP(,-1/(LEFTB($A$1:$A26)=" "),$A$1:$A26)&amp;"'!A747:AO815"),MATCH($A26,INDIRECT("'*"&amp;LOOKUP(,-1/(LEFTB($A$1:$A26)=" "),$A$1:$A26)&amp;"'!A747:AO815"),),MATCH(B$1,INDIRECT("'*"&amp;LOOKUP(,-1/(LEFTB($A$1:$A26)=" "),$A$1:$A26)&amp;"'!A4:AO4"),)),"")</f>
        <v/>
      </c>
      <c r="C26" t="str">
        <f ca="1">IFERROR(INDEX(INDIRECT("'*"&amp;LOOKUP(,-1/(LEFTB($A$1:$A26)=" "),$A$1:$A26)&amp;"'!A747:AO815"),MATCH($A26,INDIRECT("'*"&amp;LOOKUP(,-1/(LEFTB($A$1:$A26)=" "),$A$1:$A26)&amp;"'!A747:AO815"),),MATCH(C$1,INDIRECT("'*"&amp;LOOKUP(,-1/(LEFTB($A$1:$A26)=" "),$A$1:$A26)&amp;"'!A4:AO4"),)),"")</f>
        <v/>
      </c>
      <c r="D26" t="str">
        <f ca="1">IFERROR(INDEX(INDIRECT("'*"&amp;LOOKUP(,-1/(LEFTB($A$1:$A26)=" "),$A$1:$A26)&amp;"'!A747:AO815"),MATCH($A26,INDIRECT("'*"&amp;LOOKUP(,-1/(LEFTB($A$1:$A26)=" "),$A$1:$A26)&amp;"'!A747:AO815"),),MATCH(D$1,INDIRECT("'*"&amp;LOOKUP(,-1/(LEFTB($A$1:$A26)=" "),$A$1:$A26)&amp;"'!A4:AO4"),)),"")</f>
        <v/>
      </c>
      <c r="E26" t="str">
        <f ca="1">IFERROR(INDEX(INDIRECT("'*"&amp;LOOKUP(,-1/(LEFTB($A$1:$A26)=" "),$A$1:$A26)&amp;"'!A747:AO815"),MATCH($A26,INDIRECT("'*"&amp;LOOKUP(,-1/(LEFTB($A$1:$A26)=" "),$A$1:$A26)&amp;"'!A747:AO815"),),MATCH(E$1,INDIRECT("'*"&amp;LOOKUP(,-1/(LEFTB($A$1:$A26)=" "),$A$1:$A26)&amp;"'!A4:AO4"),)),"")</f>
        <v/>
      </c>
      <c r="F26" t="str">
        <f ca="1">IFERROR(INDEX(INDIRECT("'*"&amp;LOOKUP(,-1/(LEFTB($A$1:$A26)=" "),$A$1:$A26)&amp;"'!A747:AO815"),MATCH($A26,INDIRECT("'*"&amp;LOOKUP(,-1/(LEFTB($A$1:$A26)=" "),$A$1:$A26)&amp;"'!A747:AO815"),),MATCH(F$1,INDIRECT("'*"&amp;LOOKUP(,-1/(LEFTB($A$1:$A26)=" "),$A$1:$A26)&amp;"'!A4:AO4"),)),"")</f>
        <v/>
      </c>
      <c r="G26" t="str">
        <f ca="1">IFERROR(INDEX(INDIRECT("'*"&amp;LOOKUP(,-1/(LEFTB($A$1:$A26)=" "),$A$1:$A26)&amp;"'!A747:AO815"),MATCH($A26,INDIRECT("'*"&amp;LOOKUP(,-1/(LEFTB($A$1:$A26)=" "),$A$1:$A26)&amp;"'!A747:AO815"),),MATCH(G$1,INDIRECT("'*"&amp;LOOKUP(,-1/(LEFTB($A$1:$A26)=" "),$A$1:$A26)&amp;"'!A4:AO4"),)),"")</f>
        <v/>
      </c>
      <c r="H26" t="str">
        <f ca="1">IFERROR(INDEX(INDIRECT("'*"&amp;LOOKUP(,-1/(LEFTB($A$1:$A26)=" "),$A$1:$A26)&amp;"'!A747:AO815"),MATCH($A26,INDIRECT("'*"&amp;LOOKUP(,-1/(LEFTB($A$1:$A26)=" "),$A$1:$A26)&amp;"'!A747:AO815"),),MATCH(H$1,INDIRECT("'*"&amp;LOOKUP(,-1/(LEFTB($A$1:$A26)=" "),$A$1:$A26)&amp;"'!A4:AO4"),)),"")</f>
        <v/>
      </c>
    </row>
    <row r="27" spans="1:8" x14ac:dyDescent="0.2">
      <c r="A27" s="81" t="s">
        <v>686</v>
      </c>
      <c r="B27" t="str">
        <f ca="1">IFERROR(INDEX(INDIRECT("'*"&amp;LOOKUP(,-1/(LEFTB($A$1:$A27)=" "),$A$1:$A27)&amp;"'!A747:AO815"),MATCH($A27,INDIRECT("'*"&amp;LOOKUP(,-1/(LEFTB($A$1:$A27)=" "),$A$1:$A27)&amp;"'!A747:AO815"),),MATCH(B$1,INDIRECT("'*"&amp;LOOKUP(,-1/(LEFTB($A$1:$A27)=" "),$A$1:$A27)&amp;"'!A4:AO4"),)),"")</f>
        <v/>
      </c>
      <c r="C27" t="str">
        <f ca="1">IFERROR(INDEX(INDIRECT("'*"&amp;LOOKUP(,-1/(LEFTB($A$1:$A27)=" "),$A$1:$A27)&amp;"'!A747:AO815"),MATCH($A27,INDIRECT("'*"&amp;LOOKUP(,-1/(LEFTB($A$1:$A27)=" "),$A$1:$A27)&amp;"'!A747:AO815"),),MATCH(C$1,INDIRECT("'*"&amp;LOOKUP(,-1/(LEFTB($A$1:$A27)=" "),$A$1:$A27)&amp;"'!A4:AO4"),)),"")</f>
        <v/>
      </c>
      <c r="D27" t="str">
        <f ca="1">IFERROR(INDEX(INDIRECT("'*"&amp;LOOKUP(,-1/(LEFTB($A$1:$A27)=" "),$A$1:$A27)&amp;"'!A747:AO815"),MATCH($A27,INDIRECT("'*"&amp;LOOKUP(,-1/(LEFTB($A$1:$A27)=" "),$A$1:$A27)&amp;"'!A747:AO815"),),MATCH(D$1,INDIRECT("'*"&amp;LOOKUP(,-1/(LEFTB($A$1:$A27)=" "),$A$1:$A27)&amp;"'!A4:AO4"),)),"")</f>
        <v/>
      </c>
      <c r="E27" t="str">
        <f ca="1">IFERROR(INDEX(INDIRECT("'*"&amp;LOOKUP(,-1/(LEFTB($A$1:$A27)=" "),$A$1:$A27)&amp;"'!A747:AO815"),MATCH($A27,INDIRECT("'*"&amp;LOOKUP(,-1/(LEFTB($A$1:$A27)=" "),$A$1:$A27)&amp;"'!A747:AO815"),),MATCH(E$1,INDIRECT("'*"&amp;LOOKUP(,-1/(LEFTB($A$1:$A27)=" "),$A$1:$A27)&amp;"'!A4:AO4"),)),"")</f>
        <v/>
      </c>
      <c r="F27" t="str">
        <f ca="1">IFERROR(INDEX(INDIRECT("'*"&amp;LOOKUP(,-1/(LEFTB($A$1:$A27)=" "),$A$1:$A27)&amp;"'!A747:AO815"),MATCH($A27,INDIRECT("'*"&amp;LOOKUP(,-1/(LEFTB($A$1:$A27)=" "),$A$1:$A27)&amp;"'!A747:AO815"),),MATCH(F$1,INDIRECT("'*"&amp;LOOKUP(,-1/(LEFTB($A$1:$A27)=" "),$A$1:$A27)&amp;"'!A4:AO4"),)),"")</f>
        <v/>
      </c>
      <c r="G27" t="str">
        <f ca="1">IFERROR(INDEX(INDIRECT("'*"&amp;LOOKUP(,-1/(LEFTB($A$1:$A27)=" "),$A$1:$A27)&amp;"'!A747:AO815"),MATCH($A27,INDIRECT("'*"&amp;LOOKUP(,-1/(LEFTB($A$1:$A27)=" "),$A$1:$A27)&amp;"'!A747:AO815"),),MATCH(G$1,INDIRECT("'*"&amp;LOOKUP(,-1/(LEFTB($A$1:$A27)=" "),$A$1:$A27)&amp;"'!A4:AO4"),)),"")</f>
        <v/>
      </c>
      <c r="H27" t="str">
        <f ca="1">IFERROR(INDEX(INDIRECT("'*"&amp;LOOKUP(,-1/(LEFTB($A$1:$A27)=" "),$A$1:$A27)&amp;"'!A747:AO815"),MATCH($A27,INDIRECT("'*"&amp;LOOKUP(,-1/(LEFTB($A$1:$A27)=" "),$A$1:$A27)&amp;"'!A747:AO815"),),MATCH(H$1,INDIRECT("'*"&amp;LOOKUP(,-1/(LEFTB($A$1:$A27)=" "),$A$1:$A27)&amp;"'!A4:AO4"),)),"")</f>
        <v/>
      </c>
    </row>
    <row r="28" spans="1:8" x14ac:dyDescent="0.2">
      <c r="A28" s="84" t="s">
        <v>687</v>
      </c>
      <c r="B28" t="str">
        <f ca="1">IFERROR(INDEX(INDIRECT("'*"&amp;LOOKUP(,-1/(LEFTB($A$1:$A28)=" "),$A$1:$A28)&amp;"'!A747:AO815"),MATCH($A28,INDIRECT("'*"&amp;LOOKUP(,-1/(LEFTB($A$1:$A28)=" "),$A$1:$A28)&amp;"'!A747:AO815"),),MATCH(B$1,INDIRECT("'*"&amp;LOOKUP(,-1/(LEFTB($A$1:$A28)=" "),$A$1:$A28)&amp;"'!A4:AO4"),)),"")</f>
        <v/>
      </c>
      <c r="C28" t="str">
        <f ca="1">IFERROR(INDEX(INDIRECT("'*"&amp;LOOKUP(,-1/(LEFTB($A$1:$A28)=" "),$A$1:$A28)&amp;"'!A747:AO815"),MATCH($A28,INDIRECT("'*"&amp;LOOKUP(,-1/(LEFTB($A$1:$A28)=" "),$A$1:$A28)&amp;"'!A747:AO815"),),MATCH(C$1,INDIRECT("'*"&amp;LOOKUP(,-1/(LEFTB($A$1:$A28)=" "),$A$1:$A28)&amp;"'!A4:AO4"),)),"")</f>
        <v/>
      </c>
      <c r="D28" t="str">
        <f ca="1">IFERROR(INDEX(INDIRECT("'*"&amp;LOOKUP(,-1/(LEFTB($A$1:$A28)=" "),$A$1:$A28)&amp;"'!A747:AO815"),MATCH($A28,INDIRECT("'*"&amp;LOOKUP(,-1/(LEFTB($A$1:$A28)=" "),$A$1:$A28)&amp;"'!A747:AO815"),),MATCH(D$1,INDIRECT("'*"&amp;LOOKUP(,-1/(LEFTB($A$1:$A28)=" "),$A$1:$A28)&amp;"'!A4:AO4"),)),"")</f>
        <v/>
      </c>
      <c r="E28" t="str">
        <f ca="1">IFERROR(INDEX(INDIRECT("'*"&amp;LOOKUP(,-1/(LEFTB($A$1:$A28)=" "),$A$1:$A28)&amp;"'!A747:AO815"),MATCH($A28,INDIRECT("'*"&amp;LOOKUP(,-1/(LEFTB($A$1:$A28)=" "),$A$1:$A28)&amp;"'!A747:AO815"),),MATCH(E$1,INDIRECT("'*"&amp;LOOKUP(,-1/(LEFTB($A$1:$A28)=" "),$A$1:$A28)&amp;"'!A4:AO4"),)),"")</f>
        <v/>
      </c>
      <c r="F28" t="str">
        <f ca="1">IFERROR(INDEX(INDIRECT("'*"&amp;LOOKUP(,-1/(LEFTB($A$1:$A28)=" "),$A$1:$A28)&amp;"'!A747:AO815"),MATCH($A28,INDIRECT("'*"&amp;LOOKUP(,-1/(LEFTB($A$1:$A28)=" "),$A$1:$A28)&amp;"'!A747:AO815"),),MATCH(F$1,INDIRECT("'*"&amp;LOOKUP(,-1/(LEFTB($A$1:$A28)=" "),$A$1:$A28)&amp;"'!A4:AO4"),)),"")</f>
        <v/>
      </c>
      <c r="G28" t="str">
        <f ca="1">IFERROR(INDEX(INDIRECT("'*"&amp;LOOKUP(,-1/(LEFTB($A$1:$A28)=" "),$A$1:$A28)&amp;"'!A747:AO815"),MATCH($A28,INDIRECT("'*"&amp;LOOKUP(,-1/(LEFTB($A$1:$A28)=" "),$A$1:$A28)&amp;"'!A747:AO815"),),MATCH(G$1,INDIRECT("'*"&amp;LOOKUP(,-1/(LEFTB($A$1:$A28)=" "),$A$1:$A28)&amp;"'!A4:AO4"),)),"")</f>
        <v/>
      </c>
    </row>
    <row r="29" spans="1:8" x14ac:dyDescent="0.2">
      <c r="A29" s="83" t="s">
        <v>688</v>
      </c>
      <c r="B29" t="str">
        <f ca="1">IFERROR(INDEX(INDIRECT("'*"&amp;LOOKUP(,-1/(LEFTB($A$1:$A29)=" "),$A$1:$A29)&amp;"'!A747:AO815"),MATCH($A29,INDIRECT("'*"&amp;LOOKUP(,-1/(LEFTB($A$1:$A29)=" "),$A$1:$A29)&amp;"'!A747:AO815"),),MATCH(B$1,INDIRECT("'*"&amp;LOOKUP(,-1/(LEFTB($A$1:$A29)=" "),$A$1:$A29)&amp;"'!A4:AO4"),)),"")</f>
        <v/>
      </c>
      <c r="C29" t="str">
        <f ca="1">IFERROR(INDEX(INDIRECT("'*"&amp;LOOKUP(,-1/(LEFTB($A$1:$A29)=" "),$A$1:$A29)&amp;"'!A747:AO815"),MATCH($A29,INDIRECT("'*"&amp;LOOKUP(,-1/(LEFTB($A$1:$A29)=" "),$A$1:$A29)&amp;"'!A747:AO815"),),MATCH(C$1,INDIRECT("'*"&amp;LOOKUP(,-1/(LEFTB($A$1:$A29)=" "),$A$1:$A29)&amp;"'!A4:AO4"),)),"")</f>
        <v/>
      </c>
      <c r="D29" t="str">
        <f ca="1">IFERROR(INDEX(INDIRECT("'*"&amp;LOOKUP(,-1/(LEFTB($A$1:$A29)=" "),$A$1:$A29)&amp;"'!A747:AO815"),MATCH($A29,INDIRECT("'*"&amp;LOOKUP(,-1/(LEFTB($A$1:$A29)=" "),$A$1:$A29)&amp;"'!A747:AO815"),),MATCH(D$1,INDIRECT("'*"&amp;LOOKUP(,-1/(LEFTB($A$1:$A29)=" "),$A$1:$A29)&amp;"'!A4:AO4"),)),"")</f>
        <v/>
      </c>
      <c r="E29" t="str">
        <f ca="1">IFERROR(INDEX(INDIRECT("'*"&amp;LOOKUP(,-1/(LEFTB($A$1:$A29)=" "),$A$1:$A29)&amp;"'!A747:AO815"),MATCH($A29,INDIRECT("'*"&amp;LOOKUP(,-1/(LEFTB($A$1:$A29)=" "),$A$1:$A29)&amp;"'!A747:AO815"),),MATCH(E$1,INDIRECT("'*"&amp;LOOKUP(,-1/(LEFTB($A$1:$A29)=" "),$A$1:$A29)&amp;"'!A4:AO4"),)),"")</f>
        <v/>
      </c>
      <c r="F29" t="str">
        <f ca="1">IFERROR(INDEX(INDIRECT("'*"&amp;LOOKUP(,-1/(LEFTB($A$1:$A29)=" "),$A$1:$A29)&amp;"'!A747:AO815"),MATCH($A29,INDIRECT("'*"&amp;LOOKUP(,-1/(LEFTB($A$1:$A29)=" "),$A$1:$A29)&amp;"'!A747:AO815"),),MATCH(F$1,INDIRECT("'*"&amp;LOOKUP(,-1/(LEFTB($A$1:$A29)=" "),$A$1:$A29)&amp;"'!A4:AO4"),)),"")</f>
        <v/>
      </c>
      <c r="G29" t="str">
        <f ca="1">IFERROR(INDEX(INDIRECT("'*"&amp;LOOKUP(,-1/(LEFTB($A$1:$A29)=" "),$A$1:$A29)&amp;"'!A747:AO815"),MATCH($A29,INDIRECT("'*"&amp;LOOKUP(,-1/(LEFTB($A$1:$A29)=" "),$A$1:$A29)&amp;"'!A747:AO815"),),MATCH(G$1,INDIRECT("'*"&amp;LOOKUP(,-1/(LEFTB($A$1:$A29)=" "),$A$1:$A29)&amp;"'!A4:AO4"),)),"")</f>
        <v/>
      </c>
    </row>
    <row r="30" spans="1:8" x14ac:dyDescent="0.2">
      <c r="A30" s="72" t="s">
        <v>724</v>
      </c>
      <c r="B30" t="str">
        <f ca="1">IFERROR(INDEX(INDIRECT("'*"&amp;LOOKUP(,-1/(LEFTB($A$1:$A30)=" "),$A$1:$A30)&amp;"'!A747:AO815"),MATCH($A30,INDIRECT("'*"&amp;LOOKUP(,-1/(LEFTB($A$1:$A30)=" "),$A$1:$A30)&amp;"'!A747:AO815"),),MATCH(B$1,INDIRECT("'*"&amp;LOOKUP(,-1/(LEFTB($A$1:$A30)=" "),$A$1:$A30)&amp;"'!A4:AO4"),)),"")</f>
        <v/>
      </c>
      <c r="C30" t="str">
        <f ca="1">IFERROR(INDEX(INDIRECT("'*"&amp;LOOKUP(,-1/(LEFTB($A$1:$A30)=" "),$A$1:$A30)&amp;"'!A747:AO815"),MATCH($A30,INDIRECT("'*"&amp;LOOKUP(,-1/(LEFTB($A$1:$A30)=" "),$A$1:$A30)&amp;"'!A747:AO815"),),MATCH(C$1,INDIRECT("'*"&amp;LOOKUP(,-1/(LEFTB($A$1:$A30)=" "),$A$1:$A30)&amp;"'!A4:AO4"),)),"")</f>
        <v/>
      </c>
      <c r="D30" t="str">
        <f ca="1">IFERROR(INDEX(INDIRECT("'*"&amp;LOOKUP(,-1/(LEFTB($A$1:$A30)=" "),$A$1:$A30)&amp;"'!A747:AO815"),MATCH($A30,INDIRECT("'*"&amp;LOOKUP(,-1/(LEFTB($A$1:$A30)=" "),$A$1:$A30)&amp;"'!A747:AO815"),),MATCH(D$1,INDIRECT("'*"&amp;LOOKUP(,-1/(LEFTB($A$1:$A30)=" "),$A$1:$A30)&amp;"'!A4:AO4"),)),"")</f>
        <v/>
      </c>
      <c r="E30" t="str">
        <f ca="1">IFERROR(INDEX(INDIRECT("'*"&amp;LOOKUP(,-1/(LEFTB($A$1:$A30)=" "),$A$1:$A30)&amp;"'!A747:AO815"),MATCH($A30,INDIRECT("'*"&amp;LOOKUP(,-1/(LEFTB($A$1:$A30)=" "),$A$1:$A30)&amp;"'!A747:AO815"),),MATCH(E$1,INDIRECT("'*"&amp;LOOKUP(,-1/(LEFTB($A$1:$A30)=" "),$A$1:$A30)&amp;"'!A4:AO4"),)),"")</f>
        <v/>
      </c>
      <c r="F30" t="str">
        <f ca="1">IFERROR(INDEX(INDIRECT("'*"&amp;LOOKUP(,-1/(LEFTB($A$1:$A30)=" "),$A$1:$A30)&amp;"'!A747:AO815"),MATCH($A30,INDIRECT("'*"&amp;LOOKUP(,-1/(LEFTB($A$1:$A30)=" "),$A$1:$A30)&amp;"'!A747:AO815"),),MATCH(F$1,INDIRECT("'*"&amp;LOOKUP(,-1/(LEFTB($A$1:$A30)=" "),$A$1:$A30)&amp;"'!A4:AO4"),)),"")</f>
        <v/>
      </c>
      <c r="G30" t="str">
        <f ca="1">IFERROR(INDEX(INDIRECT("'*"&amp;LOOKUP(,-1/(LEFTB($A$1:$A30)=" "),$A$1:$A30)&amp;"'!A747:AO815"),MATCH($A30,INDIRECT("'*"&amp;LOOKUP(,-1/(LEFTB($A$1:$A30)=" "),$A$1:$A30)&amp;"'!A747:AO815"),),MATCH(G$1,INDIRECT("'*"&amp;LOOKUP(,-1/(LEFTB($A$1:$A30)=" "),$A$1:$A30)&amp;"'!A4:AO4"),)),"")</f>
        <v/>
      </c>
    </row>
    <row r="31" spans="1:8" x14ac:dyDescent="0.2">
      <c r="A31" s="1"/>
      <c r="B31" t="str">
        <f ca="1">IFERROR(INDEX(INDIRECT("'*"&amp;LOOKUP(,-1/(LEFTB($A$1:$A31)=" "),$A$1:$A31)&amp;"'!A747:AO815"),MATCH($A31,INDIRECT("'*"&amp;LOOKUP(,-1/(LEFTB($A$1:$A31)=" "),$A$1:$A31)&amp;"'!A747:AO815"),),MATCH(B$1,INDIRECT("'*"&amp;LOOKUP(,-1/(LEFTB($A$1:$A31)=" "),$A$1:$A31)&amp;"'!A4:AO4"),)),"")</f>
        <v/>
      </c>
      <c r="C31" t="str">
        <f ca="1">IFERROR(INDEX(INDIRECT("'*"&amp;LOOKUP(,-1/(LEFTB($A$1:$A31)=" "),$A$1:$A31)&amp;"'!A747:AO815"),MATCH($A31,INDIRECT("'*"&amp;LOOKUP(,-1/(LEFTB($A$1:$A31)=" "),$A$1:$A31)&amp;"'!A747:AO815"),),MATCH(C$1,INDIRECT("'*"&amp;LOOKUP(,-1/(LEFTB($A$1:$A31)=" "),$A$1:$A31)&amp;"'!A4:AO4"),)),"")</f>
        <v/>
      </c>
      <c r="D31" t="str">
        <f ca="1">IFERROR(INDEX(INDIRECT("'*"&amp;LOOKUP(,-1/(LEFTB($A$1:$A31)=" "),$A$1:$A31)&amp;"'!A747:AO815"),MATCH($A31,INDIRECT("'*"&amp;LOOKUP(,-1/(LEFTB($A$1:$A31)=" "),$A$1:$A31)&amp;"'!A747:AO815"),),MATCH(D$1,INDIRECT("'*"&amp;LOOKUP(,-1/(LEFTB($A$1:$A31)=" "),$A$1:$A31)&amp;"'!A4:AO4"),)),"")</f>
        <v/>
      </c>
      <c r="E31" t="str">
        <f ca="1">IFERROR(INDEX(INDIRECT("'*"&amp;LOOKUP(,-1/(LEFTB($A$1:$A31)=" "),$A$1:$A31)&amp;"'!A747:AO815"),MATCH($A31,INDIRECT("'*"&amp;LOOKUP(,-1/(LEFTB($A$1:$A31)=" "),$A$1:$A31)&amp;"'!A747:AO815"),),MATCH(E$1,INDIRECT("'*"&amp;LOOKUP(,-1/(LEFTB($A$1:$A31)=" "),$A$1:$A31)&amp;"'!A4:AO4"),)),"")</f>
        <v/>
      </c>
      <c r="F31" t="str">
        <f ca="1">IFERROR(INDEX(INDIRECT("'*"&amp;LOOKUP(,-1/(LEFTB($A$1:$A31)=" "),$A$1:$A31)&amp;"'!A747:AO815"),MATCH($A31,INDIRECT("'*"&amp;LOOKUP(,-1/(LEFTB($A$1:$A31)=" "),$A$1:$A31)&amp;"'!A747:AO815"),),MATCH(F$1,INDIRECT("'*"&amp;LOOKUP(,-1/(LEFTB($A$1:$A31)=" "),$A$1:$A31)&amp;"'!A4:AO4"),)),"")</f>
        <v/>
      </c>
      <c r="G31" t="str">
        <f ca="1">IFERROR(INDEX(INDIRECT("'*"&amp;LOOKUP(,-1/(LEFTB($A$1:$A31)=" "),$A$1:$A31)&amp;"'!A747:AO815"),MATCH($A31,INDIRECT("'*"&amp;LOOKUP(,-1/(LEFTB($A$1:$A31)=" "),$A$1:$A31)&amp;"'!A747:AO815"),),MATCH(G$1,INDIRECT("'*"&amp;LOOKUP(,-1/(LEFTB($A$1:$A31)=" "),$A$1:$A31)&amp;"'!A4:AO4"),)),"")</f>
        <v/>
      </c>
    </row>
    <row r="32" spans="1:8" x14ac:dyDescent="0.2">
      <c r="A32" s="1" t="s">
        <v>660</v>
      </c>
      <c r="B32" t="str">
        <f ca="1">IFERROR(INDEX(INDIRECT("'*"&amp;LOOKUP(,-1/(LEFTB($A$1:$A32)=" "),$A$1:$A32)&amp;"'!A747:AO815"),MATCH($A32,INDIRECT("'*"&amp;LOOKUP(,-1/(LEFTB($A$1:$A32)=" "),$A$1:$A32)&amp;"'!A747:AO815"),),MATCH(B$1,INDIRECT("'*"&amp;LOOKUP(,-1/(LEFTB($A$1:$A32)=" "),$A$1:$A32)&amp;"'!A4:AO4"),)),"")</f>
        <v/>
      </c>
      <c r="C32" t="str">
        <f ca="1">IFERROR(INDEX(INDIRECT("'*"&amp;LOOKUP(,-1/(LEFTB($A$1:$A32)=" "),$A$1:$A32)&amp;"'!A747:AO815"),MATCH($A32,INDIRECT("'*"&amp;LOOKUP(,-1/(LEFTB($A$1:$A32)=" "),$A$1:$A32)&amp;"'!A747:AO815"),),MATCH(C$1,INDIRECT("'*"&amp;LOOKUP(,-1/(LEFTB($A$1:$A32)=" "),$A$1:$A32)&amp;"'!A4:AO4"),)),"")</f>
        <v/>
      </c>
      <c r="D32" t="str">
        <f ca="1">IFERROR(INDEX(INDIRECT("'*"&amp;LOOKUP(,-1/(LEFTB($A$1:$A32)=" "),$A$1:$A32)&amp;"'!A747:AO815"),MATCH($A32,INDIRECT("'*"&amp;LOOKUP(,-1/(LEFTB($A$1:$A32)=" "),$A$1:$A32)&amp;"'!A747:AO815"),),MATCH(D$1,INDIRECT("'*"&amp;LOOKUP(,-1/(LEFTB($A$1:$A32)=" "),$A$1:$A32)&amp;"'!A4:AO4"),)),"")</f>
        <v/>
      </c>
      <c r="E32" t="str">
        <f ca="1">IFERROR(INDEX(INDIRECT("'*"&amp;LOOKUP(,-1/(LEFTB($A$1:$A32)=" "),$A$1:$A32)&amp;"'!A747:AO815"),MATCH($A32,INDIRECT("'*"&amp;LOOKUP(,-1/(LEFTB($A$1:$A32)=" "),$A$1:$A32)&amp;"'!A747:AO815"),),MATCH(E$1,INDIRECT("'*"&amp;LOOKUP(,-1/(LEFTB($A$1:$A32)=" "),$A$1:$A32)&amp;"'!A4:AO4"),)),"")</f>
        <v/>
      </c>
      <c r="F32" t="str">
        <f ca="1">IFERROR(INDEX(INDIRECT("'*"&amp;LOOKUP(,-1/(LEFTB($A$1:$A32)=" "),$A$1:$A32)&amp;"'!A747:AO815"),MATCH($A32,INDIRECT("'*"&amp;LOOKUP(,-1/(LEFTB($A$1:$A32)=" "),$A$1:$A32)&amp;"'!A747:AO815"),),MATCH(F$1,INDIRECT("'*"&amp;LOOKUP(,-1/(LEFTB($A$1:$A32)=" "),$A$1:$A32)&amp;"'!A4:AO4"),)),"")</f>
        <v/>
      </c>
      <c r="G32" t="str">
        <f ca="1">IFERROR(INDEX(INDIRECT("'*"&amp;LOOKUP(,-1/(LEFTB($A$1:$A32)=" "),$A$1:$A32)&amp;"'!A747:AO815"),MATCH($A32,INDIRECT("'*"&amp;LOOKUP(,-1/(LEFTB($A$1:$A32)=" "),$A$1:$A32)&amp;"'!A747:AO815"),),MATCH(G$1,INDIRECT("'*"&amp;LOOKUP(,-1/(LEFTB($A$1:$A32)=" "),$A$1:$A32)&amp;"'!A4:AO4"),)),"")</f>
        <v/>
      </c>
    </row>
    <row r="33" spans="1:7" x14ac:dyDescent="0.2">
      <c r="A33" s="73" t="s">
        <v>689</v>
      </c>
      <c r="B33" t="str">
        <f ca="1">IFERROR(INDEX(INDIRECT("'*"&amp;LOOKUP(,-1/(LEFTB($A$1:$A33)=" "),$A$1:$A33)&amp;"'!A747:AO815"),MATCH($A33,INDIRECT("'*"&amp;LOOKUP(,-1/(LEFTB($A$1:$A33)=" "),$A$1:$A33)&amp;"'!A747:AO815"),),MATCH(B$1,INDIRECT("'*"&amp;LOOKUP(,-1/(LEFTB($A$1:$A33)=" "),$A$1:$A33)&amp;"'!A4:AO4"),)),"")</f>
        <v/>
      </c>
      <c r="C33" t="str">
        <f ca="1">IFERROR(INDEX(INDIRECT("'*"&amp;LOOKUP(,-1/(LEFTB($A$1:$A33)=" "),$A$1:$A33)&amp;"'!A747:AO815"),MATCH($A33,INDIRECT("'*"&amp;LOOKUP(,-1/(LEFTB($A$1:$A33)=" "),$A$1:$A33)&amp;"'!A747:AO815"),),MATCH(C$1,INDIRECT("'*"&amp;LOOKUP(,-1/(LEFTB($A$1:$A33)=" "),$A$1:$A33)&amp;"'!A4:AO4"),)),"")</f>
        <v/>
      </c>
      <c r="D33" t="str">
        <f ca="1">IFERROR(INDEX(INDIRECT("'*"&amp;LOOKUP(,-1/(LEFTB($A$1:$A33)=" "),$A$1:$A33)&amp;"'!A747:AO815"),MATCH($A33,INDIRECT("'*"&amp;LOOKUP(,-1/(LEFTB($A$1:$A33)=" "),$A$1:$A33)&amp;"'!A747:AO815"),),MATCH(D$1,INDIRECT("'*"&amp;LOOKUP(,-1/(LEFTB($A$1:$A33)=" "),$A$1:$A33)&amp;"'!A4:AO4"),)),"")</f>
        <v/>
      </c>
      <c r="E33" t="str">
        <f ca="1">IFERROR(INDEX(INDIRECT("'*"&amp;LOOKUP(,-1/(LEFTB($A$1:$A33)=" "),$A$1:$A33)&amp;"'!A747:AO815"),MATCH($A33,INDIRECT("'*"&amp;LOOKUP(,-1/(LEFTB($A$1:$A33)=" "),$A$1:$A33)&amp;"'!A747:AO815"),),MATCH(E$1,INDIRECT("'*"&amp;LOOKUP(,-1/(LEFTB($A$1:$A33)=" "),$A$1:$A33)&amp;"'!A4:AO4"),)),"")</f>
        <v/>
      </c>
      <c r="F33" t="str">
        <f ca="1">IFERROR(INDEX(INDIRECT("'*"&amp;LOOKUP(,-1/(LEFTB($A$1:$A33)=" "),$A$1:$A33)&amp;"'!A747:AO815"),MATCH($A33,INDIRECT("'*"&amp;LOOKUP(,-1/(LEFTB($A$1:$A33)=" "),$A$1:$A33)&amp;"'!A747:AO815"),),MATCH(F$1,INDIRECT("'*"&amp;LOOKUP(,-1/(LEFTB($A$1:$A33)=" "),$A$1:$A33)&amp;"'!A4:AO4"),)),"")</f>
        <v/>
      </c>
      <c r="G33" t="str">
        <f ca="1">IFERROR(INDEX(INDIRECT("'*"&amp;LOOKUP(,-1/(LEFTB($A$1:$A33)=" "),$A$1:$A33)&amp;"'!A747:AO815"),MATCH($A33,INDIRECT("'*"&amp;LOOKUP(,-1/(LEFTB($A$1:$A33)=" "),$A$1:$A33)&amp;"'!A747:AO815"),),MATCH(G$1,INDIRECT("'*"&amp;LOOKUP(,-1/(LEFTB($A$1:$A33)=" "),$A$1:$A33)&amp;"'!A4:AO4"),)),"")</f>
        <v/>
      </c>
    </row>
    <row r="34" spans="1:7" x14ac:dyDescent="0.2">
      <c r="A34" s="74" t="s">
        <v>690</v>
      </c>
      <c r="B34" t="str">
        <f ca="1">IFERROR(INDEX(INDIRECT("'*"&amp;LOOKUP(,-1/(LEFTB($A$1:$A34)=" "),$A$1:$A34)&amp;"'!A747:AO815"),MATCH($A34,INDIRECT("'*"&amp;LOOKUP(,-1/(LEFTB($A$1:$A34)=" "),$A$1:$A34)&amp;"'!A747:AO815"),),MATCH(B$1,INDIRECT("'*"&amp;LOOKUP(,-1/(LEFTB($A$1:$A34)=" "),$A$1:$A34)&amp;"'!A4:AO4"),)),"")</f>
        <v/>
      </c>
      <c r="C34" t="str">
        <f ca="1">IFERROR(INDEX(INDIRECT("'*"&amp;LOOKUP(,-1/(LEFTB($A$1:$A34)=" "),$A$1:$A34)&amp;"'!A747:AO815"),MATCH($A34,INDIRECT("'*"&amp;LOOKUP(,-1/(LEFTB($A$1:$A34)=" "),$A$1:$A34)&amp;"'!A747:AO815"),),MATCH(C$1,INDIRECT("'*"&amp;LOOKUP(,-1/(LEFTB($A$1:$A34)=" "),$A$1:$A34)&amp;"'!A4:AO4"),)),"")</f>
        <v/>
      </c>
      <c r="D34" t="str">
        <f ca="1">IFERROR(INDEX(INDIRECT("'*"&amp;LOOKUP(,-1/(LEFTB($A$1:$A34)=" "),$A$1:$A34)&amp;"'!A747:AO815"),MATCH($A34,INDIRECT("'*"&amp;LOOKUP(,-1/(LEFTB($A$1:$A34)=" "),$A$1:$A34)&amp;"'!A747:AO815"),),MATCH(D$1,INDIRECT("'*"&amp;LOOKUP(,-1/(LEFTB($A$1:$A34)=" "),$A$1:$A34)&amp;"'!A4:AO4"),)),"")</f>
        <v/>
      </c>
      <c r="E34" t="str">
        <f ca="1">IFERROR(INDEX(INDIRECT("'*"&amp;LOOKUP(,-1/(LEFTB($A$1:$A34)=" "),$A$1:$A34)&amp;"'!A747:AO815"),MATCH($A34,INDIRECT("'*"&amp;LOOKUP(,-1/(LEFTB($A$1:$A34)=" "),$A$1:$A34)&amp;"'!A747:AO815"),),MATCH(E$1,INDIRECT("'*"&amp;LOOKUP(,-1/(LEFTB($A$1:$A34)=" "),$A$1:$A34)&amp;"'!A4:AO4"),)),"")</f>
        <v/>
      </c>
      <c r="F34" t="str">
        <f ca="1">IFERROR(INDEX(INDIRECT("'*"&amp;LOOKUP(,-1/(LEFTB($A$1:$A34)=" "),$A$1:$A34)&amp;"'!A747:AO815"),MATCH($A34,INDIRECT("'*"&amp;LOOKUP(,-1/(LEFTB($A$1:$A34)=" "),$A$1:$A34)&amp;"'!A747:AO815"),),MATCH(F$1,INDIRECT("'*"&amp;LOOKUP(,-1/(LEFTB($A$1:$A34)=" "),$A$1:$A34)&amp;"'!A4:AO4"),)),"")</f>
        <v/>
      </c>
      <c r="G34" t="str">
        <f ca="1">IFERROR(INDEX(INDIRECT("'*"&amp;LOOKUP(,-1/(LEFTB($A$1:$A34)=" "),$A$1:$A34)&amp;"'!A747:AO815"),MATCH($A34,INDIRECT("'*"&amp;LOOKUP(,-1/(LEFTB($A$1:$A34)=" "),$A$1:$A34)&amp;"'!A747:AO815"),),MATCH(G$1,INDIRECT("'*"&amp;LOOKUP(,-1/(LEFTB($A$1:$A34)=" "),$A$1:$A34)&amp;"'!A4:AO4"),)),"")</f>
        <v/>
      </c>
    </row>
    <row r="35" spans="1:7" x14ac:dyDescent="0.2">
      <c r="A35" s="75" t="s">
        <v>691</v>
      </c>
      <c r="B35" t="str">
        <f ca="1">IFERROR(INDEX(INDIRECT("'*"&amp;LOOKUP(,-1/(LEFTB($A$1:$A35)=" "),$A$1:$A35)&amp;"'!A747:AO815"),MATCH($A35,INDIRECT("'*"&amp;LOOKUP(,-1/(LEFTB($A$1:$A35)=" "),$A$1:$A35)&amp;"'!A747:AO815"),),MATCH(B$1,INDIRECT("'*"&amp;LOOKUP(,-1/(LEFTB($A$1:$A35)=" "),$A$1:$A35)&amp;"'!A4:AO4"),)),"")</f>
        <v/>
      </c>
      <c r="C35" t="str">
        <f ca="1">IFERROR(INDEX(INDIRECT("'*"&amp;LOOKUP(,-1/(LEFTB($A$1:$A35)=" "),$A$1:$A35)&amp;"'!A747:AO815"),MATCH($A35,INDIRECT("'*"&amp;LOOKUP(,-1/(LEFTB($A$1:$A35)=" "),$A$1:$A35)&amp;"'!A747:AO815"),),MATCH(C$1,INDIRECT("'*"&amp;LOOKUP(,-1/(LEFTB($A$1:$A35)=" "),$A$1:$A35)&amp;"'!A4:AO4"),)),"")</f>
        <v/>
      </c>
      <c r="D35" t="str">
        <f ca="1">IFERROR(INDEX(INDIRECT("'*"&amp;LOOKUP(,-1/(LEFTB($A$1:$A35)=" "),$A$1:$A35)&amp;"'!A747:AO815"),MATCH($A35,INDIRECT("'*"&amp;LOOKUP(,-1/(LEFTB($A$1:$A35)=" "),$A$1:$A35)&amp;"'!A747:AO815"),),MATCH(D$1,INDIRECT("'*"&amp;LOOKUP(,-1/(LEFTB($A$1:$A35)=" "),$A$1:$A35)&amp;"'!A4:AO4"),)),"")</f>
        <v/>
      </c>
      <c r="E35" t="str">
        <f ca="1">IFERROR(INDEX(INDIRECT("'*"&amp;LOOKUP(,-1/(LEFTB($A$1:$A35)=" "),$A$1:$A35)&amp;"'!A747:AO815"),MATCH($A35,INDIRECT("'*"&amp;LOOKUP(,-1/(LEFTB($A$1:$A35)=" "),$A$1:$A35)&amp;"'!A747:AO815"),),MATCH(E$1,INDIRECT("'*"&amp;LOOKUP(,-1/(LEFTB($A$1:$A35)=" "),$A$1:$A35)&amp;"'!A4:AO4"),)),"")</f>
        <v/>
      </c>
      <c r="F35" t="str">
        <f ca="1">IFERROR(INDEX(INDIRECT("'*"&amp;LOOKUP(,-1/(LEFTB($A$1:$A35)=" "),$A$1:$A35)&amp;"'!A747:AO815"),MATCH($A35,INDIRECT("'*"&amp;LOOKUP(,-1/(LEFTB($A$1:$A35)=" "),$A$1:$A35)&amp;"'!A747:AO815"),),MATCH(F$1,INDIRECT("'*"&amp;LOOKUP(,-1/(LEFTB($A$1:$A35)=" "),$A$1:$A35)&amp;"'!A4:AO4"),)),"")</f>
        <v/>
      </c>
      <c r="G35" t="str">
        <f ca="1">IFERROR(INDEX(INDIRECT("'*"&amp;LOOKUP(,-1/(LEFTB($A$1:$A35)=" "),$A$1:$A35)&amp;"'!A747:AO815"),MATCH($A35,INDIRECT("'*"&amp;LOOKUP(,-1/(LEFTB($A$1:$A35)=" "),$A$1:$A35)&amp;"'!A747:AO815"),),MATCH(G$1,INDIRECT("'*"&amp;LOOKUP(,-1/(LEFTB($A$1:$A35)=" "),$A$1:$A35)&amp;"'!A4:AO4"),)),"")</f>
        <v/>
      </c>
    </row>
    <row r="36" spans="1:7" x14ac:dyDescent="0.2">
      <c r="A36" s="76" t="s">
        <v>692</v>
      </c>
      <c r="B36" t="str">
        <f ca="1">IFERROR(INDEX(INDIRECT("'*"&amp;LOOKUP(,-1/(LEFTB($A$1:$A36)=" "),$A$1:$A36)&amp;"'!A747:AO815"),MATCH($A36,INDIRECT("'*"&amp;LOOKUP(,-1/(LEFTB($A$1:$A36)=" "),$A$1:$A36)&amp;"'!A747:AO815"),),MATCH(B$1,INDIRECT("'*"&amp;LOOKUP(,-1/(LEFTB($A$1:$A36)=" "),$A$1:$A36)&amp;"'!A4:AO4"),)),"")</f>
        <v/>
      </c>
      <c r="C36" t="str">
        <f ca="1">IFERROR(INDEX(INDIRECT("'*"&amp;LOOKUP(,-1/(LEFTB($A$1:$A36)=" "),$A$1:$A36)&amp;"'!A747:AO815"),MATCH($A36,INDIRECT("'*"&amp;LOOKUP(,-1/(LEFTB($A$1:$A36)=" "),$A$1:$A36)&amp;"'!A747:AO815"),),MATCH(C$1,INDIRECT("'*"&amp;LOOKUP(,-1/(LEFTB($A$1:$A36)=" "),$A$1:$A36)&amp;"'!A4:AO4"),)),"")</f>
        <v/>
      </c>
      <c r="D36" t="str">
        <f ca="1">IFERROR(INDEX(INDIRECT("'*"&amp;LOOKUP(,-1/(LEFTB($A$1:$A36)=" "),$A$1:$A36)&amp;"'!A747:AO815"),MATCH($A36,INDIRECT("'*"&amp;LOOKUP(,-1/(LEFTB($A$1:$A36)=" "),$A$1:$A36)&amp;"'!A747:AO815"),),MATCH(D$1,INDIRECT("'*"&amp;LOOKUP(,-1/(LEFTB($A$1:$A36)=" "),$A$1:$A36)&amp;"'!A4:AO4"),)),"")</f>
        <v/>
      </c>
      <c r="E36" t="str">
        <f ca="1">IFERROR(INDEX(INDIRECT("'*"&amp;LOOKUP(,-1/(LEFTB($A$1:$A36)=" "),$A$1:$A36)&amp;"'!A747:AO815"),MATCH($A36,INDIRECT("'*"&amp;LOOKUP(,-1/(LEFTB($A$1:$A36)=" "),$A$1:$A36)&amp;"'!A747:AO815"),),MATCH(E$1,INDIRECT("'*"&amp;LOOKUP(,-1/(LEFTB($A$1:$A36)=" "),$A$1:$A36)&amp;"'!A4:AO4"),)),"")</f>
        <v/>
      </c>
      <c r="F36" t="str">
        <f ca="1">IFERROR(INDEX(INDIRECT("'*"&amp;LOOKUP(,-1/(LEFTB($A$1:$A36)=" "),$A$1:$A36)&amp;"'!A747:AO815"),MATCH($A36,INDIRECT("'*"&amp;LOOKUP(,-1/(LEFTB($A$1:$A36)=" "),$A$1:$A36)&amp;"'!A747:AO815"),),MATCH(F$1,INDIRECT("'*"&amp;LOOKUP(,-1/(LEFTB($A$1:$A36)=" "),$A$1:$A36)&amp;"'!A4:AO4"),)),"")</f>
        <v/>
      </c>
      <c r="G36" t="str">
        <f ca="1">IFERROR(INDEX(INDIRECT("'*"&amp;LOOKUP(,-1/(LEFTB($A$1:$A36)=" "),$A$1:$A36)&amp;"'!A747:AO815"),MATCH($A36,INDIRECT("'*"&amp;LOOKUP(,-1/(LEFTB($A$1:$A36)=" "),$A$1:$A36)&amp;"'!A747:AO815"),),MATCH(G$1,INDIRECT("'*"&amp;LOOKUP(,-1/(LEFTB($A$1:$A36)=" "),$A$1:$A36)&amp;"'!A4:AO4"),)),"")</f>
        <v/>
      </c>
    </row>
    <row r="37" spans="1:7" x14ac:dyDescent="0.2">
      <c r="A37" s="77" t="s">
        <v>693</v>
      </c>
      <c r="B37" t="str">
        <f ca="1">IFERROR(INDEX(INDIRECT("'*"&amp;LOOKUP(,-1/(LEFTB($A$1:$A37)=" "),$A$1:$A37)&amp;"'!A747:AO815"),MATCH($A37,INDIRECT("'*"&amp;LOOKUP(,-1/(LEFTB($A$1:$A37)=" "),$A$1:$A37)&amp;"'!A747:AO815"),),MATCH(B$1,INDIRECT("'*"&amp;LOOKUP(,-1/(LEFTB($A$1:$A37)=" "),$A$1:$A37)&amp;"'!A4:AO4"),)),"")</f>
        <v/>
      </c>
      <c r="C37" t="str">
        <f ca="1">IFERROR(INDEX(INDIRECT("'*"&amp;LOOKUP(,-1/(LEFTB($A$1:$A37)=" "),$A$1:$A37)&amp;"'!A747:AO815"),MATCH($A37,INDIRECT("'*"&amp;LOOKUP(,-1/(LEFTB($A$1:$A37)=" "),$A$1:$A37)&amp;"'!A747:AO815"),),MATCH(C$1,INDIRECT("'*"&amp;LOOKUP(,-1/(LEFTB($A$1:$A37)=" "),$A$1:$A37)&amp;"'!A4:AO4"),)),"")</f>
        <v/>
      </c>
      <c r="D37" t="str">
        <f ca="1">IFERROR(INDEX(INDIRECT("'*"&amp;LOOKUP(,-1/(LEFTB($A$1:$A37)=" "),$A$1:$A37)&amp;"'!A747:AO815"),MATCH($A37,INDIRECT("'*"&amp;LOOKUP(,-1/(LEFTB($A$1:$A37)=" "),$A$1:$A37)&amp;"'!A747:AO815"),),MATCH(D$1,INDIRECT("'*"&amp;LOOKUP(,-1/(LEFTB($A$1:$A37)=" "),$A$1:$A37)&amp;"'!A4:AO4"),)),"")</f>
        <v/>
      </c>
      <c r="E37" t="str">
        <f ca="1">IFERROR(INDEX(INDIRECT("'*"&amp;LOOKUP(,-1/(LEFTB($A$1:$A37)=" "),$A$1:$A37)&amp;"'!A747:AO815"),MATCH($A37,INDIRECT("'*"&amp;LOOKUP(,-1/(LEFTB($A$1:$A37)=" "),$A$1:$A37)&amp;"'!A747:AO815"),),MATCH(E$1,INDIRECT("'*"&amp;LOOKUP(,-1/(LEFTB($A$1:$A37)=" "),$A$1:$A37)&amp;"'!A4:AO4"),)),"")</f>
        <v/>
      </c>
      <c r="F37" t="str">
        <f ca="1">IFERROR(INDEX(INDIRECT("'*"&amp;LOOKUP(,-1/(LEFTB($A$1:$A37)=" "),$A$1:$A37)&amp;"'!A747:AO815"),MATCH($A37,INDIRECT("'*"&amp;LOOKUP(,-1/(LEFTB($A$1:$A37)=" "),$A$1:$A37)&amp;"'!A747:AO815"),),MATCH(F$1,INDIRECT("'*"&amp;LOOKUP(,-1/(LEFTB($A$1:$A37)=" "),$A$1:$A37)&amp;"'!A4:AO4"),)),"")</f>
        <v/>
      </c>
      <c r="G37" t="str">
        <f ca="1">IFERROR(INDEX(INDIRECT("'*"&amp;LOOKUP(,-1/(LEFTB($A$1:$A37)=" "),$A$1:$A37)&amp;"'!A747:AO815"),MATCH($A37,INDIRECT("'*"&amp;LOOKUP(,-1/(LEFTB($A$1:$A37)=" "),$A$1:$A37)&amp;"'!A747:AO815"),),MATCH(G$1,INDIRECT("'*"&amp;LOOKUP(,-1/(LEFTB($A$1:$A37)=" "),$A$1:$A37)&amp;"'!A4:AO4"),)),"")</f>
        <v/>
      </c>
    </row>
    <row r="38" spans="1:7" x14ac:dyDescent="0.2">
      <c r="A38" s="78" t="s">
        <v>694</v>
      </c>
      <c r="B38" t="str">
        <f ca="1">IFERROR(INDEX(INDIRECT("'*"&amp;LOOKUP(,-1/(LEFTB($A$1:$A38)=" "),$A$1:$A38)&amp;"'!A747:AO815"),MATCH($A38,INDIRECT("'*"&amp;LOOKUP(,-1/(LEFTB($A$1:$A38)=" "),$A$1:$A38)&amp;"'!A747:AO815"),),MATCH(B$1,INDIRECT("'*"&amp;LOOKUP(,-1/(LEFTB($A$1:$A38)=" "),$A$1:$A38)&amp;"'!A4:AO4"),)),"")</f>
        <v/>
      </c>
      <c r="C38" t="str">
        <f ca="1">IFERROR(INDEX(INDIRECT("'*"&amp;LOOKUP(,-1/(LEFTB($A$1:$A38)=" "),$A$1:$A38)&amp;"'!A747:AO815"),MATCH($A38,INDIRECT("'*"&amp;LOOKUP(,-1/(LEFTB($A$1:$A38)=" "),$A$1:$A38)&amp;"'!A747:AO815"),),MATCH(C$1,INDIRECT("'*"&amp;LOOKUP(,-1/(LEFTB($A$1:$A38)=" "),$A$1:$A38)&amp;"'!A4:AO4"),)),"")</f>
        <v/>
      </c>
      <c r="D38" t="str">
        <f ca="1">IFERROR(INDEX(INDIRECT("'*"&amp;LOOKUP(,-1/(LEFTB($A$1:$A38)=" "),$A$1:$A38)&amp;"'!A747:AO815"),MATCH($A38,INDIRECT("'*"&amp;LOOKUP(,-1/(LEFTB($A$1:$A38)=" "),$A$1:$A38)&amp;"'!A747:AO815"),),MATCH(D$1,INDIRECT("'*"&amp;LOOKUP(,-1/(LEFTB($A$1:$A38)=" "),$A$1:$A38)&amp;"'!A4:AO4"),)),"")</f>
        <v/>
      </c>
      <c r="E38" t="str">
        <f ca="1">IFERROR(INDEX(INDIRECT("'*"&amp;LOOKUP(,-1/(LEFTB($A$1:$A38)=" "),$A$1:$A38)&amp;"'!A747:AO815"),MATCH($A38,INDIRECT("'*"&amp;LOOKUP(,-1/(LEFTB($A$1:$A38)=" "),$A$1:$A38)&amp;"'!A747:AO815"),),MATCH(E$1,INDIRECT("'*"&amp;LOOKUP(,-1/(LEFTB($A$1:$A38)=" "),$A$1:$A38)&amp;"'!A4:AO4"),)),"")</f>
        <v/>
      </c>
      <c r="F38" t="str">
        <f ca="1">IFERROR(INDEX(INDIRECT("'*"&amp;LOOKUP(,-1/(LEFTB($A$1:$A38)=" "),$A$1:$A38)&amp;"'!A747:AO815"),MATCH($A38,INDIRECT("'*"&amp;LOOKUP(,-1/(LEFTB($A$1:$A38)=" "),$A$1:$A38)&amp;"'!A747:AO815"),),MATCH(F$1,INDIRECT("'*"&amp;LOOKUP(,-1/(LEFTB($A$1:$A38)=" "),$A$1:$A38)&amp;"'!A4:AO4"),)),"")</f>
        <v/>
      </c>
      <c r="G38" t="str">
        <f ca="1">IFERROR(INDEX(INDIRECT("'*"&amp;LOOKUP(,-1/(LEFTB($A$1:$A38)=" "),$A$1:$A38)&amp;"'!A747:AO815"),MATCH($A38,INDIRECT("'*"&amp;LOOKUP(,-1/(LEFTB($A$1:$A38)=" "),$A$1:$A38)&amp;"'!A747:AO815"),),MATCH(G$1,INDIRECT("'*"&amp;LOOKUP(,-1/(LEFTB($A$1:$A38)=" "),$A$1:$A38)&amp;"'!A4:AO4"),)),"")</f>
        <v/>
      </c>
    </row>
    <row r="39" spans="1:7" x14ac:dyDescent="0.2">
      <c r="A39" s="79" t="s">
        <v>695</v>
      </c>
      <c r="B39" t="str">
        <f ca="1">IFERROR(INDEX(INDIRECT("'*"&amp;LOOKUP(,-1/(LEFTB($A$1:$A39)=" "),$A$1:$A39)&amp;"'!A747:AO815"),MATCH($A39,INDIRECT("'*"&amp;LOOKUP(,-1/(LEFTB($A$1:$A39)=" "),$A$1:$A39)&amp;"'!A747:AO815"),),MATCH(B$1,INDIRECT("'*"&amp;LOOKUP(,-1/(LEFTB($A$1:$A39)=" "),$A$1:$A39)&amp;"'!A4:AO4"),)),"")</f>
        <v/>
      </c>
      <c r="C39" t="str">
        <f ca="1">IFERROR(INDEX(INDIRECT("'*"&amp;LOOKUP(,-1/(LEFTB($A$1:$A39)=" "),$A$1:$A39)&amp;"'!A747:AO815"),MATCH($A39,INDIRECT("'*"&amp;LOOKUP(,-1/(LEFTB($A$1:$A39)=" "),$A$1:$A39)&amp;"'!A747:AO815"),),MATCH(C$1,INDIRECT("'*"&amp;LOOKUP(,-1/(LEFTB($A$1:$A39)=" "),$A$1:$A39)&amp;"'!A4:AO4"),)),"")</f>
        <v/>
      </c>
      <c r="D39" t="str">
        <f ca="1">IFERROR(INDEX(INDIRECT("'*"&amp;LOOKUP(,-1/(LEFTB($A$1:$A39)=" "),$A$1:$A39)&amp;"'!A747:AO815"),MATCH($A39,INDIRECT("'*"&amp;LOOKUP(,-1/(LEFTB($A$1:$A39)=" "),$A$1:$A39)&amp;"'!A747:AO815"),),MATCH(D$1,INDIRECT("'*"&amp;LOOKUP(,-1/(LEFTB($A$1:$A39)=" "),$A$1:$A39)&amp;"'!A4:AO4"),)),"")</f>
        <v/>
      </c>
      <c r="E39" t="str">
        <f ca="1">IFERROR(INDEX(INDIRECT("'*"&amp;LOOKUP(,-1/(LEFTB($A$1:$A39)=" "),$A$1:$A39)&amp;"'!A747:AO815"),MATCH($A39,INDIRECT("'*"&amp;LOOKUP(,-1/(LEFTB($A$1:$A39)=" "),$A$1:$A39)&amp;"'!A747:AO815"),),MATCH(E$1,INDIRECT("'*"&amp;LOOKUP(,-1/(LEFTB($A$1:$A39)=" "),$A$1:$A39)&amp;"'!A4:AO4"),)),"")</f>
        <v/>
      </c>
      <c r="F39" t="str">
        <f ca="1">IFERROR(INDEX(INDIRECT("'*"&amp;LOOKUP(,-1/(LEFTB($A$1:$A39)=" "),$A$1:$A39)&amp;"'!A747:AO815"),MATCH($A39,INDIRECT("'*"&amp;LOOKUP(,-1/(LEFTB($A$1:$A39)=" "),$A$1:$A39)&amp;"'!A747:AO815"),),MATCH(F$1,INDIRECT("'*"&amp;LOOKUP(,-1/(LEFTB($A$1:$A39)=" "),$A$1:$A39)&amp;"'!A4:AO4"),)),"")</f>
        <v/>
      </c>
      <c r="G39" t="str">
        <f ca="1">IFERROR(INDEX(INDIRECT("'*"&amp;LOOKUP(,-1/(LEFTB($A$1:$A39)=" "),$A$1:$A39)&amp;"'!A747:AO815"),MATCH($A39,INDIRECT("'*"&amp;LOOKUP(,-1/(LEFTB($A$1:$A39)=" "),$A$1:$A39)&amp;"'!A747:AO815"),),MATCH(G$1,INDIRECT("'*"&amp;LOOKUP(,-1/(LEFTB($A$1:$A39)=" "),$A$1:$A39)&amp;"'!A4:AO4"),)),"")</f>
        <v/>
      </c>
    </row>
    <row r="40" spans="1:7" x14ac:dyDescent="0.2">
      <c r="A40" s="80" t="s">
        <v>696</v>
      </c>
      <c r="B40" t="str">
        <f ca="1">IFERROR(INDEX(INDIRECT("'*"&amp;LOOKUP(,-1/(LEFTB($A$1:$A40)=" "),$A$1:$A40)&amp;"'!A747:AO815"),MATCH($A40,INDIRECT("'*"&amp;LOOKUP(,-1/(LEFTB($A$1:$A40)=" "),$A$1:$A40)&amp;"'!A747:AO815"),),MATCH(B$1,INDIRECT("'*"&amp;LOOKUP(,-1/(LEFTB($A$1:$A40)=" "),$A$1:$A40)&amp;"'!A4:AO4"),)),"")</f>
        <v/>
      </c>
      <c r="C40" t="str">
        <f ca="1">IFERROR(INDEX(INDIRECT("'*"&amp;LOOKUP(,-1/(LEFTB($A$1:$A40)=" "),$A$1:$A40)&amp;"'!A747:AO815"),MATCH($A40,INDIRECT("'*"&amp;LOOKUP(,-1/(LEFTB($A$1:$A40)=" "),$A$1:$A40)&amp;"'!A747:AO815"),),MATCH(C$1,INDIRECT("'*"&amp;LOOKUP(,-1/(LEFTB($A$1:$A40)=" "),$A$1:$A40)&amp;"'!A4:AO4"),)),"")</f>
        <v/>
      </c>
      <c r="D40" t="str">
        <f ca="1">IFERROR(INDEX(INDIRECT("'*"&amp;LOOKUP(,-1/(LEFTB($A$1:$A40)=" "),$A$1:$A40)&amp;"'!A747:AO815"),MATCH($A40,INDIRECT("'*"&amp;LOOKUP(,-1/(LEFTB($A$1:$A40)=" "),$A$1:$A40)&amp;"'!A747:AO815"),),MATCH(D$1,INDIRECT("'*"&amp;LOOKUP(,-1/(LEFTB($A$1:$A40)=" "),$A$1:$A40)&amp;"'!A4:AO4"),)),"")</f>
        <v/>
      </c>
      <c r="E40" t="str">
        <f ca="1">IFERROR(INDEX(INDIRECT("'*"&amp;LOOKUP(,-1/(LEFTB($A$1:$A40)=" "),$A$1:$A40)&amp;"'!A747:AO815"),MATCH($A40,INDIRECT("'*"&amp;LOOKUP(,-1/(LEFTB($A$1:$A40)=" "),$A$1:$A40)&amp;"'!A747:AO815"),),MATCH(E$1,INDIRECT("'*"&amp;LOOKUP(,-1/(LEFTB($A$1:$A40)=" "),$A$1:$A40)&amp;"'!A4:AO4"),)),"")</f>
        <v/>
      </c>
      <c r="F40" t="str">
        <f ca="1">IFERROR(INDEX(INDIRECT("'*"&amp;LOOKUP(,-1/(LEFTB($A$1:$A40)=" "),$A$1:$A40)&amp;"'!A747:AO815"),MATCH($A40,INDIRECT("'*"&amp;LOOKUP(,-1/(LEFTB($A$1:$A40)=" "),$A$1:$A40)&amp;"'!A747:AO815"),),MATCH(F$1,INDIRECT("'*"&amp;LOOKUP(,-1/(LEFTB($A$1:$A40)=" "),$A$1:$A40)&amp;"'!A4:AO4"),)),"")</f>
        <v/>
      </c>
      <c r="G40" t="str">
        <f ca="1">IFERROR(INDEX(INDIRECT("'*"&amp;LOOKUP(,-1/(LEFTB($A$1:$A40)=" "),$A$1:$A40)&amp;"'!A747:AO815"),MATCH($A40,INDIRECT("'*"&amp;LOOKUP(,-1/(LEFTB($A$1:$A40)=" "),$A$1:$A40)&amp;"'!A747:AO815"),),MATCH(G$1,INDIRECT("'*"&amp;LOOKUP(,-1/(LEFTB($A$1:$A40)=" "),$A$1:$A40)&amp;"'!A4:AO4"),)),"")</f>
        <v/>
      </c>
    </row>
    <row r="41" spans="1:7" x14ac:dyDescent="0.2">
      <c r="A41" s="81" t="s">
        <v>697</v>
      </c>
      <c r="B41" t="str">
        <f ca="1">IFERROR(INDEX(INDIRECT("'*"&amp;LOOKUP(,-1/(LEFTB($A$1:$A41)=" "),$A$1:$A41)&amp;"'!A747:AO815"),MATCH($A41,INDIRECT("'*"&amp;LOOKUP(,-1/(LEFTB($A$1:$A41)=" "),$A$1:$A41)&amp;"'!A747:AO815"),),MATCH(B$1,INDIRECT("'*"&amp;LOOKUP(,-1/(LEFTB($A$1:$A41)=" "),$A$1:$A41)&amp;"'!A4:AO4"),)),"")</f>
        <v/>
      </c>
      <c r="C41" t="str">
        <f ca="1">IFERROR(INDEX(INDIRECT("'*"&amp;LOOKUP(,-1/(LEFTB($A$1:$A41)=" "),$A$1:$A41)&amp;"'!A747:AO815"),MATCH($A41,INDIRECT("'*"&amp;LOOKUP(,-1/(LEFTB($A$1:$A41)=" "),$A$1:$A41)&amp;"'!A747:AO815"),),MATCH(C$1,INDIRECT("'*"&amp;LOOKUP(,-1/(LEFTB($A$1:$A41)=" "),$A$1:$A41)&amp;"'!A4:AO4"),)),"")</f>
        <v/>
      </c>
      <c r="D41" t="str">
        <f ca="1">IFERROR(INDEX(INDIRECT("'*"&amp;LOOKUP(,-1/(LEFTB($A$1:$A41)=" "),$A$1:$A41)&amp;"'!A747:AO815"),MATCH($A41,INDIRECT("'*"&amp;LOOKUP(,-1/(LEFTB($A$1:$A41)=" "),$A$1:$A41)&amp;"'!A747:AO815"),),MATCH(D$1,INDIRECT("'*"&amp;LOOKUP(,-1/(LEFTB($A$1:$A41)=" "),$A$1:$A41)&amp;"'!A4:AO4"),)),"")</f>
        <v/>
      </c>
      <c r="E41" t="str">
        <f ca="1">IFERROR(INDEX(INDIRECT("'*"&amp;LOOKUP(,-1/(LEFTB($A$1:$A41)=" "),$A$1:$A41)&amp;"'!A747:AO815"),MATCH($A41,INDIRECT("'*"&amp;LOOKUP(,-1/(LEFTB($A$1:$A41)=" "),$A$1:$A41)&amp;"'!A747:AO815"),),MATCH(E$1,INDIRECT("'*"&amp;LOOKUP(,-1/(LEFTB($A$1:$A41)=" "),$A$1:$A41)&amp;"'!A4:AO4"),)),"")</f>
        <v/>
      </c>
      <c r="F41" t="str">
        <f ca="1">IFERROR(INDEX(INDIRECT("'*"&amp;LOOKUP(,-1/(LEFTB($A$1:$A41)=" "),$A$1:$A41)&amp;"'!A747:AO815"),MATCH($A41,INDIRECT("'*"&amp;LOOKUP(,-1/(LEFTB($A$1:$A41)=" "),$A$1:$A41)&amp;"'!A747:AO815"),),MATCH(F$1,INDIRECT("'*"&amp;LOOKUP(,-1/(LEFTB($A$1:$A41)=" "),$A$1:$A41)&amp;"'!A4:AO4"),)),"")</f>
        <v/>
      </c>
      <c r="G41" t="str">
        <f ca="1">IFERROR(INDEX(INDIRECT("'*"&amp;LOOKUP(,-1/(LEFTB($A$1:$A41)=" "),$A$1:$A41)&amp;"'!A747:AO815"),MATCH($A41,INDIRECT("'*"&amp;LOOKUP(,-1/(LEFTB($A$1:$A41)=" "),$A$1:$A41)&amp;"'!A747:AO815"),),MATCH(G$1,INDIRECT("'*"&amp;LOOKUP(,-1/(LEFTB($A$1:$A41)=" "),$A$1:$A41)&amp;"'!A4:AO4"),)),"")</f>
        <v/>
      </c>
    </row>
    <row r="42" spans="1:7" x14ac:dyDescent="0.2">
      <c r="A42" s="84" t="s">
        <v>698</v>
      </c>
      <c r="B42" t="str">
        <f ca="1">IFERROR(INDEX(INDIRECT("'*"&amp;LOOKUP(,-1/(LEFTB($A$1:$A42)=" "),$A$1:$A42)&amp;"'!A747:AO815"),MATCH($A42,INDIRECT("'*"&amp;LOOKUP(,-1/(LEFTB($A$1:$A42)=" "),$A$1:$A42)&amp;"'!A747:AO815"),),MATCH(B$1,INDIRECT("'*"&amp;LOOKUP(,-1/(LEFTB($A$1:$A42)=" "),$A$1:$A42)&amp;"'!A4:AO4"),)),"")</f>
        <v/>
      </c>
      <c r="C42" t="str">
        <f ca="1">IFERROR(INDEX(INDIRECT("'*"&amp;LOOKUP(,-1/(LEFTB($A$1:$A42)=" "),$A$1:$A42)&amp;"'!A747:AO815"),MATCH($A42,INDIRECT("'*"&amp;LOOKUP(,-1/(LEFTB($A$1:$A42)=" "),$A$1:$A42)&amp;"'!A747:AO815"),),MATCH(C$1,INDIRECT("'*"&amp;LOOKUP(,-1/(LEFTB($A$1:$A42)=" "),$A$1:$A42)&amp;"'!A4:AO4"),)),"")</f>
        <v/>
      </c>
      <c r="D42" t="str">
        <f ca="1">IFERROR(INDEX(INDIRECT("'*"&amp;LOOKUP(,-1/(LEFTB($A$1:$A42)=" "),$A$1:$A42)&amp;"'!A747:AO815"),MATCH($A42,INDIRECT("'*"&amp;LOOKUP(,-1/(LEFTB($A$1:$A42)=" "),$A$1:$A42)&amp;"'!A747:AO815"),),MATCH(D$1,INDIRECT("'*"&amp;LOOKUP(,-1/(LEFTB($A$1:$A42)=" "),$A$1:$A42)&amp;"'!A4:AO4"),)),"")</f>
        <v/>
      </c>
      <c r="E42" t="str">
        <f ca="1">IFERROR(INDEX(INDIRECT("'*"&amp;LOOKUP(,-1/(LEFTB($A$1:$A42)=" "),$A$1:$A42)&amp;"'!A747:AO815"),MATCH($A42,INDIRECT("'*"&amp;LOOKUP(,-1/(LEFTB($A$1:$A42)=" "),$A$1:$A42)&amp;"'!A747:AO815"),),MATCH(E$1,INDIRECT("'*"&amp;LOOKUP(,-1/(LEFTB($A$1:$A42)=" "),$A$1:$A42)&amp;"'!A4:AO4"),)),"")</f>
        <v/>
      </c>
      <c r="F42" t="str">
        <f ca="1">IFERROR(INDEX(INDIRECT("'*"&amp;LOOKUP(,-1/(LEFTB($A$1:$A42)=" "),$A$1:$A42)&amp;"'!A747:AO815"),MATCH($A42,INDIRECT("'*"&amp;LOOKUP(,-1/(LEFTB($A$1:$A42)=" "),$A$1:$A42)&amp;"'!A747:AO815"),),MATCH(F$1,INDIRECT("'*"&amp;LOOKUP(,-1/(LEFTB($A$1:$A42)=" "),$A$1:$A42)&amp;"'!A4:AO4"),)),"")</f>
        <v/>
      </c>
      <c r="G42" t="str">
        <f ca="1">IFERROR(INDEX(INDIRECT("'*"&amp;LOOKUP(,-1/(LEFTB($A$1:$A42)=" "),$A$1:$A42)&amp;"'!A747:AO815"),MATCH($A42,INDIRECT("'*"&amp;LOOKUP(,-1/(LEFTB($A$1:$A42)=" "),$A$1:$A42)&amp;"'!A747:AO815"),),MATCH(G$1,INDIRECT("'*"&amp;LOOKUP(,-1/(LEFTB($A$1:$A42)=" "),$A$1:$A42)&amp;"'!A4:AO4"),)),"")</f>
        <v/>
      </c>
    </row>
    <row r="43" spans="1:7" x14ac:dyDescent="0.2">
      <c r="A43" s="83" t="s">
        <v>699</v>
      </c>
      <c r="B43" t="str">
        <f ca="1">IFERROR(INDEX(INDIRECT("'*"&amp;LOOKUP(,-1/(LEFTB($A$1:$A43)=" "),$A$1:$A43)&amp;"'!A747:AO815"),MATCH($A43,INDIRECT("'*"&amp;LOOKUP(,-1/(LEFTB($A$1:$A43)=" "),$A$1:$A43)&amp;"'!A747:AO815"),),MATCH(B$1,INDIRECT("'*"&amp;LOOKUP(,-1/(LEFTB($A$1:$A43)=" "),$A$1:$A43)&amp;"'!A4:AO4"),)),"")</f>
        <v/>
      </c>
      <c r="C43" t="str">
        <f ca="1">IFERROR(INDEX(INDIRECT("'*"&amp;LOOKUP(,-1/(LEFTB($A$1:$A43)=" "),$A$1:$A43)&amp;"'!A747:AO815"),MATCH($A43,INDIRECT("'*"&amp;LOOKUP(,-1/(LEFTB($A$1:$A43)=" "),$A$1:$A43)&amp;"'!A747:AO815"),),MATCH(C$1,INDIRECT("'*"&amp;LOOKUP(,-1/(LEFTB($A$1:$A43)=" "),$A$1:$A43)&amp;"'!A4:AO4"),)),"")</f>
        <v/>
      </c>
      <c r="D43" t="str">
        <f ca="1">IFERROR(INDEX(INDIRECT("'*"&amp;LOOKUP(,-1/(LEFTB($A$1:$A43)=" "),$A$1:$A43)&amp;"'!A747:AO815"),MATCH($A43,INDIRECT("'*"&amp;LOOKUP(,-1/(LEFTB($A$1:$A43)=" "),$A$1:$A43)&amp;"'!A747:AO815"),),MATCH(D$1,INDIRECT("'*"&amp;LOOKUP(,-1/(LEFTB($A$1:$A43)=" "),$A$1:$A43)&amp;"'!A4:AO4"),)),"")</f>
        <v/>
      </c>
      <c r="E43" t="str">
        <f ca="1">IFERROR(INDEX(INDIRECT("'*"&amp;LOOKUP(,-1/(LEFTB($A$1:$A43)=" "),$A$1:$A43)&amp;"'!A747:AO815"),MATCH($A43,INDIRECT("'*"&amp;LOOKUP(,-1/(LEFTB($A$1:$A43)=" "),$A$1:$A43)&amp;"'!A747:AO815"),),MATCH(E$1,INDIRECT("'*"&amp;LOOKUP(,-1/(LEFTB($A$1:$A43)=" "),$A$1:$A43)&amp;"'!A4:AO4"),)),"")</f>
        <v/>
      </c>
      <c r="F43" t="str">
        <f ca="1">IFERROR(INDEX(INDIRECT("'*"&amp;LOOKUP(,-1/(LEFTB($A$1:$A43)=" "),$A$1:$A43)&amp;"'!A747:AO815"),MATCH($A43,INDIRECT("'*"&amp;LOOKUP(,-1/(LEFTB($A$1:$A43)=" "),$A$1:$A43)&amp;"'!A747:AO815"),),MATCH(F$1,INDIRECT("'*"&amp;LOOKUP(,-1/(LEFTB($A$1:$A43)=" "),$A$1:$A43)&amp;"'!A4:AO4"),)),"")</f>
        <v/>
      </c>
      <c r="G43" t="str">
        <f ca="1">IFERROR(INDEX(INDIRECT("'*"&amp;LOOKUP(,-1/(LEFTB($A$1:$A43)=" "),$A$1:$A43)&amp;"'!A747:AO815"),MATCH($A43,INDIRECT("'*"&amp;LOOKUP(,-1/(LEFTB($A$1:$A43)=" "),$A$1:$A43)&amp;"'!A747:AO815"),),MATCH(G$1,INDIRECT("'*"&amp;LOOKUP(,-1/(LEFTB($A$1:$A43)=" "),$A$1:$A43)&amp;"'!A4:AO4"),)),"")</f>
        <v/>
      </c>
    </row>
    <row r="44" spans="1:7" x14ac:dyDescent="0.2">
      <c r="A44" s="72" t="s">
        <v>725</v>
      </c>
      <c r="B44" t="str">
        <f ca="1">IFERROR(INDEX(INDIRECT("'*"&amp;LOOKUP(,-1/(LEFTB($A$1:$A44)=" "),$A$1:$A44)&amp;"'!A747:AO815"),MATCH($A44,INDIRECT("'*"&amp;LOOKUP(,-1/(LEFTB($A$1:$A44)=" "),$A$1:$A44)&amp;"'!A747:AO815"),),MATCH(B$1,INDIRECT("'*"&amp;LOOKUP(,-1/(LEFTB($A$1:$A44)=" "),$A$1:$A44)&amp;"'!A4:AO4"),)),"")</f>
        <v/>
      </c>
      <c r="C44" t="str">
        <f ca="1">IFERROR(INDEX(INDIRECT("'*"&amp;LOOKUP(,-1/(LEFTB($A$1:$A44)=" "),$A$1:$A44)&amp;"'!A747:AO815"),MATCH($A44,INDIRECT("'*"&amp;LOOKUP(,-1/(LEFTB($A$1:$A44)=" "),$A$1:$A44)&amp;"'!A747:AO815"),),MATCH(C$1,INDIRECT("'*"&amp;LOOKUP(,-1/(LEFTB($A$1:$A44)=" "),$A$1:$A44)&amp;"'!A4:AO4"),)),"")</f>
        <v/>
      </c>
      <c r="D44" t="str">
        <f ca="1">IFERROR(INDEX(INDIRECT("'*"&amp;LOOKUP(,-1/(LEFTB($A$1:$A44)=" "),$A$1:$A44)&amp;"'!A747:AO815"),MATCH($A44,INDIRECT("'*"&amp;LOOKUP(,-1/(LEFTB($A$1:$A44)=" "),$A$1:$A44)&amp;"'!A747:AO815"),),MATCH(D$1,INDIRECT("'*"&amp;LOOKUP(,-1/(LEFTB($A$1:$A44)=" "),$A$1:$A44)&amp;"'!A4:AO4"),)),"")</f>
        <v/>
      </c>
      <c r="E44" t="str">
        <f ca="1">IFERROR(INDEX(INDIRECT("'*"&amp;LOOKUP(,-1/(LEFTB($A$1:$A44)=" "),$A$1:$A44)&amp;"'!A747:AO815"),MATCH($A44,INDIRECT("'*"&amp;LOOKUP(,-1/(LEFTB($A$1:$A44)=" "),$A$1:$A44)&amp;"'!A747:AO815"),),MATCH(E$1,INDIRECT("'*"&amp;LOOKUP(,-1/(LEFTB($A$1:$A44)=" "),$A$1:$A44)&amp;"'!A4:AO4"),)),"")</f>
        <v/>
      </c>
      <c r="F44" t="str">
        <f ca="1">IFERROR(INDEX(INDIRECT("'*"&amp;LOOKUP(,-1/(LEFTB($A$1:$A44)=" "),$A$1:$A44)&amp;"'!A747:AO815"),MATCH($A44,INDIRECT("'*"&amp;LOOKUP(,-1/(LEFTB($A$1:$A44)=" "),$A$1:$A44)&amp;"'!A747:AO815"),),MATCH(F$1,INDIRECT("'*"&amp;LOOKUP(,-1/(LEFTB($A$1:$A44)=" "),$A$1:$A44)&amp;"'!A4:AO4"),)),"")</f>
        <v/>
      </c>
      <c r="G44" t="str">
        <f ca="1">IFERROR(INDEX(INDIRECT("'*"&amp;LOOKUP(,-1/(LEFTB($A$1:$A44)=" "),$A$1:$A44)&amp;"'!A747:AO815"),MATCH($A44,INDIRECT("'*"&amp;LOOKUP(,-1/(LEFTB($A$1:$A44)=" "),$A$1:$A44)&amp;"'!A747:AO815"),),MATCH(G$1,INDIRECT("'*"&amp;LOOKUP(,-1/(LEFTB($A$1:$A44)=" "),$A$1:$A44)&amp;"'!A4:AO4"),)),"")</f>
        <v/>
      </c>
    </row>
    <row r="45" spans="1:7" x14ac:dyDescent="0.2">
      <c r="A45" s="1"/>
      <c r="B45" t="str">
        <f ca="1">IFERROR(INDEX(INDIRECT("'*"&amp;LOOKUP(,-1/(LEFTB($A$1:$A45)=" "),$A$1:$A45)&amp;"'!A747:AO815"),MATCH($A45,INDIRECT("'*"&amp;LOOKUP(,-1/(LEFTB($A$1:$A45)=" "),$A$1:$A45)&amp;"'!A747:AO815"),),MATCH(B$1,INDIRECT("'*"&amp;LOOKUP(,-1/(LEFTB($A$1:$A45)=" "),$A$1:$A45)&amp;"'!A4:AO4"),)),"")</f>
        <v/>
      </c>
      <c r="C45" t="str">
        <f ca="1">IFERROR(INDEX(INDIRECT("'*"&amp;LOOKUP(,-1/(LEFTB($A$1:$A45)=" "),$A$1:$A45)&amp;"'!A747:AO815"),MATCH($A45,INDIRECT("'*"&amp;LOOKUP(,-1/(LEFTB($A$1:$A45)=" "),$A$1:$A45)&amp;"'!A747:AO815"),),MATCH(C$1,INDIRECT("'*"&amp;LOOKUP(,-1/(LEFTB($A$1:$A45)=" "),$A$1:$A45)&amp;"'!A4:AO4"),)),"")</f>
        <v/>
      </c>
      <c r="D45" t="str">
        <f ca="1">IFERROR(INDEX(INDIRECT("'*"&amp;LOOKUP(,-1/(LEFTB($A$1:$A45)=" "),$A$1:$A45)&amp;"'!A747:AO815"),MATCH($A45,INDIRECT("'*"&amp;LOOKUP(,-1/(LEFTB($A$1:$A45)=" "),$A$1:$A45)&amp;"'!A747:AO815"),),MATCH(D$1,INDIRECT("'*"&amp;LOOKUP(,-1/(LEFTB($A$1:$A45)=" "),$A$1:$A45)&amp;"'!A4:AO4"),)),"")</f>
        <v/>
      </c>
      <c r="E45" t="str">
        <f ca="1">IFERROR(INDEX(INDIRECT("'*"&amp;LOOKUP(,-1/(LEFTB($A$1:$A45)=" "),$A$1:$A45)&amp;"'!A747:AO815"),MATCH($A45,INDIRECT("'*"&amp;LOOKUP(,-1/(LEFTB($A$1:$A45)=" "),$A$1:$A45)&amp;"'!A747:AO815"),),MATCH(E$1,INDIRECT("'*"&amp;LOOKUP(,-1/(LEFTB($A$1:$A45)=" "),$A$1:$A45)&amp;"'!A4:AO4"),)),"")</f>
        <v/>
      </c>
      <c r="F45" t="str">
        <f ca="1">IFERROR(INDEX(INDIRECT("'*"&amp;LOOKUP(,-1/(LEFTB($A$1:$A45)=" "),$A$1:$A45)&amp;"'!A747:AO815"),MATCH($A45,INDIRECT("'*"&amp;LOOKUP(,-1/(LEFTB($A$1:$A45)=" "),$A$1:$A45)&amp;"'!A747:AO815"),),MATCH(F$1,INDIRECT("'*"&amp;LOOKUP(,-1/(LEFTB($A$1:$A45)=" "),$A$1:$A45)&amp;"'!A4:AO4"),)),"")</f>
        <v/>
      </c>
      <c r="G45" t="str">
        <f ca="1">IFERROR(INDEX(INDIRECT("'*"&amp;LOOKUP(,-1/(LEFTB($A$1:$A45)=" "),$A$1:$A45)&amp;"'!A747:AO815"),MATCH($A45,INDIRECT("'*"&amp;LOOKUP(,-1/(LEFTB($A$1:$A45)=" "),$A$1:$A45)&amp;"'!A747:AO815"),),MATCH(G$1,INDIRECT("'*"&amp;LOOKUP(,-1/(LEFTB($A$1:$A45)=" "),$A$1:$A45)&amp;"'!A4:AO4"),)),"")</f>
        <v/>
      </c>
    </row>
    <row r="46" spans="1:7" x14ac:dyDescent="0.2">
      <c r="A46" s="1" t="s">
        <v>661</v>
      </c>
      <c r="B46" t="str">
        <f ca="1">IFERROR(INDEX(INDIRECT("'*"&amp;LOOKUP(,-1/(LEFTB($A$1:$A46)=" "),$A$1:$A46)&amp;"'!A747:AO815"),MATCH($A46,INDIRECT("'*"&amp;LOOKUP(,-1/(LEFTB($A$1:$A46)=" "),$A$1:$A46)&amp;"'!A747:AO815"),),MATCH(B$1,INDIRECT("'*"&amp;LOOKUP(,-1/(LEFTB($A$1:$A46)=" "),$A$1:$A46)&amp;"'!A4:AO4"),)),"")</f>
        <v/>
      </c>
      <c r="C46" t="str">
        <f ca="1">IFERROR(INDEX(INDIRECT("'*"&amp;LOOKUP(,-1/(LEFTB($A$1:$A46)=" "),$A$1:$A46)&amp;"'!A747:AO815"),MATCH($A46,INDIRECT("'*"&amp;LOOKUP(,-1/(LEFTB($A$1:$A46)=" "),$A$1:$A46)&amp;"'!A747:AO815"),),MATCH(C$1,INDIRECT("'*"&amp;LOOKUP(,-1/(LEFTB($A$1:$A46)=" "),$A$1:$A46)&amp;"'!A4:AO4"),)),"")</f>
        <v/>
      </c>
      <c r="D46" t="str">
        <f ca="1">IFERROR(INDEX(INDIRECT("'*"&amp;LOOKUP(,-1/(LEFTB($A$1:$A46)=" "),$A$1:$A46)&amp;"'!A747:AO815"),MATCH($A46,INDIRECT("'*"&amp;LOOKUP(,-1/(LEFTB($A$1:$A46)=" "),$A$1:$A46)&amp;"'!A747:AO815"),),MATCH(D$1,INDIRECT("'*"&amp;LOOKUP(,-1/(LEFTB($A$1:$A46)=" "),$A$1:$A46)&amp;"'!A4:AO4"),)),"")</f>
        <v/>
      </c>
      <c r="E46" t="str">
        <f ca="1">IFERROR(INDEX(INDIRECT("'*"&amp;LOOKUP(,-1/(LEFTB($A$1:$A46)=" "),$A$1:$A46)&amp;"'!A747:AO815"),MATCH($A46,INDIRECT("'*"&amp;LOOKUP(,-1/(LEFTB($A$1:$A46)=" "),$A$1:$A46)&amp;"'!A747:AO815"),),MATCH(E$1,INDIRECT("'*"&amp;LOOKUP(,-1/(LEFTB($A$1:$A46)=" "),$A$1:$A46)&amp;"'!A4:AO4"),)),"")</f>
        <v/>
      </c>
      <c r="F46" t="str">
        <f ca="1">IFERROR(INDEX(INDIRECT("'*"&amp;LOOKUP(,-1/(LEFTB($A$1:$A46)=" "),$A$1:$A46)&amp;"'!A747:AO815"),MATCH($A46,INDIRECT("'*"&amp;LOOKUP(,-1/(LEFTB($A$1:$A46)=" "),$A$1:$A46)&amp;"'!A747:AO815"),),MATCH(F$1,INDIRECT("'*"&amp;LOOKUP(,-1/(LEFTB($A$1:$A46)=" "),$A$1:$A46)&amp;"'!A4:AO4"),)),"")</f>
        <v/>
      </c>
      <c r="G46" t="str">
        <f ca="1">IFERROR(INDEX(INDIRECT("'*"&amp;LOOKUP(,-1/(LEFTB($A$1:$A46)=" "),$A$1:$A46)&amp;"'!A747:AO815"),MATCH($A46,INDIRECT("'*"&amp;LOOKUP(,-1/(LEFTB($A$1:$A46)=" "),$A$1:$A46)&amp;"'!A747:AO815"),),MATCH(G$1,INDIRECT("'*"&amp;LOOKUP(,-1/(LEFTB($A$1:$A46)=" "),$A$1:$A46)&amp;"'!A4:AO4"),)),"")</f>
        <v/>
      </c>
    </row>
    <row r="47" spans="1:7" x14ac:dyDescent="0.2">
      <c r="A47" s="73" t="s">
        <v>700</v>
      </c>
      <c r="B47" t="str">
        <f ca="1">IFERROR(INDEX(INDIRECT("'*"&amp;LOOKUP(,-1/(LEFTB($A$1:$A47)=" "),$A$1:$A47)&amp;"'!A747:AO815"),MATCH($A47,INDIRECT("'*"&amp;LOOKUP(,-1/(LEFTB($A$1:$A47)=" "),$A$1:$A47)&amp;"'!A747:AO815"),),MATCH(B$1,INDIRECT("'*"&amp;LOOKUP(,-1/(LEFTB($A$1:$A47)=" "),$A$1:$A47)&amp;"'!A4:AO4"),)),"")</f>
        <v/>
      </c>
      <c r="C47" t="str">
        <f ca="1">IFERROR(INDEX(INDIRECT("'*"&amp;LOOKUP(,-1/(LEFTB($A$1:$A47)=" "),$A$1:$A47)&amp;"'!A747:AO815"),MATCH($A47,INDIRECT("'*"&amp;LOOKUP(,-1/(LEFTB($A$1:$A47)=" "),$A$1:$A47)&amp;"'!A747:AO815"),),MATCH(C$1,INDIRECT("'*"&amp;LOOKUP(,-1/(LEFTB($A$1:$A47)=" "),$A$1:$A47)&amp;"'!A4:AO4"),)),"")</f>
        <v/>
      </c>
      <c r="D47" t="str">
        <f ca="1">IFERROR(INDEX(INDIRECT("'*"&amp;LOOKUP(,-1/(LEFTB($A$1:$A47)=" "),$A$1:$A47)&amp;"'!A747:AO815"),MATCH($A47,INDIRECT("'*"&amp;LOOKUP(,-1/(LEFTB($A$1:$A47)=" "),$A$1:$A47)&amp;"'!A747:AO815"),),MATCH(D$1,INDIRECT("'*"&amp;LOOKUP(,-1/(LEFTB($A$1:$A47)=" "),$A$1:$A47)&amp;"'!A4:AO4"),)),"")</f>
        <v/>
      </c>
      <c r="E47" t="str">
        <f ca="1">IFERROR(INDEX(INDIRECT("'*"&amp;LOOKUP(,-1/(LEFTB($A$1:$A47)=" "),$A$1:$A47)&amp;"'!A747:AO815"),MATCH($A47,INDIRECT("'*"&amp;LOOKUP(,-1/(LEFTB($A$1:$A47)=" "),$A$1:$A47)&amp;"'!A747:AO815"),),MATCH(E$1,INDIRECT("'*"&amp;LOOKUP(,-1/(LEFTB($A$1:$A47)=" "),$A$1:$A47)&amp;"'!A4:AO4"),)),"")</f>
        <v/>
      </c>
      <c r="F47" t="str">
        <f ca="1">IFERROR(INDEX(INDIRECT("'*"&amp;LOOKUP(,-1/(LEFTB($A$1:$A47)=" "),$A$1:$A47)&amp;"'!A747:AO815"),MATCH($A47,INDIRECT("'*"&amp;LOOKUP(,-1/(LEFTB($A$1:$A47)=" "),$A$1:$A47)&amp;"'!A747:AO815"),),MATCH(F$1,INDIRECT("'*"&amp;LOOKUP(,-1/(LEFTB($A$1:$A47)=" "),$A$1:$A47)&amp;"'!A4:AO4"),)),"")</f>
        <v/>
      </c>
      <c r="G47" t="str">
        <f ca="1">IFERROR(INDEX(INDIRECT("'*"&amp;LOOKUP(,-1/(LEFTB($A$1:$A47)=" "),$A$1:$A47)&amp;"'!A747:AO815"),MATCH($A47,INDIRECT("'*"&amp;LOOKUP(,-1/(LEFTB($A$1:$A47)=" "),$A$1:$A47)&amp;"'!A747:AO815"),),MATCH(G$1,INDIRECT("'*"&amp;LOOKUP(,-1/(LEFTB($A$1:$A47)=" "),$A$1:$A47)&amp;"'!A4:AO4"),)),"")</f>
        <v/>
      </c>
    </row>
    <row r="48" spans="1:7" x14ac:dyDescent="0.2">
      <c r="A48" s="74" t="s">
        <v>701</v>
      </c>
      <c r="B48" t="str">
        <f ca="1">IFERROR(INDEX(INDIRECT("'*"&amp;LOOKUP(,-1/(LEFTB($A$1:$A48)=" "),$A$1:$A48)&amp;"'!A747:AO815"),MATCH($A48,INDIRECT("'*"&amp;LOOKUP(,-1/(LEFTB($A$1:$A48)=" "),$A$1:$A48)&amp;"'!A747:AO815"),),MATCH(B$1,INDIRECT("'*"&amp;LOOKUP(,-1/(LEFTB($A$1:$A48)=" "),$A$1:$A48)&amp;"'!A4:AO4"),)),"")</f>
        <v/>
      </c>
      <c r="C48" t="str">
        <f ca="1">IFERROR(INDEX(INDIRECT("'*"&amp;LOOKUP(,-1/(LEFTB($A$1:$A48)=" "),$A$1:$A48)&amp;"'!A747:AO815"),MATCH($A48,INDIRECT("'*"&amp;LOOKUP(,-1/(LEFTB($A$1:$A48)=" "),$A$1:$A48)&amp;"'!A747:AO815"),),MATCH(C$1,INDIRECT("'*"&amp;LOOKUP(,-1/(LEFTB($A$1:$A48)=" "),$A$1:$A48)&amp;"'!A4:AO4"),)),"")</f>
        <v/>
      </c>
      <c r="D48" t="str">
        <f ca="1">IFERROR(INDEX(INDIRECT("'*"&amp;LOOKUP(,-1/(LEFTB($A$1:$A48)=" "),$A$1:$A48)&amp;"'!A747:AO815"),MATCH($A48,INDIRECT("'*"&amp;LOOKUP(,-1/(LEFTB($A$1:$A48)=" "),$A$1:$A48)&amp;"'!A747:AO815"),),MATCH(D$1,INDIRECT("'*"&amp;LOOKUP(,-1/(LEFTB($A$1:$A48)=" "),$A$1:$A48)&amp;"'!A4:AO4"),)),"")</f>
        <v/>
      </c>
      <c r="E48" t="str">
        <f ca="1">IFERROR(INDEX(INDIRECT("'*"&amp;LOOKUP(,-1/(LEFTB($A$1:$A48)=" "),$A$1:$A48)&amp;"'!A747:AO815"),MATCH($A48,INDIRECT("'*"&amp;LOOKUP(,-1/(LEFTB($A$1:$A48)=" "),$A$1:$A48)&amp;"'!A747:AO815"),),MATCH(E$1,INDIRECT("'*"&amp;LOOKUP(,-1/(LEFTB($A$1:$A48)=" "),$A$1:$A48)&amp;"'!A4:AO4"),)),"")</f>
        <v/>
      </c>
      <c r="F48" t="str">
        <f ca="1">IFERROR(INDEX(INDIRECT("'*"&amp;LOOKUP(,-1/(LEFTB($A$1:$A48)=" "),$A$1:$A48)&amp;"'!A747:AO815"),MATCH($A48,INDIRECT("'*"&amp;LOOKUP(,-1/(LEFTB($A$1:$A48)=" "),$A$1:$A48)&amp;"'!A747:AO815"),),MATCH(F$1,INDIRECT("'*"&amp;LOOKUP(,-1/(LEFTB($A$1:$A48)=" "),$A$1:$A48)&amp;"'!A4:AO4"),)),"")</f>
        <v/>
      </c>
      <c r="G48" t="str">
        <f ca="1">IFERROR(INDEX(INDIRECT("'*"&amp;LOOKUP(,-1/(LEFTB($A$1:$A48)=" "),$A$1:$A48)&amp;"'!A747:AO815"),MATCH($A48,INDIRECT("'*"&amp;LOOKUP(,-1/(LEFTB($A$1:$A48)=" "),$A$1:$A48)&amp;"'!A747:AO815"),),MATCH(G$1,INDIRECT("'*"&amp;LOOKUP(,-1/(LEFTB($A$1:$A48)=" "),$A$1:$A48)&amp;"'!A4:AO4"),)),"")</f>
        <v/>
      </c>
    </row>
    <row r="49" spans="1:7" x14ac:dyDescent="0.2">
      <c r="A49" s="75" t="s">
        <v>702</v>
      </c>
      <c r="B49" t="str">
        <f ca="1">IFERROR(INDEX(INDIRECT("'*"&amp;LOOKUP(,-1/(LEFTB($A$1:$A49)=" "),$A$1:$A49)&amp;"'!A747:AO815"),MATCH($A49,INDIRECT("'*"&amp;LOOKUP(,-1/(LEFTB($A$1:$A49)=" "),$A$1:$A49)&amp;"'!A747:AO815"),),MATCH(B$1,INDIRECT("'*"&amp;LOOKUP(,-1/(LEFTB($A$1:$A49)=" "),$A$1:$A49)&amp;"'!A4:AO4"),)),"")</f>
        <v/>
      </c>
      <c r="C49" t="str">
        <f ca="1">IFERROR(INDEX(INDIRECT("'*"&amp;LOOKUP(,-1/(LEFTB($A$1:$A49)=" "),$A$1:$A49)&amp;"'!A747:AO815"),MATCH($A49,INDIRECT("'*"&amp;LOOKUP(,-1/(LEFTB($A$1:$A49)=" "),$A$1:$A49)&amp;"'!A747:AO815"),),MATCH(C$1,INDIRECT("'*"&amp;LOOKUP(,-1/(LEFTB($A$1:$A49)=" "),$A$1:$A49)&amp;"'!A4:AO4"),)),"")</f>
        <v/>
      </c>
      <c r="D49" t="str">
        <f ca="1">IFERROR(INDEX(INDIRECT("'*"&amp;LOOKUP(,-1/(LEFTB($A$1:$A49)=" "),$A$1:$A49)&amp;"'!A747:AO815"),MATCH($A49,INDIRECT("'*"&amp;LOOKUP(,-1/(LEFTB($A$1:$A49)=" "),$A$1:$A49)&amp;"'!A747:AO815"),),MATCH(D$1,INDIRECT("'*"&amp;LOOKUP(,-1/(LEFTB($A$1:$A49)=" "),$A$1:$A49)&amp;"'!A4:AO4"),)),"")</f>
        <v/>
      </c>
      <c r="E49" t="str">
        <f ca="1">IFERROR(INDEX(INDIRECT("'*"&amp;LOOKUP(,-1/(LEFTB($A$1:$A49)=" "),$A$1:$A49)&amp;"'!A747:AO815"),MATCH($A49,INDIRECT("'*"&amp;LOOKUP(,-1/(LEFTB($A$1:$A49)=" "),$A$1:$A49)&amp;"'!A747:AO815"),),MATCH(E$1,INDIRECT("'*"&amp;LOOKUP(,-1/(LEFTB($A$1:$A49)=" "),$A$1:$A49)&amp;"'!A4:AO4"),)),"")</f>
        <v/>
      </c>
      <c r="F49" t="str">
        <f ca="1">IFERROR(INDEX(INDIRECT("'*"&amp;LOOKUP(,-1/(LEFTB($A$1:$A49)=" "),$A$1:$A49)&amp;"'!A747:AO815"),MATCH($A49,INDIRECT("'*"&amp;LOOKUP(,-1/(LEFTB($A$1:$A49)=" "),$A$1:$A49)&amp;"'!A747:AO815"),),MATCH(F$1,INDIRECT("'*"&amp;LOOKUP(,-1/(LEFTB($A$1:$A49)=" "),$A$1:$A49)&amp;"'!A4:AO4"),)),"")</f>
        <v/>
      </c>
      <c r="G49" t="str">
        <f ca="1">IFERROR(INDEX(INDIRECT("'*"&amp;LOOKUP(,-1/(LEFTB($A$1:$A49)=" "),$A$1:$A49)&amp;"'!A747:AO815"),MATCH($A49,INDIRECT("'*"&amp;LOOKUP(,-1/(LEFTB($A$1:$A49)=" "),$A$1:$A49)&amp;"'!A747:AO815"),),MATCH(G$1,INDIRECT("'*"&amp;LOOKUP(,-1/(LEFTB($A$1:$A49)=" "),$A$1:$A49)&amp;"'!A4:AO4"),)),"")</f>
        <v/>
      </c>
    </row>
    <row r="50" spans="1:7" x14ac:dyDescent="0.2">
      <c r="A50" s="76" t="s">
        <v>703</v>
      </c>
      <c r="B50" t="str">
        <f ca="1">IFERROR(INDEX(INDIRECT("'*"&amp;LOOKUP(,-1/(LEFTB($A$1:$A50)=" "),$A$1:$A50)&amp;"'!A747:AO815"),MATCH($A50,INDIRECT("'*"&amp;LOOKUP(,-1/(LEFTB($A$1:$A50)=" "),$A$1:$A50)&amp;"'!A747:AO815"),),MATCH(B$1,INDIRECT("'*"&amp;LOOKUP(,-1/(LEFTB($A$1:$A50)=" "),$A$1:$A50)&amp;"'!A4:AO4"),)),"")</f>
        <v/>
      </c>
      <c r="C50" t="str">
        <f ca="1">IFERROR(INDEX(INDIRECT("'*"&amp;LOOKUP(,-1/(LEFTB($A$1:$A50)=" "),$A$1:$A50)&amp;"'!A747:AO815"),MATCH($A50,INDIRECT("'*"&amp;LOOKUP(,-1/(LEFTB($A$1:$A50)=" "),$A$1:$A50)&amp;"'!A747:AO815"),),MATCH(C$1,INDIRECT("'*"&amp;LOOKUP(,-1/(LEFTB($A$1:$A50)=" "),$A$1:$A50)&amp;"'!A4:AO4"),)),"")</f>
        <v/>
      </c>
      <c r="D50" t="str">
        <f ca="1">IFERROR(INDEX(INDIRECT("'*"&amp;LOOKUP(,-1/(LEFTB($A$1:$A50)=" "),$A$1:$A50)&amp;"'!A747:AO815"),MATCH($A50,INDIRECT("'*"&amp;LOOKUP(,-1/(LEFTB($A$1:$A50)=" "),$A$1:$A50)&amp;"'!A747:AO815"),),MATCH(D$1,INDIRECT("'*"&amp;LOOKUP(,-1/(LEFTB($A$1:$A50)=" "),$A$1:$A50)&amp;"'!A4:AO4"),)),"")</f>
        <v/>
      </c>
      <c r="E50" t="str">
        <f ca="1">IFERROR(INDEX(INDIRECT("'*"&amp;LOOKUP(,-1/(LEFTB($A$1:$A50)=" "),$A$1:$A50)&amp;"'!A747:AO815"),MATCH($A50,INDIRECT("'*"&amp;LOOKUP(,-1/(LEFTB($A$1:$A50)=" "),$A$1:$A50)&amp;"'!A747:AO815"),),MATCH(E$1,INDIRECT("'*"&amp;LOOKUP(,-1/(LEFTB($A$1:$A50)=" "),$A$1:$A50)&amp;"'!A4:AO4"),)),"")</f>
        <v/>
      </c>
      <c r="F50" t="str">
        <f ca="1">IFERROR(INDEX(INDIRECT("'*"&amp;LOOKUP(,-1/(LEFTB($A$1:$A50)=" "),$A$1:$A50)&amp;"'!A747:AO815"),MATCH($A50,INDIRECT("'*"&amp;LOOKUP(,-1/(LEFTB($A$1:$A50)=" "),$A$1:$A50)&amp;"'!A747:AO815"),),MATCH(F$1,INDIRECT("'*"&amp;LOOKUP(,-1/(LEFTB($A$1:$A50)=" "),$A$1:$A50)&amp;"'!A4:AO4"),)),"")</f>
        <v/>
      </c>
      <c r="G50" t="str">
        <f ca="1">IFERROR(INDEX(INDIRECT("'*"&amp;LOOKUP(,-1/(LEFTB($A$1:$A50)=" "),$A$1:$A50)&amp;"'!A747:AO815"),MATCH($A50,INDIRECT("'*"&amp;LOOKUP(,-1/(LEFTB($A$1:$A50)=" "),$A$1:$A50)&amp;"'!A747:AO815"),),MATCH(G$1,INDIRECT("'*"&amp;LOOKUP(,-1/(LEFTB($A$1:$A50)=" "),$A$1:$A50)&amp;"'!A4:AO4"),)),"")</f>
        <v/>
      </c>
    </row>
    <row r="51" spans="1:7" x14ac:dyDescent="0.2">
      <c r="A51" s="77" t="s">
        <v>704</v>
      </c>
      <c r="B51" t="str">
        <f ca="1">IFERROR(INDEX(INDIRECT("'*"&amp;LOOKUP(,-1/(LEFTB($A$1:$A51)=" "),$A$1:$A51)&amp;"'!A747:AO815"),MATCH($A51,INDIRECT("'*"&amp;LOOKUP(,-1/(LEFTB($A$1:$A51)=" "),$A$1:$A51)&amp;"'!A747:AO815"),),MATCH(B$1,INDIRECT("'*"&amp;LOOKUP(,-1/(LEFTB($A$1:$A51)=" "),$A$1:$A51)&amp;"'!A4:AO4"),)),"")</f>
        <v/>
      </c>
      <c r="C51" t="str">
        <f ca="1">IFERROR(INDEX(INDIRECT("'*"&amp;LOOKUP(,-1/(LEFTB($A$1:$A51)=" "),$A$1:$A51)&amp;"'!A747:AO815"),MATCH($A51,INDIRECT("'*"&amp;LOOKUP(,-1/(LEFTB($A$1:$A51)=" "),$A$1:$A51)&amp;"'!A747:AO815"),),MATCH(C$1,INDIRECT("'*"&amp;LOOKUP(,-1/(LEFTB($A$1:$A51)=" "),$A$1:$A51)&amp;"'!A4:AO4"),)),"")</f>
        <v/>
      </c>
      <c r="D51" t="str">
        <f ca="1">IFERROR(INDEX(INDIRECT("'*"&amp;LOOKUP(,-1/(LEFTB($A$1:$A51)=" "),$A$1:$A51)&amp;"'!A747:AO815"),MATCH($A51,INDIRECT("'*"&amp;LOOKUP(,-1/(LEFTB($A$1:$A51)=" "),$A$1:$A51)&amp;"'!A747:AO815"),),MATCH(D$1,INDIRECT("'*"&amp;LOOKUP(,-1/(LEFTB($A$1:$A51)=" "),$A$1:$A51)&amp;"'!A4:AO4"),)),"")</f>
        <v/>
      </c>
      <c r="E51" t="str">
        <f ca="1">IFERROR(INDEX(INDIRECT("'*"&amp;LOOKUP(,-1/(LEFTB($A$1:$A51)=" "),$A$1:$A51)&amp;"'!A747:AO815"),MATCH($A51,INDIRECT("'*"&amp;LOOKUP(,-1/(LEFTB($A$1:$A51)=" "),$A$1:$A51)&amp;"'!A747:AO815"),),MATCH(E$1,INDIRECT("'*"&amp;LOOKUP(,-1/(LEFTB($A$1:$A51)=" "),$A$1:$A51)&amp;"'!A4:AO4"),)),"")</f>
        <v/>
      </c>
      <c r="F51" t="str">
        <f ca="1">IFERROR(INDEX(INDIRECT("'*"&amp;LOOKUP(,-1/(LEFTB($A$1:$A51)=" "),$A$1:$A51)&amp;"'!A747:AO815"),MATCH($A51,INDIRECT("'*"&amp;LOOKUP(,-1/(LEFTB($A$1:$A51)=" "),$A$1:$A51)&amp;"'!A747:AO815"),),MATCH(F$1,INDIRECT("'*"&amp;LOOKUP(,-1/(LEFTB($A$1:$A51)=" "),$A$1:$A51)&amp;"'!A4:AO4"),)),"")</f>
        <v/>
      </c>
      <c r="G51" t="str">
        <f ca="1">IFERROR(INDEX(INDIRECT("'*"&amp;LOOKUP(,-1/(LEFTB($A$1:$A51)=" "),$A$1:$A51)&amp;"'!A747:AO815"),MATCH($A51,INDIRECT("'*"&amp;LOOKUP(,-1/(LEFTB($A$1:$A51)=" "),$A$1:$A51)&amp;"'!A747:AO815"),),MATCH(G$1,INDIRECT("'*"&amp;LOOKUP(,-1/(LEFTB($A$1:$A51)=" "),$A$1:$A51)&amp;"'!A4:AO4"),)),"")</f>
        <v/>
      </c>
    </row>
    <row r="52" spans="1:7" x14ac:dyDescent="0.2">
      <c r="A52" s="78" t="s">
        <v>705</v>
      </c>
      <c r="B52" t="str">
        <f ca="1">IFERROR(INDEX(INDIRECT("'*"&amp;LOOKUP(,-1/(LEFTB($A$1:$A52)=" "),$A$1:$A52)&amp;"'!A747:AO815"),MATCH($A52,INDIRECT("'*"&amp;LOOKUP(,-1/(LEFTB($A$1:$A52)=" "),$A$1:$A52)&amp;"'!A747:AO815"),),MATCH(B$1,INDIRECT("'*"&amp;LOOKUP(,-1/(LEFTB($A$1:$A52)=" "),$A$1:$A52)&amp;"'!A4:AO4"),)),"")</f>
        <v/>
      </c>
      <c r="C52">
        <f ca="1">SUMIF('ЗАРПЛАТА ЯНВАРЬ'!$A$747:$A$815,B52,'ЗАРПЛАТА ЯНВАРЬ'!$B$747:$B$815)</f>
        <v>0</v>
      </c>
      <c r="D52">
        <f ca="1">SUMIF('ЗАРПЛАТА ЯНВАРЬ'!$A$747:$A$815,C52,'ЗАРПЛАТА ЯНВАРЬ'!$B$747:$B$815)</f>
        <v>0</v>
      </c>
    </row>
    <row r="53" spans="1:7" x14ac:dyDescent="0.2">
      <c r="A53" s="79" t="s">
        <v>706</v>
      </c>
      <c r="B53" t="str">
        <f ca="1">IFERROR(INDEX(INDIRECT("'*"&amp;LOOKUP(,-1/(LEFTB($A$1:$A53)=" "),$A$1:$A53)&amp;"'!A11:AO79"),MATCH($A53,INDIRECT("'*"&amp;LOOKUP(,-1/(LEFTB($A$1:$A53)=" "),$A$1:$A53)&amp;"'!A11:A79"),),MATCH(B$1,INDIRECT("'*"&amp;LOOKUP(,-1/(LEFTB($A$1:$A53)=" "),$A$1:$A53)&amp;"'!A4:AO4"),)),"")</f>
        <v/>
      </c>
      <c r="C53">
        <f ca="1">SUMIF('ЗАРПЛАТА ЯНВАРЬ'!$A$747:$A$815,B53,'ЗАРПЛАТА ЯНВАРЬ'!$B$747:$B$815)</f>
        <v>0</v>
      </c>
      <c r="D53">
        <f ca="1">SUMIF('ЗАРПЛАТА ЯНВАРЬ'!$A$747:$A$815,C53,'ЗАРПЛАТА ЯНВАРЬ'!$B$747:$B$815)</f>
        <v>0</v>
      </c>
    </row>
    <row r="54" spans="1:7" x14ac:dyDescent="0.2">
      <c r="A54" s="80" t="s">
        <v>707</v>
      </c>
      <c r="B54" t="str">
        <f ca="1">IFERROR(INDEX(INDIRECT("'*"&amp;LOOKUP(,-1/(LEFTB($A$1:$A54)=" "),$A$1:$A54)&amp;"'!A11:AO79"),MATCH($A54,INDIRECT("'*"&amp;LOOKUP(,-1/(LEFTB($A$1:$A54)=" "),$A$1:$A54)&amp;"'!A11:A79"),),MATCH(B$1,INDIRECT("'*"&amp;LOOKUP(,-1/(LEFTB($A$1:$A54)=" "),$A$1:$A54)&amp;"'!A4:AO4"),)),"")</f>
        <v/>
      </c>
      <c r="C54">
        <f ca="1">SUMIF('ЗАРПЛАТА ЯНВАРЬ'!$A$747:$A$815,B54,'ЗАРПЛАТА ЯНВАРЬ'!$B$747:$B$815)</f>
        <v>0</v>
      </c>
      <c r="D54">
        <f ca="1">SUMIF('ЗАРПЛАТА ЯНВАРЬ'!$A$747:$A$815,C54,'ЗАРПЛАТА ЯНВАРЬ'!$B$747:$B$815)</f>
        <v>0</v>
      </c>
    </row>
    <row r="55" spans="1:7" x14ac:dyDescent="0.2">
      <c r="A55" s="81" t="s">
        <v>708</v>
      </c>
      <c r="B55" t="str">
        <f ca="1">IFERROR(INDEX(INDIRECT("'*"&amp;LOOKUP(,-1/(LEFTB($A$1:$A55)=" "),$A$1:$A55)&amp;"'!A11:AO79"),MATCH($A55,INDIRECT("'*"&amp;LOOKUP(,-1/(LEFTB($A$1:$A55)=" "),$A$1:$A55)&amp;"'!A11:A79"),),MATCH(B$1,INDIRECT("'*"&amp;LOOKUP(,-1/(LEFTB($A$1:$A55)=" "),$A$1:$A55)&amp;"'!A4:AO4"),)),"")</f>
        <v/>
      </c>
      <c r="C55">
        <f ca="1">SUMIF('ЗАРПЛАТА ЯНВАРЬ'!$A$747:$A$815,B55,'ЗАРПЛАТА ЯНВАРЬ'!$B$747:$B$815)</f>
        <v>0</v>
      </c>
      <c r="D55">
        <f ca="1">SUMIF('ЗАРПЛАТА ЯНВАРЬ'!$A$747:$A$815,C55,'ЗАРПЛАТА ЯНВАРЬ'!$B$747:$B$815)</f>
        <v>0</v>
      </c>
    </row>
    <row r="56" spans="1:7" x14ac:dyDescent="0.2">
      <c r="A56" s="84" t="s">
        <v>709</v>
      </c>
      <c r="B56" t="str">
        <f ca="1">IFERROR(INDEX(INDIRECT("'*"&amp;LOOKUP(,-1/(LEFTB($A$1:$A56)=" "),$A$1:$A56)&amp;"'!A11:AO79"),MATCH($A56,INDIRECT("'*"&amp;LOOKUP(,-1/(LEFTB($A$1:$A56)=" "),$A$1:$A56)&amp;"'!A11:A79"),),MATCH(B$1,INDIRECT("'*"&amp;LOOKUP(,-1/(LEFTB($A$1:$A56)=" "),$A$1:$A56)&amp;"'!A4:AO4"),)),"")</f>
        <v/>
      </c>
      <c r="C56">
        <f ca="1">SUMIF('ЗАРПЛАТА ЯНВАРЬ'!$A$747:$A$815,B56,'ЗАРПЛАТА ЯНВАРЬ'!$B$747:$B$815)</f>
        <v>0</v>
      </c>
      <c r="D56">
        <f ca="1">SUMIF('ЗАРПЛАТА ЯНВАРЬ'!$A$747:$A$815,C56,'ЗАРПЛАТА ЯНВАРЬ'!$B$747:$B$815)</f>
        <v>0</v>
      </c>
    </row>
    <row r="57" spans="1:7" x14ac:dyDescent="0.2">
      <c r="A57" s="83" t="s">
        <v>710</v>
      </c>
      <c r="B57" t="str">
        <f ca="1">IFERROR(INDEX(INDIRECT("'*"&amp;LOOKUP(,-1/(LEFTB($A$1:$A57)=" "),$A$1:$A57)&amp;"'!A11:AO79"),MATCH($A57,INDIRECT("'*"&amp;LOOKUP(,-1/(LEFTB($A$1:$A57)=" "),$A$1:$A57)&amp;"'!A11:A79"),),MATCH(B$1,INDIRECT("'*"&amp;LOOKUP(,-1/(LEFTB($A$1:$A57)=" "),$A$1:$A57)&amp;"'!A4:AO4"),)),"")</f>
        <v/>
      </c>
      <c r="C57">
        <f ca="1">SUMIF('ЗАРПЛАТА ЯНВАРЬ'!$A$747:$A$815,B57,'ЗАРПЛАТА ЯНВАРЬ'!$B$747:$B$815)</f>
        <v>0</v>
      </c>
      <c r="D57">
        <f ca="1">SUMIF('ЗАРПЛАТА ЯНВАРЬ'!$A$747:$A$815,C57,'ЗАРПЛАТА ЯНВАРЬ'!$B$747:$B$815)</f>
        <v>0</v>
      </c>
    </row>
    <row r="58" spans="1:7" x14ac:dyDescent="0.2">
      <c r="A58" s="72" t="s">
        <v>726</v>
      </c>
      <c r="B58" t="str">
        <f ca="1">IFERROR(INDEX(INDIRECT("'*"&amp;LOOKUP(,-1/(LEFTB($A$1:$A58)=" "),$A$1:$A58)&amp;"'!A11:AO79"),MATCH($A58,INDIRECT("'*"&amp;LOOKUP(,-1/(LEFTB($A$1:$A58)=" "),$A$1:$A58)&amp;"'!A11:A79"),),MATCH(B$1,INDIRECT("'*"&amp;LOOKUP(,-1/(LEFTB($A$1:$A58)=" "),$A$1:$A58)&amp;"'!A4:AO4"),)),"")</f>
        <v/>
      </c>
      <c r="C58">
        <f ca="1">SUMIF('ЗАРПЛАТА ЯНВАРЬ'!$A$747:$A$815,B58,'ЗАРПЛАТА ЯНВАРЬ'!$B$747:$B$815)</f>
        <v>0</v>
      </c>
      <c r="D58">
        <f ca="1">SUMIF('ЗАРПЛАТА ЯНВАРЬ'!$A$747:$A$815,C58,'ЗАРПЛАТА ЯНВАРЬ'!$B$747:$B$815)</f>
        <v>0</v>
      </c>
    </row>
    <row r="59" spans="1:7" x14ac:dyDescent="0.2">
      <c r="A59" s="1"/>
      <c r="B59" t="str">
        <f ca="1">IFERROR(INDEX(INDIRECT("'*"&amp;LOOKUP(,-1/(LEFTB($A$1:$A59)=" "),$A$1:$A59)&amp;"'!A11:AO79"),MATCH($A59,INDIRECT("'*"&amp;LOOKUP(,-1/(LEFTB($A$1:$A59)=" "),$A$1:$A59)&amp;"'!A11:A79"),),MATCH(B$1,INDIRECT("'*"&amp;LOOKUP(,-1/(LEFTB($A$1:$A59)=" "),$A$1:$A59)&amp;"'!A4:AO4"),)),"")</f>
        <v/>
      </c>
      <c r="C59">
        <f ca="1">SUMIF('ЗАРПЛАТА ЯНВАРЬ'!$A$747:$A$815,B59,'ЗАРПЛАТА ЯНВАРЬ'!$B$747:$B$815)</f>
        <v>0</v>
      </c>
      <c r="D59">
        <f ca="1">SUMIF('ЗАРПЛАТА ЯНВАРЬ'!$A$747:$A$815,C59,'ЗАРПЛАТА ЯНВАРЬ'!$B$747:$B$815)</f>
        <v>0</v>
      </c>
    </row>
    <row r="60" spans="1:7" x14ac:dyDescent="0.2">
      <c r="A60" s="1" t="s">
        <v>658</v>
      </c>
      <c r="B60" t="str">
        <f ca="1">IFERROR(INDEX(INDIRECT("'*"&amp;LOOKUP(,-1/(LEFTB($A$1:$A60)=" "),$A$1:$A60)&amp;"'!A11:AO79"),MATCH($A60,INDIRECT("'*"&amp;LOOKUP(,-1/(LEFTB($A$1:$A60)=" "),$A$1:$A60)&amp;"'!A11:A79"),),MATCH(B$1,INDIRECT("'*"&amp;LOOKUP(,-1/(LEFTB($A$1:$A60)=" "),$A$1:$A60)&amp;"'!A4:AO4"),)),"")</f>
        <v/>
      </c>
      <c r="C60">
        <f ca="1">SUMIF('ЗАРПЛАТА ЯНВАРЬ'!$A$747:$A$815,B60,'ЗАРПЛАТА ЯНВАРЬ'!$B$747:$B$815)</f>
        <v>0</v>
      </c>
      <c r="D60">
        <f ca="1">SUMIF('ЗАРПЛАТА ЯНВАРЬ'!$A$747:$A$815,C60,'ЗАРПЛАТА ЯНВАРЬ'!$B$747:$B$815)</f>
        <v>0</v>
      </c>
    </row>
    <row r="61" spans="1:7" x14ac:dyDescent="0.2">
      <c r="A61" s="73" t="s">
        <v>711</v>
      </c>
      <c r="B61" t="str">
        <f ca="1">IFERROR(INDEX(INDIRECT("'*"&amp;LOOKUP(,-1/(LEFTB($A$1:$A61)=" "),$A$1:$A61)&amp;"'!A11:AO79"),MATCH($A61,INDIRECT("'*"&amp;LOOKUP(,-1/(LEFTB($A$1:$A61)=" "),$A$1:$A61)&amp;"'!A11:A79"),),MATCH(B$1,INDIRECT("'*"&amp;LOOKUP(,-1/(LEFTB($A$1:$A61)=" "),$A$1:$A61)&amp;"'!A4:AO4"),)),"")</f>
        <v/>
      </c>
      <c r="C61">
        <f ca="1">SUMIF('ЗАРПЛАТА ЯНВАРЬ'!$A$747:$A$815,B61,'ЗАРПЛАТА ЯНВАРЬ'!$B$747:$B$815)</f>
        <v>0</v>
      </c>
      <c r="D61">
        <f ca="1">SUMIF('ЗАРПЛАТА ЯНВАРЬ'!$A$747:$A$815,C61,'ЗАРПЛАТА ЯНВАРЬ'!$B$747:$B$815)</f>
        <v>0</v>
      </c>
    </row>
    <row r="62" spans="1:7" x14ac:dyDescent="0.2">
      <c r="A62" s="74" t="s">
        <v>712</v>
      </c>
      <c r="B62" t="str">
        <f ca="1">IFERROR(INDEX(INDIRECT("'*"&amp;LOOKUP(,-1/(LEFTB($A$1:$A62)=" "),$A$1:$A62)&amp;"'!A11:AO79"),MATCH($A62,INDIRECT("'*"&amp;LOOKUP(,-1/(LEFTB($A$1:$A62)=" "),$A$1:$A62)&amp;"'!A11:A79"),),MATCH(B$1,INDIRECT("'*"&amp;LOOKUP(,-1/(LEFTB($A$1:$A62)=" "),$A$1:$A62)&amp;"'!A4:AO4"),)),"")</f>
        <v/>
      </c>
      <c r="C62">
        <f ca="1">SUMIF('ЗАРПЛАТА ЯНВАРЬ'!$A$747:$A$815,B62,'ЗАРПЛАТА ЯНВАРЬ'!$B$747:$B$815)</f>
        <v>0</v>
      </c>
      <c r="D62">
        <f ca="1">SUMIF('ЗАРПЛАТА ЯНВАРЬ'!$A$747:$A$815,C62,'ЗАРПЛАТА ЯНВАРЬ'!$B$747:$B$815)</f>
        <v>0</v>
      </c>
    </row>
    <row r="63" spans="1:7" x14ac:dyDescent="0.2">
      <c r="A63" s="75" t="s">
        <v>713</v>
      </c>
      <c r="B63" t="str">
        <f ca="1">IFERROR(INDEX(INDIRECT("'*"&amp;LOOKUP(,-1/(LEFTB($A$1:$A63)=" "),$A$1:$A63)&amp;"'!A11:AO79"),MATCH($A63,INDIRECT("'*"&amp;LOOKUP(,-1/(LEFTB($A$1:$A63)=" "),$A$1:$A63)&amp;"'!A11:A79"),),MATCH(B$1,INDIRECT("'*"&amp;LOOKUP(,-1/(LEFTB($A$1:$A63)=" "),$A$1:$A63)&amp;"'!A4:AO4"),)),"")</f>
        <v/>
      </c>
      <c r="C63">
        <f ca="1">SUMIF('ЗАРПЛАТА ЯНВАРЬ'!$A$747:$A$815,B63,'ЗАРПЛАТА ЯНВАРЬ'!$B$747:$B$815)</f>
        <v>0</v>
      </c>
      <c r="D63">
        <f ca="1">SUMIF('ЗАРПЛАТА ЯНВАРЬ'!$A$747:$A$815,C63,'ЗАРПЛАТА ЯНВАРЬ'!$B$747:$B$815)</f>
        <v>0</v>
      </c>
    </row>
    <row r="64" spans="1:7" x14ac:dyDescent="0.2">
      <c r="A64" s="76" t="s">
        <v>714</v>
      </c>
      <c r="B64" t="str">
        <f ca="1">IFERROR(INDEX(INDIRECT("'*"&amp;LOOKUP(,-1/(LEFTB($A$1:$A64)=" "),$A$1:$A64)&amp;"'!A11:AO79"),MATCH($A64,INDIRECT("'*"&amp;LOOKUP(,-1/(LEFTB($A$1:$A64)=" "),$A$1:$A64)&amp;"'!A11:A79"),),MATCH(B$1,INDIRECT("'*"&amp;LOOKUP(,-1/(LEFTB($A$1:$A64)=" "),$A$1:$A64)&amp;"'!A4:AO4"),)),"")</f>
        <v/>
      </c>
      <c r="C64">
        <f ca="1">SUMIF('ЗАРПЛАТА ЯНВАРЬ'!$A$747:$A$815,B64,'ЗАРПЛАТА ЯНВАРЬ'!$B$747:$B$815)</f>
        <v>0</v>
      </c>
      <c r="D64">
        <f ca="1">SUMIF('ЗАРПЛАТА ЯНВАРЬ'!$A$747:$A$815,C64,'ЗАРПЛАТА ЯНВАРЬ'!$B$747:$B$815)</f>
        <v>0</v>
      </c>
    </row>
    <row r="65" spans="1:4" x14ac:dyDescent="0.2">
      <c r="A65" s="77" t="s">
        <v>715</v>
      </c>
      <c r="B65">
        <f>SUMIF('ЗАРПЛАТА ЯНВАРЬ'!$A$747:$A$815,A65,'ЗАРПЛАТА ЯНВАРЬ'!$B$747:$B$815)</f>
        <v>58</v>
      </c>
      <c r="C65">
        <f>SUMIF('ЗАРПЛАТА ЯНВАРЬ'!$A$747:$A$815,B65,'ЗАРПЛАТА ЯНВАРЬ'!$B$747:$B$815)</f>
        <v>0</v>
      </c>
      <c r="D65">
        <f>SUMIF('ЗАРПЛАТА ЯНВАРЬ'!$A$747:$A$815,C65,'ЗАРПЛАТА ЯНВАРЬ'!$B$747:$B$815)</f>
        <v>0</v>
      </c>
    </row>
    <row r="66" spans="1:4" x14ac:dyDescent="0.2">
      <c r="A66" s="78" t="s">
        <v>716</v>
      </c>
      <c r="B66">
        <f>SUMIF('ЗАРПЛАТА ЯНВАРЬ'!$A$747:$A$815,A66,'ЗАРПЛАТА ЯНВАРЬ'!$B$747:$B$815)</f>
        <v>1</v>
      </c>
      <c r="C66">
        <f>SUMIF('ЗАРПЛАТА ЯНВАРЬ'!$A$747:$A$815,B66,'ЗАРПЛАТА ЯНВАРЬ'!$B$747:$B$815)</f>
        <v>0</v>
      </c>
      <c r="D66">
        <f>SUMIF('ЗАРПЛАТА ЯНВАРЬ'!$A$747:$A$815,C66,'ЗАРПЛАТА ЯНВАРЬ'!$B$747:$B$815)</f>
        <v>0</v>
      </c>
    </row>
    <row r="67" spans="1:4" x14ac:dyDescent="0.2">
      <c r="A67" s="79" t="s">
        <v>717</v>
      </c>
      <c r="B67">
        <f>SUMIF('ЗАРПЛАТА ЯНВАРЬ'!$A$747:$A$815,A67,'ЗАРПЛАТА ЯНВАРЬ'!$B$747:$B$815)</f>
        <v>25</v>
      </c>
      <c r="C67">
        <f>SUMIF('ЗАРПЛАТА ЯНВАРЬ'!$A$747:$A$815,B67,'ЗАРПЛАТА ЯНВАРЬ'!$B$747:$B$815)</f>
        <v>0</v>
      </c>
      <c r="D67">
        <f>SUMIF('ЗАРПЛАТА ЯНВАРЬ'!$A$747:$A$815,C67,'ЗАРПЛАТА ЯНВАРЬ'!$B$747:$B$815)</f>
        <v>0</v>
      </c>
    </row>
    <row r="68" spans="1:4" x14ac:dyDescent="0.2">
      <c r="A68" s="80" t="s">
        <v>718</v>
      </c>
      <c r="B68">
        <f>SUMIF('ЗАРПЛАТА ЯНВАРЬ'!$A$747:$A$815,A68,'ЗАРПЛАТА ЯНВАРЬ'!$B$747:$B$815)</f>
        <v>3</v>
      </c>
      <c r="C68">
        <f>SUMIF('ЗАРПЛАТА ЯНВАРЬ'!$A$747:$A$815,B68,'ЗАРПЛАТА ЯНВАРЬ'!$B$747:$B$815)</f>
        <v>0</v>
      </c>
      <c r="D68">
        <f>SUMIF('ЗАРПЛАТА ЯНВАРЬ'!$A$747:$A$815,C68,'ЗАРПЛАТА ЯНВАРЬ'!$B$747:$B$815)</f>
        <v>0</v>
      </c>
    </row>
    <row r="69" spans="1:4" x14ac:dyDescent="0.2">
      <c r="A69" s="81" t="s">
        <v>719</v>
      </c>
      <c r="B69">
        <f>SUMIF('ЗАРПЛАТА ЯНВАРЬ'!$A$747:$A$815,A69,'ЗАРПЛАТА ЯНВАРЬ'!$B$747:$B$815)</f>
        <v>31</v>
      </c>
      <c r="C69">
        <f>SUMIF('ЗАРПЛАТА ЯНВАРЬ'!$A$747:$A$815,B69,'ЗАРПЛАТА ЯНВАРЬ'!$B$747:$B$815)</f>
        <v>0</v>
      </c>
      <c r="D69">
        <f>SUMIF('ЗАРПЛАТА ЯНВАРЬ'!$A$747:$A$815,C69,'ЗАРПЛАТА ЯНВАРЬ'!$B$747:$B$815)</f>
        <v>0</v>
      </c>
    </row>
    <row r="70" spans="1:4" x14ac:dyDescent="0.2">
      <c r="A70" s="84" t="s">
        <v>720</v>
      </c>
      <c r="B70">
        <f>SUMIF('ЗАРПЛАТА ЯНВАРЬ'!$A$747:$A$815,A70,'ЗАРПЛАТА ЯНВАРЬ'!$B$747:$B$815)</f>
        <v>3</v>
      </c>
      <c r="C70">
        <f>SUMIF('ЗАРПЛАТА ЯНВАРЬ'!$A$747:$A$815,B70,'ЗАРПЛАТА ЯНВАРЬ'!$B$747:$B$815)</f>
        <v>0</v>
      </c>
      <c r="D70">
        <f>SUMIF('ЗАРПЛАТА ЯНВАРЬ'!$A$747:$A$815,C70,'ЗАРПЛАТА ЯНВАРЬ'!$B$747:$B$815)</f>
        <v>0</v>
      </c>
    </row>
    <row r="71" spans="1:4" x14ac:dyDescent="0.2">
      <c r="A71" s="83" t="s">
        <v>721</v>
      </c>
      <c r="B71">
        <f>SUMIF('ЗАРПЛАТА ЯНВАРЬ'!$A$747:$A$815,A71,'ЗАРПЛАТА ЯНВАРЬ'!$B$747:$B$815)</f>
        <v>0</v>
      </c>
      <c r="C71">
        <f>SUMIF('ЗАРПЛАТА ЯНВАРЬ'!$A$747:$A$815,B71,'ЗАРПЛАТА ЯНВАРЬ'!$B$747:$B$815)</f>
        <v>0</v>
      </c>
      <c r="D71">
        <f>SUMIF('ЗАРПЛАТА ЯНВАРЬ'!$A$747:$A$815,C71,'ЗАРПЛАТА ЯНВАРЬ'!$B$747:$B$815)</f>
        <v>0</v>
      </c>
    </row>
    <row r="72" spans="1:4" x14ac:dyDescent="0.2">
      <c r="A72" s="72" t="s">
        <v>722</v>
      </c>
      <c r="B72">
        <f>SUMIF('ЗАРПЛАТА ЯНВАРЬ'!$A$747:$A$815,A72,'ЗАРПЛАТА ЯНВАРЬ'!$B$747:$B$815)</f>
        <v>357</v>
      </c>
      <c r="C72">
        <f>SUMIF('ЗАРПЛАТА ЯНВАРЬ'!$A$747:$A$815,B72,'ЗАРПЛАТА ЯНВАРЬ'!$B$747:$B$815)</f>
        <v>0</v>
      </c>
      <c r="D72">
        <f>SUMIF('ЗАРПЛАТА ЯНВАРЬ'!$A$747:$A$815,C72,'ЗАРПЛАТА ЯНВАРЬ'!$B$747:$B$815)</f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CB817"/>
  <sheetViews>
    <sheetView zoomScale="120" zoomScaleNormal="120" workbookViewId="0">
      <pane ySplit="4" topLeftCell="A5" activePane="bottomLeft" state="frozen"/>
      <selection pane="bottomLeft" activeCell="A748" sqref="A748"/>
    </sheetView>
  </sheetViews>
  <sheetFormatPr defaultColWidth="10.5" defaultRowHeight="11.45" customHeight="1" outlineLevelRow="5" outlineLevelCol="2" x14ac:dyDescent="0.2"/>
  <cols>
    <col min="1" max="1" width="52.83203125" style="1" customWidth="1"/>
    <col min="2" max="2" width="12" style="58" customWidth="1"/>
    <col min="3" max="3" width="14.6640625" style="1" customWidth="1" collapsed="1"/>
    <col min="4" max="4" width="17.5" style="1" hidden="1" customWidth="1" outlineLevel="1"/>
    <col min="5" max="5" width="17.6640625" style="1" customWidth="1" collapsed="1"/>
    <col min="6" max="25" width="17.5" style="1" hidden="1" customWidth="1" outlineLevel="1"/>
    <col min="26" max="26" width="17.5" style="1" customWidth="1"/>
    <col min="27" max="27" width="17.5" style="1" customWidth="1" collapsed="1"/>
    <col min="28" max="30" width="17.5" style="1" hidden="1" customWidth="1" outlineLevel="1"/>
    <col min="31" max="31" width="17.5" style="1" customWidth="1" collapsed="1"/>
    <col min="32" max="32" width="17.5" style="1" hidden="1" customWidth="1" outlineLevel="1"/>
    <col min="33" max="33" width="20.33203125" style="1" hidden="1" customWidth="1" outlineLevel="1" collapsed="1"/>
    <col min="34" max="34" width="17.5" style="1" hidden="1" customWidth="1" outlineLevel="2"/>
    <col min="35" max="35" width="21.1640625" style="1" hidden="1" customWidth="1" outlineLevel="1" collapsed="1"/>
    <col min="36" max="40" width="17.5" style="1" hidden="1" customWidth="1" outlineLevel="1"/>
    <col min="41" max="41" width="17.5" style="1" customWidth="1" collapsed="1"/>
    <col min="42" max="42" width="17.6640625" style="1" hidden="1" customWidth="1" outlineLevel="1" collapsed="1"/>
    <col min="43" max="47" width="17.5" style="1" hidden="1" customWidth="1" outlineLevel="2"/>
    <col min="48" max="48" width="17.5" style="1" hidden="1" customWidth="1" outlineLevel="1"/>
    <col min="49" max="58" width="11.1640625" style="1" hidden="1" customWidth="1" outlineLevel="1"/>
    <col min="59" max="69" width="8.6640625" style="1" hidden="1" customWidth="1" outlineLevel="1"/>
    <col min="70" max="71" width="13.5" customWidth="1"/>
    <col min="72" max="72" width="11.83203125" customWidth="1"/>
    <col min="73" max="73" width="11.6640625" customWidth="1"/>
    <col min="74" max="74" width="13.5" customWidth="1"/>
  </cols>
  <sheetData>
    <row r="1" spans="1:80" ht="15.95" customHeight="1" x14ac:dyDescent="0.25">
      <c r="A1" s="2" t="s">
        <v>0</v>
      </c>
      <c r="B1" s="57"/>
      <c r="C1" s="2"/>
    </row>
    <row r="2" spans="1:80" ht="37.5" customHeight="1" x14ac:dyDescent="0.2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  <c r="BM2" s="82"/>
      <c r="BN2" s="82"/>
      <c r="BO2" s="82"/>
      <c r="BP2" s="82"/>
      <c r="BQ2" s="82"/>
      <c r="BW2" s="96">
        <v>0.13</v>
      </c>
      <c r="BX2" s="96">
        <v>0.22</v>
      </c>
      <c r="BY2" s="97">
        <v>0.1</v>
      </c>
      <c r="BZ2" s="97">
        <v>5.0999999999999997E-2</v>
      </c>
      <c r="CA2" s="97">
        <v>2.9000000000000001E-2</v>
      </c>
      <c r="CB2" s="97">
        <v>2.1000000000000001E-2</v>
      </c>
    </row>
    <row r="3" spans="1:80" s="1" customFormat="1" ht="24.75" customHeight="1" x14ac:dyDescent="0.2">
      <c r="B3" s="58"/>
      <c r="BR3" s="103"/>
      <c r="BS3" s="103"/>
      <c r="BT3" s="103"/>
      <c r="BU3" s="103"/>
      <c r="BV3" s="103"/>
      <c r="BW3" s="103" t="s">
        <v>26</v>
      </c>
      <c r="BX3" s="103"/>
      <c r="BY3" s="103"/>
      <c r="BZ3" s="103"/>
      <c r="CA3" s="103"/>
      <c r="CB3" s="103"/>
    </row>
    <row r="4" spans="1:80" s="1" customFormat="1" ht="47.1" customHeight="1" x14ac:dyDescent="0.2">
      <c r="A4" s="3" t="s">
        <v>2</v>
      </c>
      <c r="B4" s="59" t="s">
        <v>644</v>
      </c>
      <c r="C4" s="3"/>
      <c r="D4" s="4" t="s">
        <v>3</v>
      </c>
      <c r="E4" s="5" t="s">
        <v>4</v>
      </c>
      <c r="F4" s="6" t="s">
        <v>5</v>
      </c>
      <c r="G4" s="6" t="s">
        <v>6</v>
      </c>
      <c r="H4" s="6" t="s">
        <v>7</v>
      </c>
      <c r="I4" s="6" t="s">
        <v>8</v>
      </c>
      <c r="J4" s="6" t="s">
        <v>9</v>
      </c>
      <c r="K4" s="6" t="s">
        <v>10</v>
      </c>
      <c r="L4" s="6" t="s">
        <v>11</v>
      </c>
      <c r="M4" s="6" t="s">
        <v>12</v>
      </c>
      <c r="N4" s="6" t="s">
        <v>13</v>
      </c>
      <c r="O4" s="6" t="s">
        <v>14</v>
      </c>
      <c r="P4" s="6" t="s">
        <v>15</v>
      </c>
      <c r="Q4" s="6" t="s">
        <v>16</v>
      </c>
      <c r="R4" s="6" t="s">
        <v>17</v>
      </c>
      <c r="S4" s="6" t="s">
        <v>18</v>
      </c>
      <c r="T4" s="6" t="s">
        <v>19</v>
      </c>
      <c r="U4" s="6" t="s">
        <v>20</v>
      </c>
      <c r="V4" s="6" t="s">
        <v>21</v>
      </c>
      <c r="W4" s="6" t="s">
        <v>22</v>
      </c>
      <c r="X4" s="6" t="s">
        <v>23</v>
      </c>
      <c r="Y4" s="6" t="s">
        <v>24</v>
      </c>
      <c r="Z4" s="6" t="s">
        <v>25</v>
      </c>
      <c r="AA4" s="6" t="s">
        <v>26</v>
      </c>
      <c r="AB4" s="6" t="s">
        <v>27</v>
      </c>
      <c r="AC4" s="6" t="s">
        <v>28</v>
      </c>
      <c r="AD4" s="6" t="s">
        <v>29</v>
      </c>
      <c r="AE4" s="6" t="s">
        <v>30</v>
      </c>
      <c r="AF4" s="6" t="s">
        <v>31</v>
      </c>
      <c r="AG4" s="5" t="s">
        <v>32</v>
      </c>
      <c r="AH4" s="6" t="s">
        <v>33</v>
      </c>
      <c r="AI4" s="5" t="s">
        <v>34</v>
      </c>
      <c r="AJ4" s="6" t="s">
        <v>35</v>
      </c>
      <c r="AK4" s="6" t="s">
        <v>36</v>
      </c>
      <c r="AL4" s="6" t="s">
        <v>37</v>
      </c>
      <c r="AM4" s="6" t="s">
        <v>38</v>
      </c>
      <c r="AN4" s="6" t="s">
        <v>39</v>
      </c>
      <c r="AO4" s="6" t="s">
        <v>40</v>
      </c>
      <c r="AP4" s="5" t="s">
        <v>41</v>
      </c>
      <c r="AQ4" s="6" t="s">
        <v>42</v>
      </c>
      <c r="AR4" s="6" t="s">
        <v>43</v>
      </c>
      <c r="AS4" s="6" t="s">
        <v>44</v>
      </c>
      <c r="AT4" s="6" t="s">
        <v>45</v>
      </c>
      <c r="AU4" s="6" t="s">
        <v>46</v>
      </c>
      <c r="AV4" s="4" t="s">
        <v>47</v>
      </c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3" t="s">
        <v>651</v>
      </c>
      <c r="BS4" s="3" t="s">
        <v>663</v>
      </c>
      <c r="BT4" s="3" t="s">
        <v>653</v>
      </c>
      <c r="BU4" s="3" t="s">
        <v>655</v>
      </c>
      <c r="BV4" s="3" t="s">
        <v>657</v>
      </c>
      <c r="BW4" s="6" t="s">
        <v>40</v>
      </c>
      <c r="BX4" s="3" t="s">
        <v>651</v>
      </c>
      <c r="BY4" s="3" t="s">
        <v>663</v>
      </c>
      <c r="BZ4" s="3" t="s">
        <v>653</v>
      </c>
      <c r="CA4" s="3" t="s">
        <v>655</v>
      </c>
      <c r="CB4" s="3" t="s">
        <v>657</v>
      </c>
    </row>
    <row r="5" spans="1:80" ht="11.1" customHeight="1" x14ac:dyDescent="0.2">
      <c r="A5" s="7" t="s">
        <v>48</v>
      </c>
      <c r="B5" s="60"/>
      <c r="C5" s="7"/>
      <c r="D5" s="8">
        <v>10619691.689999999</v>
      </c>
      <c r="E5" s="8">
        <v>15828608.220000001</v>
      </c>
      <c r="F5" s="8">
        <v>282064.39</v>
      </c>
      <c r="G5" s="8">
        <v>5603177.0199999996</v>
      </c>
      <c r="H5" s="8">
        <v>1587101.17</v>
      </c>
      <c r="I5" s="8">
        <v>2503897.7400000002</v>
      </c>
      <c r="J5" s="8">
        <v>494952.58</v>
      </c>
      <c r="K5" s="8">
        <v>60054.33</v>
      </c>
      <c r="L5" s="8">
        <v>399054.74</v>
      </c>
      <c r="M5" s="8">
        <v>104583.32</v>
      </c>
      <c r="N5" s="8">
        <v>31531.25</v>
      </c>
      <c r="O5" s="8">
        <v>31531.25</v>
      </c>
      <c r="P5" s="8">
        <v>2257</v>
      </c>
      <c r="Q5" s="9"/>
      <c r="R5" s="9"/>
      <c r="S5" s="8">
        <v>108833.73</v>
      </c>
      <c r="T5" s="8">
        <v>22972.560000000001</v>
      </c>
      <c r="U5" s="8">
        <v>4065032.01</v>
      </c>
      <c r="V5" s="9"/>
      <c r="W5" s="9"/>
      <c r="X5" s="9"/>
      <c r="Y5" s="9"/>
      <c r="Z5" s="8">
        <v>18391</v>
      </c>
      <c r="AA5" s="8">
        <v>64000</v>
      </c>
      <c r="AB5" s="8">
        <v>24700</v>
      </c>
      <c r="AC5" s="8">
        <v>65500</v>
      </c>
      <c r="AD5" s="8">
        <v>214846.13</v>
      </c>
      <c r="AE5" s="8">
        <v>124128</v>
      </c>
      <c r="AF5" s="8">
        <v>20000</v>
      </c>
      <c r="AG5" s="8">
        <v>694300</v>
      </c>
      <c r="AH5" s="8">
        <v>694300</v>
      </c>
      <c r="AI5" s="8">
        <v>2479413.34</v>
      </c>
      <c r="AJ5" s="8">
        <v>260561.16</v>
      </c>
      <c r="AK5" s="8">
        <v>76463.929999999993</v>
      </c>
      <c r="AL5" s="8">
        <v>13869</v>
      </c>
      <c r="AM5" s="8">
        <v>3728.25</v>
      </c>
      <c r="AN5" s="10">
        <v>732</v>
      </c>
      <c r="AO5" s="8">
        <v>2124059</v>
      </c>
      <c r="AP5" s="8">
        <v>18697988.059999999</v>
      </c>
      <c r="AQ5" s="8">
        <v>3873189.89</v>
      </c>
      <c r="AR5" s="8">
        <v>11005928.140000001</v>
      </c>
      <c r="AS5" s="8">
        <v>106520.03</v>
      </c>
      <c r="AT5" s="8">
        <v>3711150</v>
      </c>
      <c r="AU5" s="8">
        <v>1200</v>
      </c>
      <c r="AV5" s="8">
        <v>5270898.51</v>
      </c>
      <c r="AW5" s="90"/>
      <c r="AX5" s="90"/>
      <c r="AY5" s="90"/>
      <c r="AZ5" s="90"/>
      <c r="BA5" s="90"/>
      <c r="BB5" s="90"/>
      <c r="BC5" s="90"/>
      <c r="BD5" s="90"/>
      <c r="BE5" s="90"/>
      <c r="BF5" s="90"/>
      <c r="BG5" s="90"/>
      <c r="BH5" s="90"/>
      <c r="BI5" s="90"/>
      <c r="BJ5" s="90"/>
      <c r="BK5" s="90"/>
      <c r="BL5" s="90"/>
      <c r="BM5" s="90"/>
      <c r="BN5" s="90"/>
      <c r="BO5" s="90"/>
      <c r="BP5" s="90"/>
      <c r="BQ5" s="90"/>
    </row>
    <row r="6" spans="1:80" s="42" customFormat="1" ht="11.1" customHeight="1" outlineLevel="1" collapsed="1" x14ac:dyDescent="0.2">
      <c r="A6" s="38" t="s">
        <v>49</v>
      </c>
      <c r="B6" s="61">
        <f>B11+B35+B7</f>
        <v>27</v>
      </c>
      <c r="C6" s="98"/>
      <c r="D6" s="39">
        <v>919374.96</v>
      </c>
      <c r="E6" s="39">
        <v>990879.65</v>
      </c>
      <c r="F6" s="40"/>
      <c r="G6" s="39">
        <v>712525.02</v>
      </c>
      <c r="H6" s="40"/>
      <c r="I6" s="40"/>
      <c r="J6" s="39">
        <v>26431.25</v>
      </c>
      <c r="K6" s="39">
        <v>9009.39</v>
      </c>
      <c r="L6" s="40"/>
      <c r="M6" s="39">
        <v>2460.94</v>
      </c>
      <c r="N6" s="40"/>
      <c r="O6" s="40"/>
      <c r="P6" s="40"/>
      <c r="Q6" s="40"/>
      <c r="R6" s="41"/>
      <c r="S6" s="39">
        <v>2853.93</v>
      </c>
      <c r="T6" s="40"/>
      <c r="U6" s="39">
        <v>128569.3</v>
      </c>
      <c r="V6" s="41"/>
      <c r="W6" s="40"/>
      <c r="X6" s="41"/>
      <c r="Y6" s="40"/>
      <c r="Z6" s="40"/>
      <c r="AA6" s="40"/>
      <c r="AB6" s="40"/>
      <c r="AC6" s="40"/>
      <c r="AD6" s="39">
        <v>109029.82</v>
      </c>
      <c r="AE6" s="40"/>
      <c r="AF6" s="40"/>
      <c r="AG6" s="39">
        <v>45960</v>
      </c>
      <c r="AH6" s="39">
        <v>45960</v>
      </c>
      <c r="AI6" s="39">
        <v>221429.86</v>
      </c>
      <c r="AJ6" s="39">
        <v>89084.86</v>
      </c>
      <c r="AK6" s="40"/>
      <c r="AL6" s="40"/>
      <c r="AM6" s="40"/>
      <c r="AN6" s="40"/>
      <c r="AO6" s="39">
        <v>132345</v>
      </c>
      <c r="AP6" s="39">
        <v>1418554.42</v>
      </c>
      <c r="AQ6" s="39">
        <v>112793.55</v>
      </c>
      <c r="AR6" s="39">
        <v>1028860.87</v>
      </c>
      <c r="AS6" s="40"/>
      <c r="AT6" s="39">
        <v>276900</v>
      </c>
      <c r="AU6" s="40"/>
      <c r="AV6" s="39">
        <v>270270.33</v>
      </c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61">
        <f t="shared" ref="BR6:BV6" si="0">BR11+BR35+BR7</f>
        <v>236409.25</v>
      </c>
      <c r="BS6" s="61"/>
      <c r="BT6" s="61">
        <f t="shared" si="0"/>
        <v>54803.960000000006</v>
      </c>
      <c r="BU6" s="61">
        <f t="shared" si="0"/>
        <v>31163.03</v>
      </c>
      <c r="BV6" s="61">
        <f t="shared" si="0"/>
        <v>22566.34</v>
      </c>
      <c r="BW6" s="61">
        <f t="shared" ref="BW6:CB6" si="1">BW11+BW35+BW7</f>
        <v>0</v>
      </c>
      <c r="BX6" s="61">
        <f t="shared" si="1"/>
        <v>0</v>
      </c>
      <c r="BY6" s="61">
        <f t="shared" si="1"/>
        <v>0</v>
      </c>
      <c r="BZ6" s="61">
        <f t="shared" si="1"/>
        <v>0</v>
      </c>
      <c r="CA6" s="61">
        <f t="shared" si="1"/>
        <v>0</v>
      </c>
      <c r="CB6" s="61">
        <f t="shared" si="1"/>
        <v>0</v>
      </c>
    </row>
    <row r="7" spans="1:80" s="33" customFormat="1" ht="11.1" hidden="1" customHeight="1" outlineLevel="2" collapsed="1" x14ac:dyDescent="0.2">
      <c r="A7" s="30" t="s">
        <v>49</v>
      </c>
      <c r="B7" s="62">
        <f>B8</f>
        <v>0</v>
      </c>
      <c r="C7" s="99"/>
      <c r="D7" s="31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  <c r="BQ7" s="31"/>
      <c r="BR7" s="62">
        <f t="shared" ref="BR7:CB7" si="2">BR8</f>
        <v>0</v>
      </c>
      <c r="BS7" s="62"/>
      <c r="BT7" s="62">
        <f t="shared" si="2"/>
        <v>0</v>
      </c>
      <c r="BU7" s="62">
        <f t="shared" si="2"/>
        <v>0</v>
      </c>
      <c r="BV7" s="62">
        <f t="shared" si="2"/>
        <v>0</v>
      </c>
      <c r="BW7" s="62">
        <f t="shared" si="2"/>
        <v>0</v>
      </c>
      <c r="BX7" s="62">
        <f t="shared" si="2"/>
        <v>0</v>
      </c>
      <c r="BY7" s="62">
        <f t="shared" si="2"/>
        <v>0</v>
      </c>
      <c r="BZ7" s="62">
        <f t="shared" si="2"/>
        <v>0</v>
      </c>
      <c r="CA7" s="62">
        <f t="shared" si="2"/>
        <v>0</v>
      </c>
      <c r="CB7" s="62">
        <f t="shared" si="2"/>
        <v>0</v>
      </c>
    </row>
    <row r="8" spans="1:80" s="27" customFormat="1" ht="11.1" hidden="1" customHeight="1" outlineLevel="3" x14ac:dyDescent="0.2">
      <c r="A8" s="24"/>
      <c r="B8" s="63">
        <f>SUM(B9:B10)</f>
        <v>0</v>
      </c>
      <c r="C8" s="100"/>
      <c r="D8" s="25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63">
        <f t="shared" ref="BR8:BV8" si="3">SUM(BR9:BR10)</f>
        <v>0</v>
      </c>
      <c r="BS8" s="63"/>
      <c r="BT8" s="63">
        <f t="shared" si="3"/>
        <v>0</v>
      </c>
      <c r="BU8" s="63">
        <f t="shared" si="3"/>
        <v>0</v>
      </c>
      <c r="BV8" s="63">
        <f t="shared" si="3"/>
        <v>0</v>
      </c>
      <c r="BW8" s="63">
        <f t="shared" ref="BW8:CB8" si="4">SUM(BW9:BW10)</f>
        <v>0</v>
      </c>
      <c r="BX8" s="63">
        <f t="shared" si="4"/>
        <v>0</v>
      </c>
      <c r="BY8" s="63">
        <f t="shared" si="4"/>
        <v>0</v>
      </c>
      <c r="BZ8" s="63">
        <f t="shared" si="4"/>
        <v>0</v>
      </c>
      <c r="CA8" s="63">
        <f t="shared" si="4"/>
        <v>0</v>
      </c>
      <c r="CB8" s="63">
        <f t="shared" si="4"/>
        <v>0</v>
      </c>
    </row>
    <row r="9" spans="1:80" ht="11.1" hidden="1" customHeight="1" outlineLevel="4" x14ac:dyDescent="0.2">
      <c r="A9" s="14" t="s">
        <v>50</v>
      </c>
      <c r="B9" s="64">
        <f>COUNTIF(E9,"&gt;0")</f>
        <v>0</v>
      </c>
      <c r="C9" s="37"/>
      <c r="D9" s="15">
        <v>-1</v>
      </c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5">
        <v>-1</v>
      </c>
      <c r="AW9" s="91"/>
      <c r="AX9" s="91"/>
      <c r="AY9" s="91"/>
      <c r="AZ9" s="91"/>
      <c r="BA9" s="91"/>
      <c r="BB9" s="91"/>
      <c r="BC9" s="91"/>
      <c r="BD9" s="91"/>
      <c r="BE9" s="91"/>
      <c r="BF9" s="91"/>
      <c r="BG9" s="91"/>
      <c r="BH9" s="91"/>
      <c r="BI9" s="91"/>
      <c r="BJ9" s="91"/>
      <c r="BK9" s="91"/>
      <c r="BL9" s="91"/>
      <c r="BM9" s="91"/>
      <c r="BN9" s="91"/>
      <c r="BO9" s="91"/>
      <c r="BP9" s="91"/>
      <c r="BQ9" s="91"/>
      <c r="BR9">
        <f>SUMIF('ОПС ЯН'!$A$5:$A$375,A9,'ОПС ЯН'!$B$5:$B$375)</f>
        <v>0</v>
      </c>
      <c r="BT9">
        <f>SUMIF('ФОМС ЯН'!$A$5:$A$360,A9,'ФОМС ЯН'!$B$5:$B$360)</f>
        <v>0</v>
      </c>
      <c r="BU9">
        <f>SUMIF('ФСС ЯН'!$A$5:$A$375,A9,'ФСС ЯН'!$B$5:$B$375)</f>
        <v>0</v>
      </c>
      <c r="BV9">
        <f>SUMIF('ФСС НС ЯН'!$A$5:$A$375,A9,'ФСС НС ЯН'!$B$5:$B$375)</f>
        <v>0</v>
      </c>
      <c r="BW9">
        <f>IF($AA$9&gt;0,$AA$9*13%,0)</f>
        <v>0</v>
      </c>
      <c r="BX9">
        <f>IF($AA$9&gt;0,$AA$9*22%,0)</f>
        <v>0</v>
      </c>
      <c r="BY9">
        <f>IF($AA$9&gt;0,$AA$9*0%,0)</f>
        <v>0</v>
      </c>
      <c r="BZ9">
        <f>IF($AA$9&gt;0,$AA$9*5.1%,0)</f>
        <v>0</v>
      </c>
      <c r="CA9">
        <f>IF($AA$9&gt;0,$AA$9*2.9%,0)</f>
        <v>0</v>
      </c>
      <c r="CB9">
        <f>IF($AA$9&gt;0,$AA$9*2.1%,0)</f>
        <v>0</v>
      </c>
    </row>
    <row r="10" spans="1:80" ht="11.1" hidden="1" customHeight="1" outlineLevel="4" x14ac:dyDescent="0.2">
      <c r="A10" s="14" t="s">
        <v>51</v>
      </c>
      <c r="B10" s="64">
        <f t="shared" ref="B10:B71" si="5">COUNTIF(E10,"&gt;0")</f>
        <v>0</v>
      </c>
      <c r="C10" s="37"/>
      <c r="D10" s="16">
        <v>1</v>
      </c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6">
        <v>1</v>
      </c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>
        <f>SUMIF('ОПС ЯН'!$A$5:$A$375,A10,'ОПС ЯН'!$B$5:$B$375)</f>
        <v>0</v>
      </c>
      <c r="BT10">
        <f>SUMIF('ФОМС ЯН'!$A$5:$A$360,A10,'ФОМС ЯН'!$B$5:$B$360)</f>
        <v>0</v>
      </c>
      <c r="BU10">
        <f>SUMIF('ФСС ЯН'!$A$5:$A$375,A10,'ФСС ЯН'!$B$5:$B$375)</f>
        <v>0</v>
      </c>
      <c r="BV10">
        <f>SUMIF('ФСС НС ЯН'!$A$5:$A$375,A10,'ФСС НС ЯН'!$B$5:$B$375)</f>
        <v>0</v>
      </c>
      <c r="BW10">
        <f t="shared" ref="BW10:BW71" si="6">IF(AA10&gt;0,AA10*13%,0)</f>
        <v>0</v>
      </c>
      <c r="BX10">
        <f t="shared" ref="BX10:BX71" si="7">IF($AA$9&gt;0,$AA$9*22%,0)</f>
        <v>0</v>
      </c>
      <c r="BY10">
        <f t="shared" ref="BY10:BY71" si="8">IF($AA$9&gt;0,$AA$9*0%,0)</f>
        <v>0</v>
      </c>
      <c r="BZ10">
        <f t="shared" ref="BZ10:BZ71" si="9">IF($AA$9&gt;0,$AA$9*5.1%,0)</f>
        <v>0</v>
      </c>
      <c r="CA10">
        <f t="shared" ref="CA10:CA71" si="10">IF($AA$9&gt;0,$AA$9*2.9%,0)</f>
        <v>0</v>
      </c>
      <c r="CB10">
        <f t="shared" ref="CB10:CB71" si="11">IF($AA$9&gt;0,$AA$9*2.1%,0)</f>
        <v>0</v>
      </c>
    </row>
    <row r="11" spans="1:80" s="33" customFormat="1" ht="11.1" hidden="1" customHeight="1" outlineLevel="2" collapsed="1" x14ac:dyDescent="0.2">
      <c r="A11" s="30" t="s">
        <v>52</v>
      </c>
      <c r="B11" s="65">
        <f>B14+B17+B19+B28+B30+B12</f>
        <v>15</v>
      </c>
      <c r="C11" s="99"/>
      <c r="D11" s="35">
        <v>463150.05</v>
      </c>
      <c r="E11" s="35">
        <v>597813.80000000005</v>
      </c>
      <c r="F11" s="32"/>
      <c r="G11" s="35">
        <v>388384.38</v>
      </c>
      <c r="H11" s="32"/>
      <c r="I11" s="32"/>
      <c r="J11" s="35">
        <v>26431.25</v>
      </c>
      <c r="K11" s="32"/>
      <c r="L11" s="32"/>
      <c r="M11" s="35">
        <v>2460.94</v>
      </c>
      <c r="N11" s="32"/>
      <c r="O11" s="32"/>
      <c r="P11" s="32"/>
      <c r="Q11" s="32"/>
      <c r="R11" s="31"/>
      <c r="S11" s="35">
        <v>2853.93</v>
      </c>
      <c r="T11" s="32"/>
      <c r="U11" s="35">
        <v>68653.48</v>
      </c>
      <c r="V11" s="31"/>
      <c r="W11" s="32"/>
      <c r="X11" s="31"/>
      <c r="Y11" s="32"/>
      <c r="Z11" s="32"/>
      <c r="AA11" s="32"/>
      <c r="AB11" s="32"/>
      <c r="AC11" s="32"/>
      <c r="AD11" s="35">
        <v>109029.82</v>
      </c>
      <c r="AE11" s="32"/>
      <c r="AF11" s="32"/>
      <c r="AG11" s="35">
        <v>23790</v>
      </c>
      <c r="AH11" s="35">
        <v>23790</v>
      </c>
      <c r="AI11" s="35">
        <v>169710.86</v>
      </c>
      <c r="AJ11" s="35">
        <v>89084.86</v>
      </c>
      <c r="AK11" s="32"/>
      <c r="AL11" s="32"/>
      <c r="AM11" s="32"/>
      <c r="AN11" s="32"/>
      <c r="AO11" s="35">
        <v>80626</v>
      </c>
      <c r="AP11" s="35">
        <v>731422.01</v>
      </c>
      <c r="AQ11" s="35">
        <v>24286.05</v>
      </c>
      <c r="AR11" s="35">
        <v>572635.96</v>
      </c>
      <c r="AS11" s="32"/>
      <c r="AT11" s="35">
        <v>134500</v>
      </c>
      <c r="AU11" s="32"/>
      <c r="AV11" s="35">
        <v>159830.98000000001</v>
      </c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65">
        <f t="shared" ref="BR11:BV11" si="12">BR14+BR17+BR19+BR28+BR30+BR12</f>
        <v>136124.98000000001</v>
      </c>
      <c r="BS11" s="65"/>
      <c r="BT11" s="65">
        <f t="shared" si="12"/>
        <v>31556.250000000007</v>
      </c>
      <c r="BU11" s="65">
        <f t="shared" si="12"/>
        <v>17943.739999999998</v>
      </c>
      <c r="BV11" s="65">
        <f t="shared" si="12"/>
        <v>12993.74</v>
      </c>
      <c r="BW11" s="65">
        <f t="shared" ref="BW11:CB11" si="13">BW14+BW17+BW19+BW28+BW30+BW12</f>
        <v>0</v>
      </c>
      <c r="BX11" s="65">
        <f t="shared" si="13"/>
        <v>0</v>
      </c>
      <c r="BY11" s="65">
        <f t="shared" si="13"/>
        <v>0</v>
      </c>
      <c r="BZ11" s="65">
        <f t="shared" si="13"/>
        <v>0</v>
      </c>
      <c r="CA11" s="65">
        <f t="shared" si="13"/>
        <v>0</v>
      </c>
      <c r="CB11" s="65">
        <f t="shared" si="13"/>
        <v>0</v>
      </c>
    </row>
    <row r="12" spans="1:80" s="27" customFormat="1" ht="11.1" hidden="1" customHeight="1" outlineLevel="3" x14ac:dyDescent="0.2">
      <c r="A12" s="24"/>
      <c r="B12" s="63">
        <f>B13</f>
        <v>0</v>
      </c>
      <c r="C12" s="100"/>
      <c r="D12" s="29">
        <v>-1</v>
      </c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9">
        <v>-1</v>
      </c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63">
        <f t="shared" ref="BR12:CB12" si="14">BR13</f>
        <v>0</v>
      </c>
      <c r="BS12" s="63"/>
      <c r="BT12" s="63">
        <f t="shared" si="14"/>
        <v>0</v>
      </c>
      <c r="BU12" s="63">
        <f t="shared" si="14"/>
        <v>0</v>
      </c>
      <c r="BV12" s="63">
        <f t="shared" si="14"/>
        <v>0</v>
      </c>
      <c r="BW12" s="63">
        <f t="shared" si="14"/>
        <v>0</v>
      </c>
      <c r="BX12" s="63">
        <f t="shared" si="14"/>
        <v>0</v>
      </c>
      <c r="BY12" s="63">
        <f t="shared" si="14"/>
        <v>0</v>
      </c>
      <c r="BZ12" s="63">
        <f t="shared" si="14"/>
        <v>0</v>
      </c>
      <c r="CA12" s="63">
        <f t="shared" si="14"/>
        <v>0</v>
      </c>
      <c r="CB12" s="63">
        <f t="shared" si="14"/>
        <v>0</v>
      </c>
    </row>
    <row r="13" spans="1:80" ht="11.1" hidden="1" customHeight="1" outlineLevel="4" x14ac:dyDescent="0.2">
      <c r="A13" s="14" t="s">
        <v>53</v>
      </c>
      <c r="B13" s="64">
        <f t="shared" si="5"/>
        <v>0</v>
      </c>
      <c r="C13" s="37"/>
      <c r="D13" s="15">
        <v>-1</v>
      </c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5">
        <v>-1</v>
      </c>
      <c r="AW13" s="91"/>
      <c r="AX13" s="91"/>
      <c r="AY13" s="91"/>
      <c r="AZ13" s="91"/>
      <c r="BA13" s="91"/>
      <c r="BB13" s="91"/>
      <c r="BC13" s="91"/>
      <c r="BD13" s="91"/>
      <c r="BE13" s="91"/>
      <c r="BF13" s="91"/>
      <c r="BG13" s="91"/>
      <c r="BH13" s="91"/>
      <c r="BI13" s="91"/>
      <c r="BJ13" s="91"/>
      <c r="BK13" s="91"/>
      <c r="BL13" s="91"/>
      <c r="BM13" s="91"/>
      <c r="BN13" s="91"/>
      <c r="BO13" s="91"/>
      <c r="BP13" s="91"/>
      <c r="BQ13" s="91"/>
      <c r="BR13">
        <f>SUMIF('ОПС ЯН'!$A$5:$A$375,A13,'ОПС ЯН'!$B$5:$B$375)</f>
        <v>0</v>
      </c>
      <c r="BT13">
        <f>SUMIF('ФОМС ЯН'!$A$5:$A$360,A13,'ФОМС ЯН'!$B$5:$B$360)</f>
        <v>0</v>
      </c>
      <c r="BU13">
        <f>SUMIF('ФСС ЯН'!$A$5:$A$375,A13,'ФСС ЯН'!$B$5:$B$375)</f>
        <v>0</v>
      </c>
      <c r="BV13">
        <f>SUMIF('ФСС НС ЯН'!$A$5:$A$375,A13,'ФСС НС ЯН'!$B$5:$B$375)</f>
        <v>0</v>
      </c>
      <c r="BW13">
        <f t="shared" si="6"/>
        <v>0</v>
      </c>
      <c r="BX13">
        <f t="shared" si="7"/>
        <v>0</v>
      </c>
      <c r="BY13">
        <f t="shared" si="8"/>
        <v>0</v>
      </c>
      <c r="BZ13">
        <f t="shared" si="9"/>
        <v>0</v>
      </c>
      <c r="CA13">
        <f t="shared" si="10"/>
        <v>0</v>
      </c>
      <c r="CB13">
        <f t="shared" si="11"/>
        <v>0</v>
      </c>
    </row>
    <row r="14" spans="1:80" s="27" customFormat="1" ht="11.1" hidden="1" customHeight="1" outlineLevel="3" x14ac:dyDescent="0.2">
      <c r="A14" s="24" t="s">
        <v>54</v>
      </c>
      <c r="B14" s="63">
        <f>SUM(B15:B16)</f>
        <v>2</v>
      </c>
      <c r="C14" s="100"/>
      <c r="D14" s="34">
        <v>67618</v>
      </c>
      <c r="E14" s="34">
        <v>56250</v>
      </c>
      <c r="F14" s="26"/>
      <c r="G14" s="34">
        <v>45000</v>
      </c>
      <c r="H14" s="26"/>
      <c r="I14" s="26"/>
      <c r="J14" s="34">
        <v>11250</v>
      </c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34">
        <v>5920</v>
      </c>
      <c r="AH14" s="34">
        <v>5920</v>
      </c>
      <c r="AI14" s="34">
        <v>8082</v>
      </c>
      <c r="AJ14" s="26"/>
      <c r="AK14" s="26"/>
      <c r="AL14" s="26"/>
      <c r="AM14" s="26"/>
      <c r="AN14" s="26"/>
      <c r="AO14" s="34">
        <v>8082</v>
      </c>
      <c r="AP14" s="34">
        <v>87018</v>
      </c>
      <c r="AQ14" s="26"/>
      <c r="AR14" s="34">
        <v>67618</v>
      </c>
      <c r="AS14" s="26"/>
      <c r="AT14" s="34">
        <v>19400</v>
      </c>
      <c r="AU14" s="26"/>
      <c r="AV14" s="34">
        <v>28768</v>
      </c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63">
        <f t="shared" ref="BR14:CB14" si="15">SUM(BR15:BR16)</f>
        <v>13677.4</v>
      </c>
      <c r="BS14" s="63"/>
      <c r="BT14" s="63">
        <f t="shared" si="15"/>
        <v>3170.67</v>
      </c>
      <c r="BU14" s="63">
        <f t="shared" si="15"/>
        <v>1802.93</v>
      </c>
      <c r="BV14" s="63">
        <f t="shared" si="15"/>
        <v>1305.5700000000002</v>
      </c>
      <c r="BW14" s="63">
        <f t="shared" si="15"/>
        <v>0</v>
      </c>
      <c r="BX14" s="63">
        <f t="shared" si="15"/>
        <v>0</v>
      </c>
      <c r="BY14" s="63">
        <f t="shared" si="15"/>
        <v>0</v>
      </c>
      <c r="BZ14" s="63">
        <f t="shared" si="15"/>
        <v>0</v>
      </c>
      <c r="CA14" s="63">
        <f t="shared" si="15"/>
        <v>0</v>
      </c>
      <c r="CB14" s="63">
        <f t="shared" si="15"/>
        <v>0</v>
      </c>
    </row>
    <row r="15" spans="1:80" ht="11.1" hidden="1" customHeight="1" outlineLevel="4" x14ac:dyDescent="0.2">
      <c r="A15" s="14" t="s">
        <v>55</v>
      </c>
      <c r="B15" s="64">
        <f t="shared" si="5"/>
        <v>1</v>
      </c>
      <c r="C15" s="37"/>
      <c r="D15" s="17">
        <v>38168</v>
      </c>
      <c r="E15" s="17">
        <v>33750</v>
      </c>
      <c r="F15" s="13"/>
      <c r="G15" s="17">
        <v>22500</v>
      </c>
      <c r="H15" s="13"/>
      <c r="I15" s="13"/>
      <c r="J15" s="17">
        <v>11250</v>
      </c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7">
        <v>5920</v>
      </c>
      <c r="AH15" s="17">
        <v>5920</v>
      </c>
      <c r="AI15" s="17">
        <v>5157</v>
      </c>
      <c r="AJ15" s="13"/>
      <c r="AK15" s="13"/>
      <c r="AL15" s="13"/>
      <c r="AM15" s="13"/>
      <c r="AN15" s="13"/>
      <c r="AO15" s="17">
        <v>5157</v>
      </c>
      <c r="AP15" s="17">
        <v>47868</v>
      </c>
      <c r="AQ15" s="13"/>
      <c r="AR15" s="17">
        <v>38168</v>
      </c>
      <c r="AS15" s="13"/>
      <c r="AT15" s="17">
        <v>9700</v>
      </c>
      <c r="AU15" s="13"/>
      <c r="AV15" s="17">
        <v>18893</v>
      </c>
      <c r="AW15" s="93"/>
      <c r="AX15" s="93"/>
      <c r="AY15" s="93"/>
      <c r="AZ15" s="93"/>
      <c r="BA15" s="93"/>
      <c r="BB15" s="93"/>
      <c r="BC15" s="93"/>
      <c r="BD15" s="93"/>
      <c r="BE15" s="93"/>
      <c r="BF15" s="93"/>
      <c r="BG15" s="93"/>
      <c r="BH15" s="93"/>
      <c r="BI15" s="93"/>
      <c r="BJ15" s="93"/>
      <c r="BK15" s="93"/>
      <c r="BL15" s="93"/>
      <c r="BM15" s="93"/>
      <c r="BN15" s="93"/>
      <c r="BO15" s="93"/>
      <c r="BP15" s="93"/>
      <c r="BQ15" s="93"/>
      <c r="BR15">
        <f>SUMIF('ОПС ЯН'!$A$5:$A$375,A15,'ОПС ЯН'!$B$5:$B$375)</f>
        <v>8727.4</v>
      </c>
      <c r="BT15">
        <f>SUMIF('ФОМС ЯН'!$A$5:$A$360,A15,'ФОМС ЯН'!$B$5:$B$360)</f>
        <v>2023.17</v>
      </c>
      <c r="BU15">
        <f>SUMIF('ФСС ЯН'!$A$5:$A$375,A15,'ФСС ЯН'!$B$5:$B$375)</f>
        <v>1150.43</v>
      </c>
      <c r="BV15">
        <f>SUMIF('ФСС НС ЯН'!$A$5:$A$375,A15,'ФСС НС ЯН'!$B$5:$B$375)</f>
        <v>833.07</v>
      </c>
      <c r="BW15">
        <f t="shared" si="6"/>
        <v>0</v>
      </c>
      <c r="BX15">
        <f t="shared" si="7"/>
        <v>0</v>
      </c>
      <c r="BY15">
        <f t="shared" si="8"/>
        <v>0</v>
      </c>
      <c r="BZ15">
        <f t="shared" si="9"/>
        <v>0</v>
      </c>
      <c r="CA15">
        <f t="shared" si="10"/>
        <v>0</v>
      </c>
      <c r="CB15">
        <f t="shared" si="11"/>
        <v>0</v>
      </c>
    </row>
    <row r="16" spans="1:80" ht="11.1" hidden="1" customHeight="1" outlineLevel="4" x14ac:dyDescent="0.2">
      <c r="A16" s="14" t="s">
        <v>56</v>
      </c>
      <c r="B16" s="64">
        <f t="shared" si="5"/>
        <v>1</v>
      </c>
      <c r="C16" s="37"/>
      <c r="D16" s="17">
        <v>29450</v>
      </c>
      <c r="E16" s="17">
        <v>22500</v>
      </c>
      <c r="F16" s="13"/>
      <c r="G16" s="17">
        <v>22500</v>
      </c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7">
        <v>2925</v>
      </c>
      <c r="AJ16" s="13"/>
      <c r="AK16" s="13"/>
      <c r="AL16" s="13"/>
      <c r="AM16" s="13"/>
      <c r="AN16" s="13"/>
      <c r="AO16" s="17">
        <v>2925</v>
      </c>
      <c r="AP16" s="17">
        <v>39150</v>
      </c>
      <c r="AQ16" s="13"/>
      <c r="AR16" s="17">
        <v>29450</v>
      </c>
      <c r="AS16" s="13"/>
      <c r="AT16" s="17">
        <v>9700</v>
      </c>
      <c r="AU16" s="13"/>
      <c r="AV16" s="17">
        <v>9875</v>
      </c>
      <c r="AW16" s="93"/>
      <c r="AX16" s="93"/>
      <c r="AY16" s="93"/>
      <c r="AZ16" s="93"/>
      <c r="BA16" s="93"/>
      <c r="BB16" s="93"/>
      <c r="BC16" s="93"/>
      <c r="BD16" s="93"/>
      <c r="BE16" s="93"/>
      <c r="BF16" s="93"/>
      <c r="BG16" s="93"/>
      <c r="BH16" s="93"/>
      <c r="BI16" s="93"/>
      <c r="BJ16" s="93"/>
      <c r="BK16" s="93"/>
      <c r="BL16" s="93"/>
      <c r="BM16" s="93"/>
      <c r="BN16" s="93"/>
      <c r="BO16" s="93"/>
      <c r="BP16" s="93"/>
      <c r="BQ16" s="93"/>
      <c r="BR16">
        <f>SUMIF('ОПС ЯН'!$A$5:$A$375,A16,'ОПС ЯН'!$B$5:$B$375)</f>
        <v>4950</v>
      </c>
      <c r="BT16">
        <f>SUMIF('ФОМС ЯН'!$A$5:$A$360,A16,'ФОМС ЯН'!$B$5:$B$360)</f>
        <v>1147.5</v>
      </c>
      <c r="BU16">
        <f>SUMIF('ФСС ЯН'!$A$5:$A$375,A16,'ФСС ЯН'!$B$5:$B$375)</f>
        <v>652.5</v>
      </c>
      <c r="BV16">
        <f>SUMIF('ФСС НС ЯН'!$A$5:$A$375,A16,'ФСС НС ЯН'!$B$5:$B$375)</f>
        <v>472.5</v>
      </c>
      <c r="BW16">
        <f t="shared" si="6"/>
        <v>0</v>
      </c>
      <c r="BX16">
        <f t="shared" si="7"/>
        <v>0</v>
      </c>
      <c r="BY16">
        <f t="shared" si="8"/>
        <v>0</v>
      </c>
      <c r="BZ16">
        <f t="shared" si="9"/>
        <v>0</v>
      </c>
      <c r="CA16">
        <f t="shared" si="10"/>
        <v>0</v>
      </c>
      <c r="CB16">
        <f t="shared" si="11"/>
        <v>0</v>
      </c>
    </row>
    <row r="17" spans="1:80" s="27" customFormat="1" ht="11.1" hidden="1" customHeight="1" outlineLevel="3" x14ac:dyDescent="0.2">
      <c r="A17" s="24" t="s">
        <v>57</v>
      </c>
      <c r="B17" s="63">
        <f>SUM(B18)</f>
        <v>1</v>
      </c>
      <c r="C17" s="100"/>
      <c r="D17" s="34">
        <v>29269</v>
      </c>
      <c r="E17" s="34">
        <v>33498.620000000003</v>
      </c>
      <c r="F17" s="26"/>
      <c r="G17" s="34">
        <v>8437.5</v>
      </c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34">
        <v>25061.119999999999</v>
      </c>
      <c r="V17" s="26"/>
      <c r="W17" s="26"/>
      <c r="X17" s="25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34">
        <v>4355</v>
      </c>
      <c r="AJ17" s="26"/>
      <c r="AK17" s="26"/>
      <c r="AL17" s="26"/>
      <c r="AM17" s="26"/>
      <c r="AN17" s="26"/>
      <c r="AO17" s="34">
        <v>4355</v>
      </c>
      <c r="AP17" s="34">
        <v>57172.12</v>
      </c>
      <c r="AQ17" s="34">
        <v>21803.119999999999</v>
      </c>
      <c r="AR17" s="34">
        <v>29269</v>
      </c>
      <c r="AS17" s="26"/>
      <c r="AT17" s="34">
        <v>6100</v>
      </c>
      <c r="AU17" s="26"/>
      <c r="AV17" s="34">
        <v>1240.5</v>
      </c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63">
        <f t="shared" ref="BR17:CB17" si="16">SUM(BR18)</f>
        <v>7369.7</v>
      </c>
      <c r="BS17" s="63"/>
      <c r="BT17" s="63">
        <f t="shared" si="16"/>
        <v>1708.43</v>
      </c>
      <c r="BU17" s="63">
        <f t="shared" si="16"/>
        <v>971.46</v>
      </c>
      <c r="BV17" s="63">
        <f t="shared" si="16"/>
        <v>703.47</v>
      </c>
      <c r="BW17" s="63">
        <f t="shared" si="16"/>
        <v>0</v>
      </c>
      <c r="BX17" s="63">
        <f t="shared" si="16"/>
        <v>0</v>
      </c>
      <c r="BY17" s="63">
        <f t="shared" si="16"/>
        <v>0</v>
      </c>
      <c r="BZ17" s="63">
        <f t="shared" si="16"/>
        <v>0</v>
      </c>
      <c r="CA17" s="63">
        <f t="shared" si="16"/>
        <v>0</v>
      </c>
      <c r="CB17" s="63">
        <f t="shared" si="16"/>
        <v>0</v>
      </c>
    </row>
    <row r="18" spans="1:80" ht="11.1" hidden="1" customHeight="1" outlineLevel="4" x14ac:dyDescent="0.2">
      <c r="A18" s="14" t="s">
        <v>58</v>
      </c>
      <c r="B18" s="64">
        <f t="shared" si="5"/>
        <v>1</v>
      </c>
      <c r="C18" s="37"/>
      <c r="D18" s="17">
        <v>29269</v>
      </c>
      <c r="E18" s="17">
        <v>33498.620000000003</v>
      </c>
      <c r="F18" s="13"/>
      <c r="G18" s="17">
        <v>8437.5</v>
      </c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7">
        <v>25061.119999999999</v>
      </c>
      <c r="V18" s="13"/>
      <c r="W18" s="13"/>
      <c r="X18" s="12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7">
        <v>4355</v>
      </c>
      <c r="AJ18" s="13"/>
      <c r="AK18" s="13"/>
      <c r="AL18" s="13"/>
      <c r="AM18" s="13"/>
      <c r="AN18" s="13"/>
      <c r="AO18" s="17">
        <v>4355</v>
      </c>
      <c r="AP18" s="17">
        <v>57172.12</v>
      </c>
      <c r="AQ18" s="17">
        <v>21803.119999999999</v>
      </c>
      <c r="AR18" s="17">
        <v>29269</v>
      </c>
      <c r="AS18" s="13"/>
      <c r="AT18" s="17">
        <v>6100</v>
      </c>
      <c r="AU18" s="13"/>
      <c r="AV18" s="17">
        <v>1240.5</v>
      </c>
      <c r="AW18" s="93"/>
      <c r="AX18" s="93"/>
      <c r="AY18" s="93"/>
      <c r="AZ18" s="93"/>
      <c r="BA18" s="93"/>
      <c r="BB18" s="93"/>
      <c r="BC18" s="93"/>
      <c r="BD18" s="93"/>
      <c r="BE18" s="93"/>
      <c r="BF18" s="93"/>
      <c r="BG18" s="93"/>
      <c r="BH18" s="93"/>
      <c r="BI18" s="93"/>
      <c r="BJ18" s="93"/>
      <c r="BK18" s="93"/>
      <c r="BL18" s="93"/>
      <c r="BM18" s="93"/>
      <c r="BN18" s="93"/>
      <c r="BO18" s="93"/>
      <c r="BP18" s="93"/>
      <c r="BQ18" s="93"/>
      <c r="BR18">
        <f>SUMIF('ОПС ЯН'!$A$5:$A$375,A18,'ОПС ЯН'!$B$5:$B$375)</f>
        <v>7369.7</v>
      </c>
      <c r="BT18">
        <f>SUMIF('ФОМС ЯН'!$A$5:$A$360,A18,'ФОМС ЯН'!$B$5:$B$360)</f>
        <v>1708.43</v>
      </c>
      <c r="BU18">
        <f>SUMIF('ФСС ЯН'!$A$5:$A$375,A18,'ФСС ЯН'!$B$5:$B$375)</f>
        <v>971.46</v>
      </c>
      <c r="BV18">
        <f>SUMIF('ФСС НС ЯН'!$A$5:$A$375,A18,'ФСС НС ЯН'!$B$5:$B$375)</f>
        <v>703.47</v>
      </c>
      <c r="BW18">
        <f t="shared" si="6"/>
        <v>0</v>
      </c>
      <c r="BX18">
        <f t="shared" si="7"/>
        <v>0</v>
      </c>
      <c r="BY18">
        <f t="shared" si="8"/>
        <v>0</v>
      </c>
      <c r="BZ18">
        <f t="shared" si="9"/>
        <v>0</v>
      </c>
      <c r="CA18">
        <f t="shared" si="10"/>
        <v>0</v>
      </c>
      <c r="CB18">
        <f t="shared" si="11"/>
        <v>0</v>
      </c>
    </row>
    <row r="19" spans="1:80" s="27" customFormat="1" ht="11.1" hidden="1" customHeight="1" outlineLevel="3" x14ac:dyDescent="0.2">
      <c r="A19" s="24" t="s">
        <v>59</v>
      </c>
      <c r="B19" s="63">
        <f>SUM(B20:B27)</f>
        <v>7</v>
      </c>
      <c r="C19" s="100"/>
      <c r="D19" s="34">
        <v>213143.51</v>
      </c>
      <c r="E19" s="34">
        <v>372534.75</v>
      </c>
      <c r="F19" s="26"/>
      <c r="G19" s="34">
        <v>215859.38</v>
      </c>
      <c r="H19" s="26"/>
      <c r="I19" s="26"/>
      <c r="J19" s="26"/>
      <c r="K19" s="26"/>
      <c r="L19" s="26"/>
      <c r="M19" s="34">
        <v>2460.94</v>
      </c>
      <c r="N19" s="26"/>
      <c r="O19" s="26"/>
      <c r="P19" s="26"/>
      <c r="Q19" s="26"/>
      <c r="R19" s="25"/>
      <c r="S19" s="34">
        <v>1592.25</v>
      </c>
      <c r="T19" s="26"/>
      <c r="U19" s="34">
        <v>43592.36</v>
      </c>
      <c r="V19" s="25"/>
      <c r="W19" s="26"/>
      <c r="X19" s="25"/>
      <c r="Y19" s="26"/>
      <c r="Z19" s="26"/>
      <c r="AA19" s="26"/>
      <c r="AB19" s="26"/>
      <c r="AC19" s="26"/>
      <c r="AD19" s="34">
        <v>109029.82</v>
      </c>
      <c r="AE19" s="26"/>
      <c r="AF19" s="26"/>
      <c r="AG19" s="34">
        <v>5850</v>
      </c>
      <c r="AH19" s="34">
        <v>5850</v>
      </c>
      <c r="AI19" s="34">
        <v>138091.85999999999</v>
      </c>
      <c r="AJ19" s="34">
        <v>89084.86</v>
      </c>
      <c r="AK19" s="26"/>
      <c r="AL19" s="26"/>
      <c r="AM19" s="26"/>
      <c r="AN19" s="26"/>
      <c r="AO19" s="34">
        <v>49007</v>
      </c>
      <c r="AP19" s="34">
        <v>381184.58</v>
      </c>
      <c r="AQ19" s="34">
        <v>1385.25</v>
      </c>
      <c r="AR19" s="34">
        <v>316399.33</v>
      </c>
      <c r="AS19" s="26"/>
      <c r="AT19" s="34">
        <v>63400</v>
      </c>
      <c r="AU19" s="26"/>
      <c r="AV19" s="34">
        <v>66401.820000000007</v>
      </c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63">
        <f t="shared" ref="BR19:CB19" si="17">SUM(BR20:BR27)</f>
        <v>82894.350000000006</v>
      </c>
      <c r="BS19" s="63"/>
      <c r="BT19" s="63">
        <f t="shared" si="17"/>
        <v>19216.420000000002</v>
      </c>
      <c r="BU19" s="63">
        <f t="shared" si="17"/>
        <v>10926.98</v>
      </c>
      <c r="BV19" s="63">
        <f t="shared" si="17"/>
        <v>7912.64</v>
      </c>
      <c r="BW19" s="63">
        <f t="shared" si="17"/>
        <v>0</v>
      </c>
      <c r="BX19" s="63">
        <f t="shared" si="17"/>
        <v>0</v>
      </c>
      <c r="BY19" s="63">
        <f t="shared" si="17"/>
        <v>0</v>
      </c>
      <c r="BZ19" s="63">
        <f t="shared" si="17"/>
        <v>0</v>
      </c>
      <c r="CA19" s="63">
        <f t="shared" si="17"/>
        <v>0</v>
      </c>
      <c r="CB19" s="63">
        <f t="shared" si="17"/>
        <v>0</v>
      </c>
    </row>
    <row r="20" spans="1:80" ht="11.1" hidden="1" customHeight="1" outlineLevel="4" x14ac:dyDescent="0.2">
      <c r="A20" s="14" t="s">
        <v>60</v>
      </c>
      <c r="B20" s="64">
        <f t="shared" si="5"/>
        <v>1</v>
      </c>
      <c r="C20" s="37"/>
      <c r="D20" s="17">
        <v>76122.61</v>
      </c>
      <c r="E20" s="17">
        <v>58710.94</v>
      </c>
      <c r="F20" s="13"/>
      <c r="G20" s="17">
        <v>56250</v>
      </c>
      <c r="H20" s="13"/>
      <c r="I20" s="13"/>
      <c r="J20" s="13"/>
      <c r="K20" s="13"/>
      <c r="L20" s="13"/>
      <c r="M20" s="17">
        <v>2460.94</v>
      </c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7">
        <v>2400</v>
      </c>
      <c r="AH20" s="17">
        <v>2400</v>
      </c>
      <c r="AI20" s="17">
        <v>7944</v>
      </c>
      <c r="AJ20" s="13"/>
      <c r="AK20" s="13"/>
      <c r="AL20" s="13"/>
      <c r="AM20" s="13"/>
      <c r="AN20" s="13"/>
      <c r="AO20" s="17">
        <v>7944</v>
      </c>
      <c r="AP20" s="17">
        <v>95622.61</v>
      </c>
      <c r="AQ20" s="13"/>
      <c r="AR20" s="17">
        <v>76122.61</v>
      </c>
      <c r="AS20" s="13"/>
      <c r="AT20" s="17">
        <v>19500</v>
      </c>
      <c r="AU20" s="13"/>
      <c r="AV20" s="17">
        <v>31266.94</v>
      </c>
      <c r="AW20" s="93"/>
      <c r="AX20" s="93"/>
      <c r="AY20" s="93"/>
      <c r="AZ20" s="93"/>
      <c r="BA20" s="93"/>
      <c r="BB20" s="93"/>
      <c r="BC20" s="93"/>
      <c r="BD20" s="93"/>
      <c r="BE20" s="93"/>
      <c r="BF20" s="93"/>
      <c r="BG20" s="93"/>
      <c r="BH20" s="93"/>
      <c r="BI20" s="93"/>
      <c r="BJ20" s="93"/>
      <c r="BK20" s="93"/>
      <c r="BL20" s="93"/>
      <c r="BM20" s="93"/>
      <c r="BN20" s="93"/>
      <c r="BO20" s="93"/>
      <c r="BP20" s="93"/>
      <c r="BQ20" s="93"/>
      <c r="BR20">
        <f>SUMIF('ОПС ЯН'!$A$5:$A$375,A20,'ОПС ЯН'!$B$5:$B$375)</f>
        <v>13444.41</v>
      </c>
      <c r="BT20">
        <f>SUMIF('ФОМС ЯН'!$A$5:$A$360,A20,'ФОМС ЯН'!$B$5:$B$360)</f>
        <v>3116.66</v>
      </c>
      <c r="BU20">
        <f>SUMIF('ФСС ЯН'!$A$5:$A$375,A20,'ФСС ЯН'!$B$5:$B$375)</f>
        <v>1772.22</v>
      </c>
      <c r="BV20">
        <f>SUMIF('ФСС НС ЯН'!$A$5:$A$375,A20,'ФСС НС ЯН'!$B$5:$B$375)</f>
        <v>1283.33</v>
      </c>
      <c r="BW20">
        <f t="shared" si="6"/>
        <v>0</v>
      </c>
      <c r="BX20">
        <f t="shared" si="7"/>
        <v>0</v>
      </c>
      <c r="BY20">
        <f t="shared" si="8"/>
        <v>0</v>
      </c>
      <c r="BZ20">
        <f t="shared" si="9"/>
        <v>0</v>
      </c>
      <c r="CA20">
        <f t="shared" si="10"/>
        <v>0</v>
      </c>
      <c r="CB20">
        <f t="shared" si="11"/>
        <v>0</v>
      </c>
    </row>
    <row r="21" spans="1:80" ht="11.1" hidden="1" customHeight="1" outlineLevel="4" x14ac:dyDescent="0.2">
      <c r="A21" s="14" t="s">
        <v>61</v>
      </c>
      <c r="B21" s="64">
        <f t="shared" si="5"/>
        <v>1</v>
      </c>
      <c r="C21" s="37"/>
      <c r="D21" s="17">
        <v>35109.56</v>
      </c>
      <c r="E21" s="17">
        <v>46592.25</v>
      </c>
      <c r="F21" s="13"/>
      <c r="G21" s="17">
        <v>45000</v>
      </c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2"/>
      <c r="S21" s="17">
        <v>1592.25</v>
      </c>
      <c r="T21" s="13"/>
      <c r="U21" s="13"/>
      <c r="V21" s="13"/>
      <c r="W21" s="13"/>
      <c r="X21" s="12"/>
      <c r="Y21" s="13"/>
      <c r="Z21" s="13"/>
      <c r="AA21" s="13"/>
      <c r="AB21" s="13"/>
      <c r="AC21" s="13"/>
      <c r="AD21" s="13"/>
      <c r="AE21" s="13"/>
      <c r="AF21" s="13"/>
      <c r="AG21" s="16">
        <v>160</v>
      </c>
      <c r="AH21" s="16">
        <v>160</v>
      </c>
      <c r="AI21" s="17">
        <v>6078</v>
      </c>
      <c r="AJ21" s="13"/>
      <c r="AK21" s="13"/>
      <c r="AL21" s="13"/>
      <c r="AM21" s="13"/>
      <c r="AN21" s="13"/>
      <c r="AO21" s="17">
        <v>6078</v>
      </c>
      <c r="AP21" s="17">
        <v>55994.81</v>
      </c>
      <c r="AQ21" s="17">
        <v>1385.25</v>
      </c>
      <c r="AR21" s="17">
        <v>35109.56</v>
      </c>
      <c r="AS21" s="13"/>
      <c r="AT21" s="17">
        <v>19500</v>
      </c>
      <c r="AU21" s="13"/>
      <c r="AV21" s="17">
        <v>19629</v>
      </c>
      <c r="AW21" s="93"/>
      <c r="AX21" s="93"/>
      <c r="AY21" s="93"/>
      <c r="AZ21" s="93"/>
      <c r="BA21" s="93"/>
      <c r="BB21" s="93"/>
      <c r="BC21" s="93"/>
      <c r="BD21" s="93"/>
      <c r="BE21" s="93"/>
      <c r="BF21" s="93"/>
      <c r="BG21" s="93"/>
      <c r="BH21" s="93"/>
      <c r="BI21" s="93"/>
      <c r="BJ21" s="93"/>
      <c r="BK21" s="93"/>
      <c r="BL21" s="93"/>
      <c r="BM21" s="93"/>
      <c r="BN21" s="93"/>
      <c r="BO21" s="93"/>
      <c r="BP21" s="93"/>
      <c r="BQ21" s="93"/>
      <c r="BR21">
        <f>SUMIF('ОПС ЯН'!$A$5:$A$375,A21,'ОПС ЯН'!$B$5:$B$375)</f>
        <v>9935.2000000000007</v>
      </c>
      <c r="BT21">
        <f>SUMIF('ФОМС ЯН'!$A$5:$A$360,A21,'ФОМС ЯН'!$B$5:$B$360)</f>
        <v>2303.16</v>
      </c>
      <c r="BU21">
        <f>SUMIF('ФСС ЯН'!$A$5:$A$375,A21,'ФСС ЯН'!$B$5:$B$375)</f>
        <v>1309.6400000000001</v>
      </c>
      <c r="BV21">
        <f>SUMIF('ФСС НС ЯН'!$A$5:$A$375,A21,'ФСС НС ЯН'!$B$5:$B$375)</f>
        <v>948.36</v>
      </c>
      <c r="BW21">
        <f t="shared" si="6"/>
        <v>0</v>
      </c>
      <c r="BX21">
        <f t="shared" si="7"/>
        <v>0</v>
      </c>
      <c r="BY21">
        <f t="shared" si="8"/>
        <v>0</v>
      </c>
      <c r="BZ21">
        <f t="shared" si="9"/>
        <v>0</v>
      </c>
      <c r="CA21">
        <f t="shared" si="10"/>
        <v>0</v>
      </c>
      <c r="CB21">
        <f t="shared" si="11"/>
        <v>0</v>
      </c>
    </row>
    <row r="22" spans="1:80" ht="11.1" hidden="1" customHeight="1" outlineLevel="4" x14ac:dyDescent="0.2">
      <c r="A22" s="14" t="s">
        <v>62</v>
      </c>
      <c r="B22" s="64">
        <f t="shared" si="5"/>
        <v>0</v>
      </c>
      <c r="C22" s="37"/>
      <c r="D22" s="18">
        <v>-8400</v>
      </c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8">
        <v>-8400</v>
      </c>
      <c r="AW22" s="94"/>
      <c r="AX22" s="94"/>
      <c r="AY22" s="94"/>
      <c r="AZ22" s="94"/>
      <c r="BA22" s="94"/>
      <c r="BB22" s="94"/>
      <c r="BC22" s="94"/>
      <c r="BD22" s="94"/>
      <c r="BE22" s="94"/>
      <c r="BF22" s="94"/>
      <c r="BG22" s="94"/>
      <c r="BH22" s="94"/>
      <c r="BI22" s="94"/>
      <c r="BJ22" s="94"/>
      <c r="BK22" s="94"/>
      <c r="BL22" s="94"/>
      <c r="BM22" s="94"/>
      <c r="BN22" s="94"/>
      <c r="BO22" s="94"/>
      <c r="BP22" s="94"/>
      <c r="BQ22" s="94"/>
      <c r="BR22">
        <f>SUMIF('ОПС ЯН'!$A$5:$A$375,A22,'ОПС ЯН'!$B$5:$B$375)</f>
        <v>0</v>
      </c>
      <c r="BT22">
        <f>SUMIF('ФОМС ЯН'!$A$5:$A$360,A22,'ФОМС ЯН'!$B$5:$B$360)</f>
        <v>0</v>
      </c>
      <c r="BU22">
        <f>SUMIF('ФСС ЯН'!$A$5:$A$375,A22,'ФСС ЯН'!$B$5:$B$375)</f>
        <v>0</v>
      </c>
      <c r="BV22">
        <f>SUMIF('ФСС НС ЯН'!$A$5:$A$375,A22,'ФСС НС ЯН'!$B$5:$B$375)</f>
        <v>0</v>
      </c>
      <c r="BW22">
        <f t="shared" si="6"/>
        <v>0</v>
      </c>
      <c r="BX22">
        <f t="shared" si="7"/>
        <v>0</v>
      </c>
      <c r="BY22">
        <f t="shared" si="8"/>
        <v>0</v>
      </c>
      <c r="BZ22">
        <f t="shared" si="9"/>
        <v>0</v>
      </c>
      <c r="CA22">
        <f t="shared" si="10"/>
        <v>0</v>
      </c>
      <c r="CB22">
        <f t="shared" si="11"/>
        <v>0</v>
      </c>
    </row>
    <row r="23" spans="1:80" ht="11.1" hidden="1" customHeight="1" outlineLevel="4" x14ac:dyDescent="0.2">
      <c r="A23" s="14" t="s">
        <v>63</v>
      </c>
      <c r="B23" s="64">
        <f t="shared" si="5"/>
        <v>1</v>
      </c>
      <c r="C23" s="37"/>
      <c r="D23" s="13"/>
      <c r="E23" s="17">
        <v>2812.5</v>
      </c>
      <c r="F23" s="13"/>
      <c r="G23" s="17">
        <v>2812.5</v>
      </c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6">
        <v>160</v>
      </c>
      <c r="AH23" s="16">
        <v>160</v>
      </c>
      <c r="AI23" s="16">
        <v>386</v>
      </c>
      <c r="AJ23" s="13"/>
      <c r="AK23" s="13"/>
      <c r="AL23" s="13"/>
      <c r="AM23" s="13"/>
      <c r="AN23" s="13"/>
      <c r="AO23" s="16">
        <v>386</v>
      </c>
      <c r="AP23" s="13"/>
      <c r="AQ23" s="13"/>
      <c r="AR23" s="13"/>
      <c r="AS23" s="13"/>
      <c r="AT23" s="13"/>
      <c r="AU23" s="13"/>
      <c r="AV23" s="17">
        <v>2426.5</v>
      </c>
      <c r="AW23" s="93"/>
      <c r="AX23" s="93"/>
      <c r="AY23" s="93"/>
      <c r="AZ23" s="93"/>
      <c r="BA23" s="93"/>
      <c r="BB23" s="93"/>
      <c r="BC23" s="93"/>
      <c r="BD23" s="93"/>
      <c r="BE23" s="93"/>
      <c r="BF23" s="93"/>
      <c r="BG23" s="93"/>
      <c r="BH23" s="93"/>
      <c r="BI23" s="93"/>
      <c r="BJ23" s="93"/>
      <c r="BK23" s="93"/>
      <c r="BL23" s="93"/>
      <c r="BM23" s="93"/>
      <c r="BN23" s="93"/>
      <c r="BO23" s="93"/>
      <c r="BP23" s="93"/>
      <c r="BQ23" s="93"/>
      <c r="BR23">
        <f>SUMIF('ОПС ЯН'!$A$5:$A$375,A23,'ОПС ЯН'!$B$5:$B$375)</f>
        <v>653.95000000000005</v>
      </c>
      <c r="BT23">
        <f>SUMIF('ФОМС ЯН'!$A$5:$A$360,A23,'ФОМС ЯН'!$B$5:$B$360)</f>
        <v>151.6</v>
      </c>
      <c r="BU23">
        <f>SUMIF('ФСС ЯН'!$A$5:$A$375,A23,'ФСС ЯН'!$B$5:$B$375)</f>
        <v>86.2</v>
      </c>
      <c r="BV23">
        <f>SUMIF('ФСС НС ЯН'!$A$5:$A$375,A23,'ФСС НС ЯН'!$B$5:$B$375)</f>
        <v>62.42</v>
      </c>
      <c r="BW23">
        <f t="shared" si="6"/>
        <v>0</v>
      </c>
      <c r="BX23">
        <f t="shared" si="7"/>
        <v>0</v>
      </c>
      <c r="BY23">
        <f t="shared" si="8"/>
        <v>0</v>
      </c>
      <c r="BZ23">
        <f t="shared" si="9"/>
        <v>0</v>
      </c>
      <c r="CA23">
        <f t="shared" si="10"/>
        <v>0</v>
      </c>
      <c r="CB23">
        <f t="shared" si="11"/>
        <v>0</v>
      </c>
    </row>
    <row r="24" spans="1:80" ht="11.1" hidden="1" customHeight="1" outlineLevel="4" x14ac:dyDescent="0.2">
      <c r="A24" s="14" t="s">
        <v>64</v>
      </c>
      <c r="B24" s="64">
        <f t="shared" si="5"/>
        <v>1</v>
      </c>
      <c r="C24" s="37"/>
      <c r="D24" s="13"/>
      <c r="E24" s="17">
        <v>71717.36</v>
      </c>
      <c r="F24" s="13"/>
      <c r="G24" s="17">
        <v>28125</v>
      </c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7">
        <v>43592.36</v>
      </c>
      <c r="V24" s="13"/>
      <c r="W24" s="13"/>
      <c r="X24" s="12"/>
      <c r="Y24" s="13"/>
      <c r="Z24" s="13"/>
      <c r="AA24" s="13"/>
      <c r="AB24" s="13"/>
      <c r="AC24" s="13"/>
      <c r="AD24" s="13"/>
      <c r="AE24" s="13"/>
      <c r="AF24" s="13"/>
      <c r="AG24" s="17">
        <v>1530</v>
      </c>
      <c r="AH24" s="17">
        <v>1530</v>
      </c>
      <c r="AI24" s="17">
        <v>71717.36</v>
      </c>
      <c r="AJ24" s="17">
        <v>62195.360000000001</v>
      </c>
      <c r="AK24" s="13"/>
      <c r="AL24" s="13"/>
      <c r="AM24" s="13"/>
      <c r="AN24" s="13"/>
      <c r="AO24" s="17">
        <v>9522</v>
      </c>
      <c r="AP24" s="13"/>
      <c r="AQ24" s="13"/>
      <c r="AR24" s="13"/>
      <c r="AS24" s="13"/>
      <c r="AT24" s="13"/>
      <c r="AU24" s="13"/>
      <c r="AV24" s="13"/>
      <c r="AW24" s="95"/>
      <c r="AX24" s="95"/>
      <c r="AY24" s="95"/>
      <c r="AZ24" s="95"/>
      <c r="BA24" s="95"/>
      <c r="BB24" s="95"/>
      <c r="BC24" s="95"/>
      <c r="BD24" s="95"/>
      <c r="BE24" s="95"/>
      <c r="BF24" s="95"/>
      <c r="BG24" s="95"/>
      <c r="BH24" s="95"/>
      <c r="BI24" s="95"/>
      <c r="BJ24" s="95"/>
      <c r="BK24" s="95"/>
      <c r="BL24" s="95"/>
      <c r="BM24" s="95"/>
      <c r="BN24" s="95"/>
      <c r="BO24" s="95"/>
      <c r="BP24" s="95"/>
      <c r="BQ24" s="95"/>
      <c r="BR24">
        <f>SUMIF('ОПС ЯН'!$A$5:$A$375,A24,'ОПС ЯН'!$B$5:$B$375)</f>
        <v>16114.42</v>
      </c>
      <c r="BT24">
        <f>SUMIF('ФОМС ЯН'!$A$5:$A$360,A24,'ФОМС ЯН'!$B$5:$B$360)</f>
        <v>3735.62</v>
      </c>
      <c r="BU24">
        <f>SUMIF('ФСС ЯН'!$A$5:$A$375,A24,'ФСС ЯН'!$B$5:$B$375)</f>
        <v>2124.17</v>
      </c>
      <c r="BV24">
        <f>SUMIF('ФСС НС ЯН'!$A$5:$A$375,A24,'ФСС НС ЯН'!$B$5:$B$375)</f>
        <v>1538.19</v>
      </c>
      <c r="BW24">
        <f t="shared" si="6"/>
        <v>0</v>
      </c>
      <c r="BX24">
        <f t="shared" si="7"/>
        <v>0</v>
      </c>
      <c r="BY24">
        <f t="shared" si="8"/>
        <v>0</v>
      </c>
      <c r="BZ24">
        <f t="shared" si="9"/>
        <v>0</v>
      </c>
      <c r="CA24">
        <f t="shared" si="10"/>
        <v>0</v>
      </c>
      <c r="CB24">
        <f t="shared" si="11"/>
        <v>0</v>
      </c>
    </row>
    <row r="25" spans="1:80" ht="11.1" hidden="1" customHeight="1" outlineLevel="4" x14ac:dyDescent="0.2">
      <c r="A25" s="14" t="s">
        <v>65</v>
      </c>
      <c r="B25" s="64">
        <f t="shared" si="5"/>
        <v>1</v>
      </c>
      <c r="C25" s="37"/>
      <c r="D25" s="17">
        <v>42428.65</v>
      </c>
      <c r="E25" s="17">
        <v>109029.82</v>
      </c>
      <c r="F25" s="13"/>
      <c r="G25" s="12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2"/>
      <c r="W25" s="13"/>
      <c r="X25" s="12"/>
      <c r="Y25" s="13"/>
      <c r="Z25" s="13"/>
      <c r="AA25" s="13"/>
      <c r="AB25" s="13"/>
      <c r="AC25" s="13"/>
      <c r="AD25" s="17">
        <v>109029.82</v>
      </c>
      <c r="AE25" s="13"/>
      <c r="AF25" s="13"/>
      <c r="AG25" s="13"/>
      <c r="AH25" s="13"/>
      <c r="AI25" s="17">
        <v>14174</v>
      </c>
      <c r="AJ25" s="13"/>
      <c r="AK25" s="13"/>
      <c r="AL25" s="13"/>
      <c r="AM25" s="13"/>
      <c r="AN25" s="13"/>
      <c r="AO25" s="17">
        <v>14174</v>
      </c>
      <c r="AP25" s="17">
        <v>137284.47</v>
      </c>
      <c r="AQ25" s="13"/>
      <c r="AR25" s="17">
        <v>137284.47</v>
      </c>
      <c r="AS25" s="13"/>
      <c r="AT25" s="13"/>
      <c r="AU25" s="13"/>
      <c r="AV25" s="13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  <c r="BM25" s="95"/>
      <c r="BN25" s="95"/>
      <c r="BO25" s="95"/>
      <c r="BP25" s="95"/>
      <c r="BQ25" s="95"/>
      <c r="BR25">
        <f>SUMIF('ОПС ЯН'!$A$5:$A$375,A25,'ОПС ЯН'!$B$5:$B$375)</f>
        <v>23986.560000000001</v>
      </c>
      <c r="BT25">
        <f>SUMIF('ФОМС ЯН'!$A$5:$A$360,A25,'ФОМС ЯН'!$B$5:$B$360)</f>
        <v>5560.52</v>
      </c>
      <c r="BU25">
        <f>SUMIF('ФСС ЯН'!$A$5:$A$375,A25,'ФСС ЯН'!$B$5:$B$375)</f>
        <v>3161.86</v>
      </c>
      <c r="BV25">
        <f>SUMIF('ФСС НС ЯН'!$A$5:$A$375,A25,'ФСС НС ЯН'!$B$5:$B$375)</f>
        <v>2289.63</v>
      </c>
      <c r="BW25">
        <f t="shared" si="6"/>
        <v>0</v>
      </c>
      <c r="BX25">
        <f t="shared" si="7"/>
        <v>0</v>
      </c>
      <c r="BY25">
        <f t="shared" si="8"/>
        <v>0</v>
      </c>
      <c r="BZ25">
        <f t="shared" si="9"/>
        <v>0</v>
      </c>
      <c r="CA25">
        <f t="shared" si="10"/>
        <v>0</v>
      </c>
      <c r="CB25">
        <f t="shared" si="11"/>
        <v>0</v>
      </c>
    </row>
    <row r="26" spans="1:80" ht="11.1" hidden="1" customHeight="1" outlineLevel="4" x14ac:dyDescent="0.2">
      <c r="A26" s="14" t="s">
        <v>66</v>
      </c>
      <c r="B26" s="64">
        <f t="shared" si="5"/>
        <v>1</v>
      </c>
      <c r="C26" s="37"/>
      <c r="D26" s="17">
        <v>67882.69</v>
      </c>
      <c r="E26" s="17">
        <v>52734.38</v>
      </c>
      <c r="F26" s="13"/>
      <c r="G26" s="17">
        <v>52734.38</v>
      </c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2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7">
        <v>6855</v>
      </c>
      <c r="AJ26" s="13"/>
      <c r="AK26" s="13"/>
      <c r="AL26" s="13"/>
      <c r="AM26" s="13"/>
      <c r="AN26" s="13"/>
      <c r="AO26" s="17">
        <v>6855</v>
      </c>
      <c r="AP26" s="17">
        <v>92282.69</v>
      </c>
      <c r="AQ26" s="13"/>
      <c r="AR26" s="17">
        <v>67882.69</v>
      </c>
      <c r="AS26" s="13"/>
      <c r="AT26" s="17">
        <v>24400</v>
      </c>
      <c r="AU26" s="13"/>
      <c r="AV26" s="17">
        <v>21479.38</v>
      </c>
      <c r="AW26" s="93"/>
      <c r="AX26" s="93"/>
      <c r="AY26" s="93"/>
      <c r="AZ26" s="93"/>
      <c r="BA26" s="93"/>
      <c r="BB26" s="93"/>
      <c r="BC26" s="93"/>
      <c r="BD26" s="93"/>
      <c r="BE26" s="93"/>
      <c r="BF26" s="93"/>
      <c r="BG26" s="93"/>
      <c r="BH26" s="93"/>
      <c r="BI26" s="93"/>
      <c r="BJ26" s="93"/>
      <c r="BK26" s="93"/>
      <c r="BL26" s="93"/>
      <c r="BM26" s="93"/>
      <c r="BN26" s="93"/>
      <c r="BO26" s="93"/>
      <c r="BP26" s="93"/>
      <c r="BQ26" s="93"/>
      <c r="BR26">
        <f>SUMIF('ОПС ЯН'!$A$5:$A$375,A26,'ОПС ЯН'!$B$5:$B$375)</f>
        <v>11601.56</v>
      </c>
      <c r="BT26">
        <f>SUMIF('ФОМС ЯН'!$A$5:$A$360,A26,'ФОМС ЯН'!$B$5:$B$360)</f>
        <v>2689.45</v>
      </c>
      <c r="BU26">
        <f>SUMIF('ФСС ЯН'!$A$5:$A$375,A26,'ФСС ЯН'!$B$5:$B$375)</f>
        <v>1529.3</v>
      </c>
      <c r="BV26">
        <f>SUMIF('ФСС НС ЯН'!$A$5:$A$375,A26,'ФСС НС ЯН'!$B$5:$B$375)</f>
        <v>1107.42</v>
      </c>
      <c r="BW26">
        <f t="shared" si="6"/>
        <v>0</v>
      </c>
      <c r="BX26">
        <f t="shared" si="7"/>
        <v>0</v>
      </c>
      <c r="BY26">
        <f t="shared" si="8"/>
        <v>0</v>
      </c>
      <c r="BZ26">
        <f t="shared" si="9"/>
        <v>0</v>
      </c>
      <c r="CA26">
        <f t="shared" si="10"/>
        <v>0</v>
      </c>
      <c r="CB26">
        <f t="shared" si="11"/>
        <v>0</v>
      </c>
    </row>
    <row r="27" spans="1:80" ht="11.1" hidden="1" customHeight="1" outlineLevel="4" x14ac:dyDescent="0.2">
      <c r="A27" s="14" t="s">
        <v>67</v>
      </c>
      <c r="B27" s="64">
        <f t="shared" si="5"/>
        <v>1</v>
      </c>
      <c r="C27" s="37"/>
      <c r="D27" s="13"/>
      <c r="E27" s="17">
        <v>30937.5</v>
      </c>
      <c r="F27" s="13"/>
      <c r="G27" s="17">
        <v>30937.5</v>
      </c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7">
        <v>1600</v>
      </c>
      <c r="AH27" s="17">
        <v>1600</v>
      </c>
      <c r="AI27" s="17">
        <v>30937.5</v>
      </c>
      <c r="AJ27" s="17">
        <v>26889.5</v>
      </c>
      <c r="AK27" s="13"/>
      <c r="AL27" s="13"/>
      <c r="AM27" s="13"/>
      <c r="AN27" s="13"/>
      <c r="AO27" s="17">
        <v>4048</v>
      </c>
      <c r="AP27" s="13"/>
      <c r="AQ27" s="13"/>
      <c r="AR27" s="13"/>
      <c r="AS27" s="13"/>
      <c r="AT27" s="13"/>
      <c r="AU27" s="13"/>
      <c r="AV27" s="13"/>
      <c r="AW27" s="95"/>
      <c r="AX27" s="95"/>
      <c r="AY27" s="95"/>
      <c r="AZ27" s="95"/>
      <c r="BA27" s="95"/>
      <c r="BB27" s="95"/>
      <c r="BC27" s="95"/>
      <c r="BD27" s="95"/>
      <c r="BE27" s="95"/>
      <c r="BF27" s="95"/>
      <c r="BG27" s="95"/>
      <c r="BH27" s="95"/>
      <c r="BI27" s="95"/>
      <c r="BJ27" s="95"/>
      <c r="BK27" s="95"/>
      <c r="BL27" s="95"/>
      <c r="BM27" s="95"/>
      <c r="BN27" s="95"/>
      <c r="BO27" s="95"/>
      <c r="BP27" s="95"/>
      <c r="BQ27" s="95"/>
      <c r="BR27">
        <f>SUMIF('ОПС ЯН'!$A$5:$A$375,A27,'ОПС ЯН'!$B$5:$B$375)</f>
        <v>7158.25</v>
      </c>
      <c r="BT27">
        <f>SUMIF('ФОМС ЯН'!$A$5:$A$360,A27,'ФОМС ЯН'!$B$5:$B$360)</f>
        <v>1659.41</v>
      </c>
      <c r="BU27">
        <f>SUMIF('ФСС ЯН'!$A$5:$A$375,A27,'ФСС ЯН'!$B$5:$B$375)</f>
        <v>943.59</v>
      </c>
      <c r="BV27">
        <f>SUMIF('ФСС НС ЯН'!$A$5:$A$375,A27,'ФСС НС ЯН'!$B$5:$B$375)</f>
        <v>683.29</v>
      </c>
      <c r="BW27">
        <f t="shared" si="6"/>
        <v>0</v>
      </c>
      <c r="BX27">
        <f t="shared" si="7"/>
        <v>0</v>
      </c>
      <c r="BY27">
        <f t="shared" si="8"/>
        <v>0</v>
      </c>
      <c r="BZ27">
        <f t="shared" si="9"/>
        <v>0</v>
      </c>
      <c r="CA27">
        <f t="shared" si="10"/>
        <v>0</v>
      </c>
      <c r="CB27">
        <f t="shared" si="11"/>
        <v>0</v>
      </c>
    </row>
    <row r="28" spans="1:80" s="27" customFormat="1" ht="11.1" hidden="1" customHeight="1" outlineLevel="3" x14ac:dyDescent="0.2">
      <c r="A28" s="24" t="s">
        <v>68</v>
      </c>
      <c r="B28" s="63">
        <f>SUM(B29)</f>
        <v>1</v>
      </c>
      <c r="C28" s="100"/>
      <c r="D28" s="34">
        <v>82470.080000000002</v>
      </c>
      <c r="E28" s="34">
        <v>60000</v>
      </c>
      <c r="F28" s="26"/>
      <c r="G28" s="34">
        <v>60000</v>
      </c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34">
        <v>2400</v>
      </c>
      <c r="AH28" s="34">
        <v>2400</v>
      </c>
      <c r="AI28" s="34">
        <v>8112</v>
      </c>
      <c r="AJ28" s="26"/>
      <c r="AK28" s="26"/>
      <c r="AL28" s="26"/>
      <c r="AM28" s="26"/>
      <c r="AN28" s="26"/>
      <c r="AO28" s="34">
        <v>8112</v>
      </c>
      <c r="AP28" s="34">
        <v>108570.08</v>
      </c>
      <c r="AQ28" s="26"/>
      <c r="AR28" s="34">
        <v>82470.080000000002</v>
      </c>
      <c r="AS28" s="26"/>
      <c r="AT28" s="34">
        <v>26100</v>
      </c>
      <c r="AU28" s="26"/>
      <c r="AV28" s="34">
        <v>25788</v>
      </c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63">
        <f t="shared" ref="BR28:CB28" si="18">SUM(BR29)</f>
        <v>13728</v>
      </c>
      <c r="BS28" s="63"/>
      <c r="BT28" s="63">
        <f t="shared" si="18"/>
        <v>3182.4</v>
      </c>
      <c r="BU28" s="63">
        <f t="shared" si="18"/>
        <v>1809.6</v>
      </c>
      <c r="BV28" s="63">
        <f t="shared" si="18"/>
        <v>1310.4000000000001</v>
      </c>
      <c r="BW28" s="63">
        <f t="shared" si="18"/>
        <v>0</v>
      </c>
      <c r="BX28" s="63">
        <f t="shared" si="18"/>
        <v>0</v>
      </c>
      <c r="BY28" s="63">
        <f t="shared" si="18"/>
        <v>0</v>
      </c>
      <c r="BZ28" s="63">
        <f t="shared" si="18"/>
        <v>0</v>
      </c>
      <c r="CA28" s="63">
        <f t="shared" si="18"/>
        <v>0</v>
      </c>
      <c r="CB28" s="63">
        <f t="shared" si="18"/>
        <v>0</v>
      </c>
    </row>
    <row r="29" spans="1:80" ht="11.1" hidden="1" customHeight="1" outlineLevel="4" x14ac:dyDescent="0.2">
      <c r="A29" s="14" t="s">
        <v>69</v>
      </c>
      <c r="B29" s="64">
        <f t="shared" si="5"/>
        <v>1</v>
      </c>
      <c r="C29" s="37"/>
      <c r="D29" s="17">
        <v>82470.080000000002</v>
      </c>
      <c r="E29" s="17">
        <v>60000</v>
      </c>
      <c r="F29" s="13"/>
      <c r="G29" s="17">
        <v>60000</v>
      </c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7">
        <v>2400</v>
      </c>
      <c r="AH29" s="17">
        <v>2400</v>
      </c>
      <c r="AI29" s="17">
        <v>8112</v>
      </c>
      <c r="AJ29" s="13"/>
      <c r="AK29" s="13"/>
      <c r="AL29" s="13"/>
      <c r="AM29" s="13"/>
      <c r="AN29" s="13"/>
      <c r="AO29" s="17">
        <v>8112</v>
      </c>
      <c r="AP29" s="17">
        <v>108570.08</v>
      </c>
      <c r="AQ29" s="13"/>
      <c r="AR29" s="17">
        <v>82470.080000000002</v>
      </c>
      <c r="AS29" s="13"/>
      <c r="AT29" s="17">
        <v>26100</v>
      </c>
      <c r="AU29" s="13"/>
      <c r="AV29" s="17">
        <v>25788</v>
      </c>
      <c r="AW29" s="93"/>
      <c r="AX29" s="93"/>
      <c r="AY29" s="93"/>
      <c r="AZ29" s="93"/>
      <c r="BA29" s="93"/>
      <c r="BB29" s="93"/>
      <c r="BC29" s="93"/>
      <c r="BD29" s="93"/>
      <c r="BE29" s="93"/>
      <c r="BF29" s="93"/>
      <c r="BG29" s="93"/>
      <c r="BH29" s="93"/>
      <c r="BI29" s="93"/>
      <c r="BJ29" s="93"/>
      <c r="BK29" s="93"/>
      <c r="BL29" s="93"/>
      <c r="BM29" s="93"/>
      <c r="BN29" s="93"/>
      <c r="BO29" s="93"/>
      <c r="BP29" s="93"/>
      <c r="BQ29" s="93"/>
      <c r="BR29">
        <f>SUMIF('ОПС ЯН'!$A$5:$A$375,A29,'ОПС ЯН'!$B$5:$B$375)</f>
        <v>13728</v>
      </c>
      <c r="BT29">
        <f>SUMIF('ФОМС ЯН'!$A$5:$A$360,A29,'ФОМС ЯН'!$B$5:$B$360)</f>
        <v>3182.4</v>
      </c>
      <c r="BU29">
        <f>SUMIF('ФСС ЯН'!$A$5:$A$375,A29,'ФСС ЯН'!$B$5:$B$375)</f>
        <v>1809.6</v>
      </c>
      <c r="BV29">
        <f>SUMIF('ФСС НС ЯН'!$A$5:$A$375,A29,'ФСС НС ЯН'!$B$5:$B$375)</f>
        <v>1310.4000000000001</v>
      </c>
      <c r="BW29">
        <f t="shared" si="6"/>
        <v>0</v>
      </c>
      <c r="BX29">
        <f t="shared" si="7"/>
        <v>0</v>
      </c>
      <c r="BY29">
        <f t="shared" si="8"/>
        <v>0</v>
      </c>
      <c r="BZ29">
        <f t="shared" si="9"/>
        <v>0</v>
      </c>
      <c r="CA29">
        <f t="shared" si="10"/>
        <v>0</v>
      </c>
      <c r="CB29">
        <f t="shared" si="11"/>
        <v>0</v>
      </c>
    </row>
    <row r="30" spans="1:80" s="27" customFormat="1" ht="11.1" hidden="1" customHeight="1" outlineLevel="3" x14ac:dyDescent="0.2">
      <c r="A30" s="24" t="s">
        <v>70</v>
      </c>
      <c r="B30" s="63">
        <f>SUM(B31:B34)</f>
        <v>4</v>
      </c>
      <c r="C30" s="100"/>
      <c r="D30" s="34">
        <v>70650.460000000006</v>
      </c>
      <c r="E30" s="34">
        <v>75530.429999999993</v>
      </c>
      <c r="F30" s="26"/>
      <c r="G30" s="34">
        <v>59087.5</v>
      </c>
      <c r="H30" s="26"/>
      <c r="I30" s="26"/>
      <c r="J30" s="34">
        <v>15181.25</v>
      </c>
      <c r="K30" s="26"/>
      <c r="L30" s="26"/>
      <c r="M30" s="26"/>
      <c r="N30" s="26"/>
      <c r="O30" s="26"/>
      <c r="P30" s="26"/>
      <c r="Q30" s="26"/>
      <c r="R30" s="25"/>
      <c r="S30" s="34">
        <v>1261.68</v>
      </c>
      <c r="T30" s="26"/>
      <c r="U30" s="26"/>
      <c r="V30" s="26"/>
      <c r="W30" s="26"/>
      <c r="X30" s="25"/>
      <c r="Y30" s="26"/>
      <c r="Z30" s="26"/>
      <c r="AA30" s="26"/>
      <c r="AB30" s="26"/>
      <c r="AC30" s="26"/>
      <c r="AD30" s="26"/>
      <c r="AE30" s="26"/>
      <c r="AF30" s="26"/>
      <c r="AG30" s="34">
        <v>9620</v>
      </c>
      <c r="AH30" s="34">
        <v>9620</v>
      </c>
      <c r="AI30" s="34">
        <v>11070</v>
      </c>
      <c r="AJ30" s="26"/>
      <c r="AK30" s="26"/>
      <c r="AL30" s="26"/>
      <c r="AM30" s="26"/>
      <c r="AN30" s="26"/>
      <c r="AO30" s="34">
        <v>11070</v>
      </c>
      <c r="AP30" s="34">
        <v>97477.23</v>
      </c>
      <c r="AQ30" s="34">
        <v>1097.68</v>
      </c>
      <c r="AR30" s="34">
        <v>76879.55</v>
      </c>
      <c r="AS30" s="26"/>
      <c r="AT30" s="34">
        <v>19500</v>
      </c>
      <c r="AU30" s="26"/>
      <c r="AV30" s="34">
        <v>37633.660000000003</v>
      </c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63">
        <f t="shared" ref="BR30:CB30" si="19">SUM(BR31:BR34)</f>
        <v>18455.530000000002</v>
      </c>
      <c r="BS30" s="63"/>
      <c r="BT30" s="63">
        <f t="shared" si="19"/>
        <v>4278.33</v>
      </c>
      <c r="BU30" s="63">
        <f t="shared" si="19"/>
        <v>2432.77</v>
      </c>
      <c r="BV30" s="63">
        <f t="shared" si="19"/>
        <v>1761.6599999999999</v>
      </c>
      <c r="BW30" s="63">
        <f t="shared" si="19"/>
        <v>0</v>
      </c>
      <c r="BX30" s="63">
        <f t="shared" si="19"/>
        <v>0</v>
      </c>
      <c r="BY30" s="63">
        <f t="shared" si="19"/>
        <v>0</v>
      </c>
      <c r="BZ30" s="63">
        <f t="shared" si="19"/>
        <v>0</v>
      </c>
      <c r="CA30" s="63">
        <f t="shared" si="19"/>
        <v>0</v>
      </c>
      <c r="CB30" s="63">
        <f t="shared" si="19"/>
        <v>0</v>
      </c>
    </row>
    <row r="31" spans="1:80" ht="11.1" hidden="1" customHeight="1" outlineLevel="4" x14ac:dyDescent="0.2">
      <c r="A31" s="14" t="s">
        <v>71</v>
      </c>
      <c r="B31" s="64">
        <f t="shared" si="5"/>
        <v>1</v>
      </c>
      <c r="C31" s="37"/>
      <c r="D31" s="17">
        <v>22434.09</v>
      </c>
      <c r="E31" s="17">
        <v>24450</v>
      </c>
      <c r="F31" s="13"/>
      <c r="G31" s="17">
        <v>16300</v>
      </c>
      <c r="H31" s="13"/>
      <c r="I31" s="13"/>
      <c r="J31" s="17">
        <v>8150</v>
      </c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7">
        <v>2740</v>
      </c>
      <c r="AH31" s="17">
        <v>2740</v>
      </c>
      <c r="AI31" s="17">
        <v>3535</v>
      </c>
      <c r="AJ31" s="13"/>
      <c r="AK31" s="13"/>
      <c r="AL31" s="13"/>
      <c r="AM31" s="13"/>
      <c r="AN31" s="13"/>
      <c r="AO31" s="17">
        <v>3535</v>
      </c>
      <c r="AP31" s="17">
        <v>28934.09</v>
      </c>
      <c r="AQ31" s="13"/>
      <c r="AR31" s="17">
        <v>22434.09</v>
      </c>
      <c r="AS31" s="13"/>
      <c r="AT31" s="17">
        <v>6500</v>
      </c>
      <c r="AU31" s="13"/>
      <c r="AV31" s="17">
        <v>14415</v>
      </c>
      <c r="AW31" s="93"/>
      <c r="AX31" s="93"/>
      <c r="AY31" s="93"/>
      <c r="AZ31" s="93"/>
      <c r="BA31" s="93"/>
      <c r="BB31" s="93"/>
      <c r="BC31" s="93"/>
      <c r="BD31" s="93"/>
      <c r="BE31" s="93"/>
      <c r="BF31" s="93"/>
      <c r="BG31" s="93"/>
      <c r="BH31" s="93"/>
      <c r="BI31" s="93"/>
      <c r="BJ31" s="93"/>
      <c r="BK31" s="93"/>
      <c r="BL31" s="93"/>
      <c r="BM31" s="93"/>
      <c r="BN31" s="93"/>
      <c r="BO31" s="93"/>
      <c r="BP31" s="93"/>
      <c r="BQ31" s="93"/>
      <c r="BR31">
        <f>SUMIF('ОПС ЯН'!$A$5:$A$375,A31,'ОПС ЯН'!$B$5:$B$375)</f>
        <v>5981.8</v>
      </c>
      <c r="BT31">
        <f>SUMIF('ФОМС ЯН'!$A$5:$A$360,A31,'ФОМС ЯН'!$B$5:$B$360)</f>
        <v>1386.69</v>
      </c>
      <c r="BU31">
        <f>SUMIF('ФСС ЯН'!$A$5:$A$375,A31,'ФСС ЯН'!$B$5:$B$375)</f>
        <v>788.51</v>
      </c>
      <c r="BV31">
        <f>SUMIF('ФСС НС ЯН'!$A$5:$A$375,A31,'ФСС НС ЯН'!$B$5:$B$375)</f>
        <v>570.99</v>
      </c>
      <c r="BW31">
        <f t="shared" si="6"/>
        <v>0</v>
      </c>
      <c r="BX31">
        <f t="shared" si="7"/>
        <v>0</v>
      </c>
      <c r="BY31">
        <f t="shared" si="8"/>
        <v>0</v>
      </c>
      <c r="BZ31">
        <f t="shared" si="9"/>
        <v>0</v>
      </c>
      <c r="CA31">
        <f t="shared" si="10"/>
        <v>0</v>
      </c>
      <c r="CB31">
        <f t="shared" si="11"/>
        <v>0</v>
      </c>
    </row>
    <row r="32" spans="1:80" ht="11.1" hidden="1" customHeight="1" outlineLevel="4" x14ac:dyDescent="0.2">
      <c r="A32" s="14" t="s">
        <v>72</v>
      </c>
      <c r="B32" s="64">
        <f t="shared" si="5"/>
        <v>1</v>
      </c>
      <c r="C32" s="37"/>
      <c r="D32" s="17">
        <v>17932.37</v>
      </c>
      <c r="E32" s="17">
        <v>18480.43</v>
      </c>
      <c r="F32" s="13"/>
      <c r="G32" s="17">
        <v>10187.5</v>
      </c>
      <c r="H32" s="13"/>
      <c r="I32" s="13"/>
      <c r="J32" s="17">
        <v>7031.25</v>
      </c>
      <c r="K32" s="13"/>
      <c r="L32" s="13"/>
      <c r="M32" s="13"/>
      <c r="N32" s="13"/>
      <c r="O32" s="13"/>
      <c r="P32" s="13"/>
      <c r="Q32" s="13"/>
      <c r="R32" s="12"/>
      <c r="S32" s="17">
        <v>1261.68</v>
      </c>
      <c r="T32" s="13"/>
      <c r="U32" s="13"/>
      <c r="V32" s="13"/>
      <c r="W32" s="13"/>
      <c r="X32" s="12"/>
      <c r="Y32" s="13"/>
      <c r="Z32" s="13"/>
      <c r="AA32" s="13"/>
      <c r="AB32" s="13"/>
      <c r="AC32" s="13"/>
      <c r="AD32" s="13"/>
      <c r="AE32" s="13"/>
      <c r="AF32" s="13"/>
      <c r="AG32" s="17">
        <v>1760</v>
      </c>
      <c r="AH32" s="17">
        <v>1760</v>
      </c>
      <c r="AI32" s="17">
        <v>2631</v>
      </c>
      <c r="AJ32" s="13"/>
      <c r="AK32" s="13"/>
      <c r="AL32" s="13"/>
      <c r="AM32" s="13"/>
      <c r="AN32" s="13"/>
      <c r="AO32" s="17">
        <v>2631</v>
      </c>
      <c r="AP32" s="17">
        <v>25259.14</v>
      </c>
      <c r="AQ32" s="17">
        <v>1097.68</v>
      </c>
      <c r="AR32" s="17">
        <v>24161.46</v>
      </c>
      <c r="AS32" s="13"/>
      <c r="AT32" s="13"/>
      <c r="AU32" s="13"/>
      <c r="AV32" s="17">
        <v>8522.66</v>
      </c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3"/>
      <c r="BM32" s="93"/>
      <c r="BN32" s="93"/>
      <c r="BO32" s="93"/>
      <c r="BP32" s="93"/>
      <c r="BQ32" s="93"/>
      <c r="BR32">
        <f>SUMIF('ОПС ЯН'!$A$5:$A$375,A32,'ОПС ЯН'!$B$5:$B$375)</f>
        <v>4175.33</v>
      </c>
      <c r="BT32">
        <f>SUMIF('ФОМС ЯН'!$A$5:$A$360,A32,'ФОМС ЯН'!$B$5:$B$360)</f>
        <v>967.92</v>
      </c>
      <c r="BU32">
        <f>SUMIF('ФСС ЯН'!$A$5:$A$375,A32,'ФСС ЯН'!$B$5:$B$375)</f>
        <v>550.38</v>
      </c>
      <c r="BV32">
        <f>SUMIF('ФСС НС ЯН'!$A$5:$A$375,A32,'ФСС НС ЯН'!$B$5:$B$375)</f>
        <v>398.55</v>
      </c>
      <c r="BW32">
        <f t="shared" si="6"/>
        <v>0</v>
      </c>
      <c r="BX32">
        <f t="shared" si="7"/>
        <v>0</v>
      </c>
      <c r="BY32">
        <f t="shared" si="8"/>
        <v>0</v>
      </c>
      <c r="BZ32">
        <f t="shared" si="9"/>
        <v>0</v>
      </c>
      <c r="CA32">
        <f t="shared" si="10"/>
        <v>0</v>
      </c>
      <c r="CB32">
        <f t="shared" si="11"/>
        <v>0</v>
      </c>
    </row>
    <row r="33" spans="1:80" ht="11.1" hidden="1" customHeight="1" outlineLevel="4" x14ac:dyDescent="0.2">
      <c r="A33" s="14" t="s">
        <v>73</v>
      </c>
      <c r="B33" s="64">
        <f t="shared" si="5"/>
        <v>1</v>
      </c>
      <c r="C33" s="37"/>
      <c r="D33" s="17">
        <v>11142</v>
      </c>
      <c r="E33" s="17">
        <v>16300</v>
      </c>
      <c r="F33" s="13"/>
      <c r="G33" s="17">
        <v>16300</v>
      </c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7">
        <v>2560</v>
      </c>
      <c r="AH33" s="17">
        <v>2560</v>
      </c>
      <c r="AI33" s="17">
        <v>2452</v>
      </c>
      <c r="AJ33" s="13"/>
      <c r="AK33" s="13"/>
      <c r="AL33" s="13"/>
      <c r="AM33" s="13"/>
      <c r="AN33" s="13"/>
      <c r="AO33" s="17">
        <v>2452</v>
      </c>
      <c r="AP33" s="17">
        <v>17642</v>
      </c>
      <c r="AQ33" s="13"/>
      <c r="AR33" s="17">
        <v>11142</v>
      </c>
      <c r="AS33" s="13"/>
      <c r="AT33" s="17">
        <v>6500</v>
      </c>
      <c r="AU33" s="13"/>
      <c r="AV33" s="17">
        <v>7348</v>
      </c>
      <c r="AW33" s="93"/>
      <c r="AX33" s="93"/>
      <c r="AY33" s="93"/>
      <c r="AZ33" s="93"/>
      <c r="BA33" s="93"/>
      <c r="BB33" s="93"/>
      <c r="BC33" s="93"/>
      <c r="BD33" s="93"/>
      <c r="BE33" s="93"/>
      <c r="BF33" s="93"/>
      <c r="BG33" s="93"/>
      <c r="BH33" s="93"/>
      <c r="BI33" s="93"/>
      <c r="BJ33" s="93"/>
      <c r="BK33" s="93"/>
      <c r="BL33" s="93"/>
      <c r="BM33" s="93"/>
      <c r="BN33" s="93"/>
      <c r="BO33" s="93"/>
      <c r="BP33" s="93"/>
      <c r="BQ33" s="93"/>
      <c r="BR33">
        <f>SUMIF('ОПС ЯН'!$A$5:$A$375,A33,'ОПС ЯН'!$B$5:$B$375)</f>
        <v>4149.2</v>
      </c>
      <c r="BT33">
        <f>SUMIF('ФОМС ЯН'!$A$5:$A$360,A33,'ФОМС ЯН'!$B$5:$B$360)</f>
        <v>961.86</v>
      </c>
      <c r="BU33">
        <f>SUMIF('ФСС ЯН'!$A$5:$A$375,A33,'ФСС ЯН'!$B$5:$B$375)</f>
        <v>546.94000000000005</v>
      </c>
      <c r="BV33">
        <f>SUMIF('ФСС НС ЯН'!$A$5:$A$375,A33,'ФСС НС ЯН'!$B$5:$B$375)</f>
        <v>396.06</v>
      </c>
      <c r="BW33">
        <f t="shared" si="6"/>
        <v>0</v>
      </c>
      <c r="BX33">
        <f t="shared" si="7"/>
        <v>0</v>
      </c>
      <c r="BY33">
        <f t="shared" si="8"/>
        <v>0</v>
      </c>
      <c r="BZ33">
        <f t="shared" si="9"/>
        <v>0</v>
      </c>
      <c r="CA33">
        <f t="shared" si="10"/>
        <v>0</v>
      </c>
      <c r="CB33">
        <f t="shared" si="11"/>
        <v>0</v>
      </c>
    </row>
    <row r="34" spans="1:80" ht="11.1" hidden="1" customHeight="1" outlineLevel="4" x14ac:dyDescent="0.2">
      <c r="A34" s="14" t="s">
        <v>74</v>
      </c>
      <c r="B34" s="64">
        <f t="shared" si="5"/>
        <v>1</v>
      </c>
      <c r="C34" s="37"/>
      <c r="D34" s="17">
        <v>19142</v>
      </c>
      <c r="E34" s="17">
        <v>16300</v>
      </c>
      <c r="F34" s="13"/>
      <c r="G34" s="17">
        <v>16300</v>
      </c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7">
        <v>2560</v>
      </c>
      <c r="AH34" s="17">
        <v>2560</v>
      </c>
      <c r="AI34" s="17">
        <v>2452</v>
      </c>
      <c r="AJ34" s="13"/>
      <c r="AK34" s="13"/>
      <c r="AL34" s="13"/>
      <c r="AM34" s="13"/>
      <c r="AN34" s="13"/>
      <c r="AO34" s="17">
        <v>2452</v>
      </c>
      <c r="AP34" s="17">
        <v>25642</v>
      </c>
      <c r="AQ34" s="13"/>
      <c r="AR34" s="17">
        <v>19142</v>
      </c>
      <c r="AS34" s="13"/>
      <c r="AT34" s="17">
        <v>6500</v>
      </c>
      <c r="AU34" s="13"/>
      <c r="AV34" s="17">
        <v>7348</v>
      </c>
      <c r="AW34" s="93"/>
      <c r="AX34" s="93"/>
      <c r="AY34" s="93"/>
      <c r="AZ34" s="93"/>
      <c r="BA34" s="93"/>
      <c r="BB34" s="93"/>
      <c r="BC34" s="93"/>
      <c r="BD34" s="93"/>
      <c r="BE34" s="93"/>
      <c r="BF34" s="93"/>
      <c r="BG34" s="93"/>
      <c r="BH34" s="93"/>
      <c r="BI34" s="93"/>
      <c r="BJ34" s="93"/>
      <c r="BK34" s="93"/>
      <c r="BL34" s="93"/>
      <c r="BM34" s="93"/>
      <c r="BN34" s="93"/>
      <c r="BO34" s="93"/>
      <c r="BP34" s="93"/>
      <c r="BQ34" s="93"/>
      <c r="BR34">
        <f>SUMIF('ОПС ЯН'!$A$5:$A$375,A34,'ОПС ЯН'!$B$5:$B$375)</f>
        <v>4149.2</v>
      </c>
      <c r="BT34">
        <f>SUMIF('ФОМС ЯН'!$A$5:$A$360,A34,'ФОМС ЯН'!$B$5:$B$360)</f>
        <v>961.86</v>
      </c>
      <c r="BU34">
        <f>SUMIF('ФСС ЯН'!$A$5:$A$375,A34,'ФСС ЯН'!$B$5:$B$375)</f>
        <v>546.94000000000005</v>
      </c>
      <c r="BV34">
        <f>SUMIF('ФСС НС ЯН'!$A$5:$A$375,A34,'ФСС НС ЯН'!$B$5:$B$375)</f>
        <v>396.06</v>
      </c>
      <c r="BW34">
        <f t="shared" si="6"/>
        <v>0</v>
      </c>
      <c r="BX34">
        <f t="shared" si="7"/>
        <v>0</v>
      </c>
      <c r="BY34">
        <f t="shared" si="8"/>
        <v>0</v>
      </c>
      <c r="BZ34">
        <f t="shared" si="9"/>
        <v>0</v>
      </c>
      <c r="CA34">
        <f t="shared" si="10"/>
        <v>0</v>
      </c>
      <c r="CB34">
        <f t="shared" si="11"/>
        <v>0</v>
      </c>
    </row>
    <row r="35" spans="1:80" s="33" customFormat="1" ht="11.1" hidden="1" customHeight="1" outlineLevel="2" collapsed="1" x14ac:dyDescent="0.2">
      <c r="A35" s="30" t="s">
        <v>75</v>
      </c>
      <c r="B35" s="65">
        <f>SUM(B41+B43+B50+B36)</f>
        <v>12</v>
      </c>
      <c r="C35" s="99"/>
      <c r="D35" s="35">
        <v>456224.91</v>
      </c>
      <c r="E35" s="35">
        <v>393065.85</v>
      </c>
      <c r="F35" s="32"/>
      <c r="G35" s="35">
        <v>324140.64</v>
      </c>
      <c r="H35" s="32"/>
      <c r="I35" s="32"/>
      <c r="J35" s="32"/>
      <c r="K35" s="35">
        <v>9009.39</v>
      </c>
      <c r="L35" s="32"/>
      <c r="M35" s="32"/>
      <c r="N35" s="32"/>
      <c r="O35" s="32"/>
      <c r="P35" s="32"/>
      <c r="Q35" s="32"/>
      <c r="R35" s="32"/>
      <c r="S35" s="32"/>
      <c r="T35" s="32"/>
      <c r="U35" s="35">
        <v>59915.82</v>
      </c>
      <c r="V35" s="32"/>
      <c r="W35" s="32"/>
      <c r="X35" s="31"/>
      <c r="Y35" s="32"/>
      <c r="Z35" s="32"/>
      <c r="AA35" s="32"/>
      <c r="AB35" s="32"/>
      <c r="AC35" s="32"/>
      <c r="AD35" s="32"/>
      <c r="AE35" s="32"/>
      <c r="AF35" s="32"/>
      <c r="AG35" s="35">
        <v>22170</v>
      </c>
      <c r="AH35" s="35">
        <v>22170</v>
      </c>
      <c r="AI35" s="35">
        <v>51719</v>
      </c>
      <c r="AJ35" s="32"/>
      <c r="AK35" s="32"/>
      <c r="AL35" s="32"/>
      <c r="AM35" s="32"/>
      <c r="AN35" s="32"/>
      <c r="AO35" s="35">
        <v>51719</v>
      </c>
      <c r="AP35" s="35">
        <v>687132.41</v>
      </c>
      <c r="AQ35" s="35">
        <v>88507.5</v>
      </c>
      <c r="AR35" s="35">
        <v>456224.91</v>
      </c>
      <c r="AS35" s="32"/>
      <c r="AT35" s="35">
        <v>142400</v>
      </c>
      <c r="AU35" s="32"/>
      <c r="AV35" s="35">
        <v>110439.35</v>
      </c>
      <c r="AW35" s="35"/>
      <c r="AX35" s="35"/>
      <c r="AY35" s="35"/>
      <c r="AZ35" s="35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  <c r="BQ35" s="35"/>
      <c r="BR35" s="65">
        <f t="shared" ref="BR35:BV35" si="20">SUM(BR41+BR43+BR50+BR36)</f>
        <v>100284.26999999999</v>
      </c>
      <c r="BS35" s="65"/>
      <c r="BT35" s="65">
        <f t="shared" si="20"/>
        <v>23247.71</v>
      </c>
      <c r="BU35" s="65">
        <f t="shared" si="20"/>
        <v>13219.29</v>
      </c>
      <c r="BV35" s="65">
        <f t="shared" si="20"/>
        <v>9572.6</v>
      </c>
      <c r="BW35" s="65">
        <f t="shared" ref="BW35:CB35" si="21">SUM(BW41+BW43+BW50+BW36)</f>
        <v>0</v>
      </c>
      <c r="BX35" s="65">
        <f t="shared" si="21"/>
        <v>0</v>
      </c>
      <c r="BY35" s="65">
        <f t="shared" si="21"/>
        <v>0</v>
      </c>
      <c r="BZ35" s="65">
        <f t="shared" si="21"/>
        <v>0</v>
      </c>
      <c r="CA35" s="65">
        <f t="shared" si="21"/>
        <v>0</v>
      </c>
      <c r="CB35" s="65">
        <f t="shared" si="21"/>
        <v>0</v>
      </c>
    </row>
    <row r="36" spans="1:80" s="27" customFormat="1" ht="11.1" hidden="1" customHeight="1" outlineLevel="3" x14ac:dyDescent="0.2">
      <c r="A36" s="24" t="s">
        <v>76</v>
      </c>
      <c r="B36" s="63">
        <f>SUM(B37:B40)</f>
        <v>3</v>
      </c>
      <c r="C36" s="100"/>
      <c r="D36" s="34">
        <v>119935.09</v>
      </c>
      <c r="E36" s="34">
        <v>78487.02</v>
      </c>
      <c r="F36" s="26"/>
      <c r="G36" s="34">
        <v>60703.13</v>
      </c>
      <c r="H36" s="26"/>
      <c r="I36" s="26"/>
      <c r="J36" s="26"/>
      <c r="K36" s="34">
        <v>2428.13</v>
      </c>
      <c r="L36" s="26"/>
      <c r="M36" s="26"/>
      <c r="N36" s="26"/>
      <c r="O36" s="26"/>
      <c r="P36" s="26"/>
      <c r="Q36" s="26"/>
      <c r="R36" s="26"/>
      <c r="S36" s="26"/>
      <c r="T36" s="26"/>
      <c r="U36" s="34">
        <v>15355.76</v>
      </c>
      <c r="V36" s="26"/>
      <c r="W36" s="26"/>
      <c r="X36" s="25"/>
      <c r="Y36" s="26"/>
      <c r="Z36" s="26"/>
      <c r="AA36" s="26"/>
      <c r="AB36" s="26"/>
      <c r="AC36" s="26"/>
      <c r="AD36" s="26"/>
      <c r="AE36" s="26"/>
      <c r="AF36" s="26"/>
      <c r="AG36" s="34">
        <v>5390</v>
      </c>
      <c r="AH36" s="34">
        <v>5390</v>
      </c>
      <c r="AI36" s="34">
        <v>9968</v>
      </c>
      <c r="AJ36" s="26"/>
      <c r="AK36" s="26"/>
      <c r="AL36" s="26"/>
      <c r="AM36" s="26"/>
      <c r="AN36" s="26"/>
      <c r="AO36" s="34">
        <v>9968</v>
      </c>
      <c r="AP36" s="34">
        <v>189872.53</v>
      </c>
      <c r="AQ36" s="34">
        <v>49437.440000000002</v>
      </c>
      <c r="AR36" s="34">
        <v>119935.09</v>
      </c>
      <c r="AS36" s="26"/>
      <c r="AT36" s="34">
        <v>20500</v>
      </c>
      <c r="AU36" s="26"/>
      <c r="AV36" s="36">
        <v>-1418.42</v>
      </c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  <c r="BR36" s="63">
        <f t="shared" ref="BR36:BV36" si="22">SUM(BR37:BR40)</f>
        <v>27385.32</v>
      </c>
      <c r="BS36" s="63"/>
      <c r="BT36" s="63">
        <f t="shared" si="22"/>
        <v>6348.42</v>
      </c>
      <c r="BU36" s="63">
        <f t="shared" si="22"/>
        <v>3609.8799999999997</v>
      </c>
      <c r="BV36" s="63">
        <f t="shared" si="22"/>
        <v>2614.06</v>
      </c>
      <c r="BW36" s="63">
        <f t="shared" ref="BW36:CB36" si="23">SUM(BW37:BW40)</f>
        <v>0</v>
      </c>
      <c r="BX36" s="63">
        <f t="shared" si="23"/>
        <v>0</v>
      </c>
      <c r="BY36" s="63">
        <f t="shared" si="23"/>
        <v>0</v>
      </c>
      <c r="BZ36" s="63">
        <f t="shared" si="23"/>
        <v>0</v>
      </c>
      <c r="CA36" s="63">
        <f t="shared" si="23"/>
        <v>0</v>
      </c>
      <c r="CB36" s="63">
        <f t="shared" si="23"/>
        <v>0</v>
      </c>
    </row>
    <row r="37" spans="1:80" ht="11.1" hidden="1" customHeight="1" outlineLevel="4" x14ac:dyDescent="0.2">
      <c r="A37" s="14" t="s">
        <v>77</v>
      </c>
      <c r="B37" s="64">
        <f t="shared" si="5"/>
        <v>0</v>
      </c>
      <c r="C37" s="37"/>
      <c r="D37" s="17">
        <v>37410</v>
      </c>
      <c r="E37" s="12"/>
      <c r="F37" s="13"/>
      <c r="G37" s="12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2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7">
        <v>72733.679999999993</v>
      </c>
      <c r="AQ37" s="17">
        <v>35323.68</v>
      </c>
      <c r="AR37" s="17">
        <v>37410</v>
      </c>
      <c r="AS37" s="13"/>
      <c r="AT37" s="13"/>
      <c r="AU37" s="13"/>
      <c r="AV37" s="18">
        <v>-35323.68</v>
      </c>
      <c r="AW37" s="94"/>
      <c r="AX37" s="94"/>
      <c r="AY37" s="94"/>
      <c r="AZ37" s="94"/>
      <c r="BA37" s="94"/>
      <c r="BB37" s="94"/>
      <c r="BC37" s="94"/>
      <c r="BD37" s="94"/>
      <c r="BE37" s="94"/>
      <c r="BF37" s="94"/>
      <c r="BG37" s="94"/>
      <c r="BH37" s="94"/>
      <c r="BI37" s="94"/>
      <c r="BJ37" s="94"/>
      <c r="BK37" s="94"/>
      <c r="BL37" s="94"/>
      <c r="BM37" s="94"/>
      <c r="BN37" s="94"/>
      <c r="BO37" s="94"/>
      <c r="BP37" s="94"/>
      <c r="BQ37" s="94"/>
      <c r="BR37">
        <f>SUMIF('ОПС ЯН'!$A$5:$A$375,A37,'ОПС ЯН'!$B$5:$B$375)</f>
        <v>8932.3700000000008</v>
      </c>
      <c r="BT37">
        <f>SUMIF('ФОМС ЯН'!$A$5:$A$360,A37,'ФОМС ЯН'!$B$5:$B$360)</f>
        <v>2070.69</v>
      </c>
      <c r="BU37">
        <f>SUMIF('ФСС ЯН'!$A$5:$A$375,A37,'ФСС ЯН'!$B$5:$B$375)</f>
        <v>1177.45</v>
      </c>
      <c r="BV37">
        <f>SUMIF('ФСС НС ЯН'!$A$5:$A$375,A37,'ФСС НС ЯН'!$B$5:$B$375)</f>
        <v>852.64</v>
      </c>
      <c r="BW37">
        <f t="shared" si="6"/>
        <v>0</v>
      </c>
      <c r="BX37">
        <f t="shared" si="7"/>
        <v>0</v>
      </c>
      <c r="BY37">
        <f t="shared" si="8"/>
        <v>0</v>
      </c>
      <c r="BZ37">
        <f t="shared" si="9"/>
        <v>0</v>
      </c>
      <c r="CA37">
        <f t="shared" si="10"/>
        <v>0</v>
      </c>
      <c r="CB37">
        <f t="shared" si="11"/>
        <v>0</v>
      </c>
    </row>
    <row r="38" spans="1:80" ht="11.1" hidden="1" customHeight="1" outlineLevel="4" x14ac:dyDescent="0.2">
      <c r="A38" s="14" t="s">
        <v>78</v>
      </c>
      <c r="B38" s="64">
        <f t="shared" si="5"/>
        <v>1</v>
      </c>
      <c r="C38" s="37"/>
      <c r="D38" s="17">
        <v>26831.09</v>
      </c>
      <c r="E38" s="17">
        <v>25593.759999999998</v>
      </c>
      <c r="F38" s="13"/>
      <c r="G38" s="17">
        <v>24609.38</v>
      </c>
      <c r="H38" s="13"/>
      <c r="I38" s="13"/>
      <c r="J38" s="13"/>
      <c r="K38" s="16">
        <v>984.38</v>
      </c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2"/>
      <c r="Y38" s="13"/>
      <c r="Z38" s="13"/>
      <c r="AA38" s="13"/>
      <c r="AB38" s="13"/>
      <c r="AC38" s="13"/>
      <c r="AD38" s="13"/>
      <c r="AE38" s="13"/>
      <c r="AF38" s="13"/>
      <c r="AG38" s="17">
        <v>2670</v>
      </c>
      <c r="AH38" s="17">
        <v>2670</v>
      </c>
      <c r="AI38" s="17">
        <v>3674</v>
      </c>
      <c r="AJ38" s="13"/>
      <c r="AK38" s="13"/>
      <c r="AL38" s="13"/>
      <c r="AM38" s="13"/>
      <c r="AN38" s="13"/>
      <c r="AO38" s="17">
        <v>3674</v>
      </c>
      <c r="AP38" s="17">
        <v>35931.089999999997</v>
      </c>
      <c r="AQ38" s="13"/>
      <c r="AR38" s="17">
        <v>26831.09</v>
      </c>
      <c r="AS38" s="13"/>
      <c r="AT38" s="17">
        <v>9100</v>
      </c>
      <c r="AU38" s="13"/>
      <c r="AV38" s="17">
        <v>12819.76</v>
      </c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  <c r="BR38">
        <f>SUMIF('ОПС ЯН'!$A$5:$A$375,A38,'ОПС ЯН'!$B$5:$B$375)</f>
        <v>6218.03</v>
      </c>
      <c r="BT38">
        <f>SUMIF('ФОМС ЯН'!$A$5:$A$360,A38,'ФОМС ЯН'!$B$5:$B$360)</f>
        <v>1441.45</v>
      </c>
      <c r="BU38">
        <f>SUMIF('ФСС ЯН'!$A$5:$A$375,A38,'ФСС ЯН'!$B$5:$B$375)</f>
        <v>819.65</v>
      </c>
      <c r="BV38">
        <f>SUMIF('ФСС НС ЯН'!$A$5:$A$375,A38,'ФСС НС ЯН'!$B$5:$B$375)</f>
        <v>593.54</v>
      </c>
      <c r="BW38">
        <f t="shared" si="6"/>
        <v>0</v>
      </c>
      <c r="BX38">
        <f t="shared" si="7"/>
        <v>0</v>
      </c>
      <c r="BY38">
        <f t="shared" si="8"/>
        <v>0</v>
      </c>
      <c r="BZ38">
        <f t="shared" si="9"/>
        <v>0</v>
      </c>
      <c r="CA38">
        <f t="shared" si="10"/>
        <v>0</v>
      </c>
      <c r="CB38">
        <f t="shared" si="11"/>
        <v>0</v>
      </c>
    </row>
    <row r="39" spans="1:80" ht="11.1" hidden="1" customHeight="1" outlineLevel="4" x14ac:dyDescent="0.2">
      <c r="A39" s="14" t="s">
        <v>79</v>
      </c>
      <c r="B39" s="64">
        <f t="shared" si="5"/>
        <v>1</v>
      </c>
      <c r="C39" s="37"/>
      <c r="D39" s="17">
        <v>29835</v>
      </c>
      <c r="E39" s="17">
        <v>25593.26</v>
      </c>
      <c r="F39" s="13"/>
      <c r="G39" s="17">
        <v>9843.75</v>
      </c>
      <c r="H39" s="13"/>
      <c r="I39" s="13"/>
      <c r="J39" s="13"/>
      <c r="K39" s="16">
        <v>393.75</v>
      </c>
      <c r="L39" s="13"/>
      <c r="M39" s="13"/>
      <c r="N39" s="13"/>
      <c r="O39" s="13"/>
      <c r="P39" s="13"/>
      <c r="Q39" s="13"/>
      <c r="R39" s="13"/>
      <c r="S39" s="13"/>
      <c r="T39" s="13"/>
      <c r="U39" s="17">
        <v>15355.76</v>
      </c>
      <c r="V39" s="13"/>
      <c r="W39" s="13"/>
      <c r="X39" s="12"/>
      <c r="Y39" s="13"/>
      <c r="Z39" s="13"/>
      <c r="AA39" s="13"/>
      <c r="AB39" s="13"/>
      <c r="AC39" s="13"/>
      <c r="AD39" s="13"/>
      <c r="AE39" s="13"/>
      <c r="AF39" s="13"/>
      <c r="AG39" s="16">
        <v>480</v>
      </c>
      <c r="AH39" s="16">
        <v>480</v>
      </c>
      <c r="AI39" s="17">
        <v>2636</v>
      </c>
      <c r="AJ39" s="13"/>
      <c r="AK39" s="13"/>
      <c r="AL39" s="13"/>
      <c r="AM39" s="13"/>
      <c r="AN39" s="13"/>
      <c r="AO39" s="17">
        <v>2636</v>
      </c>
      <c r="AP39" s="17">
        <v>43948.76</v>
      </c>
      <c r="AQ39" s="17">
        <v>14113.76</v>
      </c>
      <c r="AR39" s="17">
        <v>29835</v>
      </c>
      <c r="AS39" s="13"/>
      <c r="AT39" s="13"/>
      <c r="AU39" s="13"/>
      <c r="AV39" s="17">
        <v>8843.5</v>
      </c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  <c r="BR39">
        <f>SUMIF('ОПС ЯН'!$A$5:$A$375,A39,'ОПС ЯН'!$B$5:$B$375)</f>
        <v>5736.12</v>
      </c>
      <c r="BT39">
        <f>SUMIF('ФОМС ЯН'!$A$5:$A$360,A39,'ФОМС ЯН'!$B$5:$B$360)</f>
        <v>1329.74</v>
      </c>
      <c r="BU39">
        <f>SUMIF('ФСС ЯН'!$A$5:$A$375,A39,'ФСС ЯН'!$B$5:$B$375)</f>
        <v>756.12</v>
      </c>
      <c r="BV39">
        <f>SUMIF('ФСС НС ЯН'!$A$5:$A$375,A39,'ФСС НС ЯН'!$B$5:$B$375)</f>
        <v>547.54</v>
      </c>
      <c r="BW39">
        <f t="shared" si="6"/>
        <v>0</v>
      </c>
      <c r="BX39">
        <f t="shared" si="7"/>
        <v>0</v>
      </c>
      <c r="BY39">
        <f t="shared" si="8"/>
        <v>0</v>
      </c>
      <c r="BZ39">
        <f t="shared" si="9"/>
        <v>0</v>
      </c>
      <c r="CA39">
        <f t="shared" si="10"/>
        <v>0</v>
      </c>
      <c r="CB39">
        <f t="shared" si="11"/>
        <v>0</v>
      </c>
    </row>
    <row r="40" spans="1:80" ht="11.1" hidden="1" customHeight="1" outlineLevel="4" x14ac:dyDescent="0.2">
      <c r="A40" s="14" t="s">
        <v>80</v>
      </c>
      <c r="B40" s="64">
        <f t="shared" si="5"/>
        <v>1</v>
      </c>
      <c r="C40" s="37"/>
      <c r="D40" s="17">
        <v>25859</v>
      </c>
      <c r="E40" s="17">
        <v>27300</v>
      </c>
      <c r="F40" s="13"/>
      <c r="G40" s="17">
        <v>26250</v>
      </c>
      <c r="H40" s="13"/>
      <c r="I40" s="13"/>
      <c r="J40" s="13"/>
      <c r="K40" s="17">
        <v>1050</v>
      </c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7">
        <v>2240</v>
      </c>
      <c r="AH40" s="17">
        <v>2240</v>
      </c>
      <c r="AI40" s="17">
        <v>3658</v>
      </c>
      <c r="AJ40" s="13"/>
      <c r="AK40" s="13"/>
      <c r="AL40" s="13"/>
      <c r="AM40" s="13"/>
      <c r="AN40" s="13"/>
      <c r="AO40" s="17">
        <v>3658</v>
      </c>
      <c r="AP40" s="17">
        <v>37259</v>
      </c>
      <c r="AQ40" s="13"/>
      <c r="AR40" s="17">
        <v>25859</v>
      </c>
      <c r="AS40" s="13"/>
      <c r="AT40" s="17">
        <v>11400</v>
      </c>
      <c r="AU40" s="13"/>
      <c r="AV40" s="17">
        <v>12242</v>
      </c>
      <c r="AW40" s="93"/>
      <c r="AX40" s="93"/>
      <c r="AY40" s="93"/>
      <c r="AZ40" s="93"/>
      <c r="BA40" s="93"/>
      <c r="BB40" s="93"/>
      <c r="BC40" s="93"/>
      <c r="BD40" s="93"/>
      <c r="BE40" s="93"/>
      <c r="BF40" s="93"/>
      <c r="BG40" s="93"/>
      <c r="BH40" s="93"/>
      <c r="BI40" s="93"/>
      <c r="BJ40" s="93"/>
      <c r="BK40" s="93"/>
      <c r="BL40" s="93"/>
      <c r="BM40" s="93"/>
      <c r="BN40" s="93"/>
      <c r="BO40" s="93"/>
      <c r="BP40" s="93"/>
      <c r="BQ40" s="93"/>
      <c r="BR40">
        <f>SUMIF('ОПС ЯН'!$A$5:$A$375,A40,'ОПС ЯН'!$B$5:$B$375)</f>
        <v>6498.8</v>
      </c>
      <c r="BT40">
        <f>SUMIF('ФОМС ЯН'!$A$5:$A$360,A40,'ФОМС ЯН'!$B$5:$B$360)</f>
        <v>1506.54</v>
      </c>
      <c r="BU40">
        <f>SUMIF('ФСС ЯН'!$A$5:$A$375,A40,'ФСС ЯН'!$B$5:$B$375)</f>
        <v>856.66</v>
      </c>
      <c r="BV40">
        <f>SUMIF('ФСС НС ЯН'!$A$5:$A$375,A40,'ФСС НС ЯН'!$B$5:$B$375)</f>
        <v>620.34</v>
      </c>
      <c r="BW40">
        <f t="shared" si="6"/>
        <v>0</v>
      </c>
      <c r="BX40">
        <f t="shared" si="7"/>
        <v>0</v>
      </c>
      <c r="BY40">
        <f t="shared" si="8"/>
        <v>0</v>
      </c>
      <c r="BZ40">
        <f t="shared" si="9"/>
        <v>0</v>
      </c>
      <c r="CA40">
        <f t="shared" si="10"/>
        <v>0</v>
      </c>
      <c r="CB40">
        <f t="shared" si="11"/>
        <v>0</v>
      </c>
    </row>
    <row r="41" spans="1:80" s="27" customFormat="1" ht="11.1" hidden="1" customHeight="1" outlineLevel="3" x14ac:dyDescent="0.2">
      <c r="A41" s="24" t="s">
        <v>81</v>
      </c>
      <c r="B41" s="63">
        <f>SUM(B42)</f>
        <v>1</v>
      </c>
      <c r="C41" s="100"/>
      <c r="D41" s="34">
        <v>57474</v>
      </c>
      <c r="E41" s="34">
        <v>56250</v>
      </c>
      <c r="F41" s="26"/>
      <c r="G41" s="34">
        <v>56250</v>
      </c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34">
        <v>2650</v>
      </c>
      <c r="AH41" s="34">
        <v>2650</v>
      </c>
      <c r="AI41" s="34">
        <v>7657</v>
      </c>
      <c r="AJ41" s="26"/>
      <c r="AK41" s="26"/>
      <c r="AL41" s="26"/>
      <c r="AM41" s="26"/>
      <c r="AN41" s="26"/>
      <c r="AO41" s="34">
        <v>7657</v>
      </c>
      <c r="AP41" s="34">
        <v>83574</v>
      </c>
      <c r="AQ41" s="26"/>
      <c r="AR41" s="34">
        <v>57474</v>
      </c>
      <c r="AS41" s="26"/>
      <c r="AT41" s="34">
        <v>26100</v>
      </c>
      <c r="AU41" s="26"/>
      <c r="AV41" s="34">
        <v>22493</v>
      </c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4"/>
      <c r="BN41" s="34"/>
      <c r="BO41" s="34"/>
      <c r="BP41" s="34"/>
      <c r="BQ41" s="34"/>
      <c r="BR41" s="63">
        <f t="shared" ref="BR41:CB41" si="24">SUM(BR42)</f>
        <v>12958</v>
      </c>
      <c r="BS41" s="63"/>
      <c r="BT41" s="63">
        <f t="shared" si="24"/>
        <v>3003.9</v>
      </c>
      <c r="BU41" s="63">
        <f t="shared" si="24"/>
        <v>1708.1</v>
      </c>
      <c r="BV41" s="63">
        <f t="shared" si="24"/>
        <v>1236.9000000000001</v>
      </c>
      <c r="BW41" s="63">
        <f t="shared" si="24"/>
        <v>0</v>
      </c>
      <c r="BX41" s="63">
        <f t="shared" si="24"/>
        <v>0</v>
      </c>
      <c r="BY41" s="63">
        <f t="shared" si="24"/>
        <v>0</v>
      </c>
      <c r="BZ41" s="63">
        <f t="shared" si="24"/>
        <v>0</v>
      </c>
      <c r="CA41" s="63">
        <f t="shared" si="24"/>
        <v>0</v>
      </c>
      <c r="CB41" s="63">
        <f t="shared" si="24"/>
        <v>0</v>
      </c>
    </row>
    <row r="42" spans="1:80" ht="11.1" hidden="1" customHeight="1" outlineLevel="4" x14ac:dyDescent="0.2">
      <c r="A42" s="14" t="s">
        <v>82</v>
      </c>
      <c r="B42" s="64">
        <f t="shared" si="5"/>
        <v>1</v>
      </c>
      <c r="C42" s="37"/>
      <c r="D42" s="17">
        <v>57474</v>
      </c>
      <c r="E42" s="17">
        <v>56250</v>
      </c>
      <c r="F42" s="13"/>
      <c r="G42" s="17">
        <v>56250</v>
      </c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7">
        <v>2650</v>
      </c>
      <c r="AH42" s="17">
        <v>2650</v>
      </c>
      <c r="AI42" s="17">
        <v>7657</v>
      </c>
      <c r="AJ42" s="13"/>
      <c r="AK42" s="13"/>
      <c r="AL42" s="13"/>
      <c r="AM42" s="13"/>
      <c r="AN42" s="13"/>
      <c r="AO42" s="17">
        <v>7657</v>
      </c>
      <c r="AP42" s="17">
        <v>83574</v>
      </c>
      <c r="AQ42" s="13"/>
      <c r="AR42" s="17">
        <v>57474</v>
      </c>
      <c r="AS42" s="13"/>
      <c r="AT42" s="17">
        <v>26100</v>
      </c>
      <c r="AU42" s="13"/>
      <c r="AV42" s="17">
        <v>22493</v>
      </c>
      <c r="AW42" s="93"/>
      <c r="AX42" s="93"/>
      <c r="AY42" s="93"/>
      <c r="AZ42" s="93"/>
      <c r="BA42" s="93"/>
      <c r="BB42" s="93"/>
      <c r="BC42" s="93"/>
      <c r="BD42" s="93"/>
      <c r="BE42" s="93"/>
      <c r="BF42" s="93"/>
      <c r="BG42" s="93"/>
      <c r="BH42" s="93"/>
      <c r="BI42" s="93"/>
      <c r="BJ42" s="93"/>
      <c r="BK42" s="93"/>
      <c r="BL42" s="93"/>
      <c r="BM42" s="93"/>
      <c r="BN42" s="93"/>
      <c r="BO42" s="93"/>
      <c r="BP42" s="93"/>
      <c r="BQ42" s="93"/>
      <c r="BR42">
        <f>SUMIF('ОПС ЯН'!$A$5:$A$375,A42,'ОПС ЯН'!$B$5:$B$375)</f>
        <v>12958</v>
      </c>
      <c r="BT42">
        <f>SUMIF('ФОМС ЯН'!$A$5:$A$360,A42,'ФОМС ЯН'!$B$5:$B$360)</f>
        <v>3003.9</v>
      </c>
      <c r="BU42">
        <f>SUMIF('ФСС ЯН'!$A$5:$A$375,A42,'ФСС ЯН'!$B$5:$B$375)</f>
        <v>1708.1</v>
      </c>
      <c r="BV42">
        <f>SUMIF('ФСС НС ЯН'!$A$5:$A$375,A42,'ФСС НС ЯН'!$B$5:$B$375)</f>
        <v>1236.9000000000001</v>
      </c>
      <c r="BW42">
        <f t="shared" si="6"/>
        <v>0</v>
      </c>
      <c r="BX42">
        <f t="shared" si="7"/>
        <v>0</v>
      </c>
      <c r="BY42">
        <f t="shared" si="8"/>
        <v>0</v>
      </c>
      <c r="BZ42">
        <f t="shared" si="9"/>
        <v>0</v>
      </c>
      <c r="CA42">
        <f t="shared" si="10"/>
        <v>0</v>
      </c>
      <c r="CB42">
        <f t="shared" si="11"/>
        <v>0</v>
      </c>
    </row>
    <row r="43" spans="1:80" s="27" customFormat="1" ht="11.1" hidden="1" customHeight="1" outlineLevel="3" x14ac:dyDescent="0.2">
      <c r="A43" s="24" t="s">
        <v>83</v>
      </c>
      <c r="B43" s="63">
        <f>SUM(B44:B49)</f>
        <v>6</v>
      </c>
      <c r="C43" s="100"/>
      <c r="D43" s="34">
        <v>232667.27</v>
      </c>
      <c r="E43" s="34">
        <v>197631.33</v>
      </c>
      <c r="F43" s="26"/>
      <c r="G43" s="34">
        <v>164531.26</v>
      </c>
      <c r="H43" s="26"/>
      <c r="I43" s="26"/>
      <c r="J43" s="26"/>
      <c r="K43" s="34">
        <v>6581.26</v>
      </c>
      <c r="L43" s="26"/>
      <c r="M43" s="26"/>
      <c r="N43" s="26"/>
      <c r="O43" s="26"/>
      <c r="P43" s="26"/>
      <c r="Q43" s="26"/>
      <c r="R43" s="26"/>
      <c r="S43" s="26"/>
      <c r="T43" s="26"/>
      <c r="U43" s="34">
        <v>26518.81</v>
      </c>
      <c r="V43" s="26"/>
      <c r="W43" s="26"/>
      <c r="X43" s="25"/>
      <c r="Y43" s="26"/>
      <c r="Z43" s="26"/>
      <c r="AA43" s="26"/>
      <c r="AB43" s="26"/>
      <c r="AC43" s="26"/>
      <c r="AD43" s="26"/>
      <c r="AE43" s="26"/>
      <c r="AF43" s="26"/>
      <c r="AG43" s="34">
        <v>10450</v>
      </c>
      <c r="AH43" s="34">
        <v>10450</v>
      </c>
      <c r="AI43" s="34">
        <v>26115</v>
      </c>
      <c r="AJ43" s="26"/>
      <c r="AK43" s="26"/>
      <c r="AL43" s="26"/>
      <c r="AM43" s="26"/>
      <c r="AN43" s="26"/>
      <c r="AO43" s="34">
        <v>26115</v>
      </c>
      <c r="AP43" s="34">
        <v>328921.08</v>
      </c>
      <c r="AQ43" s="34">
        <v>23253.81</v>
      </c>
      <c r="AR43" s="34">
        <v>232667.27</v>
      </c>
      <c r="AS43" s="26"/>
      <c r="AT43" s="34">
        <v>73000</v>
      </c>
      <c r="AU43" s="26"/>
      <c r="AV43" s="34">
        <v>75262.52</v>
      </c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34"/>
      <c r="BR43" s="63">
        <f t="shared" ref="BR43:CB43" si="25">SUM(BR44:BR49)</f>
        <v>45777.899999999994</v>
      </c>
      <c r="BS43" s="63"/>
      <c r="BT43" s="63">
        <f t="shared" si="25"/>
        <v>10612.14</v>
      </c>
      <c r="BU43" s="63">
        <f t="shared" si="25"/>
        <v>6034.3600000000006</v>
      </c>
      <c r="BV43" s="63">
        <f t="shared" si="25"/>
        <v>4369.71</v>
      </c>
      <c r="BW43" s="63">
        <f t="shared" si="25"/>
        <v>0</v>
      </c>
      <c r="BX43" s="63">
        <f t="shared" si="25"/>
        <v>0</v>
      </c>
      <c r="BY43" s="63">
        <f t="shared" si="25"/>
        <v>0</v>
      </c>
      <c r="BZ43" s="63">
        <f t="shared" si="25"/>
        <v>0</v>
      </c>
      <c r="CA43" s="63">
        <f t="shared" si="25"/>
        <v>0</v>
      </c>
      <c r="CB43" s="63">
        <f t="shared" si="25"/>
        <v>0</v>
      </c>
    </row>
    <row r="44" spans="1:80" ht="11.1" hidden="1" customHeight="1" outlineLevel="4" x14ac:dyDescent="0.2">
      <c r="A44" s="14" t="s">
        <v>84</v>
      </c>
      <c r="B44" s="64">
        <f t="shared" si="5"/>
        <v>1</v>
      </c>
      <c r="C44" s="37"/>
      <c r="D44" s="17">
        <v>37503</v>
      </c>
      <c r="E44" s="17">
        <v>35100</v>
      </c>
      <c r="F44" s="13"/>
      <c r="G44" s="17">
        <v>33750</v>
      </c>
      <c r="H44" s="13"/>
      <c r="I44" s="13"/>
      <c r="J44" s="13"/>
      <c r="K44" s="17">
        <v>1350</v>
      </c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7">
        <v>1760</v>
      </c>
      <c r="AH44" s="17">
        <v>1760</v>
      </c>
      <c r="AI44" s="17">
        <v>4792</v>
      </c>
      <c r="AJ44" s="13"/>
      <c r="AK44" s="13"/>
      <c r="AL44" s="13"/>
      <c r="AM44" s="13"/>
      <c r="AN44" s="13"/>
      <c r="AO44" s="17">
        <v>4792</v>
      </c>
      <c r="AP44" s="17">
        <v>52103</v>
      </c>
      <c r="AQ44" s="13"/>
      <c r="AR44" s="17">
        <v>37503</v>
      </c>
      <c r="AS44" s="13"/>
      <c r="AT44" s="17">
        <v>14600</v>
      </c>
      <c r="AU44" s="13"/>
      <c r="AV44" s="17">
        <v>15708</v>
      </c>
      <c r="AW44" s="93"/>
      <c r="AX44" s="93"/>
      <c r="AY44" s="93"/>
      <c r="AZ44" s="93"/>
      <c r="BA44" s="93"/>
      <c r="BB44" s="93"/>
      <c r="BC44" s="93"/>
      <c r="BD44" s="93"/>
      <c r="BE44" s="93"/>
      <c r="BF44" s="93"/>
      <c r="BG44" s="93"/>
      <c r="BH44" s="93"/>
      <c r="BI44" s="93"/>
      <c r="BJ44" s="93"/>
      <c r="BK44" s="93"/>
      <c r="BL44" s="93"/>
      <c r="BM44" s="93"/>
      <c r="BN44" s="93"/>
      <c r="BO44" s="93"/>
      <c r="BP44" s="93"/>
      <c r="BQ44" s="93"/>
      <c r="BR44">
        <f>SUMIF('ОПС ЯН'!$A$5:$A$375,A44,'ОПС ЯН'!$B$5:$B$375)</f>
        <v>8109.2</v>
      </c>
      <c r="BT44">
        <f>SUMIF('ФОМС ЯН'!$A$5:$A$360,A44,'ФОМС ЯН'!$B$5:$B$360)</f>
        <v>1879.86</v>
      </c>
      <c r="BU44">
        <f>SUMIF('ФСС ЯН'!$A$5:$A$375,A44,'ФСС ЯН'!$B$5:$B$375)</f>
        <v>1068.94</v>
      </c>
      <c r="BV44">
        <f>SUMIF('ФСС НС ЯН'!$A$5:$A$375,A44,'ФСС НС ЯН'!$B$5:$B$375)</f>
        <v>774.06</v>
      </c>
      <c r="BW44">
        <f t="shared" si="6"/>
        <v>0</v>
      </c>
      <c r="BX44">
        <f t="shared" si="7"/>
        <v>0</v>
      </c>
      <c r="BY44">
        <f t="shared" si="8"/>
        <v>0</v>
      </c>
      <c r="BZ44">
        <f t="shared" si="9"/>
        <v>0</v>
      </c>
      <c r="CA44">
        <f t="shared" si="10"/>
        <v>0</v>
      </c>
      <c r="CB44">
        <f t="shared" si="11"/>
        <v>0</v>
      </c>
    </row>
    <row r="45" spans="1:80" ht="11.1" hidden="1" customHeight="1" outlineLevel="4" x14ac:dyDescent="0.2">
      <c r="A45" s="14" t="s">
        <v>85</v>
      </c>
      <c r="B45" s="64">
        <f t="shared" si="5"/>
        <v>1</v>
      </c>
      <c r="C45" s="37"/>
      <c r="D45" s="17">
        <v>42936</v>
      </c>
      <c r="E45" s="17">
        <v>35100</v>
      </c>
      <c r="F45" s="13"/>
      <c r="G45" s="17">
        <v>33750</v>
      </c>
      <c r="H45" s="13"/>
      <c r="I45" s="13"/>
      <c r="J45" s="13"/>
      <c r="K45" s="17">
        <v>1350</v>
      </c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7">
        <v>3570</v>
      </c>
      <c r="AH45" s="17">
        <v>3570</v>
      </c>
      <c r="AI45" s="17">
        <v>5027</v>
      </c>
      <c r="AJ45" s="13"/>
      <c r="AK45" s="13"/>
      <c r="AL45" s="13"/>
      <c r="AM45" s="13"/>
      <c r="AN45" s="13"/>
      <c r="AO45" s="17">
        <v>5027</v>
      </c>
      <c r="AP45" s="17">
        <v>57536</v>
      </c>
      <c r="AQ45" s="13"/>
      <c r="AR45" s="17">
        <v>42936</v>
      </c>
      <c r="AS45" s="13"/>
      <c r="AT45" s="17">
        <v>14600</v>
      </c>
      <c r="AU45" s="13"/>
      <c r="AV45" s="17">
        <v>15473</v>
      </c>
      <c r="AW45" s="93"/>
      <c r="AX45" s="93"/>
      <c r="AY45" s="93"/>
      <c r="AZ45" s="93"/>
      <c r="BA45" s="93"/>
      <c r="BB45" s="93"/>
      <c r="BC45" s="93"/>
      <c r="BD45" s="93"/>
      <c r="BE45" s="93"/>
      <c r="BF45" s="93"/>
      <c r="BG45" s="93"/>
      <c r="BH45" s="93"/>
      <c r="BI45" s="93"/>
      <c r="BJ45" s="93"/>
      <c r="BK45" s="93"/>
      <c r="BL45" s="93"/>
      <c r="BM45" s="93"/>
      <c r="BN45" s="93"/>
      <c r="BO45" s="93"/>
      <c r="BP45" s="93"/>
      <c r="BQ45" s="93"/>
      <c r="BR45">
        <f>SUMIF('ОПС ЯН'!$A$5:$A$375,A45,'ОПС ЯН'!$B$5:$B$375)</f>
        <v>8507.4</v>
      </c>
      <c r="BT45">
        <f>SUMIF('ФОМС ЯН'!$A$5:$A$360,A45,'ФОМС ЯН'!$B$5:$B$360)</f>
        <v>1972.17</v>
      </c>
      <c r="BU45">
        <f>SUMIF('ФСС ЯН'!$A$5:$A$375,A45,'ФСС ЯН'!$B$5:$B$375)</f>
        <v>1121.43</v>
      </c>
      <c r="BV45">
        <f>SUMIF('ФСС НС ЯН'!$A$5:$A$375,A45,'ФСС НС ЯН'!$B$5:$B$375)</f>
        <v>812.07</v>
      </c>
      <c r="BW45">
        <f t="shared" si="6"/>
        <v>0</v>
      </c>
      <c r="BX45">
        <f t="shared" si="7"/>
        <v>0</v>
      </c>
      <c r="BY45">
        <f t="shared" si="8"/>
        <v>0</v>
      </c>
      <c r="BZ45">
        <f t="shared" si="9"/>
        <v>0</v>
      </c>
      <c r="CA45">
        <f t="shared" si="10"/>
        <v>0</v>
      </c>
      <c r="CB45">
        <f t="shared" si="11"/>
        <v>0</v>
      </c>
    </row>
    <row r="46" spans="1:80" ht="11.1" hidden="1" customHeight="1" outlineLevel="4" x14ac:dyDescent="0.2">
      <c r="A46" s="14" t="s">
        <v>86</v>
      </c>
      <c r="B46" s="64">
        <f t="shared" si="5"/>
        <v>1</v>
      </c>
      <c r="C46" s="37"/>
      <c r="D46" s="17">
        <v>39773</v>
      </c>
      <c r="E46" s="17">
        <v>35100</v>
      </c>
      <c r="F46" s="13"/>
      <c r="G46" s="17">
        <v>33750</v>
      </c>
      <c r="H46" s="13"/>
      <c r="I46" s="13"/>
      <c r="J46" s="13"/>
      <c r="K46" s="17">
        <v>1350</v>
      </c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7">
        <v>1760</v>
      </c>
      <c r="AH46" s="17">
        <v>1760</v>
      </c>
      <c r="AI46" s="17">
        <v>4792</v>
      </c>
      <c r="AJ46" s="13"/>
      <c r="AK46" s="13"/>
      <c r="AL46" s="13"/>
      <c r="AM46" s="13"/>
      <c r="AN46" s="13"/>
      <c r="AO46" s="17">
        <v>4792</v>
      </c>
      <c r="AP46" s="17">
        <v>54373</v>
      </c>
      <c r="AQ46" s="13"/>
      <c r="AR46" s="17">
        <v>39773</v>
      </c>
      <c r="AS46" s="13"/>
      <c r="AT46" s="17">
        <v>14600</v>
      </c>
      <c r="AU46" s="13"/>
      <c r="AV46" s="17">
        <v>15708</v>
      </c>
      <c r="AW46" s="93"/>
      <c r="AX46" s="93"/>
      <c r="AY46" s="93"/>
      <c r="AZ46" s="93"/>
      <c r="BA46" s="93"/>
      <c r="BB46" s="93"/>
      <c r="BC46" s="93"/>
      <c r="BD46" s="93"/>
      <c r="BE46" s="93"/>
      <c r="BF46" s="93"/>
      <c r="BG46" s="93"/>
      <c r="BH46" s="93"/>
      <c r="BI46" s="93"/>
      <c r="BJ46" s="93"/>
      <c r="BK46" s="93"/>
      <c r="BL46" s="93"/>
      <c r="BM46" s="93"/>
      <c r="BN46" s="93"/>
      <c r="BO46" s="93"/>
      <c r="BP46" s="93"/>
      <c r="BQ46" s="93"/>
      <c r="BR46">
        <f>SUMIF('ОПС ЯН'!$A$5:$A$375,A46,'ОПС ЯН'!$B$5:$B$375)</f>
        <v>8109.2</v>
      </c>
      <c r="BT46">
        <f>SUMIF('ФОМС ЯН'!$A$5:$A$360,A46,'ФОМС ЯН'!$B$5:$B$360)</f>
        <v>1879.86</v>
      </c>
      <c r="BU46">
        <f>SUMIF('ФСС ЯН'!$A$5:$A$375,A46,'ФСС ЯН'!$B$5:$B$375)</f>
        <v>1068.94</v>
      </c>
      <c r="BV46">
        <f>SUMIF('ФСС НС ЯН'!$A$5:$A$375,A46,'ФСС НС ЯН'!$B$5:$B$375)</f>
        <v>774.06</v>
      </c>
      <c r="BW46">
        <f t="shared" si="6"/>
        <v>0</v>
      </c>
      <c r="BX46">
        <f t="shared" si="7"/>
        <v>0</v>
      </c>
      <c r="BY46">
        <f t="shared" si="8"/>
        <v>0</v>
      </c>
      <c r="BZ46">
        <f t="shared" si="9"/>
        <v>0</v>
      </c>
      <c r="CA46">
        <f t="shared" si="10"/>
        <v>0</v>
      </c>
      <c r="CB46">
        <f t="shared" si="11"/>
        <v>0</v>
      </c>
    </row>
    <row r="47" spans="1:80" ht="11.1" hidden="1" customHeight="1" outlineLevel="4" x14ac:dyDescent="0.2">
      <c r="A47" s="14" t="s">
        <v>87</v>
      </c>
      <c r="B47" s="64">
        <f t="shared" si="5"/>
        <v>1</v>
      </c>
      <c r="C47" s="37"/>
      <c r="D47" s="17">
        <v>32783</v>
      </c>
      <c r="E47" s="17">
        <v>24131.26</v>
      </c>
      <c r="F47" s="13"/>
      <c r="G47" s="17">
        <v>23203.13</v>
      </c>
      <c r="H47" s="13"/>
      <c r="I47" s="13"/>
      <c r="J47" s="13"/>
      <c r="K47" s="16">
        <v>928.13</v>
      </c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2"/>
      <c r="Y47" s="13"/>
      <c r="Z47" s="13"/>
      <c r="AA47" s="13"/>
      <c r="AB47" s="13"/>
      <c r="AC47" s="13"/>
      <c r="AD47" s="13"/>
      <c r="AE47" s="13"/>
      <c r="AF47" s="13"/>
      <c r="AG47" s="17">
        <v>1440</v>
      </c>
      <c r="AH47" s="17">
        <v>1440</v>
      </c>
      <c r="AI47" s="17">
        <v>3324</v>
      </c>
      <c r="AJ47" s="13"/>
      <c r="AK47" s="13"/>
      <c r="AL47" s="13"/>
      <c r="AM47" s="13"/>
      <c r="AN47" s="13"/>
      <c r="AO47" s="17">
        <v>3324</v>
      </c>
      <c r="AP47" s="17">
        <v>47383</v>
      </c>
      <c r="AQ47" s="13"/>
      <c r="AR47" s="17">
        <v>32783</v>
      </c>
      <c r="AS47" s="13"/>
      <c r="AT47" s="17">
        <v>14600</v>
      </c>
      <c r="AU47" s="13"/>
      <c r="AV47" s="17">
        <v>6207.26</v>
      </c>
      <c r="AW47" s="93"/>
      <c r="AX47" s="93"/>
      <c r="AY47" s="93"/>
      <c r="AZ47" s="93"/>
      <c r="BA47" s="93"/>
      <c r="BB47" s="93"/>
      <c r="BC47" s="93"/>
      <c r="BD47" s="93"/>
      <c r="BE47" s="93"/>
      <c r="BF47" s="93"/>
      <c r="BG47" s="93"/>
      <c r="BH47" s="93"/>
      <c r="BI47" s="93"/>
      <c r="BJ47" s="93"/>
      <c r="BK47" s="93"/>
      <c r="BL47" s="93"/>
      <c r="BM47" s="93"/>
      <c r="BN47" s="93"/>
      <c r="BO47" s="93"/>
      <c r="BP47" s="93"/>
      <c r="BQ47" s="93"/>
      <c r="BR47">
        <f>SUMIF('ОПС ЯН'!$A$5:$A$375,A47,'ОПС ЯН'!$B$5:$B$375)</f>
        <v>5625.68</v>
      </c>
      <c r="BT47">
        <f>SUMIF('ФОМС ЯН'!$A$5:$A$360,A47,'ФОМС ЯН'!$B$5:$B$360)</f>
        <v>1304.1300000000001</v>
      </c>
      <c r="BU47">
        <f>SUMIF('ФСС ЯН'!$A$5:$A$375,A47,'ФСС ЯН'!$B$5:$B$375)</f>
        <v>741.57</v>
      </c>
      <c r="BV47">
        <f>SUMIF('ФСС НС ЯН'!$A$5:$A$375,A47,'ФСС НС ЯН'!$B$5:$B$375)</f>
        <v>537</v>
      </c>
      <c r="BW47">
        <f t="shared" si="6"/>
        <v>0</v>
      </c>
      <c r="BX47">
        <f t="shared" si="7"/>
        <v>0</v>
      </c>
      <c r="BY47">
        <f t="shared" si="8"/>
        <v>0</v>
      </c>
      <c r="BZ47">
        <f t="shared" si="9"/>
        <v>0</v>
      </c>
      <c r="CA47">
        <f t="shared" si="10"/>
        <v>0</v>
      </c>
      <c r="CB47">
        <f t="shared" si="11"/>
        <v>0</v>
      </c>
    </row>
    <row r="48" spans="1:80" ht="11.1" hidden="1" customHeight="1" outlineLevel="4" x14ac:dyDescent="0.2">
      <c r="A48" s="14" t="s">
        <v>88</v>
      </c>
      <c r="B48" s="64">
        <f t="shared" si="5"/>
        <v>1</v>
      </c>
      <c r="C48" s="37"/>
      <c r="D48" s="17">
        <v>35833</v>
      </c>
      <c r="E48" s="17">
        <v>33100.07</v>
      </c>
      <c r="F48" s="13"/>
      <c r="G48" s="17">
        <v>6328.13</v>
      </c>
      <c r="H48" s="13"/>
      <c r="I48" s="13"/>
      <c r="J48" s="13"/>
      <c r="K48" s="16">
        <v>253.13</v>
      </c>
      <c r="L48" s="13"/>
      <c r="M48" s="13"/>
      <c r="N48" s="13"/>
      <c r="O48" s="13"/>
      <c r="P48" s="13"/>
      <c r="Q48" s="13"/>
      <c r="R48" s="13"/>
      <c r="S48" s="13"/>
      <c r="T48" s="13"/>
      <c r="U48" s="17">
        <v>26518.81</v>
      </c>
      <c r="V48" s="13"/>
      <c r="W48" s="13"/>
      <c r="X48" s="12"/>
      <c r="Y48" s="13"/>
      <c r="Z48" s="13"/>
      <c r="AA48" s="13"/>
      <c r="AB48" s="13"/>
      <c r="AC48" s="13"/>
      <c r="AD48" s="13"/>
      <c r="AE48" s="13"/>
      <c r="AF48" s="13"/>
      <c r="AG48" s="16">
        <v>160</v>
      </c>
      <c r="AH48" s="16">
        <v>160</v>
      </c>
      <c r="AI48" s="17">
        <v>4142</v>
      </c>
      <c r="AJ48" s="13"/>
      <c r="AK48" s="13"/>
      <c r="AL48" s="13"/>
      <c r="AM48" s="13"/>
      <c r="AN48" s="13"/>
      <c r="AO48" s="17">
        <v>4142</v>
      </c>
      <c r="AP48" s="17">
        <v>59086.81</v>
      </c>
      <c r="AQ48" s="17">
        <v>23253.81</v>
      </c>
      <c r="AR48" s="17">
        <v>35833</v>
      </c>
      <c r="AS48" s="13"/>
      <c r="AT48" s="13"/>
      <c r="AU48" s="13"/>
      <c r="AV48" s="17">
        <v>5704.26</v>
      </c>
      <c r="AW48" s="93"/>
      <c r="AX48" s="93"/>
      <c r="AY48" s="93"/>
      <c r="AZ48" s="93"/>
      <c r="BA48" s="93"/>
      <c r="BB48" s="93"/>
      <c r="BC48" s="93"/>
      <c r="BD48" s="93"/>
      <c r="BE48" s="93"/>
      <c r="BF48" s="93"/>
      <c r="BG48" s="93"/>
      <c r="BH48" s="93"/>
      <c r="BI48" s="93"/>
      <c r="BJ48" s="93"/>
      <c r="BK48" s="93"/>
      <c r="BL48" s="93"/>
      <c r="BM48" s="93"/>
      <c r="BN48" s="93"/>
      <c r="BO48" s="93"/>
      <c r="BP48" s="93"/>
      <c r="BQ48" s="93"/>
      <c r="BR48">
        <f>SUMIF('ОПС ЯН'!$A$5:$A$375,A48,'ОПС ЯН'!$B$5:$B$375)</f>
        <v>7317.22</v>
      </c>
      <c r="BT48">
        <f>SUMIF('ФОМС ЯН'!$A$5:$A$360,A48,'ФОМС ЯН'!$B$5:$B$360)</f>
        <v>1696.26</v>
      </c>
      <c r="BU48">
        <f>SUMIF('ФСС ЯН'!$A$5:$A$375,A48,'ФСС ЯН'!$B$5:$B$375)</f>
        <v>964.54</v>
      </c>
      <c r="BV48">
        <f>SUMIF('ФСС НС ЯН'!$A$5:$A$375,A48,'ФСС НС ЯН'!$B$5:$B$375)</f>
        <v>698.46</v>
      </c>
      <c r="BW48">
        <f t="shared" si="6"/>
        <v>0</v>
      </c>
      <c r="BX48">
        <f t="shared" si="7"/>
        <v>0</v>
      </c>
      <c r="BY48">
        <f t="shared" si="8"/>
        <v>0</v>
      </c>
      <c r="BZ48">
        <f t="shared" si="9"/>
        <v>0</v>
      </c>
      <c r="CA48">
        <f t="shared" si="10"/>
        <v>0</v>
      </c>
      <c r="CB48">
        <f t="shared" si="11"/>
        <v>0</v>
      </c>
    </row>
    <row r="49" spans="1:80" ht="11.1" hidden="1" customHeight="1" outlineLevel="4" x14ac:dyDescent="0.2">
      <c r="A49" s="14" t="s">
        <v>89</v>
      </c>
      <c r="B49" s="64">
        <f t="shared" si="5"/>
        <v>1</v>
      </c>
      <c r="C49" s="37"/>
      <c r="D49" s="17">
        <v>43839.27</v>
      </c>
      <c r="E49" s="17">
        <v>35100</v>
      </c>
      <c r="F49" s="13"/>
      <c r="G49" s="17">
        <v>33750</v>
      </c>
      <c r="H49" s="13"/>
      <c r="I49" s="13"/>
      <c r="J49" s="13"/>
      <c r="K49" s="17">
        <v>1350</v>
      </c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7">
        <v>1760</v>
      </c>
      <c r="AH49" s="17">
        <v>1760</v>
      </c>
      <c r="AI49" s="17">
        <v>4038</v>
      </c>
      <c r="AJ49" s="13"/>
      <c r="AK49" s="13"/>
      <c r="AL49" s="13"/>
      <c r="AM49" s="13"/>
      <c r="AN49" s="13"/>
      <c r="AO49" s="17">
        <v>4038</v>
      </c>
      <c r="AP49" s="17">
        <v>58439.27</v>
      </c>
      <c r="AQ49" s="13"/>
      <c r="AR49" s="17">
        <v>43839.27</v>
      </c>
      <c r="AS49" s="13"/>
      <c r="AT49" s="17">
        <v>14600</v>
      </c>
      <c r="AU49" s="13"/>
      <c r="AV49" s="17">
        <v>16462</v>
      </c>
      <c r="AW49" s="93"/>
      <c r="AX49" s="93"/>
      <c r="AY49" s="93"/>
      <c r="AZ49" s="93"/>
      <c r="BA49" s="93"/>
      <c r="BB49" s="93"/>
      <c r="BC49" s="93"/>
      <c r="BD49" s="93"/>
      <c r="BE49" s="93"/>
      <c r="BF49" s="93"/>
      <c r="BG49" s="93"/>
      <c r="BH49" s="93"/>
      <c r="BI49" s="93"/>
      <c r="BJ49" s="93"/>
      <c r="BK49" s="93"/>
      <c r="BL49" s="93"/>
      <c r="BM49" s="93"/>
      <c r="BN49" s="93"/>
      <c r="BO49" s="93"/>
      <c r="BP49" s="93"/>
      <c r="BQ49" s="93"/>
      <c r="BR49">
        <f>SUMIF('ОПС ЯН'!$A$5:$A$375,A49,'ОПС ЯН'!$B$5:$B$375)</f>
        <v>8109.2</v>
      </c>
      <c r="BT49">
        <f>SUMIF('ФОМС ЯН'!$A$5:$A$360,A49,'ФОМС ЯН'!$B$5:$B$360)</f>
        <v>1879.86</v>
      </c>
      <c r="BU49">
        <f>SUMIF('ФСС ЯН'!$A$5:$A$375,A49,'ФСС ЯН'!$B$5:$B$375)</f>
        <v>1068.94</v>
      </c>
      <c r="BV49">
        <f>SUMIF('ФСС НС ЯН'!$A$5:$A$375,A49,'ФСС НС ЯН'!$B$5:$B$375)</f>
        <v>774.06</v>
      </c>
      <c r="BW49">
        <f t="shared" si="6"/>
        <v>0</v>
      </c>
      <c r="BX49">
        <f t="shared" si="7"/>
        <v>0</v>
      </c>
      <c r="BY49">
        <f t="shared" si="8"/>
        <v>0</v>
      </c>
      <c r="BZ49">
        <f t="shared" si="9"/>
        <v>0</v>
      </c>
      <c r="CA49">
        <f t="shared" si="10"/>
        <v>0</v>
      </c>
      <c r="CB49">
        <f t="shared" si="11"/>
        <v>0</v>
      </c>
    </row>
    <row r="50" spans="1:80" s="27" customFormat="1" ht="11.1" hidden="1" customHeight="1" outlineLevel="3" x14ac:dyDescent="0.2">
      <c r="A50" s="24" t="s">
        <v>90</v>
      </c>
      <c r="B50" s="63">
        <f>SUM(B51:B52)</f>
        <v>2</v>
      </c>
      <c r="C50" s="100"/>
      <c r="D50" s="34">
        <v>46148.55</v>
      </c>
      <c r="E50" s="34">
        <v>60697.5</v>
      </c>
      <c r="F50" s="26"/>
      <c r="G50" s="34">
        <v>42656.25</v>
      </c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34">
        <v>18041.25</v>
      </c>
      <c r="V50" s="26"/>
      <c r="W50" s="26"/>
      <c r="X50" s="25"/>
      <c r="Y50" s="26"/>
      <c r="Z50" s="26"/>
      <c r="AA50" s="26"/>
      <c r="AB50" s="26"/>
      <c r="AC50" s="26"/>
      <c r="AD50" s="26"/>
      <c r="AE50" s="26"/>
      <c r="AF50" s="26"/>
      <c r="AG50" s="34">
        <v>3680</v>
      </c>
      <c r="AH50" s="34">
        <v>3680</v>
      </c>
      <c r="AI50" s="34">
        <v>7979</v>
      </c>
      <c r="AJ50" s="26"/>
      <c r="AK50" s="26"/>
      <c r="AL50" s="26"/>
      <c r="AM50" s="26"/>
      <c r="AN50" s="26"/>
      <c r="AO50" s="34">
        <v>7979</v>
      </c>
      <c r="AP50" s="34">
        <v>84764.800000000003</v>
      </c>
      <c r="AQ50" s="34">
        <v>15816.25</v>
      </c>
      <c r="AR50" s="34">
        <v>46148.55</v>
      </c>
      <c r="AS50" s="26"/>
      <c r="AT50" s="34">
        <v>22800</v>
      </c>
      <c r="AU50" s="26"/>
      <c r="AV50" s="34">
        <v>14102.25</v>
      </c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34"/>
      <c r="BR50" s="63">
        <f t="shared" ref="BR50:CB50" si="26">SUM(BR51:BR52)</f>
        <v>14163.05</v>
      </c>
      <c r="BS50" s="63"/>
      <c r="BT50" s="63">
        <f t="shared" si="26"/>
        <v>3283.25</v>
      </c>
      <c r="BU50" s="63">
        <f t="shared" si="26"/>
        <v>1866.9500000000003</v>
      </c>
      <c r="BV50" s="63">
        <f t="shared" si="26"/>
        <v>1351.9299999999998</v>
      </c>
      <c r="BW50" s="63">
        <f t="shared" si="26"/>
        <v>0</v>
      </c>
      <c r="BX50" s="63">
        <f t="shared" si="26"/>
        <v>0</v>
      </c>
      <c r="BY50" s="63">
        <f t="shared" si="26"/>
        <v>0</v>
      </c>
      <c r="BZ50" s="63">
        <f t="shared" si="26"/>
        <v>0</v>
      </c>
      <c r="CA50" s="63">
        <f t="shared" si="26"/>
        <v>0</v>
      </c>
      <c r="CB50" s="63">
        <f t="shared" si="26"/>
        <v>0</v>
      </c>
    </row>
    <row r="51" spans="1:80" ht="11.1" hidden="1" customHeight="1" outlineLevel="4" x14ac:dyDescent="0.2">
      <c r="A51" s="14" t="s">
        <v>91</v>
      </c>
      <c r="B51" s="64">
        <f t="shared" si="5"/>
        <v>1</v>
      </c>
      <c r="C51" s="37"/>
      <c r="D51" s="17">
        <v>32960.550000000003</v>
      </c>
      <c r="E51" s="17">
        <v>34447.5</v>
      </c>
      <c r="F51" s="13"/>
      <c r="G51" s="17">
        <v>16406.25</v>
      </c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7">
        <v>18041.25</v>
      </c>
      <c r="V51" s="13"/>
      <c r="W51" s="13"/>
      <c r="X51" s="12"/>
      <c r="Y51" s="13"/>
      <c r="Z51" s="13"/>
      <c r="AA51" s="13"/>
      <c r="AB51" s="13"/>
      <c r="AC51" s="13"/>
      <c r="AD51" s="13"/>
      <c r="AE51" s="13"/>
      <c r="AF51" s="13"/>
      <c r="AG51" s="17">
        <v>1600</v>
      </c>
      <c r="AH51" s="17">
        <v>1600</v>
      </c>
      <c r="AI51" s="17">
        <v>4296</v>
      </c>
      <c r="AJ51" s="13"/>
      <c r="AK51" s="13"/>
      <c r="AL51" s="13"/>
      <c r="AM51" s="13"/>
      <c r="AN51" s="13"/>
      <c r="AO51" s="17">
        <v>4296</v>
      </c>
      <c r="AP51" s="17">
        <v>60176.800000000003</v>
      </c>
      <c r="AQ51" s="17">
        <v>15816.25</v>
      </c>
      <c r="AR51" s="17">
        <v>32960.550000000003</v>
      </c>
      <c r="AS51" s="13"/>
      <c r="AT51" s="17">
        <v>11400</v>
      </c>
      <c r="AU51" s="13"/>
      <c r="AV51" s="17">
        <v>2935.25</v>
      </c>
      <c r="AW51" s="93"/>
      <c r="AX51" s="93"/>
      <c r="AY51" s="93"/>
      <c r="AZ51" s="93"/>
      <c r="BA51" s="93"/>
      <c r="BB51" s="93"/>
      <c r="BC51" s="93"/>
      <c r="BD51" s="93"/>
      <c r="BE51" s="93"/>
      <c r="BF51" s="93"/>
      <c r="BG51" s="93"/>
      <c r="BH51" s="93"/>
      <c r="BI51" s="93"/>
      <c r="BJ51" s="93"/>
      <c r="BK51" s="93"/>
      <c r="BL51" s="93"/>
      <c r="BM51" s="93"/>
      <c r="BN51" s="93"/>
      <c r="BO51" s="93"/>
      <c r="BP51" s="93"/>
      <c r="BQ51" s="93"/>
      <c r="BR51">
        <f>SUMIF('ОПС ЯН'!$A$5:$A$375,A51,'ОПС ЯН'!$B$5:$B$375)</f>
        <v>7930.45</v>
      </c>
      <c r="BT51">
        <f>SUMIF('ФОМС ЯН'!$A$5:$A$360,A51,'ФОМС ЯН'!$B$5:$B$360)</f>
        <v>1838.42</v>
      </c>
      <c r="BU51">
        <f>SUMIF('ФСС ЯН'!$A$5:$A$375,A51,'ФСС ЯН'!$B$5:$B$375)</f>
        <v>1045.3800000000001</v>
      </c>
      <c r="BV51">
        <f>SUMIF('ФСС НС ЯН'!$A$5:$A$375,A51,'ФСС НС ЯН'!$B$5:$B$375)</f>
        <v>757</v>
      </c>
      <c r="BW51">
        <f t="shared" si="6"/>
        <v>0</v>
      </c>
      <c r="BX51">
        <f t="shared" si="7"/>
        <v>0</v>
      </c>
      <c r="BY51">
        <f t="shared" si="8"/>
        <v>0</v>
      </c>
      <c r="BZ51">
        <f t="shared" si="9"/>
        <v>0</v>
      </c>
      <c r="CA51">
        <f t="shared" si="10"/>
        <v>0</v>
      </c>
      <c r="CB51">
        <f t="shared" si="11"/>
        <v>0</v>
      </c>
    </row>
    <row r="52" spans="1:80" ht="11.1" hidden="1" customHeight="1" outlineLevel="4" x14ac:dyDescent="0.2">
      <c r="A52" s="14" t="s">
        <v>92</v>
      </c>
      <c r="B52" s="64">
        <f t="shared" si="5"/>
        <v>1</v>
      </c>
      <c r="C52" s="37"/>
      <c r="D52" s="17">
        <v>13188</v>
      </c>
      <c r="E52" s="17">
        <v>26250</v>
      </c>
      <c r="F52" s="13"/>
      <c r="G52" s="17">
        <v>26250</v>
      </c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7">
        <v>2080</v>
      </c>
      <c r="AH52" s="17">
        <v>2080</v>
      </c>
      <c r="AI52" s="17">
        <v>3683</v>
      </c>
      <c r="AJ52" s="13"/>
      <c r="AK52" s="13"/>
      <c r="AL52" s="13"/>
      <c r="AM52" s="13"/>
      <c r="AN52" s="13"/>
      <c r="AO52" s="17">
        <v>3683</v>
      </c>
      <c r="AP52" s="17">
        <v>24588</v>
      </c>
      <c r="AQ52" s="13"/>
      <c r="AR52" s="17">
        <v>13188</v>
      </c>
      <c r="AS52" s="13"/>
      <c r="AT52" s="17">
        <v>11400</v>
      </c>
      <c r="AU52" s="13"/>
      <c r="AV52" s="17">
        <v>11167</v>
      </c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  <c r="BM52" s="93"/>
      <c r="BN52" s="93"/>
      <c r="BO52" s="93"/>
      <c r="BP52" s="93"/>
      <c r="BQ52" s="93"/>
      <c r="BR52">
        <f>SUMIF('ОПС ЯН'!$A$5:$A$375,A52,'ОПС ЯН'!$B$5:$B$375)</f>
        <v>6232.6</v>
      </c>
      <c r="BT52">
        <f>SUMIF('ФОМС ЯН'!$A$5:$A$360,A52,'ФОМС ЯН'!$B$5:$B$360)</f>
        <v>1444.83</v>
      </c>
      <c r="BU52">
        <f>SUMIF('ФСС ЯН'!$A$5:$A$375,A52,'ФСС ЯН'!$B$5:$B$375)</f>
        <v>821.57</v>
      </c>
      <c r="BV52">
        <f>SUMIF('ФСС НС ЯН'!$A$5:$A$375,A52,'ФСС НС ЯН'!$B$5:$B$375)</f>
        <v>594.92999999999995</v>
      </c>
      <c r="BW52">
        <f t="shared" si="6"/>
        <v>0</v>
      </c>
      <c r="BX52">
        <f t="shared" si="7"/>
        <v>0</v>
      </c>
      <c r="BY52">
        <f t="shared" si="8"/>
        <v>0</v>
      </c>
      <c r="BZ52">
        <f t="shared" si="9"/>
        <v>0</v>
      </c>
      <c r="CA52">
        <f t="shared" si="10"/>
        <v>0</v>
      </c>
      <c r="CB52">
        <f t="shared" si="11"/>
        <v>0</v>
      </c>
    </row>
    <row r="53" spans="1:80" s="42" customFormat="1" ht="11.1" customHeight="1" outlineLevel="1" collapsed="1" x14ac:dyDescent="0.2">
      <c r="A53" s="38" t="s">
        <v>93</v>
      </c>
      <c r="B53" s="66">
        <f>B72+B77+B80+B86+B54</f>
        <v>24</v>
      </c>
      <c r="C53" s="98"/>
      <c r="D53" s="39">
        <v>1391537.68</v>
      </c>
      <c r="E53" s="39">
        <v>1166043.8600000001</v>
      </c>
      <c r="F53" s="40"/>
      <c r="G53" s="39">
        <v>950234.38</v>
      </c>
      <c r="H53" s="40"/>
      <c r="I53" s="40"/>
      <c r="J53" s="39">
        <v>146022.74</v>
      </c>
      <c r="K53" s="40"/>
      <c r="L53" s="40"/>
      <c r="M53" s="40"/>
      <c r="N53" s="40"/>
      <c r="O53" s="40"/>
      <c r="P53" s="40"/>
      <c r="Q53" s="40"/>
      <c r="R53" s="41"/>
      <c r="S53" s="39">
        <v>6714.3</v>
      </c>
      <c r="T53" s="40"/>
      <c r="U53" s="39">
        <v>34681.440000000002</v>
      </c>
      <c r="V53" s="41"/>
      <c r="W53" s="41"/>
      <c r="X53" s="41"/>
      <c r="Y53" s="40"/>
      <c r="Z53" s="39">
        <v>18391</v>
      </c>
      <c r="AA53" s="40"/>
      <c r="AB53" s="40"/>
      <c r="AC53" s="40"/>
      <c r="AD53" s="40"/>
      <c r="AE53" s="40"/>
      <c r="AF53" s="39">
        <v>10000</v>
      </c>
      <c r="AG53" s="39">
        <v>40000</v>
      </c>
      <c r="AH53" s="39">
        <v>40000</v>
      </c>
      <c r="AI53" s="39">
        <v>154212</v>
      </c>
      <c r="AJ53" s="40"/>
      <c r="AK53" s="40"/>
      <c r="AL53" s="40"/>
      <c r="AM53" s="40"/>
      <c r="AN53" s="40"/>
      <c r="AO53" s="39">
        <v>154212</v>
      </c>
      <c r="AP53" s="39">
        <v>1951897.42</v>
      </c>
      <c r="AQ53" s="39">
        <v>52559.74</v>
      </c>
      <c r="AR53" s="39">
        <v>1332949.95</v>
      </c>
      <c r="AS53" s="39">
        <v>58587.73</v>
      </c>
      <c r="AT53" s="39">
        <v>507800</v>
      </c>
      <c r="AU53" s="40"/>
      <c r="AV53" s="39">
        <v>451472.12</v>
      </c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39"/>
      <c r="BR53" s="66">
        <f t="shared" ref="BR53:BV53" si="27">BR72+BR77+BR80+BR86+BR54</f>
        <v>257606.49</v>
      </c>
      <c r="BS53" s="66"/>
      <c r="BT53" s="66">
        <f t="shared" si="27"/>
        <v>59717.880000000005</v>
      </c>
      <c r="BU53" s="66">
        <f t="shared" si="27"/>
        <v>33957.22</v>
      </c>
      <c r="BV53" s="66">
        <f t="shared" si="27"/>
        <v>24589.72</v>
      </c>
      <c r="BW53" s="66">
        <f t="shared" ref="BW53:CB53" si="28">BW72+BW77+BW80+BW86+BW54</f>
        <v>0</v>
      </c>
      <c r="BX53" s="66">
        <f t="shared" si="28"/>
        <v>0</v>
      </c>
      <c r="BY53" s="66">
        <f t="shared" si="28"/>
        <v>0</v>
      </c>
      <c r="BZ53" s="66">
        <f t="shared" si="28"/>
        <v>0</v>
      </c>
      <c r="CA53" s="66">
        <f t="shared" si="28"/>
        <v>0</v>
      </c>
      <c r="CB53" s="66">
        <f t="shared" si="28"/>
        <v>0</v>
      </c>
    </row>
    <row r="54" spans="1:80" s="33" customFormat="1" ht="11.1" hidden="1" customHeight="1" outlineLevel="2" collapsed="1" x14ac:dyDescent="0.2">
      <c r="A54" s="30" t="s">
        <v>94</v>
      </c>
      <c r="B54" s="65">
        <f>B55+B65+B68+B70</f>
        <v>13</v>
      </c>
      <c r="C54" s="99"/>
      <c r="D54" s="35">
        <v>650915.41</v>
      </c>
      <c r="E54" s="35">
        <v>499406.64</v>
      </c>
      <c r="F54" s="32"/>
      <c r="G54" s="35">
        <v>457265.63</v>
      </c>
      <c r="H54" s="32"/>
      <c r="I54" s="32"/>
      <c r="J54" s="35">
        <v>13750.01</v>
      </c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1"/>
      <c r="W54" s="31"/>
      <c r="X54" s="31"/>
      <c r="Y54" s="32"/>
      <c r="Z54" s="35">
        <v>18391</v>
      </c>
      <c r="AA54" s="32"/>
      <c r="AB54" s="32"/>
      <c r="AC54" s="32"/>
      <c r="AD54" s="32"/>
      <c r="AE54" s="32"/>
      <c r="AF54" s="35">
        <v>10000</v>
      </c>
      <c r="AG54" s="35">
        <v>23840</v>
      </c>
      <c r="AH54" s="35">
        <v>23840</v>
      </c>
      <c r="AI54" s="35">
        <v>66358</v>
      </c>
      <c r="AJ54" s="32"/>
      <c r="AK54" s="32"/>
      <c r="AL54" s="32"/>
      <c r="AM54" s="32"/>
      <c r="AN54" s="32"/>
      <c r="AO54" s="35">
        <v>66358</v>
      </c>
      <c r="AP54" s="35">
        <v>906215.41</v>
      </c>
      <c r="AQ54" s="35">
        <v>16000</v>
      </c>
      <c r="AR54" s="35">
        <v>592327.68000000005</v>
      </c>
      <c r="AS54" s="35">
        <v>58587.73</v>
      </c>
      <c r="AT54" s="35">
        <v>239300</v>
      </c>
      <c r="AU54" s="32"/>
      <c r="AV54" s="35">
        <v>177748.64</v>
      </c>
      <c r="AW54" s="35"/>
      <c r="AX54" s="35"/>
      <c r="AY54" s="35"/>
      <c r="AZ54" s="35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35"/>
      <c r="BR54" s="65">
        <f t="shared" ref="BR54:BV54" si="29">BR55+BR65+BR68+BR70</f>
        <v>108868.23999999999</v>
      </c>
      <c r="BS54" s="65"/>
      <c r="BT54" s="65">
        <f t="shared" si="29"/>
        <v>25237.650000000005</v>
      </c>
      <c r="BU54" s="65">
        <f t="shared" si="29"/>
        <v>14350.809999999998</v>
      </c>
      <c r="BV54" s="65">
        <f t="shared" si="29"/>
        <v>10391.970000000001</v>
      </c>
      <c r="BW54" s="65">
        <f t="shared" ref="BW54:CB54" si="30">BW55+BW65+BW68+BW70</f>
        <v>0</v>
      </c>
      <c r="BX54" s="65">
        <f t="shared" si="30"/>
        <v>0</v>
      </c>
      <c r="BY54" s="65">
        <f t="shared" si="30"/>
        <v>0</v>
      </c>
      <c r="BZ54" s="65">
        <f t="shared" si="30"/>
        <v>0</v>
      </c>
      <c r="CA54" s="65">
        <f t="shared" si="30"/>
        <v>0</v>
      </c>
      <c r="CB54" s="65">
        <f t="shared" si="30"/>
        <v>0</v>
      </c>
    </row>
    <row r="55" spans="1:80" s="27" customFormat="1" ht="11.1" hidden="1" customHeight="1" outlineLevel="3" x14ac:dyDescent="0.2">
      <c r="A55" s="24" t="s">
        <v>95</v>
      </c>
      <c r="B55" s="63">
        <f>SUM(B56:B64)</f>
        <v>9</v>
      </c>
      <c r="C55" s="100"/>
      <c r="D55" s="34">
        <v>441574.82</v>
      </c>
      <c r="E55" s="34">
        <v>379016.01</v>
      </c>
      <c r="F55" s="26"/>
      <c r="G55" s="34">
        <v>346875</v>
      </c>
      <c r="H55" s="26"/>
      <c r="I55" s="26"/>
      <c r="J55" s="34">
        <v>13750.01</v>
      </c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5"/>
      <c r="Y55" s="26"/>
      <c r="Z55" s="34">
        <v>18391</v>
      </c>
      <c r="AA55" s="26"/>
      <c r="AB55" s="26"/>
      <c r="AC55" s="26"/>
      <c r="AD55" s="26"/>
      <c r="AE55" s="26"/>
      <c r="AF55" s="26"/>
      <c r="AG55" s="34">
        <v>16160</v>
      </c>
      <c r="AH55" s="34">
        <v>16160</v>
      </c>
      <c r="AI55" s="34">
        <v>51008</v>
      </c>
      <c r="AJ55" s="26"/>
      <c r="AK55" s="26"/>
      <c r="AL55" s="26"/>
      <c r="AM55" s="26"/>
      <c r="AN55" s="26"/>
      <c r="AO55" s="34">
        <v>51008</v>
      </c>
      <c r="AP55" s="34">
        <v>628474.81999999995</v>
      </c>
      <c r="AQ55" s="34">
        <v>16000</v>
      </c>
      <c r="AR55" s="34">
        <v>382987.09</v>
      </c>
      <c r="AS55" s="34">
        <v>58587.73</v>
      </c>
      <c r="AT55" s="34">
        <v>170900</v>
      </c>
      <c r="AU55" s="26"/>
      <c r="AV55" s="34">
        <v>141108.01</v>
      </c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  <c r="BI55" s="34"/>
      <c r="BJ55" s="34"/>
      <c r="BK55" s="34"/>
      <c r="BL55" s="34"/>
      <c r="BM55" s="34"/>
      <c r="BN55" s="34"/>
      <c r="BO55" s="34"/>
      <c r="BP55" s="34"/>
      <c r="BQ55" s="34"/>
      <c r="BR55" s="63">
        <f t="shared" ref="BR55:BV55" si="31">SUM(BR56:BR64)</f>
        <v>82892.7</v>
      </c>
      <c r="BS55" s="63"/>
      <c r="BT55" s="63">
        <f t="shared" si="31"/>
        <v>19216.04</v>
      </c>
      <c r="BU55" s="63">
        <f t="shared" si="31"/>
        <v>10926.769999999999</v>
      </c>
      <c r="BV55" s="63">
        <f t="shared" si="31"/>
        <v>7912.49</v>
      </c>
      <c r="BW55" s="63">
        <f t="shared" ref="BW55:CB55" si="32">SUM(BW56:BW64)</f>
        <v>0</v>
      </c>
      <c r="BX55" s="63">
        <f t="shared" si="32"/>
        <v>0</v>
      </c>
      <c r="BY55" s="63">
        <f t="shared" si="32"/>
        <v>0</v>
      </c>
      <c r="BZ55" s="63">
        <f t="shared" si="32"/>
        <v>0</v>
      </c>
      <c r="CA55" s="63">
        <f t="shared" si="32"/>
        <v>0</v>
      </c>
      <c r="CB55" s="63">
        <f t="shared" si="32"/>
        <v>0</v>
      </c>
    </row>
    <row r="56" spans="1:80" ht="11.1" hidden="1" customHeight="1" outlineLevel="4" x14ac:dyDescent="0.2">
      <c r="A56" s="14" t="s">
        <v>96</v>
      </c>
      <c r="B56" s="64">
        <f t="shared" si="5"/>
        <v>1</v>
      </c>
      <c r="C56" s="37"/>
      <c r="D56" s="17">
        <v>58587.73</v>
      </c>
      <c r="E56" s="17">
        <v>50000</v>
      </c>
      <c r="F56" s="13"/>
      <c r="G56" s="17">
        <v>50000</v>
      </c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7">
        <v>2560</v>
      </c>
      <c r="AH56" s="17">
        <v>2560</v>
      </c>
      <c r="AI56" s="17">
        <v>6833</v>
      </c>
      <c r="AJ56" s="13"/>
      <c r="AK56" s="13"/>
      <c r="AL56" s="13"/>
      <c r="AM56" s="13"/>
      <c r="AN56" s="13"/>
      <c r="AO56" s="17">
        <v>6833</v>
      </c>
      <c r="AP56" s="17">
        <v>80287.73</v>
      </c>
      <c r="AQ56" s="13"/>
      <c r="AR56" s="13"/>
      <c r="AS56" s="17">
        <v>58587.73</v>
      </c>
      <c r="AT56" s="17">
        <v>21700</v>
      </c>
      <c r="AU56" s="13"/>
      <c r="AV56" s="17">
        <v>21467</v>
      </c>
      <c r="AW56" s="93"/>
      <c r="AX56" s="93"/>
      <c r="AY56" s="93"/>
      <c r="AZ56" s="93"/>
      <c r="BA56" s="93"/>
      <c r="BB56" s="93"/>
      <c r="BC56" s="93"/>
      <c r="BD56" s="93"/>
      <c r="BE56" s="93"/>
      <c r="BF56" s="93"/>
      <c r="BG56" s="93"/>
      <c r="BH56" s="93"/>
      <c r="BI56" s="93"/>
      <c r="BJ56" s="93"/>
      <c r="BK56" s="93"/>
      <c r="BL56" s="93"/>
      <c r="BM56" s="93"/>
      <c r="BN56" s="93"/>
      <c r="BO56" s="93"/>
      <c r="BP56" s="93"/>
      <c r="BQ56" s="93"/>
      <c r="BR56">
        <f>SUMIF('ОПС ЯН'!$A$5:$A$375,A56,'ОПС ЯН'!$B$5:$B$375)</f>
        <v>11563.2</v>
      </c>
      <c r="BT56">
        <f>SUMIF('ФОМС ЯН'!$A$5:$A$360,A56,'ФОМС ЯН'!$B$5:$B$360)</f>
        <v>2680.56</v>
      </c>
      <c r="BU56">
        <f>SUMIF('ФСС ЯН'!$A$5:$A$375,A56,'ФСС ЯН'!$B$5:$B$375)</f>
        <v>1524.24</v>
      </c>
      <c r="BV56">
        <f>SUMIF('ФСС НС ЯН'!$A$5:$A$375,A56,'ФСС НС ЯН'!$B$5:$B$375)</f>
        <v>1103.76</v>
      </c>
      <c r="BW56">
        <f t="shared" si="6"/>
        <v>0</v>
      </c>
      <c r="BX56">
        <f t="shared" si="7"/>
        <v>0</v>
      </c>
      <c r="BY56">
        <f t="shared" si="8"/>
        <v>0</v>
      </c>
      <c r="BZ56">
        <f t="shared" si="9"/>
        <v>0</v>
      </c>
      <c r="CA56">
        <f t="shared" si="10"/>
        <v>0</v>
      </c>
      <c r="CB56">
        <f t="shared" si="11"/>
        <v>0</v>
      </c>
    </row>
    <row r="57" spans="1:80" ht="11.1" hidden="1" customHeight="1" outlineLevel="4" x14ac:dyDescent="0.2">
      <c r="A57" s="14" t="s">
        <v>97</v>
      </c>
      <c r="B57" s="64">
        <f t="shared" si="5"/>
        <v>1</v>
      </c>
      <c r="C57" s="37"/>
      <c r="D57" s="17">
        <v>64843</v>
      </c>
      <c r="E57" s="17">
        <v>50000</v>
      </c>
      <c r="F57" s="13"/>
      <c r="G57" s="17">
        <v>50000</v>
      </c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7">
        <v>2560</v>
      </c>
      <c r="AH57" s="17">
        <v>2560</v>
      </c>
      <c r="AI57" s="17">
        <v>6833</v>
      </c>
      <c r="AJ57" s="13"/>
      <c r="AK57" s="13"/>
      <c r="AL57" s="13"/>
      <c r="AM57" s="13"/>
      <c r="AN57" s="13"/>
      <c r="AO57" s="17">
        <v>6833</v>
      </c>
      <c r="AP57" s="17">
        <v>86543</v>
      </c>
      <c r="AQ57" s="13"/>
      <c r="AR57" s="17">
        <v>64843</v>
      </c>
      <c r="AS57" s="13"/>
      <c r="AT57" s="17">
        <v>21700</v>
      </c>
      <c r="AU57" s="13"/>
      <c r="AV57" s="17">
        <v>21467</v>
      </c>
      <c r="AW57" s="93"/>
      <c r="AX57" s="93"/>
      <c r="AY57" s="93"/>
      <c r="AZ57" s="93"/>
      <c r="BA57" s="93"/>
      <c r="BB57" s="93"/>
      <c r="BC57" s="93"/>
      <c r="BD57" s="93"/>
      <c r="BE57" s="93"/>
      <c r="BF57" s="93"/>
      <c r="BG57" s="93"/>
      <c r="BH57" s="93"/>
      <c r="BI57" s="93"/>
      <c r="BJ57" s="93"/>
      <c r="BK57" s="93"/>
      <c r="BL57" s="93"/>
      <c r="BM57" s="93"/>
      <c r="BN57" s="93"/>
      <c r="BO57" s="93"/>
      <c r="BP57" s="93"/>
      <c r="BQ57" s="93"/>
      <c r="BR57">
        <f>SUMIF('ОПС ЯН'!$A$5:$A$375,A57,'ОПС ЯН'!$B$5:$B$375)</f>
        <v>11563.2</v>
      </c>
      <c r="BT57">
        <f>SUMIF('ФОМС ЯН'!$A$5:$A$360,A57,'ФОМС ЯН'!$B$5:$B$360)</f>
        <v>2680.56</v>
      </c>
      <c r="BU57">
        <f>SUMIF('ФСС ЯН'!$A$5:$A$375,A57,'ФСС ЯН'!$B$5:$B$375)</f>
        <v>1524.24</v>
      </c>
      <c r="BV57">
        <f>SUMIF('ФСС НС ЯН'!$A$5:$A$375,A57,'ФСС НС ЯН'!$B$5:$B$375)</f>
        <v>1103.76</v>
      </c>
      <c r="BW57">
        <f t="shared" si="6"/>
        <v>0</v>
      </c>
      <c r="BX57">
        <f t="shared" si="7"/>
        <v>0</v>
      </c>
      <c r="BY57">
        <f t="shared" si="8"/>
        <v>0</v>
      </c>
      <c r="BZ57">
        <f t="shared" si="9"/>
        <v>0</v>
      </c>
      <c r="CA57">
        <f t="shared" si="10"/>
        <v>0</v>
      </c>
      <c r="CB57">
        <f t="shared" si="11"/>
        <v>0</v>
      </c>
    </row>
    <row r="58" spans="1:80" ht="11.1" hidden="1" customHeight="1" outlineLevel="4" x14ac:dyDescent="0.2">
      <c r="A58" s="14" t="s">
        <v>98</v>
      </c>
      <c r="B58" s="64">
        <f t="shared" si="5"/>
        <v>1</v>
      </c>
      <c r="C58" s="37"/>
      <c r="D58" s="17">
        <v>64389</v>
      </c>
      <c r="E58" s="17">
        <v>50000</v>
      </c>
      <c r="F58" s="13"/>
      <c r="G58" s="17">
        <v>50000</v>
      </c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6">
        <v>640</v>
      </c>
      <c r="AH58" s="16">
        <v>640</v>
      </c>
      <c r="AI58" s="17">
        <v>6401</v>
      </c>
      <c r="AJ58" s="13"/>
      <c r="AK58" s="13"/>
      <c r="AL58" s="13"/>
      <c r="AM58" s="13"/>
      <c r="AN58" s="13"/>
      <c r="AO58" s="17">
        <v>6401</v>
      </c>
      <c r="AP58" s="17">
        <v>86089</v>
      </c>
      <c r="AQ58" s="13"/>
      <c r="AR58" s="17">
        <v>64389</v>
      </c>
      <c r="AS58" s="13"/>
      <c r="AT58" s="17">
        <v>21700</v>
      </c>
      <c r="AU58" s="13"/>
      <c r="AV58" s="17">
        <v>21899</v>
      </c>
      <c r="AW58" s="93"/>
      <c r="AX58" s="93"/>
      <c r="AY58" s="93"/>
      <c r="AZ58" s="93"/>
      <c r="BA58" s="93"/>
      <c r="BB58" s="93"/>
      <c r="BC58" s="93"/>
      <c r="BD58" s="93"/>
      <c r="BE58" s="93"/>
      <c r="BF58" s="93"/>
      <c r="BG58" s="93"/>
      <c r="BH58" s="93"/>
      <c r="BI58" s="93"/>
      <c r="BJ58" s="93"/>
      <c r="BK58" s="93"/>
      <c r="BL58" s="93"/>
      <c r="BM58" s="93"/>
      <c r="BN58" s="93"/>
      <c r="BO58" s="93"/>
      <c r="BP58" s="93"/>
      <c r="BQ58" s="93"/>
      <c r="BR58">
        <f>SUMIF('ОПС ЯН'!$A$5:$A$375,A58,'ОПС ЯН'!$B$5:$B$375)</f>
        <v>11140.8</v>
      </c>
      <c r="BT58">
        <f>SUMIF('ФОМС ЯН'!$A$5:$A$360,A58,'ФОМС ЯН'!$B$5:$B$360)</f>
        <v>2582.64</v>
      </c>
      <c r="BU58">
        <f>SUMIF('ФСС ЯН'!$A$5:$A$375,A58,'ФСС ЯН'!$B$5:$B$375)</f>
        <v>1468.56</v>
      </c>
      <c r="BV58">
        <f>SUMIF('ФСС НС ЯН'!$A$5:$A$375,A58,'ФСС НС ЯН'!$B$5:$B$375)</f>
        <v>1063.44</v>
      </c>
      <c r="BW58">
        <f t="shared" si="6"/>
        <v>0</v>
      </c>
      <c r="BX58">
        <f t="shared" si="7"/>
        <v>0</v>
      </c>
      <c r="BY58">
        <f t="shared" si="8"/>
        <v>0</v>
      </c>
      <c r="BZ58">
        <f t="shared" si="9"/>
        <v>0</v>
      </c>
      <c r="CA58">
        <f t="shared" si="10"/>
        <v>0</v>
      </c>
      <c r="CB58">
        <f t="shared" si="11"/>
        <v>0</v>
      </c>
    </row>
    <row r="59" spans="1:80" ht="11.1" hidden="1" customHeight="1" outlineLevel="4" x14ac:dyDescent="0.2">
      <c r="A59" s="14" t="s">
        <v>99</v>
      </c>
      <c r="B59" s="64">
        <f t="shared" si="5"/>
        <v>1</v>
      </c>
      <c r="C59" s="37"/>
      <c r="D59" s="17">
        <v>65300</v>
      </c>
      <c r="E59" s="17">
        <v>34375</v>
      </c>
      <c r="F59" s="13"/>
      <c r="G59" s="17">
        <v>34375</v>
      </c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2"/>
      <c r="Y59" s="13"/>
      <c r="Z59" s="13"/>
      <c r="AA59" s="13"/>
      <c r="AB59" s="13"/>
      <c r="AC59" s="13"/>
      <c r="AD59" s="13"/>
      <c r="AE59" s="13"/>
      <c r="AF59" s="13"/>
      <c r="AG59" s="16">
        <v>320</v>
      </c>
      <c r="AH59" s="16">
        <v>320</v>
      </c>
      <c r="AI59" s="17">
        <v>4510</v>
      </c>
      <c r="AJ59" s="13"/>
      <c r="AK59" s="13"/>
      <c r="AL59" s="13"/>
      <c r="AM59" s="13"/>
      <c r="AN59" s="13"/>
      <c r="AO59" s="17">
        <v>4510</v>
      </c>
      <c r="AP59" s="17">
        <v>87000</v>
      </c>
      <c r="AQ59" s="13"/>
      <c r="AR59" s="17">
        <v>65300</v>
      </c>
      <c r="AS59" s="13"/>
      <c r="AT59" s="17">
        <v>21700</v>
      </c>
      <c r="AU59" s="13"/>
      <c r="AV59" s="17">
        <v>8165</v>
      </c>
      <c r="AW59" s="93"/>
      <c r="AX59" s="93"/>
      <c r="AY59" s="93"/>
      <c r="AZ59" s="93"/>
      <c r="BA59" s="93"/>
      <c r="BB59" s="93"/>
      <c r="BC59" s="93"/>
      <c r="BD59" s="93"/>
      <c r="BE59" s="93"/>
      <c r="BF59" s="93"/>
      <c r="BG59" s="93"/>
      <c r="BH59" s="93"/>
      <c r="BI59" s="93"/>
      <c r="BJ59" s="93"/>
      <c r="BK59" s="93"/>
      <c r="BL59" s="93"/>
      <c r="BM59" s="93"/>
      <c r="BN59" s="93"/>
      <c r="BO59" s="93"/>
      <c r="BP59" s="93"/>
      <c r="BQ59" s="93"/>
      <c r="BR59">
        <f>SUMIF('ОПС ЯН'!$A$5:$A$375,A59,'ОПС ЯН'!$B$5:$B$375)</f>
        <v>7632.9</v>
      </c>
      <c r="BT59">
        <f>SUMIF('ФОМС ЯН'!$A$5:$A$360,A59,'ФОМС ЯН'!$B$5:$B$360)</f>
        <v>1769.45</v>
      </c>
      <c r="BU59">
        <f>SUMIF('ФСС ЯН'!$A$5:$A$375,A59,'ФСС ЯН'!$B$5:$B$375)</f>
        <v>1006.16</v>
      </c>
      <c r="BV59">
        <f>SUMIF('ФСС НС ЯН'!$A$5:$A$375,A59,'ФСС НС ЯН'!$B$5:$B$375)</f>
        <v>728.6</v>
      </c>
      <c r="BW59">
        <f t="shared" si="6"/>
        <v>0</v>
      </c>
      <c r="BX59">
        <f t="shared" si="7"/>
        <v>0</v>
      </c>
      <c r="BY59">
        <f t="shared" si="8"/>
        <v>0</v>
      </c>
      <c r="BZ59">
        <f t="shared" si="9"/>
        <v>0</v>
      </c>
      <c r="CA59">
        <f t="shared" si="10"/>
        <v>0</v>
      </c>
      <c r="CB59">
        <f t="shared" si="11"/>
        <v>0</v>
      </c>
    </row>
    <row r="60" spans="1:80" ht="11.1" hidden="1" customHeight="1" outlineLevel="4" x14ac:dyDescent="0.2">
      <c r="A60" s="14" t="s">
        <v>100</v>
      </c>
      <c r="B60" s="64">
        <f t="shared" si="5"/>
        <v>1</v>
      </c>
      <c r="C60" s="37"/>
      <c r="D60" s="17">
        <v>64192</v>
      </c>
      <c r="E60" s="17">
        <v>31250</v>
      </c>
      <c r="F60" s="13"/>
      <c r="G60" s="17">
        <v>31250</v>
      </c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2"/>
      <c r="Y60" s="13"/>
      <c r="Z60" s="13"/>
      <c r="AA60" s="13"/>
      <c r="AB60" s="13"/>
      <c r="AC60" s="13"/>
      <c r="AD60" s="13"/>
      <c r="AE60" s="13"/>
      <c r="AF60" s="13"/>
      <c r="AG60" s="17">
        <v>2560</v>
      </c>
      <c r="AH60" s="17">
        <v>2560</v>
      </c>
      <c r="AI60" s="17">
        <v>4395</v>
      </c>
      <c r="AJ60" s="13"/>
      <c r="AK60" s="13"/>
      <c r="AL60" s="13"/>
      <c r="AM60" s="13"/>
      <c r="AN60" s="13"/>
      <c r="AO60" s="17">
        <v>4395</v>
      </c>
      <c r="AP60" s="17">
        <v>85892</v>
      </c>
      <c r="AQ60" s="13"/>
      <c r="AR60" s="17">
        <v>64192</v>
      </c>
      <c r="AS60" s="13"/>
      <c r="AT60" s="17">
        <v>21700</v>
      </c>
      <c r="AU60" s="13"/>
      <c r="AV60" s="17">
        <v>5155</v>
      </c>
      <c r="AW60" s="93"/>
      <c r="AX60" s="93"/>
      <c r="AY60" s="93"/>
      <c r="AZ60" s="93"/>
      <c r="BA60" s="93"/>
      <c r="BB60" s="93"/>
      <c r="BC60" s="93"/>
      <c r="BD60" s="93"/>
      <c r="BE60" s="93"/>
      <c r="BF60" s="93"/>
      <c r="BG60" s="93"/>
      <c r="BH60" s="93"/>
      <c r="BI60" s="93"/>
      <c r="BJ60" s="93"/>
      <c r="BK60" s="93"/>
      <c r="BL60" s="93"/>
      <c r="BM60" s="93"/>
      <c r="BN60" s="93"/>
      <c r="BO60" s="93"/>
      <c r="BP60" s="93"/>
      <c r="BQ60" s="93"/>
      <c r="BR60">
        <f>SUMIF('ОПС ЯН'!$A$5:$A$375,A60,'ОПС ЯН'!$B$5:$B$375)</f>
        <v>7438.2</v>
      </c>
      <c r="BT60">
        <f>SUMIF('ФОМС ЯН'!$A$5:$A$360,A60,'ФОМС ЯН'!$B$5:$B$360)</f>
        <v>1724.31</v>
      </c>
      <c r="BU60">
        <f>SUMIF('ФСС ЯН'!$A$5:$A$375,A60,'ФСС ЯН'!$B$5:$B$375)</f>
        <v>980.49</v>
      </c>
      <c r="BV60">
        <f>SUMIF('ФСС НС ЯН'!$A$5:$A$375,A60,'ФСС НС ЯН'!$B$5:$B$375)</f>
        <v>710.01</v>
      </c>
      <c r="BW60">
        <f t="shared" si="6"/>
        <v>0</v>
      </c>
      <c r="BX60">
        <f t="shared" si="7"/>
        <v>0</v>
      </c>
      <c r="BY60">
        <f t="shared" si="8"/>
        <v>0</v>
      </c>
      <c r="BZ60">
        <f t="shared" si="9"/>
        <v>0</v>
      </c>
      <c r="CA60">
        <f t="shared" si="10"/>
        <v>0</v>
      </c>
      <c r="CB60">
        <f t="shared" si="11"/>
        <v>0</v>
      </c>
    </row>
    <row r="61" spans="1:80" ht="11.1" hidden="1" customHeight="1" outlineLevel="4" x14ac:dyDescent="0.2">
      <c r="A61" s="14" t="s">
        <v>101</v>
      </c>
      <c r="B61" s="64">
        <f t="shared" si="5"/>
        <v>1</v>
      </c>
      <c r="C61" s="37"/>
      <c r="D61" s="13"/>
      <c r="E61" s="17">
        <v>18391</v>
      </c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2"/>
      <c r="Y61" s="13"/>
      <c r="Z61" s="17">
        <v>18391</v>
      </c>
      <c r="AA61" s="13"/>
      <c r="AB61" s="13"/>
      <c r="AC61" s="13"/>
      <c r="AD61" s="13"/>
      <c r="AE61" s="13"/>
      <c r="AF61" s="13"/>
      <c r="AG61" s="13"/>
      <c r="AH61" s="13"/>
      <c r="AI61" s="17">
        <v>2391</v>
      </c>
      <c r="AJ61" s="13"/>
      <c r="AK61" s="13"/>
      <c r="AL61" s="13"/>
      <c r="AM61" s="13"/>
      <c r="AN61" s="13"/>
      <c r="AO61" s="17">
        <v>2391</v>
      </c>
      <c r="AP61" s="17">
        <v>16000</v>
      </c>
      <c r="AQ61" s="17">
        <v>16000</v>
      </c>
      <c r="AR61" s="13"/>
      <c r="AS61" s="13"/>
      <c r="AT61" s="13"/>
      <c r="AU61" s="13"/>
      <c r="AV61" s="13"/>
      <c r="AW61" s="95"/>
      <c r="AX61" s="95"/>
      <c r="AY61" s="95"/>
      <c r="AZ61" s="95"/>
      <c r="BA61" s="95"/>
      <c r="BB61" s="95"/>
      <c r="BC61" s="95"/>
      <c r="BD61" s="95"/>
      <c r="BE61" s="95"/>
      <c r="BF61" s="95"/>
      <c r="BG61" s="95"/>
      <c r="BH61" s="95"/>
      <c r="BI61" s="95"/>
      <c r="BJ61" s="95"/>
      <c r="BK61" s="95"/>
      <c r="BL61" s="95"/>
      <c r="BM61" s="95"/>
      <c r="BN61" s="95"/>
      <c r="BO61" s="95"/>
      <c r="BP61" s="95"/>
      <c r="BQ61" s="95"/>
      <c r="BR61">
        <f>SUMIF('ОПС ЯН'!$A$5:$A$375,A61,'ОПС ЯН'!$B$5:$B$375)</f>
        <v>0</v>
      </c>
      <c r="BT61">
        <f>SUMIF('ФОМС ЯН'!$A$5:$A$360,A61,'ФОМС ЯН'!$B$5:$B$360)</f>
        <v>0</v>
      </c>
      <c r="BU61">
        <f>SUMIF('ФСС ЯН'!$A$5:$A$375,A61,'ФСС ЯН'!$B$5:$B$375)</f>
        <v>0</v>
      </c>
      <c r="BV61">
        <f>SUMIF('ФСС НС ЯН'!$A$5:$A$375,A61,'ФСС НС ЯН'!$B$5:$B$375)</f>
        <v>0</v>
      </c>
      <c r="BW61">
        <f t="shared" si="6"/>
        <v>0</v>
      </c>
      <c r="BX61">
        <f t="shared" si="7"/>
        <v>0</v>
      </c>
      <c r="BY61">
        <f t="shared" si="8"/>
        <v>0</v>
      </c>
      <c r="BZ61">
        <f t="shared" si="9"/>
        <v>0</v>
      </c>
      <c r="CA61">
        <f t="shared" si="10"/>
        <v>0</v>
      </c>
      <c r="CB61">
        <f t="shared" si="11"/>
        <v>0</v>
      </c>
    </row>
    <row r="62" spans="1:80" ht="11.1" hidden="1" customHeight="1" outlineLevel="4" x14ac:dyDescent="0.2">
      <c r="A62" s="14" t="s">
        <v>102</v>
      </c>
      <c r="B62" s="64">
        <f t="shared" si="5"/>
        <v>1</v>
      </c>
      <c r="C62" s="37"/>
      <c r="D62" s="13"/>
      <c r="E62" s="17">
        <v>50000</v>
      </c>
      <c r="F62" s="13"/>
      <c r="G62" s="17">
        <v>50000</v>
      </c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7">
        <v>2400</v>
      </c>
      <c r="AH62" s="17">
        <v>2400</v>
      </c>
      <c r="AI62" s="17">
        <v>6630</v>
      </c>
      <c r="AJ62" s="13"/>
      <c r="AK62" s="13"/>
      <c r="AL62" s="13"/>
      <c r="AM62" s="13"/>
      <c r="AN62" s="13"/>
      <c r="AO62" s="17">
        <v>6630</v>
      </c>
      <c r="AP62" s="17">
        <v>21700</v>
      </c>
      <c r="AQ62" s="13"/>
      <c r="AR62" s="13"/>
      <c r="AS62" s="13"/>
      <c r="AT62" s="17">
        <v>21700</v>
      </c>
      <c r="AU62" s="13"/>
      <c r="AV62" s="17">
        <v>21670</v>
      </c>
      <c r="AW62" s="93"/>
      <c r="AX62" s="93"/>
      <c r="AY62" s="93"/>
      <c r="AZ62" s="93"/>
      <c r="BA62" s="93"/>
      <c r="BB62" s="93"/>
      <c r="BC62" s="93"/>
      <c r="BD62" s="93"/>
      <c r="BE62" s="93"/>
      <c r="BF62" s="93"/>
      <c r="BG62" s="93"/>
      <c r="BH62" s="93"/>
      <c r="BI62" s="93"/>
      <c r="BJ62" s="93"/>
      <c r="BK62" s="93"/>
      <c r="BL62" s="93"/>
      <c r="BM62" s="93"/>
      <c r="BN62" s="93"/>
      <c r="BO62" s="93"/>
      <c r="BP62" s="93"/>
      <c r="BQ62" s="93"/>
      <c r="BR62">
        <f>SUMIF('ОПС ЯН'!$A$5:$A$375,A62,'ОПС ЯН'!$B$5:$B$375)</f>
        <v>11528</v>
      </c>
      <c r="BT62">
        <f>SUMIF('ФОМС ЯН'!$A$5:$A$360,A62,'ФОМС ЯН'!$B$5:$B$360)</f>
        <v>2672.4</v>
      </c>
      <c r="BU62">
        <f>SUMIF('ФСС ЯН'!$A$5:$A$375,A62,'ФСС ЯН'!$B$5:$B$375)</f>
        <v>1519.6</v>
      </c>
      <c r="BV62">
        <f>SUMIF('ФСС НС ЯН'!$A$5:$A$375,A62,'ФСС НС ЯН'!$B$5:$B$375)</f>
        <v>1100.4000000000001</v>
      </c>
      <c r="BW62">
        <f t="shared" si="6"/>
        <v>0</v>
      </c>
      <c r="BX62">
        <f t="shared" si="7"/>
        <v>0</v>
      </c>
      <c r="BY62">
        <f t="shared" si="8"/>
        <v>0</v>
      </c>
      <c r="BZ62">
        <f t="shared" si="9"/>
        <v>0</v>
      </c>
      <c r="CA62">
        <f t="shared" si="10"/>
        <v>0</v>
      </c>
      <c r="CB62">
        <f t="shared" si="11"/>
        <v>0</v>
      </c>
    </row>
    <row r="63" spans="1:80" ht="11.1" hidden="1" customHeight="1" outlineLevel="4" x14ac:dyDescent="0.2">
      <c r="A63" s="14" t="s">
        <v>103</v>
      </c>
      <c r="B63" s="64">
        <f t="shared" si="5"/>
        <v>1</v>
      </c>
      <c r="C63" s="37"/>
      <c r="D63" s="17">
        <v>64193</v>
      </c>
      <c r="E63" s="17">
        <v>31250</v>
      </c>
      <c r="F63" s="13"/>
      <c r="G63" s="17">
        <v>31250</v>
      </c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2"/>
      <c r="Y63" s="13"/>
      <c r="Z63" s="13"/>
      <c r="AA63" s="13"/>
      <c r="AB63" s="13"/>
      <c r="AC63" s="13"/>
      <c r="AD63" s="13"/>
      <c r="AE63" s="13"/>
      <c r="AF63" s="13"/>
      <c r="AG63" s="17">
        <v>2560</v>
      </c>
      <c r="AH63" s="17">
        <v>2560</v>
      </c>
      <c r="AI63" s="17">
        <v>4395</v>
      </c>
      <c r="AJ63" s="13"/>
      <c r="AK63" s="13"/>
      <c r="AL63" s="13"/>
      <c r="AM63" s="13"/>
      <c r="AN63" s="13"/>
      <c r="AO63" s="17">
        <v>4395</v>
      </c>
      <c r="AP63" s="17">
        <v>77193</v>
      </c>
      <c r="AQ63" s="13"/>
      <c r="AR63" s="17">
        <v>64193</v>
      </c>
      <c r="AS63" s="13"/>
      <c r="AT63" s="17">
        <v>13000</v>
      </c>
      <c r="AU63" s="13"/>
      <c r="AV63" s="17">
        <v>13855</v>
      </c>
      <c r="AW63" s="93"/>
      <c r="AX63" s="93"/>
      <c r="AY63" s="93"/>
      <c r="AZ63" s="93"/>
      <c r="BA63" s="93"/>
      <c r="BB63" s="93"/>
      <c r="BC63" s="93"/>
      <c r="BD63" s="93"/>
      <c r="BE63" s="93"/>
      <c r="BF63" s="93"/>
      <c r="BG63" s="93"/>
      <c r="BH63" s="93"/>
      <c r="BI63" s="93"/>
      <c r="BJ63" s="93"/>
      <c r="BK63" s="93"/>
      <c r="BL63" s="93"/>
      <c r="BM63" s="93"/>
      <c r="BN63" s="93"/>
      <c r="BO63" s="93"/>
      <c r="BP63" s="93"/>
      <c r="BQ63" s="93"/>
      <c r="BR63">
        <f>SUMIF('ОПС ЯН'!$A$5:$A$375,A63,'ОПС ЯН'!$B$5:$B$375)</f>
        <v>7438.2</v>
      </c>
      <c r="BT63">
        <f>SUMIF('ФОМС ЯН'!$A$5:$A$360,A63,'ФОМС ЯН'!$B$5:$B$360)</f>
        <v>1724.31</v>
      </c>
      <c r="BU63">
        <f>SUMIF('ФСС ЯН'!$A$5:$A$375,A63,'ФСС ЯН'!$B$5:$B$375)</f>
        <v>980.49</v>
      </c>
      <c r="BV63">
        <f>SUMIF('ФСС НС ЯН'!$A$5:$A$375,A63,'ФСС НС ЯН'!$B$5:$B$375)</f>
        <v>710.01</v>
      </c>
      <c r="BW63">
        <f t="shared" si="6"/>
        <v>0</v>
      </c>
      <c r="BX63">
        <f t="shared" si="7"/>
        <v>0</v>
      </c>
      <c r="BY63">
        <f t="shared" si="8"/>
        <v>0</v>
      </c>
      <c r="BZ63">
        <f t="shared" si="9"/>
        <v>0</v>
      </c>
      <c r="CA63">
        <f t="shared" si="10"/>
        <v>0</v>
      </c>
      <c r="CB63">
        <f t="shared" si="11"/>
        <v>0</v>
      </c>
    </row>
    <row r="64" spans="1:80" ht="11.1" hidden="1" customHeight="1" outlineLevel="4" x14ac:dyDescent="0.2">
      <c r="A64" s="14" t="s">
        <v>104</v>
      </c>
      <c r="B64" s="64">
        <f t="shared" si="5"/>
        <v>1</v>
      </c>
      <c r="C64" s="37"/>
      <c r="D64" s="17">
        <v>60070.09</v>
      </c>
      <c r="E64" s="17">
        <v>63750.01</v>
      </c>
      <c r="F64" s="13"/>
      <c r="G64" s="17">
        <v>50000</v>
      </c>
      <c r="H64" s="13"/>
      <c r="I64" s="13"/>
      <c r="J64" s="17">
        <v>13750.01</v>
      </c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7">
        <v>2560</v>
      </c>
      <c r="AH64" s="17">
        <v>2560</v>
      </c>
      <c r="AI64" s="17">
        <v>8620</v>
      </c>
      <c r="AJ64" s="13"/>
      <c r="AK64" s="13"/>
      <c r="AL64" s="13"/>
      <c r="AM64" s="13"/>
      <c r="AN64" s="13"/>
      <c r="AO64" s="17">
        <v>8620</v>
      </c>
      <c r="AP64" s="17">
        <v>87770.09</v>
      </c>
      <c r="AQ64" s="13"/>
      <c r="AR64" s="17">
        <v>60070.09</v>
      </c>
      <c r="AS64" s="13"/>
      <c r="AT64" s="17">
        <v>27700</v>
      </c>
      <c r="AU64" s="13"/>
      <c r="AV64" s="17">
        <v>27430.01</v>
      </c>
      <c r="AW64" s="93"/>
      <c r="AX64" s="93"/>
      <c r="AY64" s="93"/>
      <c r="AZ64" s="93"/>
      <c r="BA64" s="93"/>
      <c r="BB64" s="93"/>
      <c r="BC64" s="93"/>
      <c r="BD64" s="93"/>
      <c r="BE64" s="93"/>
      <c r="BF64" s="93"/>
      <c r="BG64" s="93"/>
      <c r="BH64" s="93"/>
      <c r="BI64" s="93"/>
      <c r="BJ64" s="93"/>
      <c r="BK64" s="93"/>
      <c r="BL64" s="93"/>
      <c r="BM64" s="93"/>
      <c r="BN64" s="93"/>
      <c r="BO64" s="93"/>
      <c r="BP64" s="93"/>
      <c r="BQ64" s="93"/>
      <c r="BR64">
        <f>SUMIF('ОПС ЯН'!$A$5:$A$375,A64,'ОПС ЯН'!$B$5:$B$375)</f>
        <v>14588.2</v>
      </c>
      <c r="BT64">
        <f>SUMIF('ФОМС ЯН'!$A$5:$A$360,A64,'ФОМС ЯН'!$B$5:$B$360)</f>
        <v>3381.81</v>
      </c>
      <c r="BU64">
        <f>SUMIF('ФСС ЯН'!$A$5:$A$375,A64,'ФСС ЯН'!$B$5:$B$375)</f>
        <v>1922.99</v>
      </c>
      <c r="BV64">
        <f>SUMIF('ФСС НС ЯН'!$A$5:$A$375,A64,'ФСС НС ЯН'!$B$5:$B$375)</f>
        <v>1392.51</v>
      </c>
      <c r="BW64">
        <f t="shared" si="6"/>
        <v>0</v>
      </c>
      <c r="BX64">
        <f t="shared" si="7"/>
        <v>0</v>
      </c>
      <c r="BY64">
        <f t="shared" si="8"/>
        <v>0</v>
      </c>
      <c r="BZ64">
        <f t="shared" si="9"/>
        <v>0</v>
      </c>
      <c r="CA64">
        <f t="shared" si="10"/>
        <v>0</v>
      </c>
      <c r="CB64">
        <f t="shared" si="11"/>
        <v>0</v>
      </c>
    </row>
    <row r="65" spans="1:80" s="27" customFormat="1" ht="11.1" hidden="1" customHeight="1" outlineLevel="3" x14ac:dyDescent="0.2">
      <c r="A65" s="24" t="s">
        <v>105</v>
      </c>
      <c r="B65" s="63">
        <f>SUM(B66:B67)</f>
        <v>2</v>
      </c>
      <c r="C65" s="100"/>
      <c r="D65" s="34">
        <v>82118</v>
      </c>
      <c r="E65" s="34">
        <v>29921.88</v>
      </c>
      <c r="F65" s="26"/>
      <c r="G65" s="34">
        <v>19921.88</v>
      </c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5"/>
      <c r="X65" s="25"/>
      <c r="Y65" s="26"/>
      <c r="Z65" s="26"/>
      <c r="AA65" s="26"/>
      <c r="AB65" s="26"/>
      <c r="AC65" s="26"/>
      <c r="AD65" s="26"/>
      <c r="AE65" s="26"/>
      <c r="AF65" s="34">
        <v>10000</v>
      </c>
      <c r="AG65" s="34">
        <v>2560</v>
      </c>
      <c r="AH65" s="34">
        <v>2560</v>
      </c>
      <c r="AI65" s="34">
        <v>2923</v>
      </c>
      <c r="AJ65" s="26"/>
      <c r="AK65" s="26"/>
      <c r="AL65" s="26"/>
      <c r="AM65" s="26"/>
      <c r="AN65" s="26"/>
      <c r="AO65" s="34">
        <v>2923</v>
      </c>
      <c r="AP65" s="34">
        <v>109818</v>
      </c>
      <c r="AQ65" s="26"/>
      <c r="AR65" s="34">
        <v>82118</v>
      </c>
      <c r="AS65" s="26"/>
      <c r="AT65" s="34">
        <v>27700</v>
      </c>
      <c r="AU65" s="26"/>
      <c r="AV65" s="29">
        <v>-701.12</v>
      </c>
      <c r="AW65" s="29"/>
      <c r="AX65" s="29"/>
      <c r="AY65" s="29"/>
      <c r="AZ65" s="29"/>
      <c r="BA65" s="29"/>
      <c r="BB65" s="29"/>
      <c r="BC65" s="29"/>
      <c r="BD65" s="29"/>
      <c r="BE65" s="29"/>
      <c r="BF65" s="29"/>
      <c r="BG65" s="29"/>
      <c r="BH65" s="29"/>
      <c r="BI65" s="29"/>
      <c r="BJ65" s="29"/>
      <c r="BK65" s="29"/>
      <c r="BL65" s="29"/>
      <c r="BM65" s="29"/>
      <c r="BN65" s="29"/>
      <c r="BO65" s="29"/>
      <c r="BP65" s="29"/>
      <c r="BQ65" s="29"/>
      <c r="BR65" s="63">
        <f t="shared" ref="BR65:CB65" si="33">SUM(BR66:BR67)</f>
        <v>4946.01</v>
      </c>
      <c r="BS65" s="63"/>
      <c r="BT65" s="63">
        <f t="shared" si="33"/>
        <v>1146.58</v>
      </c>
      <c r="BU65" s="63">
        <f t="shared" si="33"/>
        <v>651.97</v>
      </c>
      <c r="BV65" s="63">
        <f t="shared" si="33"/>
        <v>472.12</v>
      </c>
      <c r="BW65" s="63">
        <f t="shared" si="33"/>
        <v>0</v>
      </c>
      <c r="BX65" s="63">
        <f t="shared" si="33"/>
        <v>0</v>
      </c>
      <c r="BY65" s="63">
        <f t="shared" si="33"/>
        <v>0</v>
      </c>
      <c r="BZ65" s="63">
        <f t="shared" si="33"/>
        <v>0</v>
      </c>
      <c r="CA65" s="63">
        <f t="shared" si="33"/>
        <v>0</v>
      </c>
      <c r="CB65" s="63">
        <f t="shared" si="33"/>
        <v>0</v>
      </c>
    </row>
    <row r="66" spans="1:80" ht="11.1" hidden="1" customHeight="1" outlineLevel="4" x14ac:dyDescent="0.2">
      <c r="A66" s="14" t="s">
        <v>106</v>
      </c>
      <c r="B66" s="64">
        <f t="shared" si="5"/>
        <v>1</v>
      </c>
      <c r="C66" s="37"/>
      <c r="D66" s="17">
        <v>82118</v>
      </c>
      <c r="E66" s="17">
        <v>19921.88</v>
      </c>
      <c r="F66" s="13"/>
      <c r="G66" s="17">
        <v>19921.88</v>
      </c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2"/>
      <c r="Y66" s="13"/>
      <c r="Z66" s="13"/>
      <c r="AA66" s="13"/>
      <c r="AB66" s="13"/>
      <c r="AC66" s="13"/>
      <c r="AD66" s="13"/>
      <c r="AE66" s="13"/>
      <c r="AF66" s="13"/>
      <c r="AG66" s="17">
        <v>2560</v>
      </c>
      <c r="AH66" s="17">
        <v>2560</v>
      </c>
      <c r="AI66" s="17">
        <v>2923</v>
      </c>
      <c r="AJ66" s="13"/>
      <c r="AK66" s="13"/>
      <c r="AL66" s="13"/>
      <c r="AM66" s="13"/>
      <c r="AN66" s="13"/>
      <c r="AO66" s="17">
        <v>2923</v>
      </c>
      <c r="AP66" s="17">
        <v>109818</v>
      </c>
      <c r="AQ66" s="13"/>
      <c r="AR66" s="17">
        <v>82118</v>
      </c>
      <c r="AS66" s="13"/>
      <c r="AT66" s="17">
        <v>27700</v>
      </c>
      <c r="AU66" s="13"/>
      <c r="AV66" s="18">
        <v>-10701.12</v>
      </c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BM66" s="94"/>
      <c r="BN66" s="94"/>
      <c r="BO66" s="94"/>
      <c r="BP66" s="94"/>
      <c r="BQ66" s="94"/>
      <c r="BR66">
        <f>SUMIF('ОПС ЯН'!$A$5:$A$375,A66,'ОПС ЯН'!$B$5:$B$375)</f>
        <v>4946.01</v>
      </c>
      <c r="BT66">
        <f>SUMIF('ФОМС ЯН'!$A$5:$A$360,A66,'ФОМС ЯН'!$B$5:$B$360)</f>
        <v>1146.58</v>
      </c>
      <c r="BU66">
        <f>SUMIF('ФСС ЯН'!$A$5:$A$375,A66,'ФСС ЯН'!$B$5:$B$375)</f>
        <v>651.97</v>
      </c>
      <c r="BV66">
        <f>SUMIF('ФСС НС ЯН'!$A$5:$A$375,A66,'ФСС НС ЯН'!$B$5:$B$375)</f>
        <v>472.12</v>
      </c>
      <c r="BW66">
        <f t="shared" si="6"/>
        <v>0</v>
      </c>
      <c r="BX66">
        <f t="shared" si="7"/>
        <v>0</v>
      </c>
      <c r="BY66">
        <f t="shared" si="8"/>
        <v>0</v>
      </c>
      <c r="BZ66">
        <f t="shared" si="9"/>
        <v>0</v>
      </c>
      <c r="CA66">
        <f t="shared" si="10"/>
        <v>0</v>
      </c>
      <c r="CB66">
        <f t="shared" si="11"/>
        <v>0</v>
      </c>
    </row>
    <row r="67" spans="1:80" ht="11.1" hidden="1" customHeight="1" outlineLevel="4" x14ac:dyDescent="0.2">
      <c r="A67" s="14" t="s">
        <v>107</v>
      </c>
      <c r="B67" s="64">
        <f t="shared" si="5"/>
        <v>1</v>
      </c>
      <c r="C67" s="37"/>
      <c r="D67" s="13"/>
      <c r="E67" s="17">
        <v>10000</v>
      </c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2"/>
      <c r="X67" s="12"/>
      <c r="Y67" s="13"/>
      <c r="Z67" s="13"/>
      <c r="AA67" s="13"/>
      <c r="AB67" s="13"/>
      <c r="AC67" s="13"/>
      <c r="AD67" s="13"/>
      <c r="AE67" s="13"/>
      <c r="AF67" s="17">
        <v>10000</v>
      </c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7">
        <v>10000</v>
      </c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3"/>
      <c r="BJ67" s="93"/>
      <c r="BK67" s="93"/>
      <c r="BL67" s="93"/>
      <c r="BM67" s="93"/>
      <c r="BN67" s="93"/>
      <c r="BO67" s="93"/>
      <c r="BP67" s="93"/>
      <c r="BQ67" s="93"/>
      <c r="BR67">
        <f>SUMIF('ОПС ЯН'!$A$5:$A$375,A67,'ОПС ЯН'!$B$5:$B$375)</f>
        <v>0</v>
      </c>
      <c r="BT67">
        <f>SUMIF('ФОМС ЯН'!$A$5:$A$360,A67,'ФОМС ЯН'!$B$5:$B$360)</f>
        <v>0</v>
      </c>
      <c r="BU67">
        <f>SUMIF('ФСС ЯН'!$A$5:$A$375,A67,'ФСС ЯН'!$B$5:$B$375)</f>
        <v>0</v>
      </c>
      <c r="BV67">
        <f>SUMIF('ФСС НС ЯН'!$A$5:$A$375,A67,'ФСС НС ЯН'!$B$5:$B$375)</f>
        <v>0</v>
      </c>
      <c r="BW67">
        <f t="shared" si="6"/>
        <v>0</v>
      </c>
      <c r="BX67">
        <f t="shared" si="7"/>
        <v>0</v>
      </c>
      <c r="BY67">
        <f t="shared" si="8"/>
        <v>0</v>
      </c>
      <c r="BZ67">
        <f t="shared" si="9"/>
        <v>0</v>
      </c>
      <c r="CA67">
        <f t="shared" si="10"/>
        <v>0</v>
      </c>
      <c r="CB67">
        <f t="shared" si="11"/>
        <v>0</v>
      </c>
    </row>
    <row r="68" spans="1:80" s="27" customFormat="1" ht="11.1" hidden="1" customHeight="1" outlineLevel="3" x14ac:dyDescent="0.2">
      <c r="A68" s="24" t="s">
        <v>108</v>
      </c>
      <c r="B68" s="63">
        <f>SUM(B69)</f>
        <v>1</v>
      </c>
      <c r="C68" s="100"/>
      <c r="D68" s="34">
        <v>93404.59</v>
      </c>
      <c r="E68" s="34">
        <v>67500</v>
      </c>
      <c r="F68" s="26"/>
      <c r="G68" s="34">
        <v>67500</v>
      </c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34">
        <v>2560</v>
      </c>
      <c r="AH68" s="34">
        <v>2560</v>
      </c>
      <c r="AI68" s="34">
        <v>9108</v>
      </c>
      <c r="AJ68" s="26"/>
      <c r="AK68" s="26"/>
      <c r="AL68" s="26"/>
      <c r="AM68" s="26"/>
      <c r="AN68" s="26"/>
      <c r="AO68" s="34">
        <v>9108</v>
      </c>
      <c r="AP68" s="34">
        <v>122704.59</v>
      </c>
      <c r="AQ68" s="26"/>
      <c r="AR68" s="34">
        <v>93404.59</v>
      </c>
      <c r="AS68" s="26"/>
      <c r="AT68" s="34">
        <v>29300</v>
      </c>
      <c r="AU68" s="26"/>
      <c r="AV68" s="34">
        <v>29092</v>
      </c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63">
        <f t="shared" ref="BR68:CB68" si="34">SUM(BR69)</f>
        <v>15413.2</v>
      </c>
      <c r="BS68" s="63"/>
      <c r="BT68" s="63">
        <f t="shared" si="34"/>
        <v>3573.06</v>
      </c>
      <c r="BU68" s="63">
        <f t="shared" si="34"/>
        <v>2031.74</v>
      </c>
      <c r="BV68" s="63">
        <f t="shared" si="34"/>
        <v>1471.26</v>
      </c>
      <c r="BW68" s="63">
        <f t="shared" si="34"/>
        <v>0</v>
      </c>
      <c r="BX68" s="63">
        <f t="shared" si="34"/>
        <v>0</v>
      </c>
      <c r="BY68" s="63">
        <f t="shared" si="34"/>
        <v>0</v>
      </c>
      <c r="BZ68" s="63">
        <f t="shared" si="34"/>
        <v>0</v>
      </c>
      <c r="CA68" s="63">
        <f t="shared" si="34"/>
        <v>0</v>
      </c>
      <c r="CB68" s="63">
        <f t="shared" si="34"/>
        <v>0</v>
      </c>
    </row>
    <row r="69" spans="1:80" ht="11.1" hidden="1" customHeight="1" outlineLevel="4" x14ac:dyDescent="0.2">
      <c r="A69" s="14" t="s">
        <v>109</v>
      </c>
      <c r="B69" s="64">
        <f t="shared" si="5"/>
        <v>1</v>
      </c>
      <c r="C69" s="37"/>
      <c r="D69" s="17">
        <v>93404.59</v>
      </c>
      <c r="E69" s="17">
        <v>67500</v>
      </c>
      <c r="F69" s="13"/>
      <c r="G69" s="17">
        <v>67500</v>
      </c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7">
        <v>2560</v>
      </c>
      <c r="AH69" s="17">
        <v>2560</v>
      </c>
      <c r="AI69" s="17">
        <v>9108</v>
      </c>
      <c r="AJ69" s="13"/>
      <c r="AK69" s="13"/>
      <c r="AL69" s="13"/>
      <c r="AM69" s="13"/>
      <c r="AN69" s="13"/>
      <c r="AO69" s="17">
        <v>9108</v>
      </c>
      <c r="AP69" s="17">
        <v>122704.59</v>
      </c>
      <c r="AQ69" s="13"/>
      <c r="AR69" s="17">
        <v>93404.59</v>
      </c>
      <c r="AS69" s="13"/>
      <c r="AT69" s="17">
        <v>29300</v>
      </c>
      <c r="AU69" s="13"/>
      <c r="AV69" s="17">
        <v>29092</v>
      </c>
      <c r="AW69" s="93"/>
      <c r="AX69" s="93"/>
      <c r="AY69" s="93"/>
      <c r="AZ69" s="93"/>
      <c r="BA69" s="93"/>
      <c r="BB69" s="93"/>
      <c r="BC69" s="93"/>
      <c r="BD69" s="93"/>
      <c r="BE69" s="93"/>
      <c r="BF69" s="93"/>
      <c r="BG69" s="93"/>
      <c r="BH69" s="93"/>
      <c r="BI69" s="93"/>
      <c r="BJ69" s="93"/>
      <c r="BK69" s="93"/>
      <c r="BL69" s="93"/>
      <c r="BM69" s="93"/>
      <c r="BN69" s="93"/>
      <c r="BO69" s="93"/>
      <c r="BP69" s="93"/>
      <c r="BQ69" s="93"/>
      <c r="BR69">
        <f>SUMIF('ОПС ЯН'!$A$5:$A$375,A69,'ОПС ЯН'!$B$5:$B$375)</f>
        <v>15413.2</v>
      </c>
      <c r="BT69">
        <f>SUMIF('ФОМС ЯН'!$A$5:$A$360,A69,'ФОМС ЯН'!$B$5:$B$360)</f>
        <v>3573.06</v>
      </c>
      <c r="BU69">
        <f>SUMIF('ФСС ЯН'!$A$5:$A$375,A69,'ФСС ЯН'!$B$5:$B$375)</f>
        <v>2031.74</v>
      </c>
      <c r="BV69">
        <f>SUMIF('ФСС НС ЯН'!$A$5:$A$375,A69,'ФСС НС ЯН'!$B$5:$B$375)</f>
        <v>1471.26</v>
      </c>
      <c r="BW69">
        <f t="shared" si="6"/>
        <v>0</v>
      </c>
      <c r="BX69">
        <f t="shared" si="7"/>
        <v>0</v>
      </c>
      <c r="BY69">
        <f t="shared" si="8"/>
        <v>0</v>
      </c>
      <c r="BZ69">
        <f t="shared" si="9"/>
        <v>0</v>
      </c>
      <c r="CA69">
        <f t="shared" si="10"/>
        <v>0</v>
      </c>
      <c r="CB69">
        <f t="shared" si="11"/>
        <v>0</v>
      </c>
    </row>
    <row r="70" spans="1:80" s="27" customFormat="1" ht="11.1" hidden="1" customHeight="1" outlineLevel="3" x14ac:dyDescent="0.2">
      <c r="A70" s="24" t="s">
        <v>110</v>
      </c>
      <c r="B70" s="63">
        <f>SUM(B71)</f>
        <v>1</v>
      </c>
      <c r="C70" s="100"/>
      <c r="D70" s="34">
        <v>33818</v>
      </c>
      <c r="E70" s="34">
        <v>22968.75</v>
      </c>
      <c r="F70" s="26"/>
      <c r="G70" s="34">
        <v>22968.75</v>
      </c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5"/>
      <c r="W70" s="26"/>
      <c r="X70" s="25"/>
      <c r="Y70" s="26"/>
      <c r="Z70" s="26"/>
      <c r="AA70" s="26"/>
      <c r="AB70" s="26"/>
      <c r="AC70" s="26"/>
      <c r="AD70" s="26"/>
      <c r="AE70" s="26"/>
      <c r="AF70" s="26"/>
      <c r="AG70" s="34">
        <v>2560</v>
      </c>
      <c r="AH70" s="34">
        <v>2560</v>
      </c>
      <c r="AI70" s="34">
        <v>3319</v>
      </c>
      <c r="AJ70" s="26"/>
      <c r="AK70" s="26"/>
      <c r="AL70" s="26"/>
      <c r="AM70" s="26"/>
      <c r="AN70" s="26"/>
      <c r="AO70" s="34">
        <v>3319</v>
      </c>
      <c r="AP70" s="34">
        <v>45218</v>
      </c>
      <c r="AQ70" s="26"/>
      <c r="AR70" s="34">
        <v>33818</v>
      </c>
      <c r="AS70" s="26"/>
      <c r="AT70" s="34">
        <v>11400</v>
      </c>
      <c r="AU70" s="26"/>
      <c r="AV70" s="34">
        <v>8249.75</v>
      </c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63">
        <f t="shared" ref="BR70:CB70" si="35">SUM(BR71)</f>
        <v>5616.33</v>
      </c>
      <c r="BS70" s="63"/>
      <c r="BT70" s="63">
        <f t="shared" si="35"/>
        <v>1301.97</v>
      </c>
      <c r="BU70" s="63">
        <f t="shared" si="35"/>
        <v>740.33</v>
      </c>
      <c r="BV70" s="63">
        <f t="shared" si="35"/>
        <v>536.1</v>
      </c>
      <c r="BW70" s="63">
        <f t="shared" si="35"/>
        <v>0</v>
      </c>
      <c r="BX70" s="63">
        <f t="shared" si="35"/>
        <v>0</v>
      </c>
      <c r="BY70" s="63">
        <f t="shared" si="35"/>
        <v>0</v>
      </c>
      <c r="BZ70" s="63">
        <f t="shared" si="35"/>
        <v>0</v>
      </c>
      <c r="CA70" s="63">
        <f t="shared" si="35"/>
        <v>0</v>
      </c>
      <c r="CB70" s="63">
        <f t="shared" si="35"/>
        <v>0</v>
      </c>
    </row>
    <row r="71" spans="1:80" ht="11.1" hidden="1" customHeight="1" outlineLevel="4" x14ac:dyDescent="0.2">
      <c r="A71" s="14" t="s">
        <v>111</v>
      </c>
      <c r="B71" s="64">
        <f t="shared" si="5"/>
        <v>1</v>
      </c>
      <c r="C71" s="37"/>
      <c r="D71" s="17">
        <v>33818</v>
      </c>
      <c r="E71" s="17">
        <v>22968.75</v>
      </c>
      <c r="F71" s="13"/>
      <c r="G71" s="17">
        <v>22968.75</v>
      </c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2"/>
      <c r="W71" s="13"/>
      <c r="X71" s="12"/>
      <c r="Y71" s="13"/>
      <c r="Z71" s="13"/>
      <c r="AA71" s="13"/>
      <c r="AB71" s="13"/>
      <c r="AC71" s="13"/>
      <c r="AD71" s="13"/>
      <c r="AE71" s="13"/>
      <c r="AF71" s="13"/>
      <c r="AG71" s="17">
        <v>2560</v>
      </c>
      <c r="AH71" s="17">
        <v>2560</v>
      </c>
      <c r="AI71" s="17">
        <v>3319</v>
      </c>
      <c r="AJ71" s="13"/>
      <c r="AK71" s="13"/>
      <c r="AL71" s="13"/>
      <c r="AM71" s="13"/>
      <c r="AN71" s="13"/>
      <c r="AO71" s="17">
        <v>3319</v>
      </c>
      <c r="AP71" s="17">
        <v>45218</v>
      </c>
      <c r="AQ71" s="13"/>
      <c r="AR71" s="17">
        <v>33818</v>
      </c>
      <c r="AS71" s="13"/>
      <c r="AT71" s="17">
        <v>11400</v>
      </c>
      <c r="AU71" s="13"/>
      <c r="AV71" s="17">
        <v>8249.75</v>
      </c>
      <c r="AW71" s="93"/>
      <c r="AX71" s="93"/>
      <c r="AY71" s="93"/>
      <c r="AZ71" s="93"/>
      <c r="BA71" s="93"/>
      <c r="BB71" s="93"/>
      <c r="BC71" s="93"/>
      <c r="BD71" s="93"/>
      <c r="BE71" s="93"/>
      <c r="BF71" s="93"/>
      <c r="BG71" s="93"/>
      <c r="BH71" s="93"/>
      <c r="BI71" s="93"/>
      <c r="BJ71" s="93"/>
      <c r="BK71" s="93"/>
      <c r="BL71" s="93"/>
      <c r="BM71" s="93"/>
      <c r="BN71" s="93"/>
      <c r="BO71" s="93"/>
      <c r="BP71" s="93"/>
      <c r="BQ71" s="93"/>
      <c r="BR71">
        <f>SUMIF('ОПС ЯН'!$A$5:$A$375,A71,'ОПС ЯН'!$B$5:$B$375)</f>
        <v>5616.33</v>
      </c>
      <c r="BT71">
        <f>SUMIF('ФОМС ЯН'!$A$5:$A$360,A71,'ФОМС ЯН'!$B$5:$B$360)</f>
        <v>1301.97</v>
      </c>
      <c r="BU71">
        <f>SUMIF('ФСС ЯН'!$A$5:$A$375,A71,'ФСС ЯН'!$B$5:$B$375)</f>
        <v>740.33</v>
      </c>
      <c r="BV71">
        <f>SUMIF('ФСС НС ЯН'!$A$5:$A$375,A71,'ФСС НС ЯН'!$B$5:$B$375)</f>
        <v>536.1</v>
      </c>
      <c r="BW71">
        <f t="shared" si="6"/>
        <v>0</v>
      </c>
      <c r="BX71">
        <f t="shared" si="7"/>
        <v>0</v>
      </c>
      <c r="BY71">
        <f t="shared" si="8"/>
        <v>0</v>
      </c>
      <c r="BZ71">
        <f t="shared" si="9"/>
        <v>0</v>
      </c>
      <c r="CA71">
        <f t="shared" si="10"/>
        <v>0</v>
      </c>
      <c r="CB71">
        <f t="shared" si="11"/>
        <v>0</v>
      </c>
    </row>
    <row r="72" spans="1:80" s="33" customFormat="1" ht="11.1" hidden="1" customHeight="1" outlineLevel="2" collapsed="1" x14ac:dyDescent="0.2">
      <c r="A72" s="30" t="s">
        <v>112</v>
      </c>
      <c r="B72" s="65">
        <f>B75+B73</f>
        <v>1</v>
      </c>
      <c r="C72" s="99"/>
      <c r="D72" s="35">
        <v>107739</v>
      </c>
      <c r="E72" s="35">
        <v>43118.94</v>
      </c>
      <c r="F72" s="32"/>
      <c r="G72" s="35">
        <v>8437.5</v>
      </c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5">
        <v>34681.440000000002</v>
      </c>
      <c r="V72" s="32"/>
      <c r="W72" s="32"/>
      <c r="X72" s="31"/>
      <c r="Y72" s="32"/>
      <c r="Z72" s="32"/>
      <c r="AA72" s="32"/>
      <c r="AB72" s="32"/>
      <c r="AC72" s="32"/>
      <c r="AD72" s="32"/>
      <c r="AE72" s="32"/>
      <c r="AF72" s="32"/>
      <c r="AG72" s="44">
        <v>800</v>
      </c>
      <c r="AH72" s="44">
        <v>800</v>
      </c>
      <c r="AI72" s="35">
        <v>5709</v>
      </c>
      <c r="AJ72" s="32"/>
      <c r="AK72" s="32"/>
      <c r="AL72" s="32"/>
      <c r="AM72" s="32"/>
      <c r="AN72" s="32"/>
      <c r="AO72" s="35">
        <v>5709</v>
      </c>
      <c r="AP72" s="35">
        <v>145211.44</v>
      </c>
      <c r="AQ72" s="35">
        <v>30172.44</v>
      </c>
      <c r="AR72" s="35">
        <v>107739</v>
      </c>
      <c r="AS72" s="32"/>
      <c r="AT72" s="35">
        <v>7300</v>
      </c>
      <c r="AU72" s="32"/>
      <c r="AV72" s="45">
        <v>-62.5</v>
      </c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  <c r="BM72" s="45"/>
      <c r="BN72" s="45"/>
      <c r="BO72" s="45"/>
      <c r="BP72" s="45"/>
      <c r="BQ72" s="45"/>
      <c r="BR72" s="65">
        <f t="shared" ref="BR72:BV72" si="36">BR75+BR73</f>
        <v>9662.17</v>
      </c>
      <c r="BS72" s="65"/>
      <c r="BT72" s="65">
        <f t="shared" si="36"/>
        <v>2239.87</v>
      </c>
      <c r="BU72" s="65">
        <f t="shared" si="36"/>
        <v>1273.6500000000001</v>
      </c>
      <c r="BV72" s="65">
        <f t="shared" si="36"/>
        <v>922.3</v>
      </c>
      <c r="BW72" s="65">
        <f t="shared" ref="BW72:CB72" si="37">BW75+BW73</f>
        <v>0</v>
      </c>
      <c r="BX72" s="65">
        <f t="shared" si="37"/>
        <v>0</v>
      </c>
      <c r="BY72" s="65">
        <f t="shared" si="37"/>
        <v>0</v>
      </c>
      <c r="BZ72" s="65">
        <f t="shared" si="37"/>
        <v>0</v>
      </c>
      <c r="CA72" s="65">
        <f t="shared" si="37"/>
        <v>0</v>
      </c>
      <c r="CB72" s="65">
        <f t="shared" si="37"/>
        <v>0</v>
      </c>
    </row>
    <row r="73" spans="1:80" s="27" customFormat="1" ht="11.1" hidden="1" customHeight="1" outlineLevel="3" x14ac:dyDescent="0.2">
      <c r="A73" s="24" t="s">
        <v>113</v>
      </c>
      <c r="B73" s="63">
        <f>SUM(B74)</f>
        <v>0</v>
      </c>
      <c r="C73" s="100"/>
      <c r="D73" s="34">
        <v>67443</v>
      </c>
      <c r="E73" s="25"/>
      <c r="F73" s="26"/>
      <c r="G73" s="25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34">
        <v>67443</v>
      </c>
      <c r="AQ73" s="26"/>
      <c r="AR73" s="34">
        <v>67443</v>
      </c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63">
        <f t="shared" ref="BR73:CB73" si="38">SUM(BR74)</f>
        <v>0</v>
      </c>
      <c r="BS73" s="63"/>
      <c r="BT73" s="63">
        <f t="shared" si="38"/>
        <v>0</v>
      </c>
      <c r="BU73" s="63">
        <f t="shared" si="38"/>
        <v>0</v>
      </c>
      <c r="BV73" s="63">
        <f t="shared" si="38"/>
        <v>0</v>
      </c>
      <c r="BW73" s="63">
        <f t="shared" si="38"/>
        <v>0</v>
      </c>
      <c r="BX73" s="63">
        <f t="shared" si="38"/>
        <v>0</v>
      </c>
      <c r="BY73" s="63">
        <f t="shared" si="38"/>
        <v>0</v>
      </c>
      <c r="BZ73" s="63">
        <f t="shared" si="38"/>
        <v>0</v>
      </c>
      <c r="CA73" s="63">
        <f t="shared" si="38"/>
        <v>0</v>
      </c>
      <c r="CB73" s="63">
        <f t="shared" si="38"/>
        <v>0</v>
      </c>
    </row>
    <row r="74" spans="1:80" ht="11.1" hidden="1" customHeight="1" outlineLevel="4" x14ac:dyDescent="0.2">
      <c r="A74" s="14" t="s">
        <v>114</v>
      </c>
      <c r="B74" s="64">
        <f t="shared" ref="B74:B137" si="39">COUNTIF(E74,"&gt;0")</f>
        <v>0</v>
      </c>
      <c r="C74" s="37"/>
      <c r="D74" s="17">
        <v>67443</v>
      </c>
      <c r="E74" s="12"/>
      <c r="F74" s="13"/>
      <c r="G74" s="12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7">
        <v>67443</v>
      </c>
      <c r="AQ74" s="13"/>
      <c r="AR74" s="17">
        <v>67443</v>
      </c>
      <c r="AS74" s="13"/>
      <c r="AT74" s="13"/>
      <c r="AU74" s="13"/>
      <c r="AV74" s="13"/>
      <c r="AW74" s="95"/>
      <c r="AX74" s="95"/>
      <c r="AY74" s="95"/>
      <c r="AZ74" s="95"/>
      <c r="BA74" s="95"/>
      <c r="BB74" s="95"/>
      <c r="BC74" s="95"/>
      <c r="BD74" s="95"/>
      <c r="BE74" s="95"/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BP74" s="95"/>
      <c r="BQ74" s="95"/>
      <c r="BR74">
        <f>SUMIF('ОПС ЯН'!$A$5:$A$375,A74,'ОПС ЯН'!$B$5:$B$375)</f>
        <v>0</v>
      </c>
      <c r="BT74">
        <f>SUMIF('ФОМС ЯН'!$A$5:$A$360,A74,'ФОМС ЯН'!$B$5:$B$360)</f>
        <v>0</v>
      </c>
      <c r="BU74">
        <f>SUMIF('ФСС ЯН'!$A$5:$A$375,A74,'ФСС ЯН'!$B$5:$B$375)</f>
        <v>0</v>
      </c>
      <c r="BV74">
        <f>SUMIF('ФСС НС ЯН'!$A$5:$A$375,A74,'ФСС НС ЯН'!$B$5:$B$375)</f>
        <v>0</v>
      </c>
      <c r="BW74">
        <f t="shared" ref="BW74:BW137" si="40">IF(AA74&gt;0,AA74*13%,0)</f>
        <v>0</v>
      </c>
      <c r="BX74">
        <f t="shared" ref="BX74:BX137" si="41">IF($AA$9&gt;0,$AA$9*22%,0)</f>
        <v>0</v>
      </c>
      <c r="BY74">
        <f t="shared" ref="BY74:BY137" si="42">IF($AA$9&gt;0,$AA$9*0%,0)</f>
        <v>0</v>
      </c>
      <c r="BZ74">
        <f t="shared" ref="BZ74:BZ137" si="43">IF($AA$9&gt;0,$AA$9*5.1%,0)</f>
        <v>0</v>
      </c>
      <c r="CA74">
        <f t="shared" ref="CA74:CA137" si="44">IF($AA$9&gt;0,$AA$9*2.9%,0)</f>
        <v>0</v>
      </c>
      <c r="CB74">
        <f t="shared" ref="CB74:CB137" si="45">IF($AA$9&gt;0,$AA$9*2.1%,0)</f>
        <v>0</v>
      </c>
    </row>
    <row r="75" spans="1:80" s="27" customFormat="1" ht="11.1" hidden="1" customHeight="1" outlineLevel="3" x14ac:dyDescent="0.2">
      <c r="A75" s="24" t="s">
        <v>115</v>
      </c>
      <c r="B75" s="63">
        <f>SUM(B76)</f>
        <v>1</v>
      </c>
      <c r="C75" s="100"/>
      <c r="D75" s="34">
        <v>40296</v>
      </c>
      <c r="E75" s="34">
        <v>43118.94</v>
      </c>
      <c r="F75" s="26"/>
      <c r="G75" s="34">
        <v>8437.5</v>
      </c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34">
        <v>34681.440000000002</v>
      </c>
      <c r="V75" s="26"/>
      <c r="W75" s="26"/>
      <c r="X75" s="25"/>
      <c r="Y75" s="26"/>
      <c r="Z75" s="26"/>
      <c r="AA75" s="26"/>
      <c r="AB75" s="26"/>
      <c r="AC75" s="26"/>
      <c r="AD75" s="26"/>
      <c r="AE75" s="26"/>
      <c r="AF75" s="26"/>
      <c r="AG75" s="43">
        <v>800</v>
      </c>
      <c r="AH75" s="43">
        <v>800</v>
      </c>
      <c r="AI75" s="34">
        <v>5709</v>
      </c>
      <c r="AJ75" s="26"/>
      <c r="AK75" s="26"/>
      <c r="AL75" s="26"/>
      <c r="AM75" s="26"/>
      <c r="AN75" s="26"/>
      <c r="AO75" s="34">
        <v>5709</v>
      </c>
      <c r="AP75" s="34">
        <v>77768.44</v>
      </c>
      <c r="AQ75" s="34">
        <v>30172.44</v>
      </c>
      <c r="AR75" s="34">
        <v>40296</v>
      </c>
      <c r="AS75" s="26"/>
      <c r="AT75" s="34">
        <v>7300</v>
      </c>
      <c r="AU75" s="26"/>
      <c r="AV75" s="29">
        <v>-62.5</v>
      </c>
      <c r="AW75" s="29"/>
      <c r="AX75" s="29"/>
      <c r="AY75" s="29"/>
      <c r="AZ75" s="29"/>
      <c r="BA75" s="29"/>
      <c r="BB75" s="29"/>
      <c r="BC75" s="29"/>
      <c r="BD75" s="29"/>
      <c r="BE75" s="29"/>
      <c r="BF75" s="29"/>
      <c r="BG75" s="29"/>
      <c r="BH75" s="29"/>
      <c r="BI75" s="29"/>
      <c r="BJ75" s="29"/>
      <c r="BK75" s="29"/>
      <c r="BL75" s="29"/>
      <c r="BM75" s="29"/>
      <c r="BN75" s="29"/>
      <c r="BO75" s="29"/>
      <c r="BP75" s="29"/>
      <c r="BQ75" s="29"/>
      <c r="BR75" s="63">
        <f t="shared" ref="BR75:CB75" si="46">SUM(BR76)</f>
        <v>9662.17</v>
      </c>
      <c r="BS75" s="63"/>
      <c r="BT75" s="63">
        <f t="shared" si="46"/>
        <v>2239.87</v>
      </c>
      <c r="BU75" s="63">
        <f t="shared" si="46"/>
        <v>1273.6500000000001</v>
      </c>
      <c r="BV75" s="63">
        <f t="shared" si="46"/>
        <v>922.3</v>
      </c>
      <c r="BW75" s="63">
        <f t="shared" si="46"/>
        <v>0</v>
      </c>
      <c r="BX75" s="63">
        <f t="shared" si="46"/>
        <v>0</v>
      </c>
      <c r="BY75" s="63">
        <f t="shared" si="46"/>
        <v>0</v>
      </c>
      <c r="BZ75" s="63">
        <f t="shared" si="46"/>
        <v>0</v>
      </c>
      <c r="CA75" s="63">
        <f t="shared" si="46"/>
        <v>0</v>
      </c>
      <c r="CB75" s="63">
        <f t="shared" si="46"/>
        <v>0</v>
      </c>
    </row>
    <row r="76" spans="1:80" ht="11.1" hidden="1" customHeight="1" outlineLevel="4" x14ac:dyDescent="0.2">
      <c r="A76" s="14" t="s">
        <v>116</v>
      </c>
      <c r="B76" s="64">
        <f t="shared" si="39"/>
        <v>1</v>
      </c>
      <c r="C76" s="37"/>
      <c r="D76" s="17">
        <v>40296</v>
      </c>
      <c r="E76" s="17">
        <v>43118.94</v>
      </c>
      <c r="F76" s="13"/>
      <c r="G76" s="17">
        <v>8437.5</v>
      </c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7">
        <v>34681.440000000002</v>
      </c>
      <c r="V76" s="13"/>
      <c r="W76" s="13"/>
      <c r="X76" s="12"/>
      <c r="Y76" s="13"/>
      <c r="Z76" s="13"/>
      <c r="AA76" s="13"/>
      <c r="AB76" s="13"/>
      <c r="AC76" s="13"/>
      <c r="AD76" s="13"/>
      <c r="AE76" s="13"/>
      <c r="AF76" s="13"/>
      <c r="AG76" s="16">
        <v>800</v>
      </c>
      <c r="AH76" s="16">
        <v>800</v>
      </c>
      <c r="AI76" s="17">
        <v>5709</v>
      </c>
      <c r="AJ76" s="13"/>
      <c r="AK76" s="13"/>
      <c r="AL76" s="13"/>
      <c r="AM76" s="13"/>
      <c r="AN76" s="13"/>
      <c r="AO76" s="17">
        <v>5709</v>
      </c>
      <c r="AP76" s="17">
        <v>77768.44</v>
      </c>
      <c r="AQ76" s="17">
        <v>30172.44</v>
      </c>
      <c r="AR76" s="17">
        <v>40296</v>
      </c>
      <c r="AS76" s="13"/>
      <c r="AT76" s="17">
        <v>7300</v>
      </c>
      <c r="AU76" s="13"/>
      <c r="AV76" s="15">
        <v>-62.5</v>
      </c>
      <c r="AW76" s="91"/>
      <c r="AX76" s="91"/>
      <c r="AY76" s="91"/>
      <c r="AZ76" s="91"/>
      <c r="BA76" s="91"/>
      <c r="BB76" s="91"/>
      <c r="BC76" s="91"/>
      <c r="BD76" s="91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BP76" s="91"/>
      <c r="BQ76" s="91"/>
      <c r="BR76">
        <f>SUMIF('ОПС ЯН'!$A$5:$A$375,A76,'ОПС ЯН'!$B$5:$B$375)</f>
        <v>9662.17</v>
      </c>
      <c r="BT76">
        <f>SUMIF('ФОМС ЯН'!$A$5:$A$360,A76,'ФОМС ЯН'!$B$5:$B$360)</f>
        <v>2239.87</v>
      </c>
      <c r="BU76">
        <f>SUMIF('ФСС ЯН'!$A$5:$A$375,A76,'ФСС ЯН'!$B$5:$B$375)</f>
        <v>1273.6500000000001</v>
      </c>
      <c r="BV76">
        <f>SUMIF('ФСС НС ЯН'!$A$5:$A$375,A76,'ФСС НС ЯН'!$B$5:$B$375)</f>
        <v>922.3</v>
      </c>
      <c r="BW76">
        <f t="shared" si="40"/>
        <v>0</v>
      </c>
      <c r="BX76">
        <f t="shared" si="41"/>
        <v>0</v>
      </c>
      <c r="BY76">
        <f t="shared" si="42"/>
        <v>0</v>
      </c>
      <c r="BZ76">
        <f t="shared" si="43"/>
        <v>0</v>
      </c>
      <c r="CA76">
        <f t="shared" si="44"/>
        <v>0</v>
      </c>
      <c r="CB76">
        <f t="shared" si="45"/>
        <v>0</v>
      </c>
    </row>
    <row r="77" spans="1:80" s="33" customFormat="1" ht="11.1" hidden="1" customHeight="1" outlineLevel="2" collapsed="1" x14ac:dyDescent="0.2">
      <c r="A77" s="30" t="s">
        <v>117</v>
      </c>
      <c r="B77" s="65">
        <f>SUM(B78)</f>
        <v>1</v>
      </c>
      <c r="C77" s="99"/>
      <c r="D77" s="35">
        <v>68093</v>
      </c>
      <c r="E77" s="35">
        <v>52500</v>
      </c>
      <c r="F77" s="32"/>
      <c r="G77" s="35">
        <v>52500</v>
      </c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5">
        <v>2560</v>
      </c>
      <c r="AH77" s="35">
        <v>2560</v>
      </c>
      <c r="AI77" s="35">
        <v>7158</v>
      </c>
      <c r="AJ77" s="32"/>
      <c r="AK77" s="32"/>
      <c r="AL77" s="32"/>
      <c r="AM77" s="32"/>
      <c r="AN77" s="32"/>
      <c r="AO77" s="35">
        <v>7158</v>
      </c>
      <c r="AP77" s="35">
        <v>90893</v>
      </c>
      <c r="AQ77" s="32"/>
      <c r="AR77" s="35">
        <v>68093</v>
      </c>
      <c r="AS77" s="32"/>
      <c r="AT77" s="35">
        <v>22800</v>
      </c>
      <c r="AU77" s="32"/>
      <c r="AV77" s="35">
        <v>22542</v>
      </c>
      <c r="AW77" s="35"/>
      <c r="AX77" s="35"/>
      <c r="AY77" s="35"/>
      <c r="AZ77" s="35"/>
      <c r="BA77" s="35"/>
      <c r="BB77" s="35"/>
      <c r="BC77" s="35"/>
      <c r="BD77" s="35"/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65">
        <f t="shared" ref="BR77:CB78" si="47">SUM(BR78)</f>
        <v>12113.2</v>
      </c>
      <c r="BS77" s="65"/>
      <c r="BT77" s="65">
        <f t="shared" si="47"/>
        <v>2808.06</v>
      </c>
      <c r="BU77" s="65">
        <f t="shared" si="47"/>
        <v>1596.74</v>
      </c>
      <c r="BV77" s="65">
        <f t="shared" si="47"/>
        <v>1156.26</v>
      </c>
      <c r="BW77" s="65">
        <f t="shared" si="47"/>
        <v>0</v>
      </c>
      <c r="BX77" s="65">
        <f t="shared" si="47"/>
        <v>0</v>
      </c>
      <c r="BY77" s="65">
        <f t="shared" si="47"/>
        <v>0</v>
      </c>
      <c r="BZ77" s="65">
        <f t="shared" si="47"/>
        <v>0</v>
      </c>
      <c r="CA77" s="65">
        <f t="shared" si="47"/>
        <v>0</v>
      </c>
      <c r="CB77" s="65">
        <f t="shared" si="47"/>
        <v>0</v>
      </c>
    </row>
    <row r="78" spans="1:80" s="27" customFormat="1" ht="11.1" hidden="1" customHeight="1" outlineLevel="3" x14ac:dyDescent="0.2">
      <c r="A78" s="24" t="s">
        <v>118</v>
      </c>
      <c r="B78" s="63">
        <f>SUM(B79)</f>
        <v>1</v>
      </c>
      <c r="C78" s="100"/>
      <c r="D78" s="34">
        <v>68093</v>
      </c>
      <c r="E78" s="34">
        <v>52500</v>
      </c>
      <c r="F78" s="26"/>
      <c r="G78" s="34">
        <v>52500</v>
      </c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34">
        <v>2560</v>
      </c>
      <c r="AH78" s="34">
        <v>2560</v>
      </c>
      <c r="AI78" s="34">
        <v>7158</v>
      </c>
      <c r="AJ78" s="26"/>
      <c r="AK78" s="26"/>
      <c r="AL78" s="26"/>
      <c r="AM78" s="26"/>
      <c r="AN78" s="26"/>
      <c r="AO78" s="34">
        <v>7158</v>
      </c>
      <c r="AP78" s="34">
        <v>90893</v>
      </c>
      <c r="AQ78" s="26"/>
      <c r="AR78" s="34">
        <v>68093</v>
      </c>
      <c r="AS78" s="26"/>
      <c r="AT78" s="34">
        <v>22800</v>
      </c>
      <c r="AU78" s="26"/>
      <c r="AV78" s="34">
        <v>22542</v>
      </c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63">
        <f t="shared" si="47"/>
        <v>12113.2</v>
      </c>
      <c r="BS78" s="63"/>
      <c r="BT78" s="63">
        <f t="shared" si="47"/>
        <v>2808.06</v>
      </c>
      <c r="BU78" s="63">
        <f t="shared" si="47"/>
        <v>1596.74</v>
      </c>
      <c r="BV78" s="63">
        <f t="shared" si="47"/>
        <v>1156.26</v>
      </c>
      <c r="BW78" s="63">
        <f t="shared" si="47"/>
        <v>0</v>
      </c>
      <c r="BX78" s="63">
        <f t="shared" si="47"/>
        <v>0</v>
      </c>
      <c r="BY78" s="63">
        <f t="shared" si="47"/>
        <v>0</v>
      </c>
      <c r="BZ78" s="63">
        <f t="shared" si="47"/>
        <v>0</v>
      </c>
      <c r="CA78" s="63">
        <f t="shared" si="47"/>
        <v>0</v>
      </c>
      <c r="CB78" s="63">
        <f t="shared" si="47"/>
        <v>0</v>
      </c>
    </row>
    <row r="79" spans="1:80" ht="11.1" hidden="1" customHeight="1" outlineLevel="4" x14ac:dyDescent="0.2">
      <c r="A79" s="14" t="s">
        <v>119</v>
      </c>
      <c r="B79" s="64">
        <f t="shared" si="39"/>
        <v>1</v>
      </c>
      <c r="C79" s="37"/>
      <c r="D79" s="17">
        <v>68093</v>
      </c>
      <c r="E79" s="17">
        <v>52500</v>
      </c>
      <c r="F79" s="13"/>
      <c r="G79" s="17">
        <v>52500</v>
      </c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7">
        <v>2560</v>
      </c>
      <c r="AH79" s="17">
        <v>2560</v>
      </c>
      <c r="AI79" s="17">
        <v>7158</v>
      </c>
      <c r="AJ79" s="13"/>
      <c r="AK79" s="13"/>
      <c r="AL79" s="13"/>
      <c r="AM79" s="13"/>
      <c r="AN79" s="13"/>
      <c r="AO79" s="17">
        <v>7158</v>
      </c>
      <c r="AP79" s="17">
        <v>90893</v>
      </c>
      <c r="AQ79" s="13"/>
      <c r="AR79" s="17">
        <v>68093</v>
      </c>
      <c r="AS79" s="13"/>
      <c r="AT79" s="17">
        <v>22800</v>
      </c>
      <c r="AU79" s="13"/>
      <c r="AV79" s="17">
        <v>22542</v>
      </c>
      <c r="AW79" s="93"/>
      <c r="AX79" s="93"/>
      <c r="AY79" s="93"/>
      <c r="AZ79" s="93"/>
      <c r="BA79" s="93"/>
      <c r="BB79" s="93"/>
      <c r="BC79" s="93"/>
      <c r="BD79" s="93"/>
      <c r="BE79" s="93"/>
      <c r="BF79" s="93"/>
      <c r="BG79" s="93"/>
      <c r="BH79" s="93"/>
      <c r="BI79" s="93"/>
      <c r="BJ79" s="93"/>
      <c r="BK79" s="93"/>
      <c r="BL79" s="93"/>
      <c r="BM79" s="93"/>
      <c r="BN79" s="93"/>
      <c r="BO79" s="93"/>
      <c r="BP79" s="93"/>
      <c r="BQ79" s="93"/>
      <c r="BR79">
        <f>SUMIF('ОПС ЯН'!$A$5:$A$375,A79,'ОПС ЯН'!$B$5:$B$375)</f>
        <v>12113.2</v>
      </c>
      <c r="BT79">
        <f>SUMIF('ФОМС ЯН'!$A$5:$A$360,A79,'ФОМС ЯН'!$B$5:$B$360)</f>
        <v>2808.06</v>
      </c>
      <c r="BU79">
        <f>SUMIF('ФСС ЯН'!$A$5:$A$375,A79,'ФСС ЯН'!$B$5:$B$375)</f>
        <v>1596.74</v>
      </c>
      <c r="BV79">
        <f>SUMIF('ФСС НС ЯН'!$A$5:$A$375,A79,'ФСС НС ЯН'!$B$5:$B$375)</f>
        <v>1156.26</v>
      </c>
      <c r="BW79">
        <f t="shared" si="40"/>
        <v>0</v>
      </c>
      <c r="BX79">
        <f t="shared" si="41"/>
        <v>0</v>
      </c>
      <c r="BY79">
        <f t="shared" si="42"/>
        <v>0</v>
      </c>
      <c r="BZ79">
        <f t="shared" si="43"/>
        <v>0</v>
      </c>
      <c r="CA79">
        <f t="shared" si="44"/>
        <v>0</v>
      </c>
      <c r="CB79">
        <f t="shared" si="45"/>
        <v>0</v>
      </c>
    </row>
    <row r="80" spans="1:80" s="33" customFormat="1" ht="11.1" hidden="1" customHeight="1" outlineLevel="2" collapsed="1" x14ac:dyDescent="0.2">
      <c r="A80" s="30" t="s">
        <v>120</v>
      </c>
      <c r="B80" s="65">
        <f>B84+B81</f>
        <v>3</v>
      </c>
      <c r="C80" s="99"/>
      <c r="D80" s="35">
        <v>214170.27</v>
      </c>
      <c r="E80" s="35">
        <v>282272.73</v>
      </c>
      <c r="F80" s="32"/>
      <c r="G80" s="35">
        <v>150000</v>
      </c>
      <c r="H80" s="32"/>
      <c r="I80" s="32"/>
      <c r="J80" s="35">
        <v>132272.73000000001</v>
      </c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5">
        <v>7680</v>
      </c>
      <c r="AH80" s="35">
        <v>7680</v>
      </c>
      <c r="AI80" s="35">
        <v>37330</v>
      </c>
      <c r="AJ80" s="32"/>
      <c r="AK80" s="32"/>
      <c r="AL80" s="32"/>
      <c r="AM80" s="32"/>
      <c r="AN80" s="32"/>
      <c r="AO80" s="35">
        <v>37330</v>
      </c>
      <c r="AP80" s="35">
        <v>327670.27</v>
      </c>
      <c r="AQ80" s="32"/>
      <c r="AR80" s="35">
        <v>214170.27</v>
      </c>
      <c r="AS80" s="32"/>
      <c r="AT80" s="35">
        <v>113500</v>
      </c>
      <c r="AU80" s="32"/>
      <c r="AV80" s="35">
        <v>131442.73000000001</v>
      </c>
      <c r="AW80" s="35"/>
      <c r="AX80" s="35"/>
      <c r="AY80" s="35"/>
      <c r="AZ80" s="35"/>
      <c r="BA80" s="35"/>
      <c r="BB80" s="35"/>
      <c r="BC80" s="35"/>
      <c r="BD80" s="35"/>
      <c r="BE80" s="35"/>
      <c r="BF80" s="35"/>
      <c r="BG80" s="35"/>
      <c r="BH80" s="35"/>
      <c r="BI80" s="35"/>
      <c r="BJ80" s="35"/>
      <c r="BK80" s="35"/>
      <c r="BL80" s="35"/>
      <c r="BM80" s="35"/>
      <c r="BN80" s="35"/>
      <c r="BO80" s="35"/>
      <c r="BP80" s="35"/>
      <c r="BQ80" s="35"/>
      <c r="BR80" s="65">
        <f t="shared" ref="BR80:BV80" si="48">BR84+BR81</f>
        <v>63789.599999999991</v>
      </c>
      <c r="BS80" s="65"/>
      <c r="BT80" s="65">
        <f t="shared" si="48"/>
        <v>14787.59</v>
      </c>
      <c r="BU80" s="65">
        <f t="shared" si="48"/>
        <v>8408.6299999999992</v>
      </c>
      <c r="BV80" s="65">
        <f t="shared" si="48"/>
        <v>6089.01</v>
      </c>
      <c r="BW80" s="65">
        <f t="shared" ref="BW80:CB80" si="49">BW84+BW81</f>
        <v>0</v>
      </c>
      <c r="BX80" s="65">
        <f t="shared" si="49"/>
        <v>0</v>
      </c>
      <c r="BY80" s="65">
        <f t="shared" si="49"/>
        <v>0</v>
      </c>
      <c r="BZ80" s="65">
        <f t="shared" si="49"/>
        <v>0</v>
      </c>
      <c r="CA80" s="65">
        <f t="shared" si="49"/>
        <v>0</v>
      </c>
      <c r="CB80" s="65">
        <f t="shared" si="49"/>
        <v>0</v>
      </c>
    </row>
    <row r="81" spans="1:80" s="27" customFormat="1" ht="11.1" hidden="1" customHeight="1" outlineLevel="3" x14ac:dyDescent="0.2">
      <c r="A81" s="24" t="s">
        <v>121</v>
      </c>
      <c r="B81" s="63">
        <f>SUM(B82:B83)</f>
        <v>2</v>
      </c>
      <c r="C81" s="100"/>
      <c r="D81" s="34">
        <v>143428.26999999999</v>
      </c>
      <c r="E81" s="34">
        <v>217272.73</v>
      </c>
      <c r="F81" s="26"/>
      <c r="G81" s="34">
        <v>100000</v>
      </c>
      <c r="H81" s="26"/>
      <c r="I81" s="26"/>
      <c r="J81" s="34">
        <v>117272.73</v>
      </c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34">
        <v>5120</v>
      </c>
      <c r="AH81" s="34">
        <v>5120</v>
      </c>
      <c r="AI81" s="34">
        <v>28547</v>
      </c>
      <c r="AJ81" s="26"/>
      <c r="AK81" s="26"/>
      <c r="AL81" s="26"/>
      <c r="AM81" s="26"/>
      <c r="AN81" s="26"/>
      <c r="AO81" s="34">
        <v>28547</v>
      </c>
      <c r="AP81" s="34">
        <v>235228.27</v>
      </c>
      <c r="AQ81" s="26"/>
      <c r="AR81" s="34">
        <v>143428.26999999999</v>
      </c>
      <c r="AS81" s="26"/>
      <c r="AT81" s="34">
        <v>91800</v>
      </c>
      <c r="AU81" s="26"/>
      <c r="AV81" s="34">
        <v>96925.73</v>
      </c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63">
        <f t="shared" ref="BR81:BV81" si="50">SUM(BR82:BR83)</f>
        <v>48926.399999999994</v>
      </c>
      <c r="BS81" s="63"/>
      <c r="BT81" s="63">
        <f t="shared" si="50"/>
        <v>11342.03</v>
      </c>
      <c r="BU81" s="63">
        <f t="shared" si="50"/>
        <v>6449.3899999999994</v>
      </c>
      <c r="BV81" s="63">
        <f t="shared" si="50"/>
        <v>4670.25</v>
      </c>
      <c r="BW81" s="63">
        <f t="shared" ref="BW81:CB81" si="51">SUM(BW82:BW83)</f>
        <v>0</v>
      </c>
      <c r="BX81" s="63">
        <f t="shared" si="51"/>
        <v>0</v>
      </c>
      <c r="BY81" s="63">
        <f t="shared" si="51"/>
        <v>0</v>
      </c>
      <c r="BZ81" s="63">
        <f t="shared" si="51"/>
        <v>0</v>
      </c>
      <c r="CA81" s="63">
        <f t="shared" si="51"/>
        <v>0</v>
      </c>
      <c r="CB81" s="63">
        <f t="shared" si="51"/>
        <v>0</v>
      </c>
    </row>
    <row r="82" spans="1:80" ht="11.1" hidden="1" customHeight="1" outlineLevel="4" x14ac:dyDescent="0.2">
      <c r="A82" s="14" t="s">
        <v>122</v>
      </c>
      <c r="B82" s="64">
        <f t="shared" si="39"/>
        <v>1</v>
      </c>
      <c r="C82" s="37"/>
      <c r="D82" s="17">
        <v>74065.27</v>
      </c>
      <c r="E82" s="17">
        <v>152272.73000000001</v>
      </c>
      <c r="F82" s="13"/>
      <c r="G82" s="17">
        <v>50000</v>
      </c>
      <c r="H82" s="13"/>
      <c r="I82" s="13"/>
      <c r="J82" s="17">
        <v>102272.73</v>
      </c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7">
        <v>2560</v>
      </c>
      <c r="AH82" s="17">
        <v>2560</v>
      </c>
      <c r="AI82" s="17">
        <v>20128</v>
      </c>
      <c r="AJ82" s="13"/>
      <c r="AK82" s="13"/>
      <c r="AL82" s="13"/>
      <c r="AM82" s="13"/>
      <c r="AN82" s="13"/>
      <c r="AO82" s="17">
        <v>20128</v>
      </c>
      <c r="AP82" s="17">
        <v>139765.26999999999</v>
      </c>
      <c r="AQ82" s="13"/>
      <c r="AR82" s="17">
        <v>74065.27</v>
      </c>
      <c r="AS82" s="13"/>
      <c r="AT82" s="17">
        <v>65700</v>
      </c>
      <c r="AU82" s="13"/>
      <c r="AV82" s="17">
        <v>66444.73</v>
      </c>
      <c r="AW82" s="93"/>
      <c r="AX82" s="93"/>
      <c r="AY82" s="93"/>
      <c r="AZ82" s="93"/>
      <c r="BA82" s="93"/>
      <c r="BB82" s="93"/>
      <c r="BC82" s="93"/>
      <c r="BD82" s="93"/>
      <c r="BE82" s="93"/>
      <c r="BF82" s="93"/>
      <c r="BG82" s="93"/>
      <c r="BH82" s="93"/>
      <c r="BI82" s="93"/>
      <c r="BJ82" s="93"/>
      <c r="BK82" s="93"/>
      <c r="BL82" s="93"/>
      <c r="BM82" s="93"/>
      <c r="BN82" s="93"/>
      <c r="BO82" s="93"/>
      <c r="BP82" s="93"/>
      <c r="BQ82" s="93"/>
      <c r="BR82">
        <f>SUMIF('ОПС ЯН'!$A$5:$A$375,A82,'ОПС ЯН'!$B$5:$B$375)</f>
        <v>34063.199999999997</v>
      </c>
      <c r="BT82">
        <f>SUMIF('ФОМС ЯН'!$A$5:$A$360,A82,'ФОМС ЯН'!$B$5:$B$360)</f>
        <v>7896.47</v>
      </c>
      <c r="BU82">
        <f>SUMIF('ФСС ЯН'!$A$5:$A$375,A82,'ФСС ЯН'!$B$5:$B$375)</f>
        <v>4490.1499999999996</v>
      </c>
      <c r="BV82">
        <f>SUMIF('ФСС НС ЯН'!$A$5:$A$375,A82,'ФСС НС ЯН'!$B$5:$B$375)</f>
        <v>3251.49</v>
      </c>
      <c r="BW82">
        <f t="shared" si="40"/>
        <v>0</v>
      </c>
      <c r="BX82">
        <f t="shared" si="41"/>
        <v>0</v>
      </c>
      <c r="BY82">
        <f t="shared" si="42"/>
        <v>0</v>
      </c>
      <c r="BZ82">
        <f t="shared" si="43"/>
        <v>0</v>
      </c>
      <c r="CA82">
        <f t="shared" si="44"/>
        <v>0</v>
      </c>
      <c r="CB82">
        <f t="shared" si="45"/>
        <v>0</v>
      </c>
    </row>
    <row r="83" spans="1:80" ht="11.1" hidden="1" customHeight="1" outlineLevel="4" x14ac:dyDescent="0.2">
      <c r="A83" s="14" t="s">
        <v>123</v>
      </c>
      <c r="B83" s="64">
        <f t="shared" si="39"/>
        <v>1</v>
      </c>
      <c r="C83" s="37"/>
      <c r="D83" s="17">
        <v>69363</v>
      </c>
      <c r="E83" s="17">
        <v>65000</v>
      </c>
      <c r="F83" s="13"/>
      <c r="G83" s="17">
        <v>50000</v>
      </c>
      <c r="H83" s="13"/>
      <c r="I83" s="13"/>
      <c r="J83" s="17">
        <v>15000</v>
      </c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7">
        <v>2560</v>
      </c>
      <c r="AH83" s="17">
        <v>2560</v>
      </c>
      <c r="AI83" s="17">
        <v>8419</v>
      </c>
      <c r="AJ83" s="13"/>
      <c r="AK83" s="13"/>
      <c r="AL83" s="13"/>
      <c r="AM83" s="13"/>
      <c r="AN83" s="13"/>
      <c r="AO83" s="17">
        <v>8419</v>
      </c>
      <c r="AP83" s="17">
        <v>95463</v>
      </c>
      <c r="AQ83" s="13"/>
      <c r="AR83" s="17">
        <v>69363</v>
      </c>
      <c r="AS83" s="13"/>
      <c r="AT83" s="17">
        <v>26100</v>
      </c>
      <c r="AU83" s="13"/>
      <c r="AV83" s="17">
        <v>30481</v>
      </c>
      <c r="AW83" s="93"/>
      <c r="AX83" s="93"/>
      <c r="AY83" s="93"/>
      <c r="AZ83" s="93"/>
      <c r="BA83" s="93"/>
      <c r="BB83" s="93"/>
      <c r="BC83" s="93"/>
      <c r="BD83" s="93"/>
      <c r="BE83" s="93"/>
      <c r="BF83" s="93"/>
      <c r="BG83" s="93"/>
      <c r="BH83" s="93"/>
      <c r="BI83" s="93"/>
      <c r="BJ83" s="93"/>
      <c r="BK83" s="93"/>
      <c r="BL83" s="93"/>
      <c r="BM83" s="93"/>
      <c r="BN83" s="93"/>
      <c r="BO83" s="93"/>
      <c r="BP83" s="93"/>
      <c r="BQ83" s="93"/>
      <c r="BR83">
        <f>SUMIF('ОПС ЯН'!$A$5:$A$375,A83,'ОПС ЯН'!$B$5:$B$375)</f>
        <v>14863.2</v>
      </c>
      <c r="BT83">
        <f>SUMIF('ФОМС ЯН'!$A$5:$A$360,A83,'ФОМС ЯН'!$B$5:$B$360)</f>
        <v>3445.56</v>
      </c>
      <c r="BU83">
        <f>SUMIF('ФСС ЯН'!$A$5:$A$375,A83,'ФСС ЯН'!$B$5:$B$375)</f>
        <v>1959.24</v>
      </c>
      <c r="BV83">
        <f>SUMIF('ФСС НС ЯН'!$A$5:$A$375,A83,'ФСС НС ЯН'!$B$5:$B$375)</f>
        <v>1418.76</v>
      </c>
      <c r="BW83">
        <f t="shared" si="40"/>
        <v>0</v>
      </c>
      <c r="BX83">
        <f t="shared" si="41"/>
        <v>0</v>
      </c>
      <c r="BY83">
        <f t="shared" si="42"/>
        <v>0</v>
      </c>
      <c r="BZ83">
        <f t="shared" si="43"/>
        <v>0</v>
      </c>
      <c r="CA83">
        <f t="shared" si="44"/>
        <v>0</v>
      </c>
      <c r="CB83">
        <f t="shared" si="45"/>
        <v>0</v>
      </c>
    </row>
    <row r="84" spans="1:80" s="27" customFormat="1" ht="11.1" hidden="1" customHeight="1" outlineLevel="3" x14ac:dyDescent="0.2">
      <c r="A84" s="24" t="s">
        <v>124</v>
      </c>
      <c r="B84" s="63">
        <f>SUM(B85)</f>
        <v>1</v>
      </c>
      <c r="C84" s="100"/>
      <c r="D84" s="34">
        <v>70742</v>
      </c>
      <c r="E84" s="34">
        <v>65000</v>
      </c>
      <c r="F84" s="26"/>
      <c r="G84" s="34">
        <v>50000</v>
      </c>
      <c r="H84" s="26"/>
      <c r="I84" s="26"/>
      <c r="J84" s="34">
        <v>15000</v>
      </c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34">
        <v>2560</v>
      </c>
      <c r="AH84" s="34">
        <v>2560</v>
      </c>
      <c r="AI84" s="34">
        <v>8783</v>
      </c>
      <c r="AJ84" s="26"/>
      <c r="AK84" s="26"/>
      <c r="AL84" s="26"/>
      <c r="AM84" s="26"/>
      <c r="AN84" s="26"/>
      <c r="AO84" s="34">
        <v>8783</v>
      </c>
      <c r="AP84" s="34">
        <v>92442</v>
      </c>
      <c r="AQ84" s="26"/>
      <c r="AR84" s="34">
        <v>70742</v>
      </c>
      <c r="AS84" s="26"/>
      <c r="AT84" s="34">
        <v>21700</v>
      </c>
      <c r="AU84" s="26"/>
      <c r="AV84" s="34">
        <v>34517</v>
      </c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63">
        <f t="shared" ref="BR84:CB84" si="52">SUM(BR85)</f>
        <v>14863.2</v>
      </c>
      <c r="BS84" s="63"/>
      <c r="BT84" s="63">
        <f t="shared" si="52"/>
        <v>3445.56</v>
      </c>
      <c r="BU84" s="63">
        <f t="shared" si="52"/>
        <v>1959.24</v>
      </c>
      <c r="BV84" s="63">
        <f t="shared" si="52"/>
        <v>1418.76</v>
      </c>
      <c r="BW84" s="63">
        <f t="shared" si="52"/>
        <v>0</v>
      </c>
      <c r="BX84" s="63">
        <f t="shared" si="52"/>
        <v>0</v>
      </c>
      <c r="BY84" s="63">
        <f t="shared" si="52"/>
        <v>0</v>
      </c>
      <c r="BZ84" s="63">
        <f t="shared" si="52"/>
        <v>0</v>
      </c>
      <c r="CA84" s="63">
        <f t="shared" si="52"/>
        <v>0</v>
      </c>
      <c r="CB84" s="63">
        <f t="shared" si="52"/>
        <v>0</v>
      </c>
    </row>
    <row r="85" spans="1:80" ht="11.1" hidden="1" customHeight="1" outlineLevel="4" x14ac:dyDescent="0.2">
      <c r="A85" s="14" t="s">
        <v>125</v>
      </c>
      <c r="B85" s="64">
        <f t="shared" si="39"/>
        <v>1</v>
      </c>
      <c r="C85" s="37"/>
      <c r="D85" s="17">
        <v>70742</v>
      </c>
      <c r="E85" s="17">
        <v>65000</v>
      </c>
      <c r="F85" s="13"/>
      <c r="G85" s="17">
        <v>50000</v>
      </c>
      <c r="H85" s="13"/>
      <c r="I85" s="13"/>
      <c r="J85" s="17">
        <v>15000</v>
      </c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7">
        <v>2560</v>
      </c>
      <c r="AH85" s="17">
        <v>2560</v>
      </c>
      <c r="AI85" s="17">
        <v>8783</v>
      </c>
      <c r="AJ85" s="13"/>
      <c r="AK85" s="13"/>
      <c r="AL85" s="13"/>
      <c r="AM85" s="13"/>
      <c r="AN85" s="13"/>
      <c r="AO85" s="17">
        <v>8783</v>
      </c>
      <c r="AP85" s="17">
        <v>92442</v>
      </c>
      <c r="AQ85" s="13"/>
      <c r="AR85" s="17">
        <v>70742</v>
      </c>
      <c r="AS85" s="13"/>
      <c r="AT85" s="17">
        <v>21700</v>
      </c>
      <c r="AU85" s="13"/>
      <c r="AV85" s="17">
        <v>34517</v>
      </c>
      <c r="AW85" s="93"/>
      <c r="AX85" s="93"/>
      <c r="AY85" s="93"/>
      <c r="AZ85" s="93"/>
      <c r="BA85" s="93"/>
      <c r="BB85" s="93"/>
      <c r="BC85" s="93"/>
      <c r="BD85" s="93"/>
      <c r="BE85" s="93"/>
      <c r="BF85" s="93"/>
      <c r="BG85" s="93"/>
      <c r="BH85" s="93"/>
      <c r="BI85" s="93"/>
      <c r="BJ85" s="93"/>
      <c r="BK85" s="93"/>
      <c r="BL85" s="93"/>
      <c r="BM85" s="93"/>
      <c r="BN85" s="93"/>
      <c r="BO85" s="93"/>
      <c r="BP85" s="93"/>
      <c r="BQ85" s="93"/>
      <c r="BR85">
        <f>SUMIF('ОПС ЯН'!$A$5:$A$375,A85,'ОПС ЯН'!$B$5:$B$375)</f>
        <v>14863.2</v>
      </c>
      <c r="BT85">
        <f>SUMIF('ФОМС ЯН'!$A$5:$A$360,A85,'ФОМС ЯН'!$B$5:$B$360)</f>
        <v>3445.56</v>
      </c>
      <c r="BU85">
        <f>SUMIF('ФСС ЯН'!$A$5:$A$375,A85,'ФСС ЯН'!$B$5:$B$375)</f>
        <v>1959.24</v>
      </c>
      <c r="BV85">
        <f>SUMIF('ФСС НС ЯН'!$A$5:$A$375,A85,'ФСС НС ЯН'!$B$5:$B$375)</f>
        <v>1418.76</v>
      </c>
      <c r="BW85">
        <f t="shared" si="40"/>
        <v>0</v>
      </c>
      <c r="BX85">
        <f t="shared" si="41"/>
        <v>0</v>
      </c>
      <c r="BY85">
        <f t="shared" si="42"/>
        <v>0</v>
      </c>
      <c r="BZ85">
        <f t="shared" si="43"/>
        <v>0</v>
      </c>
      <c r="CA85">
        <f t="shared" si="44"/>
        <v>0</v>
      </c>
      <c r="CB85">
        <f t="shared" si="45"/>
        <v>0</v>
      </c>
    </row>
    <row r="86" spans="1:80" s="33" customFormat="1" ht="11.25" hidden="1" customHeight="1" outlineLevel="2" collapsed="1" x14ac:dyDescent="0.2">
      <c r="A86" s="30" t="s">
        <v>126</v>
      </c>
      <c r="B86" s="65">
        <f>B87+B89+B91+B93+B95+B97</f>
        <v>6</v>
      </c>
      <c r="C86" s="99"/>
      <c r="D86" s="35">
        <v>350620</v>
      </c>
      <c r="E86" s="35">
        <v>288745.55</v>
      </c>
      <c r="F86" s="32"/>
      <c r="G86" s="35">
        <v>282031.25</v>
      </c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1"/>
      <c r="S86" s="35">
        <v>6714.3</v>
      </c>
      <c r="T86" s="32"/>
      <c r="U86" s="32"/>
      <c r="V86" s="32"/>
      <c r="W86" s="32"/>
      <c r="X86" s="31"/>
      <c r="Y86" s="32"/>
      <c r="Z86" s="32"/>
      <c r="AA86" s="32"/>
      <c r="AB86" s="32"/>
      <c r="AC86" s="32"/>
      <c r="AD86" s="32"/>
      <c r="AE86" s="32"/>
      <c r="AF86" s="32"/>
      <c r="AG86" s="35">
        <v>5120</v>
      </c>
      <c r="AH86" s="35">
        <v>5120</v>
      </c>
      <c r="AI86" s="35">
        <v>37657</v>
      </c>
      <c r="AJ86" s="32"/>
      <c r="AK86" s="32"/>
      <c r="AL86" s="32"/>
      <c r="AM86" s="32"/>
      <c r="AN86" s="32"/>
      <c r="AO86" s="35">
        <v>37657</v>
      </c>
      <c r="AP86" s="35">
        <v>481907.3</v>
      </c>
      <c r="AQ86" s="35">
        <v>6387.3</v>
      </c>
      <c r="AR86" s="35">
        <v>350620</v>
      </c>
      <c r="AS86" s="32"/>
      <c r="AT86" s="35">
        <v>124900</v>
      </c>
      <c r="AU86" s="32"/>
      <c r="AV86" s="35">
        <v>119801.25</v>
      </c>
      <c r="AW86" s="35"/>
      <c r="AX86" s="35"/>
      <c r="AY86" s="35"/>
      <c r="AZ86" s="35"/>
      <c r="BA86" s="35"/>
      <c r="BB86" s="35"/>
      <c r="BC86" s="35"/>
      <c r="BD86" s="35"/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65">
        <f t="shared" ref="BR86:BV86" si="53">BR87+BR89+BR91+BR93+BR95+BR97</f>
        <v>63173.279999999999</v>
      </c>
      <c r="BS86" s="65"/>
      <c r="BT86" s="65">
        <f t="shared" si="53"/>
        <v>14644.71</v>
      </c>
      <c r="BU86" s="65">
        <f t="shared" si="53"/>
        <v>8327.39</v>
      </c>
      <c r="BV86" s="65">
        <f t="shared" si="53"/>
        <v>6030.18</v>
      </c>
      <c r="BW86" s="65">
        <f t="shared" ref="BW86:CB86" si="54">BW87+BW89+BW91+BW93+BW95+BW97</f>
        <v>0</v>
      </c>
      <c r="BX86" s="65">
        <f t="shared" si="54"/>
        <v>0</v>
      </c>
      <c r="BY86" s="65">
        <f t="shared" si="54"/>
        <v>0</v>
      </c>
      <c r="BZ86" s="65">
        <f t="shared" si="54"/>
        <v>0</v>
      </c>
      <c r="CA86" s="65">
        <f t="shared" si="54"/>
        <v>0</v>
      </c>
      <c r="CB86" s="65">
        <f t="shared" si="54"/>
        <v>0</v>
      </c>
    </row>
    <row r="87" spans="1:80" s="27" customFormat="1" ht="11.1" hidden="1" customHeight="1" outlineLevel="3" x14ac:dyDescent="0.2">
      <c r="A87" s="24" t="s">
        <v>127</v>
      </c>
      <c r="B87" s="63">
        <f>SUM(B88)</f>
        <v>1</v>
      </c>
      <c r="C87" s="100"/>
      <c r="D87" s="34">
        <v>82574</v>
      </c>
      <c r="E87" s="34">
        <v>63750</v>
      </c>
      <c r="F87" s="26"/>
      <c r="G87" s="34">
        <v>63750</v>
      </c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34">
        <v>8288</v>
      </c>
      <c r="AJ87" s="26"/>
      <c r="AK87" s="26"/>
      <c r="AL87" s="26"/>
      <c r="AM87" s="26"/>
      <c r="AN87" s="26"/>
      <c r="AO87" s="34">
        <v>8288</v>
      </c>
      <c r="AP87" s="34">
        <v>110274</v>
      </c>
      <c r="AQ87" s="26"/>
      <c r="AR87" s="34">
        <v>82574</v>
      </c>
      <c r="AS87" s="26"/>
      <c r="AT87" s="34">
        <v>27700</v>
      </c>
      <c r="AU87" s="26"/>
      <c r="AV87" s="34">
        <v>27762</v>
      </c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63">
        <f t="shared" ref="BR87:CB87" si="55">SUM(BR88)</f>
        <v>14025</v>
      </c>
      <c r="BS87" s="63"/>
      <c r="BT87" s="63">
        <f t="shared" si="55"/>
        <v>3251.25</v>
      </c>
      <c r="BU87" s="63">
        <f t="shared" si="55"/>
        <v>1848.75</v>
      </c>
      <c r="BV87" s="63">
        <f t="shared" si="55"/>
        <v>1338.75</v>
      </c>
      <c r="BW87" s="63">
        <f t="shared" si="55"/>
        <v>0</v>
      </c>
      <c r="BX87" s="63">
        <f t="shared" si="55"/>
        <v>0</v>
      </c>
      <c r="BY87" s="63">
        <f t="shared" si="55"/>
        <v>0</v>
      </c>
      <c r="BZ87" s="63">
        <f t="shared" si="55"/>
        <v>0</v>
      </c>
      <c r="CA87" s="63">
        <f t="shared" si="55"/>
        <v>0</v>
      </c>
      <c r="CB87" s="63">
        <f t="shared" si="55"/>
        <v>0</v>
      </c>
    </row>
    <row r="88" spans="1:80" ht="11.1" hidden="1" customHeight="1" outlineLevel="4" x14ac:dyDescent="0.2">
      <c r="A88" s="14" t="s">
        <v>128</v>
      </c>
      <c r="B88" s="64">
        <f t="shared" si="39"/>
        <v>1</v>
      </c>
      <c r="C88" s="37"/>
      <c r="D88" s="17">
        <v>82574</v>
      </c>
      <c r="E88" s="17">
        <v>63750</v>
      </c>
      <c r="F88" s="13"/>
      <c r="G88" s="17">
        <v>63750</v>
      </c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7">
        <v>8288</v>
      </c>
      <c r="AJ88" s="13"/>
      <c r="AK88" s="13"/>
      <c r="AL88" s="13"/>
      <c r="AM88" s="13"/>
      <c r="AN88" s="13"/>
      <c r="AO88" s="17">
        <v>8288</v>
      </c>
      <c r="AP88" s="17">
        <v>110274</v>
      </c>
      <c r="AQ88" s="13"/>
      <c r="AR88" s="17">
        <v>82574</v>
      </c>
      <c r="AS88" s="13"/>
      <c r="AT88" s="17">
        <v>27700</v>
      </c>
      <c r="AU88" s="13"/>
      <c r="AV88" s="17">
        <v>27762</v>
      </c>
      <c r="AW88" s="93"/>
      <c r="AX88" s="93"/>
      <c r="AY88" s="93"/>
      <c r="AZ88" s="93"/>
      <c r="BA88" s="93"/>
      <c r="BB88" s="93"/>
      <c r="BC88" s="93"/>
      <c r="BD88" s="93"/>
      <c r="BE88" s="93"/>
      <c r="BF88" s="93"/>
      <c r="BG88" s="93"/>
      <c r="BH88" s="93"/>
      <c r="BI88" s="93"/>
      <c r="BJ88" s="93"/>
      <c r="BK88" s="93"/>
      <c r="BL88" s="93"/>
      <c r="BM88" s="93"/>
      <c r="BN88" s="93"/>
      <c r="BO88" s="93"/>
      <c r="BP88" s="93"/>
      <c r="BQ88" s="93"/>
      <c r="BR88">
        <f>SUMIF('ОПС ЯН'!$A$5:$A$375,A88,'ОПС ЯН'!$B$5:$B$375)</f>
        <v>14025</v>
      </c>
      <c r="BT88">
        <f>SUMIF('ФОМС ЯН'!$A$5:$A$360,A88,'ФОМС ЯН'!$B$5:$B$360)</f>
        <v>3251.25</v>
      </c>
      <c r="BU88">
        <f>SUMIF('ФСС ЯН'!$A$5:$A$375,A88,'ФСС ЯН'!$B$5:$B$375)</f>
        <v>1848.75</v>
      </c>
      <c r="BV88">
        <f>SUMIF('ФСС НС ЯН'!$A$5:$A$375,A88,'ФСС НС ЯН'!$B$5:$B$375)</f>
        <v>1338.75</v>
      </c>
      <c r="BW88">
        <f t="shared" si="40"/>
        <v>0</v>
      </c>
      <c r="BX88">
        <f t="shared" si="41"/>
        <v>0</v>
      </c>
      <c r="BY88">
        <f t="shared" si="42"/>
        <v>0</v>
      </c>
      <c r="BZ88">
        <f t="shared" si="43"/>
        <v>0</v>
      </c>
      <c r="CA88">
        <f t="shared" si="44"/>
        <v>0</v>
      </c>
      <c r="CB88">
        <f t="shared" si="45"/>
        <v>0</v>
      </c>
    </row>
    <row r="89" spans="1:80" s="27" customFormat="1" ht="11.1" hidden="1" customHeight="1" outlineLevel="3" x14ac:dyDescent="0.2">
      <c r="A89" s="24" t="s">
        <v>129</v>
      </c>
      <c r="B89" s="63">
        <f>SUM(B90)</f>
        <v>1</v>
      </c>
      <c r="C89" s="100"/>
      <c r="D89" s="34">
        <v>71962</v>
      </c>
      <c r="E89" s="34">
        <v>67500</v>
      </c>
      <c r="F89" s="26"/>
      <c r="G89" s="34">
        <v>67500</v>
      </c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34">
        <v>8775</v>
      </c>
      <c r="AJ89" s="26"/>
      <c r="AK89" s="26"/>
      <c r="AL89" s="26"/>
      <c r="AM89" s="26"/>
      <c r="AN89" s="26"/>
      <c r="AO89" s="34">
        <v>8775</v>
      </c>
      <c r="AP89" s="34">
        <v>101262</v>
      </c>
      <c r="AQ89" s="26"/>
      <c r="AR89" s="34">
        <v>71962</v>
      </c>
      <c r="AS89" s="26"/>
      <c r="AT89" s="34">
        <v>29300</v>
      </c>
      <c r="AU89" s="26"/>
      <c r="AV89" s="34">
        <v>29425</v>
      </c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63">
        <f t="shared" ref="BR89:CB89" si="56">SUM(BR90)</f>
        <v>14850</v>
      </c>
      <c r="BS89" s="63"/>
      <c r="BT89" s="63">
        <f t="shared" si="56"/>
        <v>3442.5</v>
      </c>
      <c r="BU89" s="63">
        <f t="shared" si="56"/>
        <v>1957.5</v>
      </c>
      <c r="BV89" s="63">
        <f t="shared" si="56"/>
        <v>1417.5</v>
      </c>
      <c r="BW89" s="63">
        <f t="shared" si="56"/>
        <v>0</v>
      </c>
      <c r="BX89" s="63">
        <f t="shared" si="56"/>
        <v>0</v>
      </c>
      <c r="BY89" s="63">
        <f t="shared" si="56"/>
        <v>0</v>
      </c>
      <c r="BZ89" s="63">
        <f t="shared" si="56"/>
        <v>0</v>
      </c>
      <c r="CA89" s="63">
        <f t="shared" si="56"/>
        <v>0</v>
      </c>
      <c r="CB89" s="63">
        <f t="shared" si="56"/>
        <v>0</v>
      </c>
    </row>
    <row r="90" spans="1:80" ht="11.1" hidden="1" customHeight="1" outlineLevel="4" x14ac:dyDescent="0.2">
      <c r="A90" s="14" t="s">
        <v>130</v>
      </c>
      <c r="B90" s="64">
        <f t="shared" si="39"/>
        <v>1</v>
      </c>
      <c r="C90" s="37"/>
      <c r="D90" s="17">
        <v>71962</v>
      </c>
      <c r="E90" s="17">
        <v>67500</v>
      </c>
      <c r="F90" s="13"/>
      <c r="G90" s="17">
        <v>67500</v>
      </c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7">
        <v>8775</v>
      </c>
      <c r="AJ90" s="13"/>
      <c r="AK90" s="13"/>
      <c r="AL90" s="13"/>
      <c r="AM90" s="13"/>
      <c r="AN90" s="13"/>
      <c r="AO90" s="17">
        <v>8775</v>
      </c>
      <c r="AP90" s="17">
        <v>101262</v>
      </c>
      <c r="AQ90" s="13"/>
      <c r="AR90" s="17">
        <v>71962</v>
      </c>
      <c r="AS90" s="13"/>
      <c r="AT90" s="17">
        <v>29300</v>
      </c>
      <c r="AU90" s="13"/>
      <c r="AV90" s="17">
        <v>29425</v>
      </c>
      <c r="AW90" s="93"/>
      <c r="AX90" s="93"/>
      <c r="AY90" s="93"/>
      <c r="AZ90" s="93"/>
      <c r="BA90" s="93"/>
      <c r="BB90" s="93"/>
      <c r="BC90" s="93"/>
      <c r="BD90" s="93"/>
      <c r="BE90" s="93"/>
      <c r="BF90" s="93"/>
      <c r="BG90" s="93"/>
      <c r="BH90" s="93"/>
      <c r="BI90" s="93"/>
      <c r="BJ90" s="93"/>
      <c r="BK90" s="93"/>
      <c r="BL90" s="93"/>
      <c r="BM90" s="93"/>
      <c r="BN90" s="93"/>
      <c r="BO90" s="93"/>
      <c r="BP90" s="93"/>
      <c r="BQ90" s="93"/>
      <c r="BR90">
        <f>SUMIF('ОПС ЯН'!$A$5:$A$375,A90,'ОПС ЯН'!$B$5:$B$375)</f>
        <v>14850</v>
      </c>
      <c r="BT90">
        <f>SUMIF('ФОМС ЯН'!$A$5:$A$360,A90,'ФОМС ЯН'!$B$5:$B$360)</f>
        <v>3442.5</v>
      </c>
      <c r="BU90">
        <f>SUMIF('ФСС ЯН'!$A$5:$A$375,A90,'ФСС ЯН'!$B$5:$B$375)</f>
        <v>1957.5</v>
      </c>
      <c r="BV90">
        <f>SUMIF('ФСС НС ЯН'!$A$5:$A$375,A90,'ФСС НС ЯН'!$B$5:$B$375)</f>
        <v>1417.5</v>
      </c>
      <c r="BW90">
        <f t="shared" si="40"/>
        <v>0</v>
      </c>
      <c r="BX90">
        <f t="shared" si="41"/>
        <v>0</v>
      </c>
      <c r="BY90">
        <f t="shared" si="42"/>
        <v>0</v>
      </c>
      <c r="BZ90">
        <f t="shared" si="43"/>
        <v>0</v>
      </c>
      <c r="CA90">
        <f t="shared" si="44"/>
        <v>0</v>
      </c>
      <c r="CB90">
        <f t="shared" si="45"/>
        <v>0</v>
      </c>
    </row>
    <row r="91" spans="1:80" s="27" customFormat="1" ht="11.1" hidden="1" customHeight="1" outlineLevel="3" x14ac:dyDescent="0.2">
      <c r="A91" s="24" t="s">
        <v>131</v>
      </c>
      <c r="B91" s="63">
        <f>SUM(B92)</f>
        <v>1</v>
      </c>
      <c r="C91" s="100"/>
      <c r="D91" s="34">
        <v>23698</v>
      </c>
      <c r="E91" s="34">
        <v>14892.65</v>
      </c>
      <c r="F91" s="26"/>
      <c r="G91" s="34">
        <v>12031.25</v>
      </c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5"/>
      <c r="S91" s="34">
        <v>2861.4</v>
      </c>
      <c r="T91" s="26"/>
      <c r="U91" s="26"/>
      <c r="V91" s="26"/>
      <c r="W91" s="26"/>
      <c r="X91" s="25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34">
        <v>1572</v>
      </c>
      <c r="AJ91" s="26"/>
      <c r="AK91" s="26"/>
      <c r="AL91" s="26"/>
      <c r="AM91" s="26"/>
      <c r="AN91" s="26"/>
      <c r="AO91" s="34">
        <v>1572</v>
      </c>
      <c r="AP91" s="34">
        <v>34151.4</v>
      </c>
      <c r="AQ91" s="34">
        <v>2853.4</v>
      </c>
      <c r="AR91" s="34">
        <v>23698</v>
      </c>
      <c r="AS91" s="26"/>
      <c r="AT91" s="34">
        <v>7600</v>
      </c>
      <c r="AU91" s="26"/>
      <c r="AV91" s="34">
        <v>2867.25</v>
      </c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63">
        <f t="shared" ref="BR91:CB91" si="57">SUM(BR92)</f>
        <v>2646.88</v>
      </c>
      <c r="BS91" s="63"/>
      <c r="BT91" s="63">
        <f t="shared" si="57"/>
        <v>613.59</v>
      </c>
      <c r="BU91" s="63">
        <f t="shared" si="57"/>
        <v>348.91</v>
      </c>
      <c r="BV91" s="63">
        <f t="shared" si="57"/>
        <v>252.66</v>
      </c>
      <c r="BW91" s="63">
        <f t="shared" si="57"/>
        <v>0</v>
      </c>
      <c r="BX91" s="63">
        <f t="shared" si="57"/>
        <v>0</v>
      </c>
      <c r="BY91" s="63">
        <f t="shared" si="57"/>
        <v>0</v>
      </c>
      <c r="BZ91" s="63">
        <f t="shared" si="57"/>
        <v>0</v>
      </c>
      <c r="CA91" s="63">
        <f t="shared" si="57"/>
        <v>0</v>
      </c>
      <c r="CB91" s="63">
        <f t="shared" si="57"/>
        <v>0</v>
      </c>
    </row>
    <row r="92" spans="1:80" ht="11.1" hidden="1" customHeight="1" outlineLevel="4" x14ac:dyDescent="0.2">
      <c r="A92" s="14" t="s">
        <v>132</v>
      </c>
      <c r="B92" s="64">
        <f t="shared" si="39"/>
        <v>1</v>
      </c>
      <c r="C92" s="37"/>
      <c r="D92" s="17">
        <v>23698</v>
      </c>
      <c r="E92" s="17">
        <v>14892.65</v>
      </c>
      <c r="F92" s="13"/>
      <c r="G92" s="17">
        <v>12031.25</v>
      </c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2"/>
      <c r="S92" s="17">
        <v>2861.4</v>
      </c>
      <c r="T92" s="13"/>
      <c r="U92" s="13"/>
      <c r="V92" s="13"/>
      <c r="W92" s="13"/>
      <c r="X92" s="12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7">
        <v>1572</v>
      </c>
      <c r="AJ92" s="13"/>
      <c r="AK92" s="13"/>
      <c r="AL92" s="13"/>
      <c r="AM92" s="13"/>
      <c r="AN92" s="13"/>
      <c r="AO92" s="17">
        <v>1572</v>
      </c>
      <c r="AP92" s="17">
        <v>34151.4</v>
      </c>
      <c r="AQ92" s="17">
        <v>2853.4</v>
      </c>
      <c r="AR92" s="17">
        <v>23698</v>
      </c>
      <c r="AS92" s="13"/>
      <c r="AT92" s="17">
        <v>7600</v>
      </c>
      <c r="AU92" s="13"/>
      <c r="AV92" s="17">
        <v>2867.25</v>
      </c>
      <c r="AW92" s="93"/>
      <c r="AX92" s="93"/>
      <c r="AY92" s="93"/>
      <c r="AZ92" s="93"/>
      <c r="BA92" s="93"/>
      <c r="BB92" s="93"/>
      <c r="BC92" s="93"/>
      <c r="BD92" s="93"/>
      <c r="BE92" s="93"/>
      <c r="BF92" s="93"/>
      <c r="BG92" s="93"/>
      <c r="BH92" s="93"/>
      <c r="BI92" s="93"/>
      <c r="BJ92" s="93"/>
      <c r="BK92" s="93"/>
      <c r="BL92" s="93"/>
      <c r="BM92" s="93"/>
      <c r="BN92" s="93"/>
      <c r="BO92" s="93"/>
      <c r="BP92" s="93"/>
      <c r="BQ92" s="93"/>
      <c r="BR92">
        <f>SUMIF('ОПС ЯН'!$A$5:$A$375,A92,'ОПС ЯН'!$B$5:$B$375)</f>
        <v>2646.88</v>
      </c>
      <c r="BT92">
        <f>SUMIF('ФОМС ЯН'!$A$5:$A$360,A92,'ФОМС ЯН'!$B$5:$B$360)</f>
        <v>613.59</v>
      </c>
      <c r="BU92">
        <f>SUMIF('ФСС ЯН'!$A$5:$A$375,A92,'ФСС ЯН'!$B$5:$B$375)</f>
        <v>348.91</v>
      </c>
      <c r="BV92">
        <f>SUMIF('ФСС НС ЯН'!$A$5:$A$375,A92,'ФСС НС ЯН'!$B$5:$B$375)</f>
        <v>252.66</v>
      </c>
      <c r="BW92">
        <f t="shared" si="40"/>
        <v>0</v>
      </c>
      <c r="BX92">
        <f t="shared" si="41"/>
        <v>0</v>
      </c>
      <c r="BY92">
        <f t="shared" si="42"/>
        <v>0</v>
      </c>
      <c r="BZ92">
        <f t="shared" si="43"/>
        <v>0</v>
      </c>
      <c r="CA92">
        <f t="shared" si="44"/>
        <v>0</v>
      </c>
      <c r="CB92">
        <f t="shared" si="45"/>
        <v>0</v>
      </c>
    </row>
    <row r="93" spans="1:80" s="27" customFormat="1" ht="11.1" hidden="1" customHeight="1" outlineLevel="3" x14ac:dyDescent="0.2">
      <c r="A93" s="24" t="s">
        <v>133</v>
      </c>
      <c r="B93" s="63">
        <f>SUM(B94)</f>
        <v>1</v>
      </c>
      <c r="C93" s="100"/>
      <c r="D93" s="34">
        <v>53225</v>
      </c>
      <c r="E93" s="34">
        <v>41250</v>
      </c>
      <c r="F93" s="26"/>
      <c r="G93" s="34">
        <v>41250</v>
      </c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34">
        <v>5363</v>
      </c>
      <c r="AJ93" s="26"/>
      <c r="AK93" s="26"/>
      <c r="AL93" s="26"/>
      <c r="AM93" s="26"/>
      <c r="AN93" s="26"/>
      <c r="AO93" s="34">
        <v>5363</v>
      </c>
      <c r="AP93" s="34">
        <v>71125</v>
      </c>
      <c r="AQ93" s="26"/>
      <c r="AR93" s="34">
        <v>53225</v>
      </c>
      <c r="AS93" s="26"/>
      <c r="AT93" s="34">
        <v>17900</v>
      </c>
      <c r="AU93" s="26"/>
      <c r="AV93" s="34">
        <v>17987</v>
      </c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63">
        <f t="shared" ref="BR93:CB93" si="58">SUM(BR94)</f>
        <v>9075</v>
      </c>
      <c r="BS93" s="63"/>
      <c r="BT93" s="63">
        <f t="shared" si="58"/>
        <v>2103.75</v>
      </c>
      <c r="BU93" s="63">
        <f t="shared" si="58"/>
        <v>1196.25</v>
      </c>
      <c r="BV93" s="63">
        <f t="shared" si="58"/>
        <v>866.25</v>
      </c>
      <c r="BW93" s="63">
        <f t="shared" si="58"/>
        <v>0</v>
      </c>
      <c r="BX93" s="63">
        <f t="shared" si="58"/>
        <v>0</v>
      </c>
      <c r="BY93" s="63">
        <f t="shared" si="58"/>
        <v>0</v>
      </c>
      <c r="BZ93" s="63">
        <f t="shared" si="58"/>
        <v>0</v>
      </c>
      <c r="CA93" s="63">
        <f t="shared" si="58"/>
        <v>0</v>
      </c>
      <c r="CB93" s="63">
        <f t="shared" si="58"/>
        <v>0</v>
      </c>
    </row>
    <row r="94" spans="1:80" ht="11.1" hidden="1" customHeight="1" outlineLevel="4" x14ac:dyDescent="0.2">
      <c r="A94" s="14" t="s">
        <v>134</v>
      </c>
      <c r="B94" s="64">
        <f t="shared" si="39"/>
        <v>1</v>
      </c>
      <c r="C94" s="37"/>
      <c r="D94" s="17">
        <v>53225</v>
      </c>
      <c r="E94" s="17">
        <v>41250</v>
      </c>
      <c r="F94" s="13"/>
      <c r="G94" s="17">
        <v>41250</v>
      </c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7">
        <v>5363</v>
      </c>
      <c r="AJ94" s="13"/>
      <c r="AK94" s="13"/>
      <c r="AL94" s="13"/>
      <c r="AM94" s="13"/>
      <c r="AN94" s="13"/>
      <c r="AO94" s="17">
        <v>5363</v>
      </c>
      <c r="AP94" s="17">
        <v>71125</v>
      </c>
      <c r="AQ94" s="13"/>
      <c r="AR94" s="17">
        <v>53225</v>
      </c>
      <c r="AS94" s="13"/>
      <c r="AT94" s="17">
        <v>17900</v>
      </c>
      <c r="AU94" s="13"/>
      <c r="AV94" s="17">
        <v>17987</v>
      </c>
      <c r="AW94" s="93"/>
      <c r="AX94" s="93"/>
      <c r="AY94" s="93"/>
      <c r="AZ94" s="93"/>
      <c r="BA94" s="93"/>
      <c r="BB94" s="93"/>
      <c r="BC94" s="93"/>
      <c r="BD94" s="93"/>
      <c r="BE94" s="93"/>
      <c r="BF94" s="93"/>
      <c r="BG94" s="93"/>
      <c r="BH94" s="93"/>
      <c r="BI94" s="93"/>
      <c r="BJ94" s="93"/>
      <c r="BK94" s="93"/>
      <c r="BL94" s="93"/>
      <c r="BM94" s="93"/>
      <c r="BN94" s="93"/>
      <c r="BO94" s="93"/>
      <c r="BP94" s="93"/>
      <c r="BQ94" s="93"/>
      <c r="BR94">
        <f>SUMIF('ОПС ЯН'!$A$5:$A$375,A94,'ОПС ЯН'!$B$5:$B$375)</f>
        <v>9075</v>
      </c>
      <c r="BT94">
        <f>SUMIF('ФОМС ЯН'!$A$5:$A$360,A94,'ФОМС ЯН'!$B$5:$B$360)</f>
        <v>2103.75</v>
      </c>
      <c r="BU94">
        <f>SUMIF('ФСС ЯН'!$A$5:$A$375,A94,'ФСС ЯН'!$B$5:$B$375)</f>
        <v>1196.25</v>
      </c>
      <c r="BV94">
        <f>SUMIF('ФСС НС ЯН'!$A$5:$A$375,A94,'ФСС НС ЯН'!$B$5:$B$375)</f>
        <v>866.25</v>
      </c>
      <c r="BW94">
        <f t="shared" si="40"/>
        <v>0</v>
      </c>
      <c r="BX94">
        <f t="shared" si="41"/>
        <v>0</v>
      </c>
      <c r="BY94">
        <f t="shared" si="42"/>
        <v>0</v>
      </c>
      <c r="BZ94">
        <f t="shared" si="43"/>
        <v>0</v>
      </c>
      <c r="CA94">
        <f t="shared" si="44"/>
        <v>0</v>
      </c>
      <c r="CB94">
        <f t="shared" si="45"/>
        <v>0</v>
      </c>
    </row>
    <row r="95" spans="1:80" s="27" customFormat="1" ht="11.1" hidden="1" customHeight="1" outlineLevel="3" x14ac:dyDescent="0.2">
      <c r="A95" s="24" t="s">
        <v>135</v>
      </c>
      <c r="B95" s="63">
        <f>SUM(B96)</f>
        <v>1</v>
      </c>
      <c r="C95" s="100"/>
      <c r="D95" s="34">
        <v>46793</v>
      </c>
      <c r="E95" s="34">
        <v>45102.9</v>
      </c>
      <c r="F95" s="26"/>
      <c r="G95" s="34">
        <v>41250</v>
      </c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5"/>
      <c r="S95" s="34">
        <v>3852.9</v>
      </c>
      <c r="T95" s="26"/>
      <c r="U95" s="26"/>
      <c r="V95" s="26"/>
      <c r="W95" s="26"/>
      <c r="X95" s="25"/>
      <c r="Y95" s="26"/>
      <c r="Z95" s="26"/>
      <c r="AA95" s="26"/>
      <c r="AB95" s="26"/>
      <c r="AC95" s="26"/>
      <c r="AD95" s="26"/>
      <c r="AE95" s="26"/>
      <c r="AF95" s="26"/>
      <c r="AG95" s="34">
        <v>2560</v>
      </c>
      <c r="AH95" s="34">
        <v>2560</v>
      </c>
      <c r="AI95" s="34">
        <v>6014</v>
      </c>
      <c r="AJ95" s="26"/>
      <c r="AK95" s="26"/>
      <c r="AL95" s="26"/>
      <c r="AM95" s="26"/>
      <c r="AN95" s="26"/>
      <c r="AO95" s="34">
        <v>6014</v>
      </c>
      <c r="AP95" s="34">
        <v>68326.899999999994</v>
      </c>
      <c r="AQ95" s="34">
        <v>3533.9</v>
      </c>
      <c r="AR95" s="34">
        <v>46793</v>
      </c>
      <c r="AS95" s="26"/>
      <c r="AT95" s="34">
        <v>18000</v>
      </c>
      <c r="AU95" s="26"/>
      <c r="AV95" s="34">
        <v>17555</v>
      </c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63">
        <f t="shared" ref="BR95:CB95" si="59">SUM(BR96)</f>
        <v>9638.2000000000007</v>
      </c>
      <c r="BS95" s="63"/>
      <c r="BT95" s="63">
        <f t="shared" si="59"/>
        <v>2234.31</v>
      </c>
      <c r="BU95" s="63">
        <f t="shared" si="59"/>
        <v>1270.49</v>
      </c>
      <c r="BV95" s="63">
        <f t="shared" si="59"/>
        <v>920.01</v>
      </c>
      <c r="BW95" s="63">
        <f t="shared" si="59"/>
        <v>0</v>
      </c>
      <c r="BX95" s="63">
        <f t="shared" si="59"/>
        <v>0</v>
      </c>
      <c r="BY95" s="63">
        <f t="shared" si="59"/>
        <v>0</v>
      </c>
      <c r="BZ95" s="63">
        <f t="shared" si="59"/>
        <v>0</v>
      </c>
      <c r="CA95" s="63">
        <f t="shared" si="59"/>
        <v>0</v>
      </c>
      <c r="CB95" s="63">
        <f t="shared" si="59"/>
        <v>0</v>
      </c>
    </row>
    <row r="96" spans="1:80" ht="11.1" hidden="1" customHeight="1" outlineLevel="4" x14ac:dyDescent="0.2">
      <c r="A96" s="14" t="s">
        <v>136</v>
      </c>
      <c r="B96" s="64">
        <f t="shared" si="39"/>
        <v>1</v>
      </c>
      <c r="C96" s="37"/>
      <c r="D96" s="17">
        <v>46793</v>
      </c>
      <c r="E96" s="17">
        <v>45102.9</v>
      </c>
      <c r="F96" s="13"/>
      <c r="G96" s="17">
        <v>41250</v>
      </c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2"/>
      <c r="S96" s="17">
        <v>3852.9</v>
      </c>
      <c r="T96" s="13"/>
      <c r="U96" s="13"/>
      <c r="V96" s="13"/>
      <c r="W96" s="13"/>
      <c r="X96" s="12"/>
      <c r="Y96" s="13"/>
      <c r="Z96" s="13"/>
      <c r="AA96" s="13"/>
      <c r="AB96" s="13"/>
      <c r="AC96" s="13"/>
      <c r="AD96" s="13"/>
      <c r="AE96" s="13"/>
      <c r="AF96" s="13"/>
      <c r="AG96" s="17">
        <v>2560</v>
      </c>
      <c r="AH96" s="17">
        <v>2560</v>
      </c>
      <c r="AI96" s="17">
        <v>6014</v>
      </c>
      <c r="AJ96" s="13"/>
      <c r="AK96" s="13"/>
      <c r="AL96" s="13"/>
      <c r="AM96" s="13"/>
      <c r="AN96" s="13"/>
      <c r="AO96" s="17">
        <v>6014</v>
      </c>
      <c r="AP96" s="17">
        <v>68326.899999999994</v>
      </c>
      <c r="AQ96" s="17">
        <v>3533.9</v>
      </c>
      <c r="AR96" s="17">
        <v>46793</v>
      </c>
      <c r="AS96" s="13"/>
      <c r="AT96" s="17">
        <v>18000</v>
      </c>
      <c r="AU96" s="13"/>
      <c r="AV96" s="17">
        <v>17555</v>
      </c>
      <c r="AW96" s="93"/>
      <c r="AX96" s="93"/>
      <c r="AY96" s="93"/>
      <c r="AZ96" s="93"/>
      <c r="BA96" s="93"/>
      <c r="BB96" s="93"/>
      <c r="BC96" s="93"/>
      <c r="BD96" s="93"/>
      <c r="BE96" s="93"/>
      <c r="BF96" s="93"/>
      <c r="BG96" s="93"/>
      <c r="BH96" s="93"/>
      <c r="BI96" s="93"/>
      <c r="BJ96" s="93"/>
      <c r="BK96" s="93"/>
      <c r="BL96" s="93"/>
      <c r="BM96" s="93"/>
      <c r="BN96" s="93"/>
      <c r="BO96" s="93"/>
      <c r="BP96" s="93"/>
      <c r="BQ96" s="93"/>
      <c r="BR96">
        <f>SUMIF('ОПС ЯН'!$A$5:$A$375,A96,'ОПС ЯН'!$B$5:$B$375)</f>
        <v>9638.2000000000007</v>
      </c>
      <c r="BT96">
        <f>SUMIF('ФОМС ЯН'!$A$5:$A$360,A96,'ФОМС ЯН'!$B$5:$B$360)</f>
        <v>2234.31</v>
      </c>
      <c r="BU96">
        <f>SUMIF('ФСС ЯН'!$A$5:$A$375,A96,'ФСС ЯН'!$B$5:$B$375)</f>
        <v>1270.49</v>
      </c>
      <c r="BV96">
        <f>SUMIF('ФСС НС ЯН'!$A$5:$A$375,A96,'ФСС НС ЯН'!$B$5:$B$375)</f>
        <v>920.01</v>
      </c>
      <c r="BW96">
        <f t="shared" si="40"/>
        <v>0</v>
      </c>
      <c r="BX96">
        <f t="shared" si="41"/>
        <v>0</v>
      </c>
      <c r="BY96">
        <f t="shared" si="42"/>
        <v>0</v>
      </c>
      <c r="BZ96">
        <f t="shared" si="43"/>
        <v>0</v>
      </c>
      <c r="CA96">
        <f t="shared" si="44"/>
        <v>0</v>
      </c>
      <c r="CB96">
        <f t="shared" si="45"/>
        <v>0</v>
      </c>
    </row>
    <row r="97" spans="1:80" s="27" customFormat="1" ht="11.1" hidden="1" customHeight="1" outlineLevel="3" x14ac:dyDescent="0.2">
      <c r="A97" s="24" t="s">
        <v>137</v>
      </c>
      <c r="B97" s="63">
        <f>SUM(B98)</f>
        <v>1</v>
      </c>
      <c r="C97" s="100"/>
      <c r="D97" s="34">
        <v>72368</v>
      </c>
      <c r="E97" s="34">
        <v>56250</v>
      </c>
      <c r="F97" s="26"/>
      <c r="G97" s="34">
        <v>56250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34">
        <v>2560</v>
      </c>
      <c r="AH97" s="34">
        <v>2560</v>
      </c>
      <c r="AI97" s="34">
        <v>7645</v>
      </c>
      <c r="AJ97" s="26"/>
      <c r="AK97" s="26"/>
      <c r="AL97" s="26"/>
      <c r="AM97" s="26"/>
      <c r="AN97" s="26"/>
      <c r="AO97" s="34">
        <v>7645</v>
      </c>
      <c r="AP97" s="34">
        <v>96768</v>
      </c>
      <c r="AQ97" s="26"/>
      <c r="AR97" s="34">
        <v>72368</v>
      </c>
      <c r="AS97" s="26"/>
      <c r="AT97" s="34">
        <v>24400</v>
      </c>
      <c r="AU97" s="26"/>
      <c r="AV97" s="34">
        <v>24205</v>
      </c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63">
        <f t="shared" ref="BR97:CB97" si="60">SUM(BR98)</f>
        <v>12938.2</v>
      </c>
      <c r="BS97" s="63"/>
      <c r="BT97" s="63">
        <f t="shared" si="60"/>
        <v>2999.31</v>
      </c>
      <c r="BU97" s="63">
        <f t="shared" si="60"/>
        <v>1705.49</v>
      </c>
      <c r="BV97" s="63">
        <f t="shared" si="60"/>
        <v>1235.01</v>
      </c>
      <c r="BW97" s="63">
        <f t="shared" si="60"/>
        <v>0</v>
      </c>
      <c r="BX97" s="63">
        <f t="shared" si="60"/>
        <v>0</v>
      </c>
      <c r="BY97" s="63">
        <f t="shared" si="60"/>
        <v>0</v>
      </c>
      <c r="BZ97" s="63">
        <f t="shared" si="60"/>
        <v>0</v>
      </c>
      <c r="CA97" s="63">
        <f t="shared" si="60"/>
        <v>0</v>
      </c>
      <c r="CB97" s="63">
        <f t="shared" si="60"/>
        <v>0</v>
      </c>
    </row>
    <row r="98" spans="1:80" ht="11.1" hidden="1" customHeight="1" outlineLevel="4" x14ac:dyDescent="0.2">
      <c r="A98" s="14" t="s">
        <v>138</v>
      </c>
      <c r="B98" s="64">
        <f t="shared" si="39"/>
        <v>1</v>
      </c>
      <c r="C98" s="37"/>
      <c r="D98" s="17">
        <v>72368</v>
      </c>
      <c r="E98" s="17">
        <v>56250</v>
      </c>
      <c r="F98" s="13"/>
      <c r="G98" s="17">
        <v>56250</v>
      </c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7">
        <v>2560</v>
      </c>
      <c r="AH98" s="17">
        <v>2560</v>
      </c>
      <c r="AI98" s="17">
        <v>7645</v>
      </c>
      <c r="AJ98" s="13"/>
      <c r="AK98" s="13"/>
      <c r="AL98" s="13"/>
      <c r="AM98" s="13"/>
      <c r="AN98" s="13"/>
      <c r="AO98" s="17">
        <v>7645</v>
      </c>
      <c r="AP98" s="17">
        <v>96768</v>
      </c>
      <c r="AQ98" s="13"/>
      <c r="AR98" s="17">
        <v>72368</v>
      </c>
      <c r="AS98" s="13"/>
      <c r="AT98" s="17">
        <v>24400</v>
      </c>
      <c r="AU98" s="13"/>
      <c r="AV98" s="17">
        <v>24205</v>
      </c>
      <c r="AW98" s="93"/>
      <c r="AX98" s="93"/>
      <c r="AY98" s="93"/>
      <c r="AZ98" s="93"/>
      <c r="BA98" s="93"/>
      <c r="BB98" s="93"/>
      <c r="BC98" s="93"/>
      <c r="BD98" s="93"/>
      <c r="BE98" s="93"/>
      <c r="BF98" s="93"/>
      <c r="BG98" s="93"/>
      <c r="BH98" s="93"/>
      <c r="BI98" s="93"/>
      <c r="BJ98" s="93"/>
      <c r="BK98" s="93"/>
      <c r="BL98" s="93"/>
      <c r="BM98" s="93"/>
      <c r="BN98" s="93"/>
      <c r="BO98" s="93"/>
      <c r="BP98" s="93"/>
      <c r="BQ98" s="93"/>
      <c r="BR98">
        <f>SUMIF('ОПС ЯН'!$A$5:$A$375,A98,'ОПС ЯН'!$B$5:$B$375)</f>
        <v>12938.2</v>
      </c>
      <c r="BT98">
        <f>SUMIF('ФОМС ЯН'!$A$5:$A$360,A98,'ФОМС ЯН'!$B$5:$B$360)</f>
        <v>2999.31</v>
      </c>
      <c r="BU98">
        <f>SUMIF('ФСС ЯН'!$A$5:$A$375,A98,'ФСС ЯН'!$B$5:$B$375)</f>
        <v>1705.49</v>
      </c>
      <c r="BV98">
        <f>SUMIF('ФСС НС ЯН'!$A$5:$A$375,A98,'ФСС НС ЯН'!$B$5:$B$375)</f>
        <v>1235.01</v>
      </c>
      <c r="BW98">
        <f t="shared" si="40"/>
        <v>0</v>
      </c>
      <c r="BX98">
        <f t="shared" si="41"/>
        <v>0</v>
      </c>
      <c r="BY98">
        <f t="shared" si="42"/>
        <v>0</v>
      </c>
      <c r="BZ98">
        <f t="shared" si="43"/>
        <v>0</v>
      </c>
      <c r="CA98">
        <f t="shared" si="44"/>
        <v>0</v>
      </c>
      <c r="CB98">
        <f t="shared" si="45"/>
        <v>0</v>
      </c>
    </row>
    <row r="99" spans="1:80" s="42" customFormat="1" ht="11.1" customHeight="1" outlineLevel="1" collapsed="1" x14ac:dyDescent="0.2">
      <c r="A99" s="38" t="s">
        <v>139</v>
      </c>
      <c r="B99" s="66">
        <f>B103+B108+B110+B112+B100</f>
        <v>8</v>
      </c>
      <c r="C99" s="98"/>
      <c r="D99" s="39">
        <v>328678.64</v>
      </c>
      <c r="E99" s="39">
        <v>301640.63</v>
      </c>
      <c r="F99" s="40"/>
      <c r="G99" s="39">
        <v>301640.63</v>
      </c>
      <c r="H99" s="40"/>
      <c r="I99" s="40"/>
      <c r="J99" s="40"/>
      <c r="K99" s="40"/>
      <c r="L99" s="40"/>
      <c r="M99" s="40"/>
      <c r="N99" s="40"/>
      <c r="O99" s="40"/>
      <c r="P99" s="40"/>
      <c r="Q99" s="40"/>
      <c r="R99" s="40"/>
      <c r="S99" s="40"/>
      <c r="T99" s="40"/>
      <c r="U99" s="40"/>
      <c r="V99" s="41"/>
      <c r="W99" s="41"/>
      <c r="X99" s="41"/>
      <c r="Y99" s="40"/>
      <c r="Z99" s="40"/>
      <c r="AA99" s="40"/>
      <c r="AB99" s="40"/>
      <c r="AC99" s="40"/>
      <c r="AD99" s="40"/>
      <c r="AE99" s="40"/>
      <c r="AF99" s="40"/>
      <c r="AG99" s="39">
        <v>12160</v>
      </c>
      <c r="AH99" s="39">
        <v>12160</v>
      </c>
      <c r="AI99" s="39">
        <v>40428</v>
      </c>
      <c r="AJ99" s="40"/>
      <c r="AK99" s="40"/>
      <c r="AL99" s="40"/>
      <c r="AM99" s="40"/>
      <c r="AN99" s="40"/>
      <c r="AO99" s="39">
        <v>40428</v>
      </c>
      <c r="AP99" s="39">
        <v>454879.64</v>
      </c>
      <c r="AQ99" s="40"/>
      <c r="AR99" s="39">
        <v>328679.64</v>
      </c>
      <c r="AS99" s="40"/>
      <c r="AT99" s="39">
        <v>126200</v>
      </c>
      <c r="AU99" s="40"/>
      <c r="AV99" s="39">
        <v>135011.63</v>
      </c>
      <c r="AW99" s="39"/>
      <c r="AX99" s="39"/>
      <c r="AY99" s="39"/>
      <c r="AZ99" s="39"/>
      <c r="BA99" s="39"/>
      <c r="BB99" s="39"/>
      <c r="BC99" s="39"/>
      <c r="BD99" s="39"/>
      <c r="BE99" s="39"/>
      <c r="BF99" s="39"/>
      <c r="BG99" s="39"/>
      <c r="BH99" s="39"/>
      <c r="BI99" s="39"/>
      <c r="BJ99" s="39"/>
      <c r="BK99" s="39"/>
      <c r="BL99" s="39"/>
      <c r="BM99" s="39"/>
      <c r="BN99" s="39"/>
      <c r="BO99" s="39"/>
      <c r="BP99" s="39"/>
      <c r="BQ99" s="39"/>
      <c r="BR99" s="66">
        <f t="shared" ref="BR99:BV99" si="61">BR103+BR108+BR110+BR112+BR100</f>
        <v>69036.14</v>
      </c>
      <c r="BS99" s="66"/>
      <c r="BT99" s="66">
        <f t="shared" si="61"/>
        <v>16003.83</v>
      </c>
      <c r="BU99" s="66">
        <f t="shared" si="61"/>
        <v>9100.2200000000012</v>
      </c>
      <c r="BV99" s="66">
        <f t="shared" si="61"/>
        <v>6589.8099999999995</v>
      </c>
      <c r="BW99" s="66">
        <f t="shared" ref="BW99:CB99" si="62">BW103+BW108+BW110+BW112+BW100</f>
        <v>0</v>
      </c>
      <c r="BX99" s="66">
        <f t="shared" si="62"/>
        <v>0</v>
      </c>
      <c r="BY99" s="66">
        <f t="shared" si="62"/>
        <v>0</v>
      </c>
      <c r="BZ99" s="66">
        <f t="shared" si="62"/>
        <v>0</v>
      </c>
      <c r="CA99" s="66">
        <f t="shared" si="62"/>
        <v>0</v>
      </c>
      <c r="CB99" s="66">
        <f t="shared" si="62"/>
        <v>0</v>
      </c>
    </row>
    <row r="100" spans="1:80" s="27" customFormat="1" ht="11.1" hidden="1" customHeight="1" outlineLevel="2" collapsed="1" x14ac:dyDescent="0.2">
      <c r="A100" s="46" t="s">
        <v>140</v>
      </c>
      <c r="B100" s="63">
        <f>SUM(B101:B102)</f>
        <v>2</v>
      </c>
      <c r="C100" s="100"/>
      <c r="D100" s="34">
        <v>86370</v>
      </c>
      <c r="E100" s="34">
        <v>67500</v>
      </c>
      <c r="F100" s="26"/>
      <c r="G100" s="34">
        <v>67500</v>
      </c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34">
        <v>1340</v>
      </c>
      <c r="AH100" s="34">
        <v>1340</v>
      </c>
      <c r="AI100" s="34">
        <v>8949</v>
      </c>
      <c r="AJ100" s="26"/>
      <c r="AK100" s="26"/>
      <c r="AL100" s="26"/>
      <c r="AM100" s="26"/>
      <c r="AN100" s="26"/>
      <c r="AO100" s="34">
        <v>8949</v>
      </c>
      <c r="AP100" s="34">
        <v>115571</v>
      </c>
      <c r="AQ100" s="26"/>
      <c r="AR100" s="34">
        <v>86371</v>
      </c>
      <c r="AS100" s="26"/>
      <c r="AT100" s="34">
        <v>29200</v>
      </c>
      <c r="AU100" s="26"/>
      <c r="AV100" s="34">
        <v>29350</v>
      </c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63">
        <f t="shared" ref="BR100:BV100" si="63">SUM(BR101:BR102)</f>
        <v>15144.8</v>
      </c>
      <c r="BS100" s="63"/>
      <c r="BT100" s="63">
        <f t="shared" si="63"/>
        <v>3510.84</v>
      </c>
      <c r="BU100" s="63">
        <f t="shared" si="63"/>
        <v>1996.3600000000001</v>
      </c>
      <c r="BV100" s="63">
        <f t="shared" si="63"/>
        <v>1445.6399999999999</v>
      </c>
      <c r="BW100" s="63">
        <f t="shared" ref="BW100:CB100" si="64">SUM(BW101:BW102)</f>
        <v>0</v>
      </c>
      <c r="BX100" s="63">
        <f t="shared" si="64"/>
        <v>0</v>
      </c>
      <c r="BY100" s="63">
        <f t="shared" si="64"/>
        <v>0</v>
      </c>
      <c r="BZ100" s="63">
        <f t="shared" si="64"/>
        <v>0</v>
      </c>
      <c r="CA100" s="63">
        <f t="shared" si="64"/>
        <v>0</v>
      </c>
      <c r="CB100" s="63">
        <f t="shared" si="64"/>
        <v>0</v>
      </c>
    </row>
    <row r="101" spans="1:80" ht="11.1" hidden="1" customHeight="1" outlineLevel="3" x14ac:dyDescent="0.2">
      <c r="A101" s="11" t="s">
        <v>141</v>
      </c>
      <c r="B101" s="64">
        <f t="shared" si="39"/>
        <v>1</v>
      </c>
      <c r="C101" s="37"/>
      <c r="D101" s="17">
        <v>43150</v>
      </c>
      <c r="E101" s="17">
        <v>33750</v>
      </c>
      <c r="F101" s="13"/>
      <c r="G101" s="17">
        <v>33750</v>
      </c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7">
        <v>1160</v>
      </c>
      <c r="AH101" s="17">
        <v>1160</v>
      </c>
      <c r="AI101" s="17">
        <v>4538</v>
      </c>
      <c r="AJ101" s="13"/>
      <c r="AK101" s="13"/>
      <c r="AL101" s="13"/>
      <c r="AM101" s="13"/>
      <c r="AN101" s="13"/>
      <c r="AO101" s="17">
        <v>4538</v>
      </c>
      <c r="AP101" s="17">
        <v>57750</v>
      </c>
      <c r="AQ101" s="13"/>
      <c r="AR101" s="17">
        <v>43150</v>
      </c>
      <c r="AS101" s="13"/>
      <c r="AT101" s="17">
        <v>14600</v>
      </c>
      <c r="AU101" s="13"/>
      <c r="AV101" s="17">
        <v>14612</v>
      </c>
      <c r="AW101" s="93"/>
      <c r="AX101" s="93"/>
      <c r="AY101" s="93"/>
      <c r="AZ101" s="93"/>
      <c r="BA101" s="93"/>
      <c r="BB101" s="93"/>
      <c r="BC101" s="93"/>
      <c r="BD101" s="93"/>
      <c r="BE101" s="93"/>
      <c r="BF101" s="93"/>
      <c r="BG101" s="93"/>
      <c r="BH101" s="93"/>
      <c r="BI101" s="93"/>
      <c r="BJ101" s="93"/>
      <c r="BK101" s="93"/>
      <c r="BL101" s="93"/>
      <c r="BM101" s="93"/>
      <c r="BN101" s="93"/>
      <c r="BO101" s="93"/>
      <c r="BP101" s="93"/>
      <c r="BQ101" s="93"/>
      <c r="BR101">
        <f>SUMIF('ОПС ЯН'!$A$5:$A$375,A101,'ОПС ЯН'!$B$5:$B$375)</f>
        <v>7680.2</v>
      </c>
      <c r="BT101">
        <f>SUMIF('ФОМС ЯН'!$A$5:$A$360,A101,'ФОМС ЯН'!$B$5:$B$360)</f>
        <v>1780.41</v>
      </c>
      <c r="BU101">
        <f>SUMIF('ФСС ЯН'!$A$5:$A$375,A101,'ФСС ЯН'!$B$5:$B$375)</f>
        <v>1012.39</v>
      </c>
      <c r="BV101">
        <f>SUMIF('ФСС НС ЯН'!$A$5:$A$375,A101,'ФСС НС ЯН'!$B$5:$B$375)</f>
        <v>733.11</v>
      </c>
      <c r="BW101">
        <f t="shared" si="40"/>
        <v>0</v>
      </c>
      <c r="BX101">
        <f t="shared" si="41"/>
        <v>0</v>
      </c>
      <c r="BY101">
        <f t="shared" si="42"/>
        <v>0</v>
      </c>
      <c r="BZ101">
        <f t="shared" si="43"/>
        <v>0</v>
      </c>
      <c r="CA101">
        <f t="shared" si="44"/>
        <v>0</v>
      </c>
      <c r="CB101">
        <f t="shared" si="45"/>
        <v>0</v>
      </c>
    </row>
    <row r="102" spans="1:80" ht="11.1" hidden="1" customHeight="1" outlineLevel="3" x14ac:dyDescent="0.2">
      <c r="A102" s="11" t="s">
        <v>142</v>
      </c>
      <c r="B102" s="64">
        <f t="shared" si="39"/>
        <v>1</v>
      </c>
      <c r="C102" s="37"/>
      <c r="D102" s="17">
        <v>43220</v>
      </c>
      <c r="E102" s="17">
        <v>33750</v>
      </c>
      <c r="F102" s="13"/>
      <c r="G102" s="17">
        <v>33750</v>
      </c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6">
        <v>180</v>
      </c>
      <c r="AH102" s="16">
        <v>180</v>
      </c>
      <c r="AI102" s="17">
        <v>4411</v>
      </c>
      <c r="AJ102" s="13"/>
      <c r="AK102" s="13"/>
      <c r="AL102" s="13"/>
      <c r="AM102" s="13"/>
      <c r="AN102" s="13"/>
      <c r="AO102" s="17">
        <v>4411</v>
      </c>
      <c r="AP102" s="17">
        <v>57821</v>
      </c>
      <c r="AQ102" s="13"/>
      <c r="AR102" s="17">
        <v>43221</v>
      </c>
      <c r="AS102" s="13"/>
      <c r="AT102" s="17">
        <v>14600</v>
      </c>
      <c r="AU102" s="13"/>
      <c r="AV102" s="17">
        <v>14738</v>
      </c>
      <c r="AW102" s="93"/>
      <c r="AX102" s="93"/>
      <c r="AY102" s="93"/>
      <c r="AZ102" s="93"/>
      <c r="BA102" s="93"/>
      <c r="BB102" s="93"/>
      <c r="BC102" s="93"/>
      <c r="BD102" s="93"/>
      <c r="BE102" s="93"/>
      <c r="BF102" s="93"/>
      <c r="BG102" s="93"/>
      <c r="BH102" s="93"/>
      <c r="BI102" s="93"/>
      <c r="BJ102" s="93"/>
      <c r="BK102" s="93"/>
      <c r="BL102" s="93"/>
      <c r="BM102" s="93"/>
      <c r="BN102" s="93"/>
      <c r="BO102" s="93"/>
      <c r="BP102" s="93"/>
      <c r="BQ102" s="93"/>
      <c r="BR102">
        <f>SUMIF('ОПС ЯН'!$A$5:$A$375,A102,'ОПС ЯН'!$B$5:$B$375)</f>
        <v>7464.6</v>
      </c>
      <c r="BT102">
        <f>SUMIF('ФОМС ЯН'!$A$5:$A$360,A102,'ФОМС ЯН'!$B$5:$B$360)</f>
        <v>1730.43</v>
      </c>
      <c r="BU102">
        <f>SUMIF('ФСС ЯН'!$A$5:$A$375,A102,'ФСС ЯН'!$B$5:$B$375)</f>
        <v>983.97</v>
      </c>
      <c r="BV102">
        <f>SUMIF('ФСС НС ЯН'!$A$5:$A$375,A102,'ФСС НС ЯН'!$B$5:$B$375)</f>
        <v>712.53</v>
      </c>
      <c r="BW102">
        <f t="shared" si="40"/>
        <v>0</v>
      </c>
      <c r="BX102">
        <f t="shared" si="41"/>
        <v>0</v>
      </c>
      <c r="BY102">
        <f t="shared" si="42"/>
        <v>0</v>
      </c>
      <c r="BZ102">
        <f t="shared" si="43"/>
        <v>0</v>
      </c>
      <c r="CA102">
        <f t="shared" si="44"/>
        <v>0</v>
      </c>
      <c r="CB102">
        <f t="shared" si="45"/>
        <v>0</v>
      </c>
    </row>
    <row r="103" spans="1:80" s="27" customFormat="1" ht="11.1" hidden="1" customHeight="1" outlineLevel="2" collapsed="1" x14ac:dyDescent="0.2">
      <c r="A103" s="46" t="s">
        <v>143</v>
      </c>
      <c r="B103" s="63">
        <f>SUM(B104:B107)</f>
        <v>3</v>
      </c>
      <c r="C103" s="100"/>
      <c r="D103" s="34">
        <v>75412.09</v>
      </c>
      <c r="E103" s="34">
        <v>99140.63</v>
      </c>
      <c r="F103" s="26"/>
      <c r="G103" s="34">
        <v>99140.63</v>
      </c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5"/>
      <c r="W103" s="25"/>
      <c r="X103" s="25"/>
      <c r="Y103" s="26"/>
      <c r="Z103" s="26"/>
      <c r="AA103" s="26"/>
      <c r="AB103" s="26"/>
      <c r="AC103" s="26"/>
      <c r="AD103" s="26"/>
      <c r="AE103" s="26"/>
      <c r="AF103" s="26"/>
      <c r="AG103" s="34">
        <v>3750</v>
      </c>
      <c r="AH103" s="34">
        <v>3750</v>
      </c>
      <c r="AI103" s="34">
        <v>13193</v>
      </c>
      <c r="AJ103" s="26"/>
      <c r="AK103" s="26"/>
      <c r="AL103" s="26"/>
      <c r="AM103" s="26"/>
      <c r="AN103" s="26"/>
      <c r="AO103" s="34">
        <v>13193</v>
      </c>
      <c r="AP103" s="34">
        <v>113712.09</v>
      </c>
      <c r="AQ103" s="26"/>
      <c r="AR103" s="34">
        <v>75412.09</v>
      </c>
      <c r="AS103" s="26"/>
      <c r="AT103" s="34">
        <v>38300</v>
      </c>
      <c r="AU103" s="26"/>
      <c r="AV103" s="34">
        <v>47647.63</v>
      </c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63">
        <f t="shared" ref="BR103:CB103" si="65">SUM(BR104:BR107)</f>
        <v>22635.94</v>
      </c>
      <c r="BS103" s="63"/>
      <c r="BT103" s="63">
        <f t="shared" si="65"/>
        <v>5247.42</v>
      </c>
      <c r="BU103" s="63">
        <f t="shared" si="65"/>
        <v>2983.83</v>
      </c>
      <c r="BV103" s="63">
        <f t="shared" si="65"/>
        <v>2160.6999999999998</v>
      </c>
      <c r="BW103" s="63">
        <f t="shared" si="65"/>
        <v>0</v>
      </c>
      <c r="BX103" s="63">
        <f t="shared" si="65"/>
        <v>0</v>
      </c>
      <c r="BY103" s="63">
        <f t="shared" si="65"/>
        <v>0</v>
      </c>
      <c r="BZ103" s="63">
        <f t="shared" si="65"/>
        <v>0</v>
      </c>
      <c r="CA103" s="63">
        <f t="shared" si="65"/>
        <v>0</v>
      </c>
      <c r="CB103" s="63">
        <f t="shared" si="65"/>
        <v>0</v>
      </c>
    </row>
    <row r="104" spans="1:80" ht="11.1" hidden="1" customHeight="1" outlineLevel="3" x14ac:dyDescent="0.2">
      <c r="A104" s="11" t="s">
        <v>144</v>
      </c>
      <c r="B104" s="64">
        <f t="shared" si="39"/>
        <v>1</v>
      </c>
      <c r="C104" s="37"/>
      <c r="D104" s="13"/>
      <c r="E104" s="17">
        <v>31640.63</v>
      </c>
      <c r="F104" s="13"/>
      <c r="G104" s="17">
        <v>31640.63</v>
      </c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2"/>
      <c r="W104" s="12"/>
      <c r="X104" s="12"/>
      <c r="Y104" s="13"/>
      <c r="Z104" s="13"/>
      <c r="AA104" s="13"/>
      <c r="AB104" s="13"/>
      <c r="AC104" s="13"/>
      <c r="AD104" s="13"/>
      <c r="AE104" s="13"/>
      <c r="AF104" s="13"/>
      <c r="AG104" s="17">
        <v>2070</v>
      </c>
      <c r="AH104" s="17">
        <v>2070</v>
      </c>
      <c r="AI104" s="17">
        <v>4382</v>
      </c>
      <c r="AJ104" s="13"/>
      <c r="AK104" s="13"/>
      <c r="AL104" s="13"/>
      <c r="AM104" s="13"/>
      <c r="AN104" s="13"/>
      <c r="AO104" s="17">
        <v>4382</v>
      </c>
      <c r="AP104" s="17">
        <v>9100</v>
      </c>
      <c r="AQ104" s="13"/>
      <c r="AR104" s="13"/>
      <c r="AS104" s="13"/>
      <c r="AT104" s="17">
        <v>9100</v>
      </c>
      <c r="AU104" s="13"/>
      <c r="AV104" s="17">
        <v>18158.63</v>
      </c>
      <c r="AW104" s="93"/>
      <c r="AX104" s="93"/>
      <c r="AY104" s="93"/>
      <c r="AZ104" s="93"/>
      <c r="BA104" s="93"/>
      <c r="BB104" s="93"/>
      <c r="BC104" s="93"/>
      <c r="BD104" s="93"/>
      <c r="BE104" s="93"/>
      <c r="BF104" s="93"/>
      <c r="BG104" s="93"/>
      <c r="BH104" s="93"/>
      <c r="BI104" s="93"/>
      <c r="BJ104" s="93"/>
      <c r="BK104" s="93"/>
      <c r="BL104" s="93"/>
      <c r="BM104" s="93"/>
      <c r="BN104" s="93"/>
      <c r="BO104" s="93"/>
      <c r="BP104" s="93"/>
      <c r="BQ104" s="93"/>
      <c r="BR104">
        <f>SUMIF('ОПС ЯН'!$A$5:$A$375,A104,'ОПС ЯН'!$B$5:$B$375)</f>
        <v>7416.34</v>
      </c>
      <c r="BT104">
        <f>SUMIF('ФОМС ЯН'!$A$5:$A$360,A104,'ФОМС ЯН'!$B$5:$B$360)</f>
        <v>1719.24</v>
      </c>
      <c r="BU104">
        <f>SUMIF('ФСС ЯН'!$A$5:$A$375,A104,'ФСС ЯН'!$B$5:$B$375)</f>
        <v>977.61</v>
      </c>
      <c r="BV104">
        <f>SUMIF('ФСС НС ЯН'!$A$5:$A$375,A104,'ФСС НС ЯН'!$B$5:$B$375)</f>
        <v>707.92</v>
      </c>
      <c r="BW104">
        <f t="shared" si="40"/>
        <v>0</v>
      </c>
      <c r="BX104">
        <f t="shared" si="41"/>
        <v>0</v>
      </c>
      <c r="BY104">
        <f t="shared" si="42"/>
        <v>0</v>
      </c>
      <c r="BZ104">
        <f t="shared" si="43"/>
        <v>0</v>
      </c>
      <c r="CA104">
        <f t="shared" si="44"/>
        <v>0</v>
      </c>
      <c r="CB104">
        <f t="shared" si="45"/>
        <v>0</v>
      </c>
    </row>
    <row r="105" spans="1:80" ht="11.1" hidden="1" customHeight="1" outlineLevel="3" x14ac:dyDescent="0.2">
      <c r="A105" s="11" t="s">
        <v>145</v>
      </c>
      <c r="B105" s="64">
        <f t="shared" si="39"/>
        <v>1</v>
      </c>
      <c r="C105" s="37"/>
      <c r="D105" s="17">
        <v>43906</v>
      </c>
      <c r="E105" s="17">
        <v>33750</v>
      </c>
      <c r="F105" s="13"/>
      <c r="G105" s="17">
        <v>33750</v>
      </c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7">
        <v>1090</v>
      </c>
      <c r="AH105" s="17">
        <v>1090</v>
      </c>
      <c r="AI105" s="17">
        <v>4347</v>
      </c>
      <c r="AJ105" s="13"/>
      <c r="AK105" s="13"/>
      <c r="AL105" s="13"/>
      <c r="AM105" s="13"/>
      <c r="AN105" s="13"/>
      <c r="AO105" s="17">
        <v>4347</v>
      </c>
      <c r="AP105" s="17">
        <v>58506</v>
      </c>
      <c r="AQ105" s="13"/>
      <c r="AR105" s="17">
        <v>43906</v>
      </c>
      <c r="AS105" s="13"/>
      <c r="AT105" s="17">
        <v>14600</v>
      </c>
      <c r="AU105" s="13"/>
      <c r="AV105" s="17">
        <v>14803</v>
      </c>
      <c r="AW105" s="93"/>
      <c r="AX105" s="93"/>
      <c r="AY105" s="93"/>
      <c r="AZ105" s="93"/>
      <c r="BA105" s="93"/>
      <c r="BB105" s="93"/>
      <c r="BC105" s="93"/>
      <c r="BD105" s="93"/>
      <c r="BE105" s="93"/>
      <c r="BF105" s="93"/>
      <c r="BG105" s="93"/>
      <c r="BH105" s="93"/>
      <c r="BI105" s="93"/>
      <c r="BJ105" s="93"/>
      <c r="BK105" s="93"/>
      <c r="BL105" s="93"/>
      <c r="BM105" s="93"/>
      <c r="BN105" s="93"/>
      <c r="BO105" s="93"/>
      <c r="BP105" s="93"/>
      <c r="BQ105" s="93"/>
      <c r="BR105">
        <f>SUMIF('ОПС ЯН'!$A$5:$A$375,A105,'ОПС ЯН'!$B$5:$B$375)</f>
        <v>7664.8</v>
      </c>
      <c r="BT105">
        <f>SUMIF('ФОМС ЯН'!$A$5:$A$360,A105,'ФОМС ЯН'!$B$5:$B$360)</f>
        <v>1776.84</v>
      </c>
      <c r="BU105">
        <f>SUMIF('ФСС ЯН'!$A$5:$A$375,A105,'ФСС ЯН'!$B$5:$B$375)</f>
        <v>1010.36</v>
      </c>
      <c r="BV105">
        <f>SUMIF('ФСС НС ЯН'!$A$5:$A$375,A105,'ФСС НС ЯН'!$B$5:$B$375)</f>
        <v>731.64</v>
      </c>
      <c r="BW105">
        <f t="shared" si="40"/>
        <v>0</v>
      </c>
      <c r="BX105">
        <f t="shared" si="41"/>
        <v>0</v>
      </c>
      <c r="BY105">
        <f t="shared" si="42"/>
        <v>0</v>
      </c>
      <c r="BZ105">
        <f t="shared" si="43"/>
        <v>0</v>
      </c>
      <c r="CA105">
        <f t="shared" si="44"/>
        <v>0</v>
      </c>
      <c r="CB105">
        <f t="shared" si="45"/>
        <v>0</v>
      </c>
    </row>
    <row r="106" spans="1:80" ht="11.1" hidden="1" customHeight="1" outlineLevel="3" x14ac:dyDescent="0.2">
      <c r="A106" s="11" t="s">
        <v>146</v>
      </c>
      <c r="B106" s="64">
        <f t="shared" si="39"/>
        <v>0</v>
      </c>
      <c r="C106" s="37"/>
      <c r="D106" s="13"/>
      <c r="E106" s="12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2"/>
      <c r="W106" s="13"/>
      <c r="X106" s="12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95"/>
      <c r="AX106" s="95"/>
      <c r="AY106" s="95"/>
      <c r="AZ106" s="95"/>
      <c r="BA106" s="95"/>
      <c r="BB106" s="95"/>
      <c r="BC106" s="95"/>
      <c r="BD106" s="95"/>
      <c r="BE106" s="95"/>
      <c r="BF106" s="95"/>
      <c r="BG106" s="95"/>
      <c r="BH106" s="95"/>
      <c r="BI106" s="95"/>
      <c r="BJ106" s="95"/>
      <c r="BK106" s="95"/>
      <c r="BL106" s="95"/>
      <c r="BM106" s="95"/>
      <c r="BN106" s="95"/>
      <c r="BO106" s="95"/>
      <c r="BP106" s="95"/>
      <c r="BQ106" s="95"/>
      <c r="BR106">
        <f>SUMIF('ОПС ЯН'!$A$5:$A$375,A106,'ОПС ЯН'!$B$5:$B$375)</f>
        <v>0</v>
      </c>
      <c r="BT106">
        <f>SUMIF('ФОМС ЯН'!$A$5:$A$360,A106,'ФОМС ЯН'!$B$5:$B$360)</f>
        <v>0</v>
      </c>
      <c r="BU106">
        <f>SUMIF('ФСС ЯН'!$A$5:$A$375,A106,'ФСС ЯН'!$B$5:$B$375)</f>
        <v>0</v>
      </c>
      <c r="BV106">
        <f>SUMIF('ФСС НС ЯН'!$A$5:$A$375,A106,'ФСС НС ЯН'!$B$5:$B$375)</f>
        <v>0</v>
      </c>
      <c r="BW106">
        <f t="shared" si="40"/>
        <v>0</v>
      </c>
      <c r="BX106">
        <f t="shared" si="41"/>
        <v>0</v>
      </c>
      <c r="BY106">
        <f t="shared" si="42"/>
        <v>0</v>
      </c>
      <c r="BZ106">
        <f t="shared" si="43"/>
        <v>0</v>
      </c>
      <c r="CA106">
        <f t="shared" si="44"/>
        <v>0</v>
      </c>
      <c r="CB106">
        <f t="shared" si="45"/>
        <v>0</v>
      </c>
    </row>
    <row r="107" spans="1:80" ht="11.1" hidden="1" customHeight="1" outlineLevel="3" x14ac:dyDescent="0.2">
      <c r="A107" s="11" t="s">
        <v>147</v>
      </c>
      <c r="B107" s="64">
        <f t="shared" si="39"/>
        <v>1</v>
      </c>
      <c r="C107" s="37"/>
      <c r="D107" s="17">
        <v>31506.09</v>
      </c>
      <c r="E107" s="17">
        <v>33750</v>
      </c>
      <c r="F107" s="13"/>
      <c r="G107" s="17">
        <v>33750</v>
      </c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6">
        <v>590</v>
      </c>
      <c r="AH107" s="16">
        <v>590</v>
      </c>
      <c r="AI107" s="17">
        <v>4464</v>
      </c>
      <c r="AJ107" s="13"/>
      <c r="AK107" s="13"/>
      <c r="AL107" s="13"/>
      <c r="AM107" s="13"/>
      <c r="AN107" s="13"/>
      <c r="AO107" s="17">
        <v>4464</v>
      </c>
      <c r="AP107" s="17">
        <v>46106.09</v>
      </c>
      <c r="AQ107" s="13"/>
      <c r="AR107" s="17">
        <v>31506.09</v>
      </c>
      <c r="AS107" s="13"/>
      <c r="AT107" s="17">
        <v>14600</v>
      </c>
      <c r="AU107" s="13"/>
      <c r="AV107" s="17">
        <v>14686</v>
      </c>
      <c r="AW107" s="93"/>
      <c r="AX107" s="93"/>
      <c r="AY107" s="93"/>
      <c r="AZ107" s="93"/>
      <c r="BA107" s="93"/>
      <c r="BB107" s="93"/>
      <c r="BC107" s="93"/>
      <c r="BD107" s="93"/>
      <c r="BE107" s="93"/>
      <c r="BF107" s="93"/>
      <c r="BG107" s="93"/>
      <c r="BH107" s="93"/>
      <c r="BI107" s="93"/>
      <c r="BJ107" s="93"/>
      <c r="BK107" s="93"/>
      <c r="BL107" s="93"/>
      <c r="BM107" s="93"/>
      <c r="BN107" s="93"/>
      <c r="BO107" s="93"/>
      <c r="BP107" s="93"/>
      <c r="BQ107" s="93"/>
      <c r="BR107">
        <f>SUMIF('ОПС ЯН'!$A$5:$A$375,A107,'ОПС ЯН'!$B$5:$B$375)</f>
        <v>7554.8</v>
      </c>
      <c r="BT107">
        <f>SUMIF('ФОМС ЯН'!$A$5:$A$360,A107,'ФОМС ЯН'!$B$5:$B$360)</f>
        <v>1751.34</v>
      </c>
      <c r="BU107">
        <f>SUMIF('ФСС ЯН'!$A$5:$A$375,A107,'ФСС ЯН'!$B$5:$B$375)</f>
        <v>995.86</v>
      </c>
      <c r="BV107">
        <f>SUMIF('ФСС НС ЯН'!$A$5:$A$375,A107,'ФСС НС ЯН'!$B$5:$B$375)</f>
        <v>721.14</v>
      </c>
      <c r="BW107">
        <f t="shared" si="40"/>
        <v>0</v>
      </c>
      <c r="BX107">
        <f t="shared" si="41"/>
        <v>0</v>
      </c>
      <c r="BY107">
        <f t="shared" si="42"/>
        <v>0</v>
      </c>
      <c r="BZ107">
        <f t="shared" si="43"/>
        <v>0</v>
      </c>
      <c r="CA107">
        <f t="shared" si="44"/>
        <v>0</v>
      </c>
      <c r="CB107">
        <f t="shared" si="45"/>
        <v>0</v>
      </c>
    </row>
    <row r="108" spans="1:80" s="27" customFormat="1" ht="11.1" hidden="1" customHeight="1" outlineLevel="2" collapsed="1" x14ac:dyDescent="0.2">
      <c r="A108" s="46" t="s">
        <v>148</v>
      </c>
      <c r="B108" s="63">
        <f>SUM(B109)</f>
        <v>1</v>
      </c>
      <c r="C108" s="100"/>
      <c r="D108" s="34">
        <v>78000.45</v>
      </c>
      <c r="E108" s="34">
        <v>60000</v>
      </c>
      <c r="F108" s="26"/>
      <c r="G108" s="34">
        <v>60000</v>
      </c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34">
        <v>2480</v>
      </c>
      <c r="AH108" s="34">
        <v>2480</v>
      </c>
      <c r="AI108" s="34">
        <v>8122</v>
      </c>
      <c r="AJ108" s="26"/>
      <c r="AK108" s="26"/>
      <c r="AL108" s="26"/>
      <c r="AM108" s="26"/>
      <c r="AN108" s="26"/>
      <c r="AO108" s="34">
        <v>8122</v>
      </c>
      <c r="AP108" s="34">
        <v>104100.45</v>
      </c>
      <c r="AQ108" s="26"/>
      <c r="AR108" s="34">
        <v>78000.45</v>
      </c>
      <c r="AS108" s="26"/>
      <c r="AT108" s="34">
        <v>26100</v>
      </c>
      <c r="AU108" s="26"/>
      <c r="AV108" s="34">
        <v>25778</v>
      </c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63">
        <f t="shared" ref="BR108:CB108" si="66">SUM(BR109)</f>
        <v>13745.6</v>
      </c>
      <c r="BS108" s="63"/>
      <c r="BT108" s="63">
        <f t="shared" si="66"/>
        <v>3186.48</v>
      </c>
      <c r="BU108" s="63">
        <f t="shared" si="66"/>
        <v>1811.92</v>
      </c>
      <c r="BV108" s="63">
        <f t="shared" si="66"/>
        <v>1312.08</v>
      </c>
      <c r="BW108" s="63">
        <f t="shared" si="66"/>
        <v>0</v>
      </c>
      <c r="BX108" s="63">
        <f t="shared" si="66"/>
        <v>0</v>
      </c>
      <c r="BY108" s="63">
        <f t="shared" si="66"/>
        <v>0</v>
      </c>
      <c r="BZ108" s="63">
        <f t="shared" si="66"/>
        <v>0</v>
      </c>
      <c r="CA108" s="63">
        <f t="shared" si="66"/>
        <v>0</v>
      </c>
      <c r="CB108" s="63">
        <f t="shared" si="66"/>
        <v>0</v>
      </c>
    </row>
    <row r="109" spans="1:80" ht="11.1" hidden="1" customHeight="1" outlineLevel="3" x14ac:dyDescent="0.2">
      <c r="A109" s="11" t="s">
        <v>149</v>
      </c>
      <c r="B109" s="64">
        <f t="shared" si="39"/>
        <v>1</v>
      </c>
      <c r="C109" s="37"/>
      <c r="D109" s="17">
        <v>78000.45</v>
      </c>
      <c r="E109" s="17">
        <v>60000</v>
      </c>
      <c r="F109" s="13"/>
      <c r="G109" s="17">
        <v>60000</v>
      </c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7">
        <v>2480</v>
      </c>
      <c r="AH109" s="17">
        <v>2480</v>
      </c>
      <c r="AI109" s="17">
        <v>8122</v>
      </c>
      <c r="AJ109" s="13"/>
      <c r="AK109" s="13"/>
      <c r="AL109" s="13"/>
      <c r="AM109" s="13"/>
      <c r="AN109" s="13"/>
      <c r="AO109" s="17">
        <v>8122</v>
      </c>
      <c r="AP109" s="17">
        <v>104100.45</v>
      </c>
      <c r="AQ109" s="13"/>
      <c r="AR109" s="17">
        <v>78000.45</v>
      </c>
      <c r="AS109" s="13"/>
      <c r="AT109" s="17">
        <v>26100</v>
      </c>
      <c r="AU109" s="13"/>
      <c r="AV109" s="17">
        <v>25778</v>
      </c>
      <c r="AW109" s="93"/>
      <c r="AX109" s="93"/>
      <c r="AY109" s="93"/>
      <c r="AZ109" s="93"/>
      <c r="BA109" s="93"/>
      <c r="BB109" s="93"/>
      <c r="BC109" s="93"/>
      <c r="BD109" s="93"/>
      <c r="BE109" s="93"/>
      <c r="BF109" s="93"/>
      <c r="BG109" s="93"/>
      <c r="BH109" s="93"/>
      <c r="BI109" s="93"/>
      <c r="BJ109" s="93"/>
      <c r="BK109" s="93"/>
      <c r="BL109" s="93"/>
      <c r="BM109" s="93"/>
      <c r="BN109" s="93"/>
      <c r="BO109" s="93"/>
      <c r="BP109" s="93"/>
      <c r="BQ109" s="93"/>
      <c r="BR109">
        <f>SUMIF('ОПС ЯН'!$A$5:$A$375,A109,'ОПС ЯН'!$B$5:$B$375)</f>
        <v>13745.6</v>
      </c>
      <c r="BT109">
        <f>SUMIF('ФОМС ЯН'!$A$5:$A$360,A109,'ФОМС ЯН'!$B$5:$B$360)</f>
        <v>3186.48</v>
      </c>
      <c r="BU109">
        <f>SUMIF('ФСС ЯН'!$A$5:$A$375,A109,'ФСС ЯН'!$B$5:$B$375)</f>
        <v>1811.92</v>
      </c>
      <c r="BV109">
        <f>SUMIF('ФСС НС ЯН'!$A$5:$A$375,A109,'ФСС НС ЯН'!$B$5:$B$375)</f>
        <v>1312.08</v>
      </c>
      <c r="BW109">
        <f t="shared" si="40"/>
        <v>0</v>
      </c>
      <c r="BX109">
        <f t="shared" si="41"/>
        <v>0</v>
      </c>
      <c r="BY109">
        <f t="shared" si="42"/>
        <v>0</v>
      </c>
      <c r="BZ109">
        <f t="shared" si="43"/>
        <v>0</v>
      </c>
      <c r="CA109">
        <f t="shared" si="44"/>
        <v>0</v>
      </c>
      <c r="CB109">
        <f t="shared" si="45"/>
        <v>0</v>
      </c>
    </row>
    <row r="110" spans="1:80" s="27" customFormat="1" ht="11.1" hidden="1" customHeight="1" outlineLevel="2" collapsed="1" x14ac:dyDescent="0.2">
      <c r="A110" s="46" t="s">
        <v>150</v>
      </c>
      <c r="B110" s="63">
        <f>SUM(B111)</f>
        <v>1</v>
      </c>
      <c r="C110" s="100"/>
      <c r="D110" s="34">
        <v>41053.1</v>
      </c>
      <c r="E110" s="34">
        <v>37500</v>
      </c>
      <c r="F110" s="26"/>
      <c r="G110" s="34">
        <v>37500</v>
      </c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34">
        <v>1180</v>
      </c>
      <c r="AH110" s="34">
        <v>1180</v>
      </c>
      <c r="AI110" s="34">
        <v>5028</v>
      </c>
      <c r="AJ110" s="26"/>
      <c r="AK110" s="26"/>
      <c r="AL110" s="26"/>
      <c r="AM110" s="26"/>
      <c r="AN110" s="26"/>
      <c r="AO110" s="34">
        <v>5028</v>
      </c>
      <c r="AP110" s="34">
        <v>57353.1</v>
      </c>
      <c r="AQ110" s="26"/>
      <c r="AR110" s="34">
        <v>41053.1</v>
      </c>
      <c r="AS110" s="26"/>
      <c r="AT110" s="34">
        <v>16300</v>
      </c>
      <c r="AU110" s="26"/>
      <c r="AV110" s="34">
        <v>16172</v>
      </c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63">
        <f t="shared" ref="BR110:CB110" si="67">SUM(BR111)</f>
        <v>8509.6</v>
      </c>
      <c r="BS110" s="63"/>
      <c r="BT110" s="63">
        <f t="shared" si="67"/>
        <v>1972.68</v>
      </c>
      <c r="BU110" s="63">
        <f t="shared" si="67"/>
        <v>1121.72</v>
      </c>
      <c r="BV110" s="63">
        <f t="shared" si="67"/>
        <v>812.28</v>
      </c>
      <c r="BW110" s="63">
        <f t="shared" si="67"/>
        <v>0</v>
      </c>
      <c r="BX110" s="63">
        <f t="shared" si="67"/>
        <v>0</v>
      </c>
      <c r="BY110" s="63">
        <f t="shared" si="67"/>
        <v>0</v>
      </c>
      <c r="BZ110" s="63">
        <f t="shared" si="67"/>
        <v>0</v>
      </c>
      <c r="CA110" s="63">
        <f t="shared" si="67"/>
        <v>0</v>
      </c>
      <c r="CB110" s="63">
        <f t="shared" si="67"/>
        <v>0</v>
      </c>
    </row>
    <row r="111" spans="1:80" ht="11.1" hidden="1" customHeight="1" outlineLevel="3" x14ac:dyDescent="0.2">
      <c r="A111" s="11" t="s">
        <v>151</v>
      </c>
      <c r="B111" s="64">
        <f t="shared" si="39"/>
        <v>1</v>
      </c>
      <c r="C111" s="37"/>
      <c r="D111" s="17">
        <v>41053.1</v>
      </c>
      <c r="E111" s="17">
        <v>37500</v>
      </c>
      <c r="F111" s="13"/>
      <c r="G111" s="17">
        <v>37500</v>
      </c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7">
        <v>1180</v>
      </c>
      <c r="AH111" s="17">
        <v>1180</v>
      </c>
      <c r="AI111" s="17">
        <v>5028</v>
      </c>
      <c r="AJ111" s="13"/>
      <c r="AK111" s="13"/>
      <c r="AL111" s="13"/>
      <c r="AM111" s="13"/>
      <c r="AN111" s="13"/>
      <c r="AO111" s="17">
        <v>5028</v>
      </c>
      <c r="AP111" s="17">
        <v>57353.1</v>
      </c>
      <c r="AQ111" s="13"/>
      <c r="AR111" s="17">
        <v>41053.1</v>
      </c>
      <c r="AS111" s="13"/>
      <c r="AT111" s="17">
        <v>16300</v>
      </c>
      <c r="AU111" s="13"/>
      <c r="AV111" s="17">
        <v>16172</v>
      </c>
      <c r="AW111" s="93"/>
      <c r="AX111" s="93"/>
      <c r="AY111" s="93"/>
      <c r="AZ111" s="93"/>
      <c r="BA111" s="93"/>
      <c r="BB111" s="93"/>
      <c r="BC111" s="93"/>
      <c r="BD111" s="93"/>
      <c r="BE111" s="93"/>
      <c r="BF111" s="93"/>
      <c r="BG111" s="93"/>
      <c r="BH111" s="93"/>
      <c r="BI111" s="93"/>
      <c r="BJ111" s="93"/>
      <c r="BK111" s="93"/>
      <c r="BL111" s="93"/>
      <c r="BM111" s="93"/>
      <c r="BN111" s="93"/>
      <c r="BO111" s="93"/>
      <c r="BP111" s="93"/>
      <c r="BQ111" s="93"/>
      <c r="BR111">
        <f>SUMIF('ОПС ЯН'!$A$5:$A$375,A111,'ОПС ЯН'!$B$5:$B$375)</f>
        <v>8509.6</v>
      </c>
      <c r="BT111">
        <f>SUMIF('ФОМС ЯН'!$A$5:$A$360,A111,'ФОМС ЯН'!$B$5:$B$360)</f>
        <v>1972.68</v>
      </c>
      <c r="BU111">
        <f>SUMIF('ФСС ЯН'!$A$5:$A$375,A111,'ФСС ЯН'!$B$5:$B$375)</f>
        <v>1121.72</v>
      </c>
      <c r="BV111">
        <f>SUMIF('ФСС НС ЯН'!$A$5:$A$375,A111,'ФСС НС ЯН'!$B$5:$B$375)</f>
        <v>812.28</v>
      </c>
      <c r="BW111">
        <f t="shared" si="40"/>
        <v>0</v>
      </c>
      <c r="BX111">
        <f t="shared" si="41"/>
        <v>0</v>
      </c>
      <c r="BY111">
        <f t="shared" si="42"/>
        <v>0</v>
      </c>
      <c r="BZ111">
        <f t="shared" si="43"/>
        <v>0</v>
      </c>
      <c r="CA111">
        <f t="shared" si="44"/>
        <v>0</v>
      </c>
      <c r="CB111">
        <f t="shared" si="45"/>
        <v>0</v>
      </c>
    </row>
    <row r="112" spans="1:80" s="27" customFormat="1" ht="11.1" hidden="1" customHeight="1" outlineLevel="2" collapsed="1" x14ac:dyDescent="0.2">
      <c r="A112" s="46" t="s">
        <v>152</v>
      </c>
      <c r="B112" s="63">
        <f>SUM(B113)</f>
        <v>1</v>
      </c>
      <c r="C112" s="100"/>
      <c r="D112" s="34">
        <v>47843</v>
      </c>
      <c r="E112" s="34">
        <v>37500</v>
      </c>
      <c r="F112" s="26"/>
      <c r="G112" s="34">
        <v>37500</v>
      </c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34">
        <v>3410</v>
      </c>
      <c r="AH112" s="34">
        <v>3410</v>
      </c>
      <c r="AI112" s="34">
        <v>5136</v>
      </c>
      <c r="AJ112" s="26"/>
      <c r="AK112" s="26"/>
      <c r="AL112" s="26"/>
      <c r="AM112" s="26"/>
      <c r="AN112" s="26"/>
      <c r="AO112" s="34">
        <v>5136</v>
      </c>
      <c r="AP112" s="34">
        <v>64143</v>
      </c>
      <c r="AQ112" s="26"/>
      <c r="AR112" s="34">
        <v>47843</v>
      </c>
      <c r="AS112" s="26"/>
      <c r="AT112" s="34">
        <v>16300</v>
      </c>
      <c r="AU112" s="26"/>
      <c r="AV112" s="34">
        <v>16064</v>
      </c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63">
        <f t="shared" ref="BR112:CB112" si="68">SUM(BR113)</f>
        <v>9000.2000000000007</v>
      </c>
      <c r="BS112" s="63"/>
      <c r="BT112" s="63">
        <f t="shared" si="68"/>
        <v>2086.41</v>
      </c>
      <c r="BU112" s="63">
        <f t="shared" si="68"/>
        <v>1186.3900000000001</v>
      </c>
      <c r="BV112" s="63">
        <f t="shared" si="68"/>
        <v>859.11</v>
      </c>
      <c r="BW112" s="63">
        <f t="shared" si="68"/>
        <v>0</v>
      </c>
      <c r="BX112" s="63">
        <f t="shared" si="68"/>
        <v>0</v>
      </c>
      <c r="BY112" s="63">
        <f t="shared" si="68"/>
        <v>0</v>
      </c>
      <c r="BZ112" s="63">
        <f t="shared" si="68"/>
        <v>0</v>
      </c>
      <c r="CA112" s="63">
        <f t="shared" si="68"/>
        <v>0</v>
      </c>
      <c r="CB112" s="63">
        <f t="shared" si="68"/>
        <v>0</v>
      </c>
    </row>
    <row r="113" spans="1:80" ht="11.1" hidden="1" customHeight="1" outlineLevel="3" x14ac:dyDescent="0.2">
      <c r="A113" s="11" t="s">
        <v>153</v>
      </c>
      <c r="B113" s="64">
        <f t="shared" si="39"/>
        <v>1</v>
      </c>
      <c r="C113" s="37"/>
      <c r="D113" s="17">
        <v>47843</v>
      </c>
      <c r="E113" s="17">
        <v>37500</v>
      </c>
      <c r="F113" s="13"/>
      <c r="G113" s="17">
        <v>37500</v>
      </c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7">
        <v>3410</v>
      </c>
      <c r="AH113" s="17">
        <v>3410</v>
      </c>
      <c r="AI113" s="17">
        <v>5136</v>
      </c>
      <c r="AJ113" s="13"/>
      <c r="AK113" s="13"/>
      <c r="AL113" s="13"/>
      <c r="AM113" s="13"/>
      <c r="AN113" s="13"/>
      <c r="AO113" s="17">
        <v>5136</v>
      </c>
      <c r="AP113" s="17">
        <v>64143</v>
      </c>
      <c r="AQ113" s="13"/>
      <c r="AR113" s="17">
        <v>47843</v>
      </c>
      <c r="AS113" s="13"/>
      <c r="AT113" s="17">
        <v>16300</v>
      </c>
      <c r="AU113" s="13"/>
      <c r="AV113" s="17">
        <v>16064</v>
      </c>
      <c r="AW113" s="93"/>
      <c r="AX113" s="93"/>
      <c r="AY113" s="93"/>
      <c r="AZ113" s="93"/>
      <c r="BA113" s="93"/>
      <c r="BB113" s="93"/>
      <c r="BC113" s="93"/>
      <c r="BD113" s="93"/>
      <c r="BE113" s="93"/>
      <c r="BF113" s="93"/>
      <c r="BG113" s="93"/>
      <c r="BH113" s="93"/>
      <c r="BI113" s="93"/>
      <c r="BJ113" s="93"/>
      <c r="BK113" s="93"/>
      <c r="BL113" s="93"/>
      <c r="BM113" s="93"/>
      <c r="BN113" s="93"/>
      <c r="BO113" s="93"/>
      <c r="BP113" s="93"/>
      <c r="BQ113" s="93"/>
      <c r="BR113">
        <f>SUMIF('ОПС ЯН'!$A$5:$A$375,A113,'ОПС ЯН'!$B$5:$B$375)</f>
        <v>9000.2000000000007</v>
      </c>
      <c r="BT113">
        <f>SUMIF('ФОМС ЯН'!$A$5:$A$360,A113,'ФОМС ЯН'!$B$5:$B$360)</f>
        <v>2086.41</v>
      </c>
      <c r="BU113">
        <f>SUMIF('ФСС ЯН'!$A$5:$A$375,A113,'ФСС ЯН'!$B$5:$B$375)</f>
        <v>1186.3900000000001</v>
      </c>
      <c r="BV113">
        <f>SUMIF('ФСС НС ЯН'!$A$5:$A$375,A113,'ФСС НС ЯН'!$B$5:$B$375)</f>
        <v>859.11</v>
      </c>
      <c r="BW113">
        <f t="shared" si="40"/>
        <v>0</v>
      </c>
      <c r="BX113">
        <f t="shared" si="41"/>
        <v>0</v>
      </c>
      <c r="BY113">
        <f t="shared" si="42"/>
        <v>0</v>
      </c>
      <c r="BZ113">
        <f t="shared" si="43"/>
        <v>0</v>
      </c>
      <c r="CA113">
        <f t="shared" si="44"/>
        <v>0</v>
      </c>
      <c r="CB113">
        <f t="shared" si="45"/>
        <v>0</v>
      </c>
    </row>
    <row r="114" spans="1:80" s="42" customFormat="1" ht="11.1" customHeight="1" outlineLevel="1" collapsed="1" x14ac:dyDescent="0.2">
      <c r="A114" s="38" t="s">
        <v>154</v>
      </c>
      <c r="B114" s="66">
        <f>B118+B123+B132+B135+B138+B143+B148+B163+B115</f>
        <v>81</v>
      </c>
      <c r="C114" s="98"/>
      <c r="D114" s="39">
        <v>1780883.92</v>
      </c>
      <c r="E114" s="39">
        <v>2660323.9700000002</v>
      </c>
      <c r="F114" s="39">
        <v>52617.25</v>
      </c>
      <c r="G114" s="39">
        <v>1314384.3799999999</v>
      </c>
      <c r="H114" s="39">
        <v>169101.17</v>
      </c>
      <c r="I114" s="39">
        <v>589155.69999999995</v>
      </c>
      <c r="J114" s="39">
        <v>10187.5</v>
      </c>
      <c r="K114" s="39">
        <v>8190.49</v>
      </c>
      <c r="L114" s="40"/>
      <c r="M114" s="40"/>
      <c r="N114" s="40"/>
      <c r="O114" s="40"/>
      <c r="P114" s="39">
        <v>1677.5</v>
      </c>
      <c r="Q114" s="41"/>
      <c r="R114" s="41"/>
      <c r="S114" s="39">
        <v>13431.39</v>
      </c>
      <c r="T114" s="40"/>
      <c r="U114" s="39">
        <v>334450.59000000003</v>
      </c>
      <c r="V114" s="41"/>
      <c r="W114" s="40"/>
      <c r="X114" s="41"/>
      <c r="Y114" s="40"/>
      <c r="Z114" s="40"/>
      <c r="AA114" s="39">
        <v>33000</v>
      </c>
      <c r="AB114" s="40"/>
      <c r="AC114" s="40"/>
      <c r="AD114" s="40"/>
      <c r="AE114" s="39">
        <v>124128</v>
      </c>
      <c r="AF114" s="39">
        <v>10000</v>
      </c>
      <c r="AG114" s="39">
        <v>176950</v>
      </c>
      <c r="AH114" s="39">
        <v>176950</v>
      </c>
      <c r="AI114" s="39">
        <v>392744.28</v>
      </c>
      <c r="AJ114" s="39">
        <v>16593.939999999999</v>
      </c>
      <c r="AK114" s="39">
        <v>11924.09</v>
      </c>
      <c r="AL114" s="40"/>
      <c r="AM114" s="39">
        <v>3728.25</v>
      </c>
      <c r="AN114" s="40"/>
      <c r="AO114" s="39">
        <v>360498</v>
      </c>
      <c r="AP114" s="39">
        <v>2908859.92</v>
      </c>
      <c r="AQ114" s="39">
        <v>394228.84</v>
      </c>
      <c r="AR114" s="39">
        <v>1733493.08</v>
      </c>
      <c r="AS114" s="39">
        <v>45038</v>
      </c>
      <c r="AT114" s="39">
        <v>736100</v>
      </c>
      <c r="AU114" s="40"/>
      <c r="AV114" s="39">
        <v>1139603.69</v>
      </c>
      <c r="AW114" s="39"/>
      <c r="AX114" s="39"/>
      <c r="AY114" s="39"/>
      <c r="AZ114" s="39"/>
      <c r="BA114" s="39"/>
      <c r="BB114" s="39"/>
      <c r="BC114" s="39"/>
      <c r="BD114" s="39"/>
      <c r="BE114" s="39"/>
      <c r="BF114" s="39"/>
      <c r="BG114" s="39"/>
      <c r="BH114" s="39"/>
      <c r="BI114" s="39"/>
      <c r="BJ114" s="39"/>
      <c r="BK114" s="39"/>
      <c r="BL114" s="39"/>
      <c r="BM114" s="39"/>
      <c r="BN114" s="39"/>
      <c r="BO114" s="39"/>
      <c r="BP114" s="39"/>
      <c r="BQ114" s="39"/>
      <c r="BR114" s="66">
        <f t="shared" ref="BR114:BV114" si="69">BR118+BR123+BR132+BR135+BR138+BR143+BR148+BR163+BR115</f>
        <v>618240.18000000005</v>
      </c>
      <c r="BS114" s="66"/>
      <c r="BT114" s="66">
        <f t="shared" si="69"/>
        <v>141964.90999999997</v>
      </c>
      <c r="BU114" s="66">
        <f t="shared" si="69"/>
        <v>77603.459999999992</v>
      </c>
      <c r="BV114" s="66">
        <f t="shared" si="69"/>
        <v>55967.299999999996</v>
      </c>
      <c r="BW114" s="66">
        <f t="shared" ref="BW114:CB114" si="70">BW118+BW123+BW132+BW135+BW138+BW143+BW148+BW163+BW115</f>
        <v>4290</v>
      </c>
      <c r="BX114" s="66">
        <f t="shared" si="70"/>
        <v>0</v>
      </c>
      <c r="BY114" s="66">
        <f t="shared" si="70"/>
        <v>0</v>
      </c>
      <c r="BZ114" s="66">
        <f t="shared" si="70"/>
        <v>0</v>
      </c>
      <c r="CA114" s="66">
        <f t="shared" si="70"/>
        <v>0</v>
      </c>
      <c r="CB114" s="66">
        <f t="shared" si="70"/>
        <v>0</v>
      </c>
    </row>
    <row r="115" spans="1:80" s="33" customFormat="1" ht="11.1" hidden="1" customHeight="1" outlineLevel="2" collapsed="1" x14ac:dyDescent="0.2">
      <c r="A115" s="30" t="s">
        <v>155</v>
      </c>
      <c r="B115" s="65">
        <f>SUM(B116)</f>
        <v>1</v>
      </c>
      <c r="C115" s="99"/>
      <c r="D115" s="35">
        <v>64765</v>
      </c>
      <c r="E115" s="35">
        <v>50000</v>
      </c>
      <c r="F115" s="32"/>
      <c r="G115" s="35">
        <v>50000</v>
      </c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5">
        <v>3030</v>
      </c>
      <c r="AH115" s="35">
        <v>3030</v>
      </c>
      <c r="AI115" s="35">
        <v>6894</v>
      </c>
      <c r="AJ115" s="32"/>
      <c r="AK115" s="32"/>
      <c r="AL115" s="32"/>
      <c r="AM115" s="32"/>
      <c r="AN115" s="32"/>
      <c r="AO115" s="35">
        <v>6894</v>
      </c>
      <c r="AP115" s="35">
        <v>86465</v>
      </c>
      <c r="AQ115" s="32"/>
      <c r="AR115" s="35">
        <v>64765</v>
      </c>
      <c r="AS115" s="32"/>
      <c r="AT115" s="35">
        <v>21700</v>
      </c>
      <c r="AU115" s="32"/>
      <c r="AV115" s="35">
        <v>21406</v>
      </c>
      <c r="AW115" s="35"/>
      <c r="AX115" s="35"/>
      <c r="AY115" s="35"/>
      <c r="AZ115" s="35"/>
      <c r="BA115" s="35"/>
      <c r="BB115" s="35"/>
      <c r="BC115" s="35"/>
      <c r="BD115" s="35"/>
      <c r="BE115" s="35"/>
      <c r="BF115" s="35"/>
      <c r="BG115" s="35"/>
      <c r="BH115" s="35"/>
      <c r="BI115" s="35"/>
      <c r="BJ115" s="35"/>
      <c r="BK115" s="35"/>
      <c r="BL115" s="35"/>
      <c r="BM115" s="35"/>
      <c r="BN115" s="35"/>
      <c r="BO115" s="35"/>
      <c r="BP115" s="35"/>
      <c r="BQ115" s="35"/>
      <c r="BR115" s="65">
        <f t="shared" ref="BR115:CB116" si="71">SUM(BR116)</f>
        <v>11666.6</v>
      </c>
      <c r="BS115" s="65"/>
      <c r="BT115" s="65">
        <f t="shared" si="71"/>
        <v>2704.53</v>
      </c>
      <c r="BU115" s="65">
        <f t="shared" si="71"/>
        <v>1537.87</v>
      </c>
      <c r="BV115" s="65">
        <f t="shared" si="71"/>
        <v>1113.6300000000001</v>
      </c>
      <c r="BW115" s="65">
        <f t="shared" si="71"/>
        <v>0</v>
      </c>
      <c r="BX115" s="65">
        <f t="shared" si="71"/>
        <v>0</v>
      </c>
      <c r="BY115" s="65">
        <f t="shared" si="71"/>
        <v>0</v>
      </c>
      <c r="BZ115" s="65">
        <f t="shared" si="71"/>
        <v>0</v>
      </c>
      <c r="CA115" s="65">
        <f t="shared" si="71"/>
        <v>0</v>
      </c>
      <c r="CB115" s="65">
        <f t="shared" si="71"/>
        <v>0</v>
      </c>
    </row>
    <row r="116" spans="1:80" s="27" customFormat="1" ht="11.1" hidden="1" customHeight="1" outlineLevel="3" x14ac:dyDescent="0.2">
      <c r="A116" s="24" t="s">
        <v>95</v>
      </c>
      <c r="B116" s="63">
        <f>SUM(B117)</f>
        <v>1</v>
      </c>
      <c r="C116" s="100"/>
      <c r="D116" s="34">
        <v>64765</v>
      </c>
      <c r="E116" s="34">
        <v>50000</v>
      </c>
      <c r="F116" s="26"/>
      <c r="G116" s="34">
        <v>50000</v>
      </c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34">
        <v>3030</v>
      </c>
      <c r="AH116" s="34">
        <v>3030</v>
      </c>
      <c r="AI116" s="34">
        <v>6894</v>
      </c>
      <c r="AJ116" s="26"/>
      <c r="AK116" s="26"/>
      <c r="AL116" s="26"/>
      <c r="AM116" s="26"/>
      <c r="AN116" s="26"/>
      <c r="AO116" s="34">
        <v>6894</v>
      </c>
      <c r="AP116" s="34">
        <v>86465</v>
      </c>
      <c r="AQ116" s="26"/>
      <c r="AR116" s="34">
        <v>64765</v>
      </c>
      <c r="AS116" s="26"/>
      <c r="AT116" s="34">
        <v>21700</v>
      </c>
      <c r="AU116" s="26"/>
      <c r="AV116" s="34">
        <v>21406</v>
      </c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63">
        <f t="shared" si="71"/>
        <v>11666.6</v>
      </c>
      <c r="BS116" s="63"/>
      <c r="BT116" s="63">
        <f t="shared" si="71"/>
        <v>2704.53</v>
      </c>
      <c r="BU116" s="63">
        <f t="shared" si="71"/>
        <v>1537.87</v>
      </c>
      <c r="BV116" s="63">
        <f t="shared" si="71"/>
        <v>1113.6300000000001</v>
      </c>
      <c r="BW116" s="63">
        <f t="shared" si="71"/>
        <v>0</v>
      </c>
      <c r="BX116" s="63">
        <f t="shared" si="71"/>
        <v>0</v>
      </c>
      <c r="BY116" s="63">
        <f t="shared" si="71"/>
        <v>0</v>
      </c>
      <c r="BZ116" s="63">
        <f t="shared" si="71"/>
        <v>0</v>
      </c>
      <c r="CA116" s="63">
        <f t="shared" si="71"/>
        <v>0</v>
      </c>
      <c r="CB116" s="63">
        <f t="shared" si="71"/>
        <v>0</v>
      </c>
    </row>
    <row r="117" spans="1:80" ht="11.1" hidden="1" customHeight="1" outlineLevel="4" x14ac:dyDescent="0.2">
      <c r="A117" s="14" t="s">
        <v>156</v>
      </c>
      <c r="B117" s="64">
        <f t="shared" si="39"/>
        <v>1</v>
      </c>
      <c r="C117" s="37"/>
      <c r="D117" s="17">
        <v>64765</v>
      </c>
      <c r="E117" s="17">
        <v>50000</v>
      </c>
      <c r="F117" s="13"/>
      <c r="G117" s="17">
        <v>50000</v>
      </c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7">
        <v>3030</v>
      </c>
      <c r="AH117" s="17">
        <v>3030</v>
      </c>
      <c r="AI117" s="17">
        <v>6894</v>
      </c>
      <c r="AJ117" s="13"/>
      <c r="AK117" s="13"/>
      <c r="AL117" s="13"/>
      <c r="AM117" s="13"/>
      <c r="AN117" s="13"/>
      <c r="AO117" s="17">
        <v>6894</v>
      </c>
      <c r="AP117" s="17">
        <v>86465</v>
      </c>
      <c r="AQ117" s="13"/>
      <c r="AR117" s="17">
        <v>64765</v>
      </c>
      <c r="AS117" s="13"/>
      <c r="AT117" s="17">
        <v>21700</v>
      </c>
      <c r="AU117" s="13"/>
      <c r="AV117" s="17">
        <v>21406</v>
      </c>
      <c r="AW117" s="93"/>
      <c r="AX117" s="93"/>
      <c r="AY117" s="93"/>
      <c r="AZ117" s="93"/>
      <c r="BA117" s="93"/>
      <c r="BB117" s="93"/>
      <c r="BC117" s="93"/>
      <c r="BD117" s="93"/>
      <c r="BE117" s="93"/>
      <c r="BF117" s="93"/>
      <c r="BG117" s="93"/>
      <c r="BH117" s="93"/>
      <c r="BI117" s="93"/>
      <c r="BJ117" s="93"/>
      <c r="BK117" s="93"/>
      <c r="BL117" s="93"/>
      <c r="BM117" s="93"/>
      <c r="BN117" s="93"/>
      <c r="BO117" s="93"/>
      <c r="BP117" s="93"/>
      <c r="BQ117" s="93"/>
      <c r="BR117">
        <f>SUMIF('ОПС ЯН'!$A$5:$A$375,A117,'ОПС ЯН'!$B$5:$B$375)</f>
        <v>11666.6</v>
      </c>
      <c r="BT117">
        <f>SUMIF('ФОМС ЯН'!$A$5:$A$360,A117,'ФОМС ЯН'!$B$5:$B$360)</f>
        <v>2704.53</v>
      </c>
      <c r="BU117">
        <f>SUMIF('ФСС ЯН'!$A$5:$A$375,A117,'ФСС ЯН'!$B$5:$B$375)</f>
        <v>1537.87</v>
      </c>
      <c r="BV117">
        <f>SUMIF('ФСС НС ЯН'!$A$5:$A$375,A117,'ФСС НС ЯН'!$B$5:$B$375)</f>
        <v>1113.6300000000001</v>
      </c>
      <c r="BW117">
        <f t="shared" si="40"/>
        <v>0</v>
      </c>
      <c r="BX117">
        <f t="shared" si="41"/>
        <v>0</v>
      </c>
      <c r="BY117">
        <f t="shared" si="42"/>
        <v>0</v>
      </c>
      <c r="BZ117">
        <f t="shared" si="43"/>
        <v>0</v>
      </c>
      <c r="CA117">
        <f t="shared" si="44"/>
        <v>0</v>
      </c>
      <c r="CB117">
        <f t="shared" si="45"/>
        <v>0</v>
      </c>
    </row>
    <row r="118" spans="1:80" s="33" customFormat="1" ht="11.1" hidden="1" customHeight="1" outlineLevel="2" collapsed="1" x14ac:dyDescent="0.2">
      <c r="A118" s="30" t="s">
        <v>157</v>
      </c>
      <c r="B118" s="65">
        <f>B121+B119</f>
        <v>2</v>
      </c>
      <c r="C118" s="99"/>
      <c r="D118" s="35">
        <v>87723</v>
      </c>
      <c r="E118" s="35">
        <v>67500</v>
      </c>
      <c r="F118" s="32"/>
      <c r="G118" s="35">
        <v>67500</v>
      </c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5">
        <v>3520</v>
      </c>
      <c r="AH118" s="35">
        <v>3520</v>
      </c>
      <c r="AI118" s="35">
        <v>9232</v>
      </c>
      <c r="AJ118" s="32"/>
      <c r="AK118" s="32"/>
      <c r="AL118" s="32"/>
      <c r="AM118" s="32"/>
      <c r="AN118" s="32"/>
      <c r="AO118" s="35">
        <v>9232</v>
      </c>
      <c r="AP118" s="35">
        <v>116923</v>
      </c>
      <c r="AQ118" s="32"/>
      <c r="AR118" s="35">
        <v>87723</v>
      </c>
      <c r="AS118" s="32"/>
      <c r="AT118" s="35">
        <v>29200</v>
      </c>
      <c r="AU118" s="32"/>
      <c r="AV118" s="35">
        <v>29068</v>
      </c>
      <c r="AW118" s="35"/>
      <c r="AX118" s="35"/>
      <c r="AY118" s="35"/>
      <c r="AZ118" s="35"/>
      <c r="BA118" s="35"/>
      <c r="BB118" s="35"/>
      <c r="BC118" s="35"/>
      <c r="BD118" s="35"/>
      <c r="BE118" s="35"/>
      <c r="BF118" s="35"/>
      <c r="BG118" s="35"/>
      <c r="BH118" s="35"/>
      <c r="BI118" s="35"/>
      <c r="BJ118" s="35"/>
      <c r="BK118" s="35"/>
      <c r="BL118" s="35"/>
      <c r="BM118" s="35"/>
      <c r="BN118" s="35"/>
      <c r="BO118" s="35"/>
      <c r="BP118" s="35"/>
      <c r="BQ118" s="35"/>
      <c r="BR118" s="65">
        <f t="shared" ref="BR118:BV118" si="72">BR121+BR119</f>
        <v>15624.400000000001</v>
      </c>
      <c r="BS118" s="65"/>
      <c r="BT118" s="65">
        <f t="shared" si="72"/>
        <v>3622.02</v>
      </c>
      <c r="BU118" s="65">
        <f t="shared" si="72"/>
        <v>2059.58</v>
      </c>
      <c r="BV118" s="65">
        <f t="shared" si="72"/>
        <v>1491.42</v>
      </c>
      <c r="BW118" s="65">
        <f t="shared" ref="BW118:CB118" si="73">BW121+BW119</f>
        <v>0</v>
      </c>
      <c r="BX118" s="65">
        <f t="shared" si="73"/>
        <v>0</v>
      </c>
      <c r="BY118" s="65">
        <f t="shared" si="73"/>
        <v>0</v>
      </c>
      <c r="BZ118" s="65">
        <f t="shared" si="73"/>
        <v>0</v>
      </c>
      <c r="CA118" s="65">
        <f t="shared" si="73"/>
        <v>0</v>
      </c>
      <c r="CB118" s="65">
        <f t="shared" si="73"/>
        <v>0</v>
      </c>
    </row>
    <row r="119" spans="1:80" s="27" customFormat="1" ht="11.1" hidden="1" customHeight="1" outlineLevel="3" x14ac:dyDescent="0.2">
      <c r="A119" s="24" t="s">
        <v>140</v>
      </c>
      <c r="B119" s="63">
        <f>SUM(B120)</f>
        <v>1</v>
      </c>
      <c r="C119" s="100"/>
      <c r="D119" s="34">
        <v>43880</v>
      </c>
      <c r="E119" s="34">
        <v>33750</v>
      </c>
      <c r="F119" s="26"/>
      <c r="G119" s="34">
        <v>33750</v>
      </c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43">
        <v>690</v>
      </c>
      <c r="AH119" s="43">
        <v>690</v>
      </c>
      <c r="AI119" s="34">
        <v>4477</v>
      </c>
      <c r="AJ119" s="26"/>
      <c r="AK119" s="26"/>
      <c r="AL119" s="26"/>
      <c r="AM119" s="26"/>
      <c r="AN119" s="26"/>
      <c r="AO119" s="34">
        <v>4477</v>
      </c>
      <c r="AP119" s="34">
        <v>58480</v>
      </c>
      <c r="AQ119" s="26"/>
      <c r="AR119" s="34">
        <v>43880</v>
      </c>
      <c r="AS119" s="26"/>
      <c r="AT119" s="34">
        <v>14600</v>
      </c>
      <c r="AU119" s="26"/>
      <c r="AV119" s="34">
        <v>14673</v>
      </c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63">
        <f t="shared" ref="BR119:CB119" si="74">SUM(BR120)</f>
        <v>7576.8</v>
      </c>
      <c r="BS119" s="63"/>
      <c r="BT119" s="63">
        <f t="shared" si="74"/>
        <v>1756.44</v>
      </c>
      <c r="BU119" s="63">
        <f t="shared" si="74"/>
        <v>998.76</v>
      </c>
      <c r="BV119" s="63">
        <f t="shared" si="74"/>
        <v>723.24</v>
      </c>
      <c r="BW119" s="63">
        <f t="shared" si="74"/>
        <v>0</v>
      </c>
      <c r="BX119" s="63">
        <f t="shared" si="74"/>
        <v>0</v>
      </c>
      <c r="BY119" s="63">
        <f t="shared" si="74"/>
        <v>0</v>
      </c>
      <c r="BZ119" s="63">
        <f t="shared" si="74"/>
        <v>0</v>
      </c>
      <c r="CA119" s="63">
        <f t="shared" si="74"/>
        <v>0</v>
      </c>
      <c r="CB119" s="63">
        <f t="shared" si="74"/>
        <v>0</v>
      </c>
    </row>
    <row r="120" spans="1:80" ht="11.1" hidden="1" customHeight="1" outlineLevel="4" x14ac:dyDescent="0.2">
      <c r="A120" s="14" t="s">
        <v>158</v>
      </c>
      <c r="B120" s="64">
        <f t="shared" si="39"/>
        <v>1</v>
      </c>
      <c r="C120" s="37"/>
      <c r="D120" s="17">
        <v>43880</v>
      </c>
      <c r="E120" s="17">
        <v>33750</v>
      </c>
      <c r="F120" s="13"/>
      <c r="G120" s="17">
        <v>33750</v>
      </c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6">
        <v>690</v>
      </c>
      <c r="AH120" s="16">
        <v>690</v>
      </c>
      <c r="AI120" s="17">
        <v>4477</v>
      </c>
      <c r="AJ120" s="13"/>
      <c r="AK120" s="13"/>
      <c r="AL120" s="13"/>
      <c r="AM120" s="13"/>
      <c r="AN120" s="13"/>
      <c r="AO120" s="17">
        <v>4477</v>
      </c>
      <c r="AP120" s="17">
        <v>58480</v>
      </c>
      <c r="AQ120" s="13"/>
      <c r="AR120" s="17">
        <v>43880</v>
      </c>
      <c r="AS120" s="13"/>
      <c r="AT120" s="17">
        <v>14600</v>
      </c>
      <c r="AU120" s="13"/>
      <c r="AV120" s="17">
        <v>14673</v>
      </c>
      <c r="AW120" s="93"/>
      <c r="AX120" s="93"/>
      <c r="AY120" s="93"/>
      <c r="AZ120" s="93"/>
      <c r="BA120" s="93"/>
      <c r="BB120" s="93"/>
      <c r="BC120" s="93"/>
      <c r="BD120" s="93"/>
      <c r="BE120" s="93"/>
      <c r="BF120" s="93"/>
      <c r="BG120" s="93"/>
      <c r="BH120" s="93"/>
      <c r="BI120" s="93"/>
      <c r="BJ120" s="93"/>
      <c r="BK120" s="93"/>
      <c r="BL120" s="93"/>
      <c r="BM120" s="93"/>
      <c r="BN120" s="93"/>
      <c r="BO120" s="93"/>
      <c r="BP120" s="93"/>
      <c r="BQ120" s="93"/>
      <c r="BR120">
        <f>SUMIF('ОПС ЯН'!$A$5:$A$375,A120,'ОПС ЯН'!$B$5:$B$375)</f>
        <v>7576.8</v>
      </c>
      <c r="BT120">
        <f>SUMIF('ФОМС ЯН'!$A$5:$A$360,A120,'ФОМС ЯН'!$B$5:$B$360)</f>
        <v>1756.44</v>
      </c>
      <c r="BU120">
        <f>SUMIF('ФСС ЯН'!$A$5:$A$375,A120,'ФСС ЯН'!$B$5:$B$375)</f>
        <v>998.76</v>
      </c>
      <c r="BV120">
        <f>SUMIF('ФСС НС ЯН'!$A$5:$A$375,A120,'ФСС НС ЯН'!$B$5:$B$375)</f>
        <v>723.24</v>
      </c>
      <c r="BW120">
        <f t="shared" si="40"/>
        <v>0</v>
      </c>
      <c r="BX120">
        <f t="shared" si="41"/>
        <v>0</v>
      </c>
      <c r="BY120">
        <f t="shared" si="42"/>
        <v>0</v>
      </c>
      <c r="BZ120">
        <f t="shared" si="43"/>
        <v>0</v>
      </c>
      <c r="CA120">
        <f t="shared" si="44"/>
        <v>0</v>
      </c>
      <c r="CB120">
        <f t="shared" si="45"/>
        <v>0</v>
      </c>
    </row>
    <row r="121" spans="1:80" s="27" customFormat="1" ht="11.1" hidden="1" customHeight="1" outlineLevel="3" x14ac:dyDescent="0.2">
      <c r="A121" s="24" t="s">
        <v>143</v>
      </c>
      <c r="B121" s="63">
        <f>SUM(B122)</f>
        <v>1</v>
      </c>
      <c r="C121" s="100"/>
      <c r="D121" s="34">
        <v>43843</v>
      </c>
      <c r="E121" s="34">
        <v>33750</v>
      </c>
      <c r="F121" s="26"/>
      <c r="G121" s="34">
        <v>33750</v>
      </c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34">
        <v>2830</v>
      </c>
      <c r="AH121" s="34">
        <v>2830</v>
      </c>
      <c r="AI121" s="34">
        <v>4755</v>
      </c>
      <c r="AJ121" s="26"/>
      <c r="AK121" s="26"/>
      <c r="AL121" s="26"/>
      <c r="AM121" s="26"/>
      <c r="AN121" s="26"/>
      <c r="AO121" s="34">
        <v>4755</v>
      </c>
      <c r="AP121" s="34">
        <v>58443</v>
      </c>
      <c r="AQ121" s="26"/>
      <c r="AR121" s="34">
        <v>43843</v>
      </c>
      <c r="AS121" s="26"/>
      <c r="AT121" s="34">
        <v>14600</v>
      </c>
      <c r="AU121" s="26"/>
      <c r="AV121" s="34">
        <v>14395</v>
      </c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63">
        <f t="shared" ref="BR121:CB121" si="75">SUM(BR122)</f>
        <v>8047.6</v>
      </c>
      <c r="BS121" s="63"/>
      <c r="BT121" s="63">
        <f t="shared" si="75"/>
        <v>1865.58</v>
      </c>
      <c r="BU121" s="63">
        <f t="shared" si="75"/>
        <v>1060.82</v>
      </c>
      <c r="BV121" s="63">
        <f t="shared" si="75"/>
        <v>768.18</v>
      </c>
      <c r="BW121" s="63">
        <f t="shared" si="75"/>
        <v>0</v>
      </c>
      <c r="BX121" s="63">
        <f t="shared" si="75"/>
        <v>0</v>
      </c>
      <c r="BY121" s="63">
        <f t="shared" si="75"/>
        <v>0</v>
      </c>
      <c r="BZ121" s="63">
        <f t="shared" si="75"/>
        <v>0</v>
      </c>
      <c r="CA121" s="63">
        <f t="shared" si="75"/>
        <v>0</v>
      </c>
      <c r="CB121" s="63">
        <f t="shared" si="75"/>
        <v>0</v>
      </c>
    </row>
    <row r="122" spans="1:80" ht="11.1" hidden="1" customHeight="1" outlineLevel="4" x14ac:dyDescent="0.2">
      <c r="A122" s="14" t="s">
        <v>159</v>
      </c>
      <c r="B122" s="64">
        <f t="shared" si="39"/>
        <v>1</v>
      </c>
      <c r="C122" s="37"/>
      <c r="D122" s="17">
        <v>43843</v>
      </c>
      <c r="E122" s="17">
        <v>33750</v>
      </c>
      <c r="F122" s="13"/>
      <c r="G122" s="17">
        <v>33750</v>
      </c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7">
        <v>2830</v>
      </c>
      <c r="AH122" s="17">
        <v>2830</v>
      </c>
      <c r="AI122" s="17">
        <v>4755</v>
      </c>
      <c r="AJ122" s="13"/>
      <c r="AK122" s="13"/>
      <c r="AL122" s="13"/>
      <c r="AM122" s="13"/>
      <c r="AN122" s="13"/>
      <c r="AO122" s="17">
        <v>4755</v>
      </c>
      <c r="AP122" s="17">
        <v>58443</v>
      </c>
      <c r="AQ122" s="13"/>
      <c r="AR122" s="17">
        <v>43843</v>
      </c>
      <c r="AS122" s="13"/>
      <c r="AT122" s="17">
        <v>14600</v>
      </c>
      <c r="AU122" s="13"/>
      <c r="AV122" s="17">
        <v>14395</v>
      </c>
      <c r="AW122" s="93"/>
      <c r="AX122" s="93"/>
      <c r="AY122" s="93"/>
      <c r="AZ122" s="93"/>
      <c r="BA122" s="93"/>
      <c r="BB122" s="93"/>
      <c r="BC122" s="93"/>
      <c r="BD122" s="93"/>
      <c r="BE122" s="93"/>
      <c r="BF122" s="93"/>
      <c r="BG122" s="93"/>
      <c r="BH122" s="93"/>
      <c r="BI122" s="93"/>
      <c r="BJ122" s="93"/>
      <c r="BK122" s="93"/>
      <c r="BL122" s="93"/>
      <c r="BM122" s="93"/>
      <c r="BN122" s="93"/>
      <c r="BO122" s="93"/>
      <c r="BP122" s="93"/>
      <c r="BQ122" s="93"/>
      <c r="BR122">
        <f>SUMIF('ОПС ЯН'!$A$5:$A$375,A122,'ОПС ЯН'!$B$5:$B$375)</f>
        <v>8047.6</v>
      </c>
      <c r="BT122">
        <f>SUMIF('ФОМС ЯН'!$A$5:$A$360,A122,'ФОМС ЯН'!$B$5:$B$360)</f>
        <v>1865.58</v>
      </c>
      <c r="BU122">
        <f>SUMIF('ФСС ЯН'!$A$5:$A$375,A122,'ФСС ЯН'!$B$5:$B$375)</f>
        <v>1060.82</v>
      </c>
      <c r="BV122">
        <f>SUMIF('ФСС НС ЯН'!$A$5:$A$375,A122,'ФСС НС ЯН'!$B$5:$B$375)</f>
        <v>768.18</v>
      </c>
      <c r="BW122">
        <f t="shared" si="40"/>
        <v>0</v>
      </c>
      <c r="BX122">
        <f t="shared" si="41"/>
        <v>0</v>
      </c>
      <c r="BY122">
        <f t="shared" si="42"/>
        <v>0</v>
      </c>
      <c r="BZ122">
        <f t="shared" si="43"/>
        <v>0</v>
      </c>
      <c r="CA122">
        <f t="shared" si="44"/>
        <v>0</v>
      </c>
      <c r="CB122">
        <f t="shared" si="45"/>
        <v>0</v>
      </c>
    </row>
    <row r="123" spans="1:80" s="33" customFormat="1" ht="11.1" hidden="1" customHeight="1" outlineLevel="2" collapsed="1" x14ac:dyDescent="0.2">
      <c r="A123" s="30" t="s">
        <v>154</v>
      </c>
      <c r="B123" s="65">
        <f>B128+B130+B124</f>
        <v>5</v>
      </c>
      <c r="C123" s="99"/>
      <c r="D123" s="35">
        <v>283893.18</v>
      </c>
      <c r="E123" s="35">
        <v>259128</v>
      </c>
      <c r="F123" s="32"/>
      <c r="G123" s="35">
        <v>120000</v>
      </c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5">
        <v>15000</v>
      </c>
      <c r="AB123" s="32"/>
      <c r="AC123" s="32"/>
      <c r="AD123" s="32"/>
      <c r="AE123" s="35">
        <v>124128</v>
      </c>
      <c r="AF123" s="32"/>
      <c r="AG123" s="35">
        <v>40100</v>
      </c>
      <c r="AH123" s="35">
        <v>40100</v>
      </c>
      <c r="AI123" s="35">
        <v>38898</v>
      </c>
      <c r="AJ123" s="32"/>
      <c r="AK123" s="32"/>
      <c r="AL123" s="32"/>
      <c r="AM123" s="32"/>
      <c r="AN123" s="32"/>
      <c r="AO123" s="35">
        <v>38898</v>
      </c>
      <c r="AP123" s="35">
        <v>349143.18</v>
      </c>
      <c r="AQ123" s="35">
        <v>13050</v>
      </c>
      <c r="AR123" s="35">
        <v>238855.18</v>
      </c>
      <c r="AS123" s="35">
        <v>45038</v>
      </c>
      <c r="AT123" s="35">
        <v>52200</v>
      </c>
      <c r="AU123" s="32"/>
      <c r="AV123" s="35">
        <v>154980</v>
      </c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  <c r="BM123" s="35"/>
      <c r="BN123" s="35"/>
      <c r="BO123" s="35"/>
      <c r="BP123" s="35"/>
      <c r="BQ123" s="35"/>
      <c r="BR123" s="65">
        <f t="shared" ref="BR123:BV123" si="76">BR128+BR130+BR124</f>
        <v>65830.16</v>
      </c>
      <c r="BS123" s="65"/>
      <c r="BT123" s="65">
        <f t="shared" si="76"/>
        <v>15260.62</v>
      </c>
      <c r="BU123" s="65">
        <f t="shared" si="76"/>
        <v>5077.8999999999996</v>
      </c>
      <c r="BV123" s="65">
        <f t="shared" si="76"/>
        <v>3677.1</v>
      </c>
      <c r="BW123" s="65">
        <f t="shared" ref="BW123:CB123" si="77">BW128+BW130+BW124</f>
        <v>1950</v>
      </c>
      <c r="BX123" s="65">
        <f t="shared" si="77"/>
        <v>0</v>
      </c>
      <c r="BY123" s="65">
        <f t="shared" si="77"/>
        <v>0</v>
      </c>
      <c r="BZ123" s="65">
        <f t="shared" si="77"/>
        <v>0</v>
      </c>
      <c r="CA123" s="65">
        <f t="shared" si="77"/>
        <v>0</v>
      </c>
      <c r="CB123" s="65">
        <f t="shared" si="77"/>
        <v>0</v>
      </c>
    </row>
    <row r="124" spans="1:80" s="27" customFormat="1" ht="11.1" hidden="1" customHeight="1" outlineLevel="3" x14ac:dyDescent="0.2">
      <c r="A124" s="24" t="s">
        <v>662</v>
      </c>
      <c r="B124" s="63">
        <f>SUM(B125:B127)</f>
        <v>3</v>
      </c>
      <c r="C124" s="100"/>
      <c r="D124" s="34">
        <v>135820</v>
      </c>
      <c r="E124" s="34">
        <v>124128</v>
      </c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34">
        <v>124128</v>
      </c>
      <c r="AF124" s="26"/>
      <c r="AG124" s="34">
        <v>31510</v>
      </c>
      <c r="AH124" s="34">
        <v>31510</v>
      </c>
      <c r="AI124" s="34">
        <v>20232</v>
      </c>
      <c r="AJ124" s="26"/>
      <c r="AK124" s="26"/>
      <c r="AL124" s="26"/>
      <c r="AM124" s="26"/>
      <c r="AN124" s="26"/>
      <c r="AO124" s="34">
        <v>20232</v>
      </c>
      <c r="AP124" s="34">
        <v>135820</v>
      </c>
      <c r="AQ124" s="26"/>
      <c r="AR124" s="34">
        <v>90782</v>
      </c>
      <c r="AS124" s="34">
        <v>45038</v>
      </c>
      <c r="AT124" s="26"/>
      <c r="AU124" s="26"/>
      <c r="AV124" s="34">
        <v>103896</v>
      </c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63">
        <f t="shared" ref="BR124:BV124" si="78">SUM(BR125:BR127)</f>
        <v>34240.36</v>
      </c>
      <c r="BS124" s="63"/>
      <c r="BT124" s="63">
        <f t="shared" si="78"/>
        <v>7937.5300000000007</v>
      </c>
      <c r="BU124" s="63">
        <f t="shared" si="78"/>
        <v>913.79</v>
      </c>
      <c r="BV124" s="63">
        <f t="shared" si="78"/>
        <v>661.71</v>
      </c>
      <c r="BW124" s="63">
        <f t="shared" ref="BW124:CB124" si="79">SUM(BW125:BW127)</f>
        <v>0</v>
      </c>
      <c r="BX124" s="63">
        <f t="shared" si="79"/>
        <v>0</v>
      </c>
      <c r="BY124" s="63">
        <f t="shared" si="79"/>
        <v>0</v>
      </c>
      <c r="BZ124" s="63">
        <f t="shared" si="79"/>
        <v>0</v>
      </c>
      <c r="CA124" s="63">
        <f t="shared" si="79"/>
        <v>0</v>
      </c>
      <c r="CB124" s="63">
        <f t="shared" si="79"/>
        <v>0</v>
      </c>
    </row>
    <row r="125" spans="1:80" ht="11.1" hidden="1" customHeight="1" outlineLevel="4" x14ac:dyDescent="0.2">
      <c r="A125" s="14" t="s">
        <v>160</v>
      </c>
      <c r="B125" s="64">
        <f t="shared" si="39"/>
        <v>1</v>
      </c>
      <c r="C125" s="37"/>
      <c r="D125" s="17">
        <v>45630</v>
      </c>
      <c r="E125" s="17">
        <v>53444</v>
      </c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7">
        <v>53444</v>
      </c>
      <c r="AF125" s="13"/>
      <c r="AG125" s="17">
        <v>12620</v>
      </c>
      <c r="AH125" s="17">
        <v>12620</v>
      </c>
      <c r="AI125" s="17">
        <v>8588</v>
      </c>
      <c r="AJ125" s="13"/>
      <c r="AK125" s="13"/>
      <c r="AL125" s="13"/>
      <c r="AM125" s="13"/>
      <c r="AN125" s="13"/>
      <c r="AO125" s="17">
        <v>8588</v>
      </c>
      <c r="AP125" s="17">
        <v>45630</v>
      </c>
      <c r="AQ125" s="13"/>
      <c r="AR125" s="17">
        <v>45630</v>
      </c>
      <c r="AS125" s="13"/>
      <c r="AT125" s="13"/>
      <c r="AU125" s="13"/>
      <c r="AV125" s="17">
        <v>44856</v>
      </c>
      <c r="AW125" s="93"/>
      <c r="AX125" s="93"/>
      <c r="AY125" s="93"/>
      <c r="AZ125" s="93"/>
      <c r="BA125" s="93"/>
      <c r="BB125" s="93"/>
      <c r="BC125" s="93"/>
      <c r="BD125" s="93"/>
      <c r="BE125" s="93"/>
      <c r="BF125" s="93"/>
      <c r="BG125" s="93"/>
      <c r="BH125" s="93"/>
      <c r="BI125" s="93"/>
      <c r="BJ125" s="93"/>
      <c r="BK125" s="93"/>
      <c r="BL125" s="93"/>
      <c r="BM125" s="93"/>
      <c r="BN125" s="93"/>
      <c r="BO125" s="93"/>
      <c r="BP125" s="93"/>
      <c r="BQ125" s="93"/>
      <c r="BR125">
        <f>SUMIF('ОПС ЯН'!$A$5:$A$375,A125,'ОПС ЯН'!$B$5:$B$375)</f>
        <v>14534.08</v>
      </c>
      <c r="BT125">
        <f>SUMIF('ФОМС ЯН'!$A$5:$A$360,A125,'ФОМС ЯН'!$B$5:$B$360)</f>
        <v>3369.26</v>
      </c>
      <c r="BU125">
        <f>SUMIF('ФСС ЯН'!$A$5:$A$375,A125,'ФСС ЯН'!$B$5:$B$375)</f>
        <v>365.98</v>
      </c>
      <c r="BV125">
        <f>SUMIF('ФСС НС ЯН'!$A$5:$A$375,A125,'ФСС НС ЯН'!$B$5:$B$375)</f>
        <v>265.02</v>
      </c>
      <c r="BW125">
        <f t="shared" si="40"/>
        <v>0</v>
      </c>
      <c r="BX125">
        <f t="shared" si="41"/>
        <v>0</v>
      </c>
      <c r="BY125">
        <f t="shared" si="42"/>
        <v>0</v>
      </c>
      <c r="BZ125">
        <f t="shared" si="43"/>
        <v>0</v>
      </c>
      <c r="CA125">
        <f t="shared" si="44"/>
        <v>0</v>
      </c>
      <c r="CB125">
        <f t="shared" si="45"/>
        <v>0</v>
      </c>
    </row>
    <row r="126" spans="1:80" ht="11.1" hidden="1" customHeight="1" outlineLevel="4" x14ac:dyDescent="0.2">
      <c r="A126" s="14" t="s">
        <v>161</v>
      </c>
      <c r="B126" s="64">
        <f t="shared" si="39"/>
        <v>1</v>
      </c>
      <c r="C126" s="37"/>
      <c r="D126" s="17">
        <v>45038</v>
      </c>
      <c r="E126" s="17">
        <v>27584</v>
      </c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7">
        <v>27584</v>
      </c>
      <c r="AF126" s="13"/>
      <c r="AG126" s="17">
        <v>6380</v>
      </c>
      <c r="AH126" s="17">
        <v>6380</v>
      </c>
      <c r="AI126" s="17">
        <v>4415</v>
      </c>
      <c r="AJ126" s="13"/>
      <c r="AK126" s="13"/>
      <c r="AL126" s="13"/>
      <c r="AM126" s="13"/>
      <c r="AN126" s="13"/>
      <c r="AO126" s="17">
        <v>4415</v>
      </c>
      <c r="AP126" s="17">
        <v>45038</v>
      </c>
      <c r="AQ126" s="13"/>
      <c r="AR126" s="13"/>
      <c r="AS126" s="17">
        <v>45038</v>
      </c>
      <c r="AT126" s="13"/>
      <c r="AU126" s="13"/>
      <c r="AV126" s="17">
        <v>23169</v>
      </c>
      <c r="AW126" s="93"/>
      <c r="AX126" s="93"/>
      <c r="AY126" s="93"/>
      <c r="AZ126" s="93"/>
      <c r="BA126" s="93"/>
      <c r="BB126" s="93"/>
      <c r="BC126" s="93"/>
      <c r="BD126" s="93"/>
      <c r="BE126" s="93"/>
      <c r="BF126" s="93"/>
      <c r="BG126" s="93"/>
      <c r="BH126" s="93"/>
      <c r="BI126" s="93"/>
      <c r="BJ126" s="93"/>
      <c r="BK126" s="93"/>
      <c r="BL126" s="93"/>
      <c r="BM126" s="93"/>
      <c r="BN126" s="93"/>
      <c r="BO126" s="93"/>
      <c r="BP126" s="93"/>
      <c r="BQ126" s="93"/>
      <c r="BR126">
        <f>SUMIF('ОПС ЯН'!$A$5:$A$375,A126,'ОПС ЯН'!$B$5:$B$375)</f>
        <v>7472.08</v>
      </c>
      <c r="BT126">
        <f>SUMIF('ФОМС ЯН'!$A$5:$A$360,A126,'ФОМС ЯН'!$B$5:$B$360)</f>
        <v>1732.16</v>
      </c>
      <c r="BU126">
        <f>SUMIF('ФСС ЯН'!$A$5:$A$375,A126,'ФСС ЯН'!$B$5:$B$375)</f>
        <v>185.02</v>
      </c>
      <c r="BV126">
        <f>SUMIF('ФСС НС ЯН'!$A$5:$A$375,A126,'ФСС НС ЯН'!$B$5:$B$375)</f>
        <v>133.97999999999999</v>
      </c>
      <c r="BW126">
        <f t="shared" si="40"/>
        <v>0</v>
      </c>
      <c r="BX126">
        <f t="shared" si="41"/>
        <v>0</v>
      </c>
      <c r="BY126">
        <f t="shared" si="42"/>
        <v>0</v>
      </c>
      <c r="BZ126">
        <f t="shared" si="43"/>
        <v>0</v>
      </c>
      <c r="CA126">
        <f t="shared" si="44"/>
        <v>0</v>
      </c>
      <c r="CB126">
        <f t="shared" si="45"/>
        <v>0</v>
      </c>
    </row>
    <row r="127" spans="1:80" ht="11.1" hidden="1" customHeight="1" outlineLevel="4" x14ac:dyDescent="0.2">
      <c r="A127" s="14" t="s">
        <v>162</v>
      </c>
      <c r="B127" s="64">
        <f t="shared" si="39"/>
        <v>1</v>
      </c>
      <c r="C127" s="37"/>
      <c r="D127" s="17">
        <v>45152</v>
      </c>
      <c r="E127" s="17">
        <v>43100</v>
      </c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7">
        <v>43100</v>
      </c>
      <c r="AF127" s="13"/>
      <c r="AG127" s="17">
        <v>12510</v>
      </c>
      <c r="AH127" s="17">
        <v>12510</v>
      </c>
      <c r="AI127" s="17">
        <v>7229</v>
      </c>
      <c r="AJ127" s="13"/>
      <c r="AK127" s="13"/>
      <c r="AL127" s="13"/>
      <c r="AM127" s="13"/>
      <c r="AN127" s="13"/>
      <c r="AO127" s="17">
        <v>7229</v>
      </c>
      <c r="AP127" s="17">
        <v>45152</v>
      </c>
      <c r="AQ127" s="13"/>
      <c r="AR127" s="17">
        <v>45152</v>
      </c>
      <c r="AS127" s="13"/>
      <c r="AT127" s="13"/>
      <c r="AU127" s="13"/>
      <c r="AV127" s="17">
        <v>35871</v>
      </c>
      <c r="AW127" s="93"/>
      <c r="AX127" s="93"/>
      <c r="AY127" s="93"/>
      <c r="AZ127" s="93"/>
      <c r="BA127" s="93"/>
      <c r="BB127" s="93"/>
      <c r="BC127" s="93"/>
      <c r="BD127" s="93"/>
      <c r="BE127" s="93"/>
      <c r="BF127" s="93"/>
      <c r="BG127" s="93"/>
      <c r="BH127" s="93"/>
      <c r="BI127" s="93"/>
      <c r="BJ127" s="93"/>
      <c r="BK127" s="93"/>
      <c r="BL127" s="93"/>
      <c r="BM127" s="93"/>
      <c r="BN127" s="93"/>
      <c r="BO127" s="93"/>
      <c r="BP127" s="93"/>
      <c r="BQ127" s="93"/>
      <c r="BR127">
        <f>SUMIF('ОПС ЯН'!$A$5:$A$375,A127,'ОПС ЯН'!$B$5:$B$375)</f>
        <v>12234.2</v>
      </c>
      <c r="BT127">
        <f>SUMIF('ФОМС ЯН'!$A$5:$A$360,A127,'ФОМС ЯН'!$B$5:$B$360)</f>
        <v>2836.11</v>
      </c>
      <c r="BU127">
        <f>SUMIF('ФСС ЯН'!$A$5:$A$375,A127,'ФСС ЯН'!$B$5:$B$375)</f>
        <v>362.79</v>
      </c>
      <c r="BV127">
        <f>SUMIF('ФСС НС ЯН'!$A$5:$A$375,A127,'ФСС НС ЯН'!$B$5:$B$375)</f>
        <v>262.70999999999998</v>
      </c>
      <c r="BW127">
        <f t="shared" si="40"/>
        <v>0</v>
      </c>
      <c r="BX127">
        <f t="shared" si="41"/>
        <v>0</v>
      </c>
      <c r="BY127">
        <f t="shared" si="42"/>
        <v>0</v>
      </c>
      <c r="BZ127">
        <f t="shared" si="43"/>
        <v>0</v>
      </c>
      <c r="CA127">
        <f t="shared" si="44"/>
        <v>0</v>
      </c>
      <c r="CB127">
        <f t="shared" si="45"/>
        <v>0</v>
      </c>
    </row>
    <row r="128" spans="1:80" s="27" customFormat="1" ht="11.1" hidden="1" customHeight="1" outlineLevel="3" x14ac:dyDescent="0.2">
      <c r="A128" s="24" t="s">
        <v>163</v>
      </c>
      <c r="B128" s="63">
        <f>B129</f>
        <v>1</v>
      </c>
      <c r="C128" s="100"/>
      <c r="D128" s="34">
        <v>77277</v>
      </c>
      <c r="E128" s="34">
        <v>75000</v>
      </c>
      <c r="F128" s="26"/>
      <c r="G128" s="34">
        <v>60000</v>
      </c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34">
        <v>15000</v>
      </c>
      <c r="AB128" s="26"/>
      <c r="AC128" s="26"/>
      <c r="AD128" s="26"/>
      <c r="AE128" s="26"/>
      <c r="AF128" s="26"/>
      <c r="AG128" s="34">
        <v>5910</v>
      </c>
      <c r="AH128" s="34">
        <v>5910</v>
      </c>
      <c r="AI128" s="34">
        <v>10518</v>
      </c>
      <c r="AJ128" s="26"/>
      <c r="AK128" s="26"/>
      <c r="AL128" s="26"/>
      <c r="AM128" s="26"/>
      <c r="AN128" s="26"/>
      <c r="AO128" s="34">
        <v>10518</v>
      </c>
      <c r="AP128" s="34">
        <v>116427</v>
      </c>
      <c r="AQ128" s="34">
        <v>13050</v>
      </c>
      <c r="AR128" s="34">
        <v>77277</v>
      </c>
      <c r="AS128" s="26"/>
      <c r="AT128" s="34">
        <v>26100</v>
      </c>
      <c r="AU128" s="26"/>
      <c r="AV128" s="34">
        <v>25332</v>
      </c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63">
        <f t="shared" ref="BR128:CB128" si="80">BR129</f>
        <v>17800.2</v>
      </c>
      <c r="BS128" s="63"/>
      <c r="BT128" s="63">
        <f t="shared" si="80"/>
        <v>4126.41</v>
      </c>
      <c r="BU128" s="63">
        <f t="shared" si="80"/>
        <v>2346.39</v>
      </c>
      <c r="BV128" s="63">
        <f t="shared" si="80"/>
        <v>1699.11</v>
      </c>
      <c r="BW128" s="63">
        <f t="shared" si="80"/>
        <v>1950</v>
      </c>
      <c r="BX128" s="63">
        <f t="shared" si="80"/>
        <v>0</v>
      </c>
      <c r="BY128" s="63">
        <f t="shared" si="80"/>
        <v>0</v>
      </c>
      <c r="BZ128" s="63">
        <f t="shared" si="80"/>
        <v>0</v>
      </c>
      <c r="CA128" s="63">
        <f t="shared" si="80"/>
        <v>0</v>
      </c>
      <c r="CB128" s="63">
        <f t="shared" si="80"/>
        <v>0</v>
      </c>
    </row>
    <row r="129" spans="1:80" ht="11.1" hidden="1" customHeight="1" outlineLevel="4" x14ac:dyDescent="0.2">
      <c r="A129" s="14" t="s">
        <v>164</v>
      </c>
      <c r="B129" s="64">
        <f t="shared" si="39"/>
        <v>1</v>
      </c>
      <c r="C129" s="37"/>
      <c r="D129" s="17">
        <v>77277</v>
      </c>
      <c r="E129" s="17">
        <v>75000</v>
      </c>
      <c r="F129" s="13"/>
      <c r="G129" s="17">
        <v>60000</v>
      </c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7">
        <v>15000</v>
      </c>
      <c r="AB129" s="13"/>
      <c r="AC129" s="13"/>
      <c r="AD129" s="13"/>
      <c r="AE129" s="13"/>
      <c r="AF129" s="13"/>
      <c r="AG129" s="17">
        <v>5910</v>
      </c>
      <c r="AH129" s="17">
        <v>5910</v>
      </c>
      <c r="AI129" s="17">
        <v>10518</v>
      </c>
      <c r="AJ129" s="13"/>
      <c r="AK129" s="13"/>
      <c r="AL129" s="13"/>
      <c r="AM129" s="13"/>
      <c r="AN129" s="13"/>
      <c r="AO129" s="17">
        <v>10518</v>
      </c>
      <c r="AP129" s="17">
        <v>116427</v>
      </c>
      <c r="AQ129" s="17">
        <v>13050</v>
      </c>
      <c r="AR129" s="17">
        <v>77277</v>
      </c>
      <c r="AS129" s="13"/>
      <c r="AT129" s="17">
        <v>26100</v>
      </c>
      <c r="AU129" s="13"/>
      <c r="AV129" s="17">
        <v>25332</v>
      </c>
      <c r="AW129" s="93"/>
      <c r="AX129" s="93"/>
      <c r="AY129" s="93"/>
      <c r="AZ129" s="93"/>
      <c r="BA129" s="93"/>
      <c r="BB129" s="93"/>
      <c r="BC129" s="93"/>
      <c r="BD129" s="93"/>
      <c r="BE129" s="93"/>
      <c r="BF129" s="93"/>
      <c r="BG129" s="93"/>
      <c r="BH129" s="93"/>
      <c r="BI129" s="93"/>
      <c r="BJ129" s="93"/>
      <c r="BK129" s="93"/>
      <c r="BL129" s="93"/>
      <c r="BM129" s="93"/>
      <c r="BN129" s="93"/>
      <c r="BO129" s="93"/>
      <c r="BP129" s="93"/>
      <c r="BQ129" s="93"/>
      <c r="BR129">
        <f>SUMIF('ОПС ЯН'!$A$5:$A$375,A129,'ОПС ЯН'!$B$5:$B$375)</f>
        <v>17800.2</v>
      </c>
      <c r="BT129">
        <f>SUMIF('ФОМС ЯН'!$A$5:$A$360,A129,'ФОМС ЯН'!$B$5:$B$360)</f>
        <v>4126.41</v>
      </c>
      <c r="BU129">
        <f>SUMIF('ФСС ЯН'!$A$5:$A$375,A129,'ФСС ЯН'!$B$5:$B$375)</f>
        <v>2346.39</v>
      </c>
      <c r="BV129">
        <f>SUMIF('ФСС НС ЯН'!$A$5:$A$375,A129,'ФСС НС ЯН'!$B$5:$B$375)</f>
        <v>1699.11</v>
      </c>
      <c r="BW129">
        <f t="shared" si="40"/>
        <v>1950</v>
      </c>
      <c r="BX129">
        <f t="shared" si="41"/>
        <v>0</v>
      </c>
      <c r="BY129">
        <f t="shared" si="42"/>
        <v>0</v>
      </c>
      <c r="BZ129">
        <f t="shared" si="43"/>
        <v>0</v>
      </c>
      <c r="CA129">
        <f t="shared" si="44"/>
        <v>0</v>
      </c>
      <c r="CB129">
        <f t="shared" si="45"/>
        <v>0</v>
      </c>
    </row>
    <row r="130" spans="1:80" s="27" customFormat="1" ht="11.1" hidden="1" customHeight="1" outlineLevel="3" x14ac:dyDescent="0.2">
      <c r="A130" s="24" t="s">
        <v>165</v>
      </c>
      <c r="B130" s="63">
        <f>SUM(B131)</f>
        <v>1</v>
      </c>
      <c r="C130" s="100"/>
      <c r="D130" s="34">
        <v>70796.179999999993</v>
      </c>
      <c r="E130" s="34">
        <v>60000</v>
      </c>
      <c r="F130" s="26"/>
      <c r="G130" s="34">
        <v>60000</v>
      </c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34">
        <v>2680</v>
      </c>
      <c r="AH130" s="34">
        <v>2680</v>
      </c>
      <c r="AI130" s="34">
        <v>8148</v>
      </c>
      <c r="AJ130" s="26"/>
      <c r="AK130" s="26"/>
      <c r="AL130" s="26"/>
      <c r="AM130" s="26"/>
      <c r="AN130" s="26"/>
      <c r="AO130" s="34">
        <v>8148</v>
      </c>
      <c r="AP130" s="34">
        <v>96896.18</v>
      </c>
      <c r="AQ130" s="26"/>
      <c r="AR130" s="34">
        <v>70796.179999999993</v>
      </c>
      <c r="AS130" s="26"/>
      <c r="AT130" s="34">
        <v>26100</v>
      </c>
      <c r="AU130" s="26"/>
      <c r="AV130" s="34">
        <v>25752</v>
      </c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63">
        <f t="shared" ref="BR130:CB130" si="81">SUM(BR131)</f>
        <v>13789.6</v>
      </c>
      <c r="BS130" s="63"/>
      <c r="BT130" s="63">
        <f t="shared" si="81"/>
        <v>3196.68</v>
      </c>
      <c r="BU130" s="63">
        <f t="shared" si="81"/>
        <v>1817.72</v>
      </c>
      <c r="BV130" s="63">
        <f t="shared" si="81"/>
        <v>1316.28</v>
      </c>
      <c r="BW130" s="63">
        <f t="shared" si="81"/>
        <v>0</v>
      </c>
      <c r="BX130" s="63">
        <f t="shared" si="81"/>
        <v>0</v>
      </c>
      <c r="BY130" s="63">
        <f t="shared" si="81"/>
        <v>0</v>
      </c>
      <c r="BZ130" s="63">
        <f t="shared" si="81"/>
        <v>0</v>
      </c>
      <c r="CA130" s="63">
        <f t="shared" si="81"/>
        <v>0</v>
      </c>
      <c r="CB130" s="63">
        <f t="shared" si="81"/>
        <v>0</v>
      </c>
    </row>
    <row r="131" spans="1:80" ht="11.1" hidden="1" customHeight="1" outlineLevel="4" x14ac:dyDescent="0.2">
      <c r="A131" s="14" t="s">
        <v>166</v>
      </c>
      <c r="B131" s="64">
        <f t="shared" si="39"/>
        <v>1</v>
      </c>
      <c r="C131" s="37"/>
      <c r="D131" s="17">
        <v>70796.179999999993</v>
      </c>
      <c r="E131" s="17">
        <v>60000</v>
      </c>
      <c r="F131" s="13"/>
      <c r="G131" s="17">
        <v>60000</v>
      </c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7">
        <v>2680</v>
      </c>
      <c r="AH131" s="17">
        <v>2680</v>
      </c>
      <c r="AI131" s="17">
        <v>8148</v>
      </c>
      <c r="AJ131" s="13"/>
      <c r="AK131" s="13"/>
      <c r="AL131" s="13"/>
      <c r="AM131" s="13"/>
      <c r="AN131" s="13"/>
      <c r="AO131" s="17">
        <v>8148</v>
      </c>
      <c r="AP131" s="17">
        <v>96896.18</v>
      </c>
      <c r="AQ131" s="13"/>
      <c r="AR131" s="17">
        <v>70796.179999999993</v>
      </c>
      <c r="AS131" s="13"/>
      <c r="AT131" s="17">
        <v>26100</v>
      </c>
      <c r="AU131" s="13"/>
      <c r="AV131" s="17">
        <v>25752</v>
      </c>
      <c r="AW131" s="93"/>
      <c r="AX131" s="93"/>
      <c r="AY131" s="93"/>
      <c r="AZ131" s="93"/>
      <c r="BA131" s="93"/>
      <c r="BB131" s="93"/>
      <c r="BC131" s="93"/>
      <c r="BD131" s="93"/>
      <c r="BE131" s="93"/>
      <c r="BF131" s="93"/>
      <c r="BG131" s="93"/>
      <c r="BH131" s="93"/>
      <c r="BI131" s="93"/>
      <c r="BJ131" s="93"/>
      <c r="BK131" s="93"/>
      <c r="BL131" s="93"/>
      <c r="BM131" s="93"/>
      <c r="BN131" s="93"/>
      <c r="BO131" s="93"/>
      <c r="BP131" s="93"/>
      <c r="BQ131" s="93"/>
      <c r="BR131">
        <f>SUMIF('ОПС ЯН'!$A$5:$A$375,A131,'ОПС ЯН'!$B$5:$B$375)</f>
        <v>13789.6</v>
      </c>
      <c r="BT131">
        <f>SUMIF('ФОМС ЯН'!$A$5:$A$360,A131,'ФОМС ЯН'!$B$5:$B$360)</f>
        <v>3196.68</v>
      </c>
      <c r="BU131">
        <f>SUMIF('ФСС ЯН'!$A$5:$A$375,A131,'ФСС ЯН'!$B$5:$B$375)</f>
        <v>1817.72</v>
      </c>
      <c r="BV131">
        <f>SUMIF('ФСС НС ЯН'!$A$5:$A$375,A131,'ФСС НС ЯН'!$B$5:$B$375)</f>
        <v>1316.28</v>
      </c>
      <c r="BW131">
        <f t="shared" si="40"/>
        <v>0</v>
      </c>
      <c r="BX131">
        <f t="shared" si="41"/>
        <v>0</v>
      </c>
      <c r="BY131">
        <f t="shared" si="42"/>
        <v>0</v>
      </c>
      <c r="BZ131">
        <f t="shared" si="43"/>
        <v>0</v>
      </c>
      <c r="CA131">
        <f t="shared" si="44"/>
        <v>0</v>
      </c>
      <c r="CB131">
        <f t="shared" si="45"/>
        <v>0</v>
      </c>
    </row>
    <row r="132" spans="1:80" s="33" customFormat="1" ht="11.1" hidden="1" customHeight="1" outlineLevel="2" collapsed="1" x14ac:dyDescent="0.2">
      <c r="A132" s="30" t="s">
        <v>167</v>
      </c>
      <c r="B132" s="65">
        <f>B133</f>
        <v>1</v>
      </c>
      <c r="C132" s="99"/>
      <c r="D132" s="35">
        <v>18038</v>
      </c>
      <c r="E132" s="35">
        <v>16300</v>
      </c>
      <c r="F132" s="32"/>
      <c r="G132" s="35">
        <v>16300</v>
      </c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35">
        <v>2119</v>
      </c>
      <c r="AJ132" s="32"/>
      <c r="AK132" s="32"/>
      <c r="AL132" s="32"/>
      <c r="AM132" s="32"/>
      <c r="AN132" s="32"/>
      <c r="AO132" s="35">
        <v>2119</v>
      </c>
      <c r="AP132" s="35">
        <v>24538</v>
      </c>
      <c r="AQ132" s="32"/>
      <c r="AR132" s="35">
        <v>18038</v>
      </c>
      <c r="AS132" s="32"/>
      <c r="AT132" s="35">
        <v>6500</v>
      </c>
      <c r="AU132" s="32"/>
      <c r="AV132" s="35">
        <v>7681</v>
      </c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65">
        <f t="shared" ref="BR132:CB132" si="82">BR133</f>
        <v>3586</v>
      </c>
      <c r="BS132" s="65"/>
      <c r="BT132" s="65">
        <f t="shared" si="82"/>
        <v>831.3</v>
      </c>
      <c r="BU132" s="65">
        <f t="shared" si="82"/>
        <v>472.7</v>
      </c>
      <c r="BV132" s="65">
        <f t="shared" si="82"/>
        <v>342.3</v>
      </c>
      <c r="BW132" s="65">
        <f t="shared" si="82"/>
        <v>0</v>
      </c>
      <c r="BX132" s="65">
        <f t="shared" si="82"/>
        <v>0</v>
      </c>
      <c r="BY132" s="65">
        <f t="shared" si="82"/>
        <v>0</v>
      </c>
      <c r="BZ132" s="65">
        <f t="shared" si="82"/>
        <v>0</v>
      </c>
      <c r="CA132" s="65">
        <f t="shared" si="82"/>
        <v>0</v>
      </c>
      <c r="CB132" s="65">
        <f t="shared" si="82"/>
        <v>0</v>
      </c>
    </row>
    <row r="133" spans="1:80" s="27" customFormat="1" ht="11.1" hidden="1" customHeight="1" outlineLevel="3" x14ac:dyDescent="0.2">
      <c r="A133" s="24" t="s">
        <v>70</v>
      </c>
      <c r="B133" s="63">
        <f>SUM(B134)</f>
        <v>1</v>
      </c>
      <c r="C133" s="100"/>
      <c r="D133" s="34">
        <v>18038</v>
      </c>
      <c r="E133" s="34">
        <v>16300</v>
      </c>
      <c r="F133" s="26"/>
      <c r="G133" s="34">
        <v>16300</v>
      </c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34">
        <v>2119</v>
      </c>
      <c r="AJ133" s="26"/>
      <c r="AK133" s="26"/>
      <c r="AL133" s="26"/>
      <c r="AM133" s="26"/>
      <c r="AN133" s="26"/>
      <c r="AO133" s="34">
        <v>2119</v>
      </c>
      <c r="AP133" s="34">
        <v>24538</v>
      </c>
      <c r="AQ133" s="26"/>
      <c r="AR133" s="34">
        <v>18038</v>
      </c>
      <c r="AS133" s="26"/>
      <c r="AT133" s="34">
        <v>6500</v>
      </c>
      <c r="AU133" s="26"/>
      <c r="AV133" s="34">
        <v>7681</v>
      </c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63">
        <f t="shared" ref="BR133:CB133" si="83">SUM(BR134)</f>
        <v>3586</v>
      </c>
      <c r="BS133" s="63"/>
      <c r="BT133" s="63">
        <f t="shared" si="83"/>
        <v>831.3</v>
      </c>
      <c r="BU133" s="63">
        <f t="shared" si="83"/>
        <v>472.7</v>
      </c>
      <c r="BV133" s="63">
        <f t="shared" si="83"/>
        <v>342.3</v>
      </c>
      <c r="BW133" s="63">
        <f t="shared" si="83"/>
        <v>0</v>
      </c>
      <c r="BX133" s="63">
        <f t="shared" si="83"/>
        <v>0</v>
      </c>
      <c r="BY133" s="63">
        <f t="shared" si="83"/>
        <v>0</v>
      </c>
      <c r="BZ133" s="63">
        <f t="shared" si="83"/>
        <v>0</v>
      </c>
      <c r="CA133" s="63">
        <f t="shared" si="83"/>
        <v>0</v>
      </c>
      <c r="CB133" s="63">
        <f t="shared" si="83"/>
        <v>0</v>
      </c>
    </row>
    <row r="134" spans="1:80" ht="11.1" hidden="1" customHeight="1" outlineLevel="4" x14ac:dyDescent="0.2">
      <c r="A134" s="14" t="s">
        <v>168</v>
      </c>
      <c r="B134" s="64">
        <f t="shared" si="39"/>
        <v>1</v>
      </c>
      <c r="C134" s="37"/>
      <c r="D134" s="17">
        <v>18038</v>
      </c>
      <c r="E134" s="17">
        <v>16300</v>
      </c>
      <c r="F134" s="13"/>
      <c r="G134" s="17">
        <v>16300</v>
      </c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7">
        <v>2119</v>
      </c>
      <c r="AJ134" s="13"/>
      <c r="AK134" s="13"/>
      <c r="AL134" s="13"/>
      <c r="AM134" s="13"/>
      <c r="AN134" s="13"/>
      <c r="AO134" s="17">
        <v>2119</v>
      </c>
      <c r="AP134" s="17">
        <v>24538</v>
      </c>
      <c r="AQ134" s="13"/>
      <c r="AR134" s="17">
        <v>18038</v>
      </c>
      <c r="AS134" s="13"/>
      <c r="AT134" s="17">
        <v>6500</v>
      </c>
      <c r="AU134" s="13"/>
      <c r="AV134" s="17">
        <v>7681</v>
      </c>
      <c r="AW134" s="93"/>
      <c r="AX134" s="93"/>
      <c r="AY134" s="93"/>
      <c r="AZ134" s="93"/>
      <c r="BA134" s="93"/>
      <c r="BB134" s="93"/>
      <c r="BC134" s="93"/>
      <c r="BD134" s="93"/>
      <c r="BE134" s="93"/>
      <c r="BF134" s="93"/>
      <c r="BG134" s="93"/>
      <c r="BH134" s="93"/>
      <c r="BI134" s="93"/>
      <c r="BJ134" s="93"/>
      <c r="BK134" s="93"/>
      <c r="BL134" s="93"/>
      <c r="BM134" s="93"/>
      <c r="BN134" s="93"/>
      <c r="BO134" s="93"/>
      <c r="BP134" s="93"/>
      <c r="BQ134" s="93"/>
      <c r="BR134">
        <f>SUMIF('ОПС ЯН'!$A$5:$A$375,A134,'ОПС ЯН'!$B$5:$B$375)</f>
        <v>3586</v>
      </c>
      <c r="BT134">
        <f>SUMIF('ФОМС ЯН'!$A$5:$A$360,A134,'ФОМС ЯН'!$B$5:$B$360)</f>
        <v>831.3</v>
      </c>
      <c r="BU134">
        <f>SUMIF('ФСС ЯН'!$A$5:$A$375,A134,'ФСС ЯН'!$B$5:$B$375)</f>
        <v>472.7</v>
      </c>
      <c r="BV134">
        <f>SUMIF('ФСС НС ЯН'!$A$5:$A$375,A134,'ФСС НС ЯН'!$B$5:$B$375)</f>
        <v>342.3</v>
      </c>
      <c r="BW134">
        <f t="shared" si="40"/>
        <v>0</v>
      </c>
      <c r="BX134">
        <f t="shared" si="41"/>
        <v>0</v>
      </c>
      <c r="BY134">
        <f t="shared" si="42"/>
        <v>0</v>
      </c>
      <c r="BZ134">
        <f t="shared" si="43"/>
        <v>0</v>
      </c>
      <c r="CA134">
        <f t="shared" si="44"/>
        <v>0</v>
      </c>
      <c r="CB134">
        <f t="shared" si="45"/>
        <v>0</v>
      </c>
    </row>
    <row r="135" spans="1:80" s="33" customFormat="1" ht="11.1" hidden="1" customHeight="1" outlineLevel="2" collapsed="1" x14ac:dyDescent="0.2">
      <c r="A135" s="30" t="s">
        <v>169</v>
      </c>
      <c r="B135" s="65">
        <f>B136</f>
        <v>1</v>
      </c>
      <c r="C135" s="99"/>
      <c r="D135" s="35">
        <v>44984</v>
      </c>
      <c r="E135" s="35">
        <v>35000</v>
      </c>
      <c r="F135" s="32"/>
      <c r="G135" s="35">
        <v>35000</v>
      </c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5">
        <v>4260</v>
      </c>
      <c r="AH135" s="35">
        <v>4260</v>
      </c>
      <c r="AI135" s="35">
        <v>5104</v>
      </c>
      <c r="AJ135" s="32"/>
      <c r="AK135" s="32"/>
      <c r="AL135" s="32"/>
      <c r="AM135" s="32"/>
      <c r="AN135" s="32"/>
      <c r="AO135" s="35">
        <v>5104</v>
      </c>
      <c r="AP135" s="35">
        <v>60184</v>
      </c>
      <c r="AQ135" s="32"/>
      <c r="AR135" s="35">
        <v>44984</v>
      </c>
      <c r="AS135" s="32"/>
      <c r="AT135" s="35">
        <v>15200</v>
      </c>
      <c r="AU135" s="32"/>
      <c r="AV135" s="35">
        <v>14696</v>
      </c>
      <c r="AW135" s="35"/>
      <c r="AX135" s="35"/>
      <c r="AY135" s="35"/>
      <c r="AZ135" s="35"/>
      <c r="BA135" s="35"/>
      <c r="BB135" s="35"/>
      <c r="BC135" s="35"/>
      <c r="BD135" s="35"/>
      <c r="BE135" s="35"/>
      <c r="BF135" s="35"/>
      <c r="BG135" s="35"/>
      <c r="BH135" s="35"/>
      <c r="BI135" s="35"/>
      <c r="BJ135" s="35"/>
      <c r="BK135" s="35"/>
      <c r="BL135" s="35"/>
      <c r="BM135" s="35"/>
      <c r="BN135" s="35"/>
      <c r="BO135" s="35"/>
      <c r="BP135" s="35"/>
      <c r="BQ135" s="35"/>
      <c r="BR135" s="65">
        <f t="shared" ref="BR135:CB136" si="84">BR136</f>
        <v>8637.2000000000007</v>
      </c>
      <c r="BS135" s="65"/>
      <c r="BT135" s="65">
        <f t="shared" si="84"/>
        <v>2002.26</v>
      </c>
      <c r="BU135" s="65">
        <f t="shared" si="84"/>
        <v>1138.54</v>
      </c>
      <c r="BV135" s="65">
        <f t="shared" si="84"/>
        <v>824.46</v>
      </c>
      <c r="BW135" s="65">
        <f t="shared" si="84"/>
        <v>0</v>
      </c>
      <c r="BX135" s="65">
        <f t="shared" si="84"/>
        <v>0</v>
      </c>
      <c r="BY135" s="65">
        <f t="shared" si="84"/>
        <v>0</v>
      </c>
      <c r="BZ135" s="65">
        <f t="shared" si="84"/>
        <v>0</v>
      </c>
      <c r="CA135" s="65">
        <f t="shared" si="84"/>
        <v>0</v>
      </c>
      <c r="CB135" s="65">
        <f t="shared" si="84"/>
        <v>0</v>
      </c>
    </row>
    <row r="136" spans="1:80" s="27" customFormat="1" ht="11.1" hidden="1" customHeight="1" outlineLevel="3" x14ac:dyDescent="0.2">
      <c r="A136" s="24" t="s">
        <v>170</v>
      </c>
      <c r="B136" s="63">
        <f>B137</f>
        <v>1</v>
      </c>
      <c r="C136" s="100"/>
      <c r="D136" s="34">
        <v>44984</v>
      </c>
      <c r="E136" s="34">
        <v>35000</v>
      </c>
      <c r="F136" s="26"/>
      <c r="G136" s="34">
        <v>35000</v>
      </c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34">
        <v>4260</v>
      </c>
      <c r="AH136" s="34">
        <v>4260</v>
      </c>
      <c r="AI136" s="34">
        <v>5104</v>
      </c>
      <c r="AJ136" s="26"/>
      <c r="AK136" s="26"/>
      <c r="AL136" s="26"/>
      <c r="AM136" s="26"/>
      <c r="AN136" s="26"/>
      <c r="AO136" s="34">
        <v>5104</v>
      </c>
      <c r="AP136" s="34">
        <v>60184</v>
      </c>
      <c r="AQ136" s="26"/>
      <c r="AR136" s="34">
        <v>44984</v>
      </c>
      <c r="AS136" s="26"/>
      <c r="AT136" s="34">
        <v>15200</v>
      </c>
      <c r="AU136" s="26"/>
      <c r="AV136" s="34">
        <v>14696</v>
      </c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63">
        <f t="shared" si="84"/>
        <v>8637.2000000000007</v>
      </c>
      <c r="BS136" s="63"/>
      <c r="BT136" s="63">
        <f t="shared" si="84"/>
        <v>2002.26</v>
      </c>
      <c r="BU136" s="63">
        <f t="shared" si="84"/>
        <v>1138.54</v>
      </c>
      <c r="BV136" s="63">
        <f t="shared" si="84"/>
        <v>824.46</v>
      </c>
      <c r="BW136" s="63">
        <f t="shared" si="84"/>
        <v>0</v>
      </c>
      <c r="BX136" s="63">
        <f t="shared" si="84"/>
        <v>0</v>
      </c>
      <c r="BY136" s="63">
        <f t="shared" si="84"/>
        <v>0</v>
      </c>
      <c r="BZ136" s="63">
        <f t="shared" si="84"/>
        <v>0</v>
      </c>
      <c r="CA136" s="63">
        <f t="shared" si="84"/>
        <v>0</v>
      </c>
      <c r="CB136" s="63">
        <f t="shared" si="84"/>
        <v>0</v>
      </c>
    </row>
    <row r="137" spans="1:80" ht="11.1" hidden="1" customHeight="1" outlineLevel="4" x14ac:dyDescent="0.2">
      <c r="A137" s="14" t="s">
        <v>171</v>
      </c>
      <c r="B137" s="64">
        <f t="shared" si="39"/>
        <v>1</v>
      </c>
      <c r="C137" s="37"/>
      <c r="D137" s="17">
        <v>44984</v>
      </c>
      <c r="E137" s="17">
        <v>35000</v>
      </c>
      <c r="F137" s="13"/>
      <c r="G137" s="17">
        <v>35000</v>
      </c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7">
        <v>4260</v>
      </c>
      <c r="AH137" s="17">
        <v>4260</v>
      </c>
      <c r="AI137" s="17">
        <v>5104</v>
      </c>
      <c r="AJ137" s="13"/>
      <c r="AK137" s="13"/>
      <c r="AL137" s="13"/>
      <c r="AM137" s="13"/>
      <c r="AN137" s="13"/>
      <c r="AO137" s="17">
        <v>5104</v>
      </c>
      <c r="AP137" s="17">
        <v>60184</v>
      </c>
      <c r="AQ137" s="13"/>
      <c r="AR137" s="17">
        <v>44984</v>
      </c>
      <c r="AS137" s="13"/>
      <c r="AT137" s="17">
        <v>15200</v>
      </c>
      <c r="AU137" s="13"/>
      <c r="AV137" s="17">
        <v>14696</v>
      </c>
      <c r="AW137" s="93"/>
      <c r="AX137" s="93"/>
      <c r="AY137" s="93"/>
      <c r="AZ137" s="93"/>
      <c r="BA137" s="93"/>
      <c r="BB137" s="93"/>
      <c r="BC137" s="93"/>
      <c r="BD137" s="93"/>
      <c r="BE137" s="93"/>
      <c r="BF137" s="93"/>
      <c r="BG137" s="93"/>
      <c r="BH137" s="93"/>
      <c r="BI137" s="93"/>
      <c r="BJ137" s="93"/>
      <c r="BK137" s="93"/>
      <c r="BL137" s="93"/>
      <c r="BM137" s="93"/>
      <c r="BN137" s="93"/>
      <c r="BO137" s="93"/>
      <c r="BP137" s="93"/>
      <c r="BQ137" s="93"/>
      <c r="BR137">
        <f>SUMIF('ОПС ЯН'!$A$5:$A$375,A137,'ОПС ЯН'!$B$5:$B$375)</f>
        <v>8637.2000000000007</v>
      </c>
      <c r="BT137">
        <f>SUMIF('ФОМС ЯН'!$A$5:$A$360,A137,'ФОМС ЯН'!$B$5:$B$360)</f>
        <v>2002.26</v>
      </c>
      <c r="BU137">
        <f>SUMIF('ФСС ЯН'!$A$5:$A$375,A137,'ФСС ЯН'!$B$5:$B$375)</f>
        <v>1138.54</v>
      </c>
      <c r="BV137">
        <f>SUMIF('ФСС НС ЯН'!$A$5:$A$375,A137,'ФСС НС ЯН'!$B$5:$B$375)</f>
        <v>824.46</v>
      </c>
      <c r="BW137">
        <f t="shared" si="40"/>
        <v>0</v>
      </c>
      <c r="BX137">
        <f t="shared" si="41"/>
        <v>0</v>
      </c>
      <c r="BY137">
        <f t="shared" si="42"/>
        <v>0</v>
      </c>
      <c r="BZ137">
        <f t="shared" si="43"/>
        <v>0</v>
      </c>
      <c r="CA137">
        <f t="shared" si="44"/>
        <v>0</v>
      </c>
      <c r="CB137">
        <f t="shared" si="45"/>
        <v>0</v>
      </c>
    </row>
    <row r="138" spans="1:80" s="33" customFormat="1" ht="11.1" hidden="1" customHeight="1" outlineLevel="2" collapsed="1" x14ac:dyDescent="0.2">
      <c r="A138" s="30" t="s">
        <v>172</v>
      </c>
      <c r="B138" s="65">
        <f>B139</f>
        <v>3</v>
      </c>
      <c r="C138" s="99"/>
      <c r="D138" s="35">
        <v>116525.27</v>
      </c>
      <c r="E138" s="35">
        <v>103106.26</v>
      </c>
      <c r="F138" s="32"/>
      <c r="G138" s="35">
        <v>99140.63</v>
      </c>
      <c r="H138" s="32"/>
      <c r="I138" s="32"/>
      <c r="J138" s="32"/>
      <c r="K138" s="35">
        <v>3965.63</v>
      </c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1"/>
      <c r="Y138" s="32"/>
      <c r="Z138" s="32"/>
      <c r="AA138" s="32"/>
      <c r="AB138" s="32"/>
      <c r="AC138" s="32"/>
      <c r="AD138" s="32"/>
      <c r="AE138" s="32"/>
      <c r="AF138" s="32"/>
      <c r="AG138" s="35">
        <v>4800</v>
      </c>
      <c r="AH138" s="35">
        <v>4800</v>
      </c>
      <c r="AI138" s="35">
        <v>14028</v>
      </c>
      <c r="AJ138" s="32"/>
      <c r="AK138" s="32"/>
      <c r="AL138" s="32"/>
      <c r="AM138" s="32"/>
      <c r="AN138" s="32"/>
      <c r="AO138" s="35">
        <v>14028</v>
      </c>
      <c r="AP138" s="35">
        <v>157325.26999999999</v>
      </c>
      <c r="AQ138" s="32"/>
      <c r="AR138" s="35">
        <v>116525.27</v>
      </c>
      <c r="AS138" s="32"/>
      <c r="AT138" s="35">
        <v>40800</v>
      </c>
      <c r="AU138" s="32"/>
      <c r="AV138" s="35">
        <v>48278.26</v>
      </c>
      <c r="AW138" s="35"/>
      <c r="AX138" s="35"/>
      <c r="AY138" s="35"/>
      <c r="AZ138" s="35"/>
      <c r="BA138" s="35"/>
      <c r="BB138" s="35"/>
      <c r="BC138" s="35"/>
      <c r="BD138" s="35"/>
      <c r="BE138" s="35"/>
      <c r="BF138" s="35"/>
      <c r="BG138" s="35"/>
      <c r="BH138" s="35"/>
      <c r="BI138" s="35"/>
      <c r="BJ138" s="35"/>
      <c r="BK138" s="35"/>
      <c r="BL138" s="35"/>
      <c r="BM138" s="35"/>
      <c r="BN138" s="35"/>
      <c r="BO138" s="35"/>
      <c r="BP138" s="35"/>
      <c r="BQ138" s="35"/>
      <c r="BR138" s="65">
        <f t="shared" ref="BR138:CB138" si="85">BR139</f>
        <v>23739.38</v>
      </c>
      <c r="BS138" s="65"/>
      <c r="BT138" s="65">
        <f t="shared" si="85"/>
        <v>5503.2199999999993</v>
      </c>
      <c r="BU138" s="65">
        <f t="shared" si="85"/>
        <v>3129.28</v>
      </c>
      <c r="BV138" s="65">
        <f t="shared" si="85"/>
        <v>2266.0299999999997</v>
      </c>
      <c r="BW138" s="65">
        <f t="shared" si="85"/>
        <v>0</v>
      </c>
      <c r="BX138" s="65">
        <f t="shared" si="85"/>
        <v>0</v>
      </c>
      <c r="BY138" s="65">
        <f t="shared" si="85"/>
        <v>0</v>
      </c>
      <c r="BZ138" s="65">
        <f t="shared" si="85"/>
        <v>0</v>
      </c>
      <c r="CA138" s="65">
        <f t="shared" si="85"/>
        <v>0</v>
      </c>
      <c r="CB138" s="65">
        <f t="shared" si="85"/>
        <v>0</v>
      </c>
    </row>
    <row r="139" spans="1:80" s="27" customFormat="1" ht="11.1" hidden="1" customHeight="1" outlineLevel="3" x14ac:dyDescent="0.2">
      <c r="A139" s="24" t="s">
        <v>83</v>
      </c>
      <c r="B139" s="63">
        <f>SUM(B140:B142)</f>
        <v>3</v>
      </c>
      <c r="C139" s="100"/>
      <c r="D139" s="34">
        <v>116525.27</v>
      </c>
      <c r="E139" s="34">
        <v>103106.26</v>
      </c>
      <c r="F139" s="26"/>
      <c r="G139" s="34">
        <v>99140.63</v>
      </c>
      <c r="H139" s="26"/>
      <c r="I139" s="26"/>
      <c r="J139" s="26"/>
      <c r="K139" s="34">
        <v>3965.63</v>
      </c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5"/>
      <c r="Y139" s="26"/>
      <c r="Z139" s="26"/>
      <c r="AA139" s="26"/>
      <c r="AB139" s="26"/>
      <c r="AC139" s="26"/>
      <c r="AD139" s="26"/>
      <c r="AE139" s="26"/>
      <c r="AF139" s="26"/>
      <c r="AG139" s="34">
        <v>4800</v>
      </c>
      <c r="AH139" s="34">
        <v>4800</v>
      </c>
      <c r="AI139" s="34">
        <v>14028</v>
      </c>
      <c r="AJ139" s="26"/>
      <c r="AK139" s="26"/>
      <c r="AL139" s="26"/>
      <c r="AM139" s="26"/>
      <c r="AN139" s="26"/>
      <c r="AO139" s="34">
        <v>14028</v>
      </c>
      <c r="AP139" s="34">
        <v>157325.26999999999</v>
      </c>
      <c r="AQ139" s="26"/>
      <c r="AR139" s="34">
        <v>116525.27</v>
      </c>
      <c r="AS139" s="26"/>
      <c r="AT139" s="34">
        <v>40800</v>
      </c>
      <c r="AU139" s="26"/>
      <c r="AV139" s="34">
        <v>48278.26</v>
      </c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63">
        <f t="shared" ref="BR139:BV139" si="86">SUM(BR140:BR142)</f>
        <v>23739.38</v>
      </c>
      <c r="BS139" s="63"/>
      <c r="BT139" s="63">
        <f t="shared" si="86"/>
        <v>5503.2199999999993</v>
      </c>
      <c r="BU139" s="63">
        <f t="shared" si="86"/>
        <v>3129.28</v>
      </c>
      <c r="BV139" s="63">
        <f t="shared" si="86"/>
        <v>2266.0299999999997</v>
      </c>
      <c r="BW139" s="63">
        <f t="shared" ref="BW139:CB139" si="87">SUM(BW140:BW142)</f>
        <v>0</v>
      </c>
      <c r="BX139" s="63">
        <f t="shared" si="87"/>
        <v>0</v>
      </c>
      <c r="BY139" s="63">
        <f t="shared" si="87"/>
        <v>0</v>
      </c>
      <c r="BZ139" s="63">
        <f t="shared" si="87"/>
        <v>0</v>
      </c>
      <c r="CA139" s="63">
        <f t="shared" si="87"/>
        <v>0</v>
      </c>
      <c r="CB139" s="63">
        <f t="shared" si="87"/>
        <v>0</v>
      </c>
    </row>
    <row r="140" spans="1:80" ht="11.1" hidden="1" customHeight="1" outlineLevel="4" x14ac:dyDescent="0.2">
      <c r="A140" s="14" t="s">
        <v>173</v>
      </c>
      <c r="B140" s="64">
        <f t="shared" ref="B140:B201" si="88">COUNTIF(E140,"&gt;0")</f>
        <v>1</v>
      </c>
      <c r="C140" s="37"/>
      <c r="D140" s="17">
        <v>43918</v>
      </c>
      <c r="E140" s="17">
        <v>35100</v>
      </c>
      <c r="F140" s="13"/>
      <c r="G140" s="17">
        <v>33750</v>
      </c>
      <c r="H140" s="13"/>
      <c r="I140" s="13"/>
      <c r="J140" s="13"/>
      <c r="K140" s="17">
        <v>1350</v>
      </c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7">
        <v>1400</v>
      </c>
      <c r="AH140" s="17">
        <v>1400</v>
      </c>
      <c r="AI140" s="17">
        <v>4745</v>
      </c>
      <c r="AJ140" s="13"/>
      <c r="AK140" s="13"/>
      <c r="AL140" s="13"/>
      <c r="AM140" s="13"/>
      <c r="AN140" s="13"/>
      <c r="AO140" s="17">
        <v>4745</v>
      </c>
      <c r="AP140" s="17">
        <v>58518</v>
      </c>
      <c r="AQ140" s="13"/>
      <c r="AR140" s="17">
        <v>43918</v>
      </c>
      <c r="AS140" s="13"/>
      <c r="AT140" s="17">
        <v>14600</v>
      </c>
      <c r="AU140" s="13"/>
      <c r="AV140" s="17">
        <v>15755</v>
      </c>
      <c r="AW140" s="93"/>
      <c r="AX140" s="93"/>
      <c r="AY140" s="93"/>
      <c r="AZ140" s="93"/>
      <c r="BA140" s="93"/>
      <c r="BB140" s="93"/>
      <c r="BC140" s="93"/>
      <c r="BD140" s="93"/>
      <c r="BE140" s="93"/>
      <c r="BF140" s="93"/>
      <c r="BG140" s="93"/>
      <c r="BH140" s="93"/>
      <c r="BI140" s="93"/>
      <c r="BJ140" s="93"/>
      <c r="BK140" s="93"/>
      <c r="BL140" s="93"/>
      <c r="BM140" s="93"/>
      <c r="BN140" s="93"/>
      <c r="BO140" s="93"/>
      <c r="BP140" s="93"/>
      <c r="BQ140" s="93"/>
      <c r="BR140">
        <f>SUMIF('ОПС ЯН'!$A$5:$A$375,A140,'ОПС ЯН'!$B$5:$B$375)</f>
        <v>8030</v>
      </c>
      <c r="BT140">
        <f>SUMIF('ФОМС ЯН'!$A$5:$A$360,A140,'ФОМС ЯН'!$B$5:$B$360)</f>
        <v>1861.5</v>
      </c>
      <c r="BU140">
        <f>SUMIF('ФСС ЯН'!$A$5:$A$375,A140,'ФСС ЯН'!$B$5:$B$375)</f>
        <v>1058.5</v>
      </c>
      <c r="BV140">
        <f>SUMIF('ФСС НС ЯН'!$A$5:$A$375,A140,'ФСС НС ЯН'!$B$5:$B$375)</f>
        <v>766.5</v>
      </c>
      <c r="BW140">
        <f t="shared" ref="BW140:BW201" si="89">IF(AA140&gt;0,AA140*13%,0)</f>
        <v>0</v>
      </c>
      <c r="BX140">
        <f t="shared" ref="BX140:BX201" si="90">IF($AA$9&gt;0,$AA$9*22%,0)</f>
        <v>0</v>
      </c>
      <c r="BY140">
        <f t="shared" ref="BY140:BY201" si="91">IF($AA$9&gt;0,$AA$9*0%,0)</f>
        <v>0</v>
      </c>
      <c r="BZ140">
        <f t="shared" ref="BZ140:BZ201" si="92">IF($AA$9&gt;0,$AA$9*5.1%,0)</f>
        <v>0</v>
      </c>
      <c r="CA140">
        <f t="shared" ref="CA140:CA201" si="93">IF($AA$9&gt;0,$AA$9*2.9%,0)</f>
        <v>0</v>
      </c>
      <c r="CB140">
        <f t="shared" ref="CB140:CB201" si="94">IF($AA$9&gt;0,$AA$9*2.1%,0)</f>
        <v>0</v>
      </c>
    </row>
    <row r="141" spans="1:80" ht="11.1" hidden="1" customHeight="1" outlineLevel="4" x14ac:dyDescent="0.2">
      <c r="A141" s="14" t="s">
        <v>174</v>
      </c>
      <c r="B141" s="64">
        <f t="shared" si="88"/>
        <v>1</v>
      </c>
      <c r="C141" s="37"/>
      <c r="D141" s="17">
        <v>43918</v>
      </c>
      <c r="E141" s="17">
        <v>35100</v>
      </c>
      <c r="F141" s="13"/>
      <c r="G141" s="17">
        <v>33750</v>
      </c>
      <c r="H141" s="13"/>
      <c r="I141" s="13"/>
      <c r="J141" s="13"/>
      <c r="K141" s="17">
        <v>1350</v>
      </c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7">
        <v>2000</v>
      </c>
      <c r="AH141" s="17">
        <v>2000</v>
      </c>
      <c r="AI141" s="17">
        <v>4823</v>
      </c>
      <c r="AJ141" s="13"/>
      <c r="AK141" s="13"/>
      <c r="AL141" s="13"/>
      <c r="AM141" s="13"/>
      <c r="AN141" s="13"/>
      <c r="AO141" s="17">
        <v>4823</v>
      </c>
      <c r="AP141" s="17">
        <v>58518</v>
      </c>
      <c r="AQ141" s="13"/>
      <c r="AR141" s="17">
        <v>43918</v>
      </c>
      <c r="AS141" s="13"/>
      <c r="AT141" s="17">
        <v>14600</v>
      </c>
      <c r="AU141" s="13"/>
      <c r="AV141" s="17">
        <v>15677</v>
      </c>
      <c r="AW141" s="93"/>
      <c r="AX141" s="93"/>
      <c r="AY141" s="93"/>
      <c r="AZ141" s="93"/>
      <c r="BA141" s="93"/>
      <c r="BB141" s="93"/>
      <c r="BC141" s="93"/>
      <c r="BD141" s="93"/>
      <c r="BE141" s="93"/>
      <c r="BF141" s="93"/>
      <c r="BG141" s="93"/>
      <c r="BH141" s="93"/>
      <c r="BI141" s="93"/>
      <c r="BJ141" s="93"/>
      <c r="BK141" s="93"/>
      <c r="BL141" s="93"/>
      <c r="BM141" s="93"/>
      <c r="BN141" s="93"/>
      <c r="BO141" s="93"/>
      <c r="BP141" s="93"/>
      <c r="BQ141" s="93"/>
      <c r="BR141">
        <f>SUMIF('ОПС ЯН'!$A$5:$A$375,A141,'ОПС ЯН'!$B$5:$B$375)</f>
        <v>8162</v>
      </c>
      <c r="BT141">
        <f>SUMIF('ФОМС ЯН'!$A$5:$A$360,A141,'ФОМС ЯН'!$B$5:$B$360)</f>
        <v>1892.1</v>
      </c>
      <c r="BU141">
        <f>SUMIF('ФСС ЯН'!$A$5:$A$375,A141,'ФСС ЯН'!$B$5:$B$375)</f>
        <v>1075.9000000000001</v>
      </c>
      <c r="BV141">
        <f>SUMIF('ФСС НС ЯН'!$A$5:$A$375,A141,'ФСС НС ЯН'!$B$5:$B$375)</f>
        <v>779.1</v>
      </c>
      <c r="BW141">
        <f t="shared" si="89"/>
        <v>0</v>
      </c>
      <c r="BX141">
        <f t="shared" si="90"/>
        <v>0</v>
      </c>
      <c r="BY141">
        <f t="shared" si="91"/>
        <v>0</v>
      </c>
      <c r="BZ141">
        <f t="shared" si="92"/>
        <v>0</v>
      </c>
      <c r="CA141">
        <f t="shared" si="93"/>
        <v>0</v>
      </c>
      <c r="CB141">
        <f t="shared" si="94"/>
        <v>0</v>
      </c>
    </row>
    <row r="142" spans="1:80" ht="11.1" hidden="1" customHeight="1" outlineLevel="4" x14ac:dyDescent="0.2">
      <c r="A142" s="14" t="s">
        <v>175</v>
      </c>
      <c r="B142" s="64">
        <f t="shared" si="88"/>
        <v>1</v>
      </c>
      <c r="C142" s="37"/>
      <c r="D142" s="17">
        <v>28689.27</v>
      </c>
      <c r="E142" s="17">
        <v>32906.26</v>
      </c>
      <c r="F142" s="13"/>
      <c r="G142" s="17">
        <v>31640.63</v>
      </c>
      <c r="H142" s="13"/>
      <c r="I142" s="13"/>
      <c r="J142" s="13"/>
      <c r="K142" s="17">
        <v>1265.6300000000001</v>
      </c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2"/>
      <c r="Y142" s="13"/>
      <c r="Z142" s="13"/>
      <c r="AA142" s="13"/>
      <c r="AB142" s="13"/>
      <c r="AC142" s="13"/>
      <c r="AD142" s="13"/>
      <c r="AE142" s="13"/>
      <c r="AF142" s="13"/>
      <c r="AG142" s="17">
        <v>1400</v>
      </c>
      <c r="AH142" s="17">
        <v>1400</v>
      </c>
      <c r="AI142" s="17">
        <v>4460</v>
      </c>
      <c r="AJ142" s="13"/>
      <c r="AK142" s="13"/>
      <c r="AL142" s="13"/>
      <c r="AM142" s="13"/>
      <c r="AN142" s="13"/>
      <c r="AO142" s="17">
        <v>4460</v>
      </c>
      <c r="AP142" s="17">
        <v>40289.269999999997</v>
      </c>
      <c r="AQ142" s="13"/>
      <c r="AR142" s="17">
        <v>28689.27</v>
      </c>
      <c r="AS142" s="13"/>
      <c r="AT142" s="17">
        <v>11600</v>
      </c>
      <c r="AU142" s="13"/>
      <c r="AV142" s="17">
        <v>16846.259999999998</v>
      </c>
      <c r="AW142" s="93"/>
      <c r="AX142" s="93"/>
      <c r="AY142" s="93"/>
      <c r="AZ142" s="93"/>
      <c r="BA142" s="93"/>
      <c r="BB142" s="93"/>
      <c r="BC142" s="93"/>
      <c r="BD142" s="93"/>
      <c r="BE142" s="93"/>
      <c r="BF142" s="93"/>
      <c r="BG142" s="93"/>
      <c r="BH142" s="93"/>
      <c r="BI142" s="93"/>
      <c r="BJ142" s="93"/>
      <c r="BK142" s="93"/>
      <c r="BL142" s="93"/>
      <c r="BM142" s="93"/>
      <c r="BN142" s="93"/>
      <c r="BO142" s="93"/>
      <c r="BP142" s="93"/>
      <c r="BQ142" s="93"/>
      <c r="BR142">
        <f>SUMIF('ОПС ЯН'!$A$5:$A$375,A142,'ОПС ЯН'!$B$5:$B$375)</f>
        <v>7547.38</v>
      </c>
      <c r="BT142">
        <f>SUMIF('ФОМС ЯН'!$A$5:$A$360,A142,'ФОМС ЯН'!$B$5:$B$360)</f>
        <v>1749.62</v>
      </c>
      <c r="BU142">
        <f>SUMIF('ФСС ЯН'!$A$5:$A$375,A142,'ФСС ЯН'!$B$5:$B$375)</f>
        <v>994.88</v>
      </c>
      <c r="BV142">
        <f>SUMIF('ФСС НС ЯН'!$A$5:$A$375,A142,'ФСС НС ЯН'!$B$5:$B$375)</f>
        <v>720.43</v>
      </c>
      <c r="BW142">
        <f t="shared" si="89"/>
        <v>0</v>
      </c>
      <c r="BX142">
        <f t="shared" si="90"/>
        <v>0</v>
      </c>
      <c r="BY142">
        <f t="shared" si="91"/>
        <v>0</v>
      </c>
      <c r="BZ142">
        <f t="shared" si="92"/>
        <v>0</v>
      </c>
      <c r="CA142">
        <f t="shared" si="93"/>
        <v>0</v>
      </c>
      <c r="CB142">
        <f t="shared" si="94"/>
        <v>0</v>
      </c>
    </row>
    <row r="143" spans="1:80" s="33" customFormat="1" ht="11.1" hidden="1" customHeight="1" outlineLevel="2" collapsed="1" x14ac:dyDescent="0.2">
      <c r="A143" s="30" t="s">
        <v>176</v>
      </c>
      <c r="B143" s="65">
        <f>B146+B144</f>
        <v>2</v>
      </c>
      <c r="C143" s="99"/>
      <c r="D143" s="35">
        <v>104250</v>
      </c>
      <c r="E143" s="35">
        <v>101875</v>
      </c>
      <c r="F143" s="32"/>
      <c r="G143" s="35">
        <v>91875</v>
      </c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1"/>
      <c r="W143" s="32"/>
      <c r="X143" s="31"/>
      <c r="Y143" s="32"/>
      <c r="Z143" s="32"/>
      <c r="AA143" s="32"/>
      <c r="AB143" s="32"/>
      <c r="AC143" s="32"/>
      <c r="AD143" s="32"/>
      <c r="AE143" s="32"/>
      <c r="AF143" s="35">
        <v>10000</v>
      </c>
      <c r="AG143" s="35">
        <v>5650</v>
      </c>
      <c r="AH143" s="35">
        <v>5650</v>
      </c>
      <c r="AI143" s="35">
        <v>12497</v>
      </c>
      <c r="AJ143" s="32"/>
      <c r="AK143" s="32"/>
      <c r="AL143" s="32"/>
      <c r="AM143" s="32"/>
      <c r="AN143" s="32"/>
      <c r="AO143" s="35">
        <v>12497</v>
      </c>
      <c r="AP143" s="35">
        <v>148950</v>
      </c>
      <c r="AQ143" s="35">
        <v>10000</v>
      </c>
      <c r="AR143" s="35">
        <v>104250</v>
      </c>
      <c r="AS143" s="32"/>
      <c r="AT143" s="35">
        <v>34700</v>
      </c>
      <c r="AU143" s="32"/>
      <c r="AV143" s="35">
        <v>44678</v>
      </c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  <c r="BM143" s="35"/>
      <c r="BN143" s="35"/>
      <c r="BO143" s="35"/>
      <c r="BP143" s="35"/>
      <c r="BQ143" s="35"/>
      <c r="BR143" s="65">
        <f t="shared" ref="BR143:BV143" si="95">BR146+BR144</f>
        <v>21455.5</v>
      </c>
      <c r="BS143" s="65"/>
      <c r="BT143" s="65">
        <f t="shared" si="95"/>
        <v>4973.78</v>
      </c>
      <c r="BU143" s="65">
        <f t="shared" si="95"/>
        <v>2828.23</v>
      </c>
      <c r="BV143" s="65">
        <f t="shared" si="95"/>
        <v>2048.0299999999997</v>
      </c>
      <c r="BW143" s="65">
        <f t="shared" ref="BW143:CB143" si="96">BW146+BW144</f>
        <v>0</v>
      </c>
      <c r="BX143" s="65">
        <f t="shared" si="96"/>
        <v>0</v>
      </c>
      <c r="BY143" s="65">
        <f t="shared" si="96"/>
        <v>0</v>
      </c>
      <c r="BZ143" s="65">
        <f t="shared" si="96"/>
        <v>0</v>
      </c>
      <c r="CA143" s="65">
        <f t="shared" si="96"/>
        <v>0</v>
      </c>
      <c r="CB143" s="65">
        <f t="shared" si="96"/>
        <v>0</v>
      </c>
    </row>
    <row r="144" spans="1:80" s="27" customFormat="1" ht="11.1" hidden="1" customHeight="1" outlineLevel="3" x14ac:dyDescent="0.2">
      <c r="A144" s="24" t="s">
        <v>177</v>
      </c>
      <c r="B144" s="63">
        <f>SUM(B145)</f>
        <v>1</v>
      </c>
      <c r="C144" s="100"/>
      <c r="D144" s="34">
        <v>51322.18</v>
      </c>
      <c r="E144" s="34">
        <v>49375</v>
      </c>
      <c r="F144" s="26"/>
      <c r="G144" s="34">
        <v>39375</v>
      </c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5"/>
      <c r="W144" s="26"/>
      <c r="X144" s="25"/>
      <c r="Y144" s="26"/>
      <c r="Z144" s="26"/>
      <c r="AA144" s="26"/>
      <c r="AB144" s="26"/>
      <c r="AC144" s="26"/>
      <c r="AD144" s="26"/>
      <c r="AE144" s="26"/>
      <c r="AF144" s="34">
        <v>10000</v>
      </c>
      <c r="AG144" s="34">
        <v>1300</v>
      </c>
      <c r="AH144" s="34">
        <v>1300</v>
      </c>
      <c r="AI144" s="34">
        <v>5106</v>
      </c>
      <c r="AJ144" s="26"/>
      <c r="AK144" s="26"/>
      <c r="AL144" s="26"/>
      <c r="AM144" s="26"/>
      <c r="AN144" s="26"/>
      <c r="AO144" s="34">
        <v>5106</v>
      </c>
      <c r="AP144" s="34">
        <v>80822.179999999993</v>
      </c>
      <c r="AQ144" s="34">
        <v>10000</v>
      </c>
      <c r="AR144" s="34">
        <v>51322.18</v>
      </c>
      <c r="AS144" s="26"/>
      <c r="AT144" s="34">
        <v>19500</v>
      </c>
      <c r="AU144" s="26"/>
      <c r="AV144" s="34">
        <v>14769</v>
      </c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63">
        <f t="shared" ref="BR144:CB144" si="97">SUM(BR145)</f>
        <v>8948.5</v>
      </c>
      <c r="BS144" s="63"/>
      <c r="BT144" s="63">
        <f t="shared" si="97"/>
        <v>2074.4299999999998</v>
      </c>
      <c r="BU144" s="63">
        <f t="shared" si="97"/>
        <v>1179.58</v>
      </c>
      <c r="BV144" s="63">
        <f t="shared" si="97"/>
        <v>854.18</v>
      </c>
      <c r="BW144" s="63">
        <f t="shared" si="97"/>
        <v>0</v>
      </c>
      <c r="BX144" s="63">
        <f t="shared" si="97"/>
        <v>0</v>
      </c>
      <c r="BY144" s="63">
        <f t="shared" si="97"/>
        <v>0</v>
      </c>
      <c r="BZ144" s="63">
        <f t="shared" si="97"/>
        <v>0</v>
      </c>
      <c r="CA144" s="63">
        <f t="shared" si="97"/>
        <v>0</v>
      </c>
      <c r="CB144" s="63">
        <f t="shared" si="97"/>
        <v>0</v>
      </c>
    </row>
    <row r="145" spans="1:80" ht="11.1" hidden="1" customHeight="1" outlineLevel="4" x14ac:dyDescent="0.2">
      <c r="A145" s="14" t="s">
        <v>178</v>
      </c>
      <c r="B145" s="64">
        <f t="shared" si="88"/>
        <v>1</v>
      </c>
      <c r="C145" s="37"/>
      <c r="D145" s="17">
        <v>51322.18</v>
      </c>
      <c r="E145" s="17">
        <v>49375</v>
      </c>
      <c r="F145" s="13"/>
      <c r="G145" s="17">
        <v>39375</v>
      </c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2"/>
      <c r="W145" s="13"/>
      <c r="X145" s="12"/>
      <c r="Y145" s="13"/>
      <c r="Z145" s="13"/>
      <c r="AA145" s="13"/>
      <c r="AB145" s="13"/>
      <c r="AC145" s="13"/>
      <c r="AD145" s="13"/>
      <c r="AE145" s="13"/>
      <c r="AF145" s="17">
        <v>10000</v>
      </c>
      <c r="AG145" s="17">
        <v>1300</v>
      </c>
      <c r="AH145" s="17">
        <v>1300</v>
      </c>
      <c r="AI145" s="17">
        <v>5106</v>
      </c>
      <c r="AJ145" s="13"/>
      <c r="AK145" s="13"/>
      <c r="AL145" s="13"/>
      <c r="AM145" s="13"/>
      <c r="AN145" s="13"/>
      <c r="AO145" s="17">
        <v>5106</v>
      </c>
      <c r="AP145" s="17">
        <v>80822.179999999993</v>
      </c>
      <c r="AQ145" s="17">
        <v>10000</v>
      </c>
      <c r="AR145" s="17">
        <v>51322.18</v>
      </c>
      <c r="AS145" s="13"/>
      <c r="AT145" s="17">
        <v>19500</v>
      </c>
      <c r="AU145" s="13"/>
      <c r="AV145" s="17">
        <v>14769</v>
      </c>
      <c r="AW145" s="93"/>
      <c r="AX145" s="93"/>
      <c r="AY145" s="93"/>
      <c r="AZ145" s="93"/>
      <c r="BA145" s="93"/>
      <c r="BB145" s="93"/>
      <c r="BC145" s="93"/>
      <c r="BD145" s="93"/>
      <c r="BE145" s="93"/>
      <c r="BF145" s="93"/>
      <c r="BG145" s="93"/>
      <c r="BH145" s="93"/>
      <c r="BI145" s="93"/>
      <c r="BJ145" s="93"/>
      <c r="BK145" s="93"/>
      <c r="BL145" s="93"/>
      <c r="BM145" s="93"/>
      <c r="BN145" s="93"/>
      <c r="BO145" s="93"/>
      <c r="BP145" s="93"/>
      <c r="BQ145" s="93"/>
      <c r="BR145">
        <f>SUMIF('ОПС ЯН'!$A$5:$A$375,A145,'ОПС ЯН'!$B$5:$B$375)</f>
        <v>8948.5</v>
      </c>
      <c r="BT145">
        <f>SUMIF('ФОМС ЯН'!$A$5:$A$360,A145,'ФОМС ЯН'!$B$5:$B$360)</f>
        <v>2074.4299999999998</v>
      </c>
      <c r="BU145">
        <f>SUMIF('ФСС ЯН'!$A$5:$A$375,A145,'ФСС ЯН'!$B$5:$B$375)</f>
        <v>1179.58</v>
      </c>
      <c r="BV145">
        <f>SUMIF('ФСС НС ЯН'!$A$5:$A$375,A145,'ФСС НС ЯН'!$B$5:$B$375)</f>
        <v>854.18</v>
      </c>
      <c r="BW145">
        <f t="shared" si="89"/>
        <v>0</v>
      </c>
      <c r="BX145">
        <f t="shared" si="90"/>
        <v>0</v>
      </c>
      <c r="BY145">
        <f t="shared" si="91"/>
        <v>0</v>
      </c>
      <c r="BZ145">
        <f t="shared" si="92"/>
        <v>0</v>
      </c>
      <c r="CA145">
        <f t="shared" si="93"/>
        <v>0</v>
      </c>
      <c r="CB145">
        <f t="shared" si="94"/>
        <v>0</v>
      </c>
    </row>
    <row r="146" spans="1:80" s="27" customFormat="1" ht="11.1" hidden="1" customHeight="1" outlineLevel="3" x14ac:dyDescent="0.2">
      <c r="A146" s="24" t="s">
        <v>179</v>
      </c>
      <c r="B146" s="63">
        <f>B147</f>
        <v>1</v>
      </c>
      <c r="C146" s="100"/>
      <c r="D146" s="34">
        <v>52927.82</v>
      </c>
      <c r="E146" s="34">
        <v>52500</v>
      </c>
      <c r="F146" s="26"/>
      <c r="G146" s="34">
        <v>52500</v>
      </c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34">
        <v>4350</v>
      </c>
      <c r="AH146" s="34">
        <v>4350</v>
      </c>
      <c r="AI146" s="34">
        <v>7391</v>
      </c>
      <c r="AJ146" s="26"/>
      <c r="AK146" s="26"/>
      <c r="AL146" s="26"/>
      <c r="AM146" s="26"/>
      <c r="AN146" s="26"/>
      <c r="AO146" s="34">
        <v>7391</v>
      </c>
      <c r="AP146" s="34">
        <v>68127.820000000007</v>
      </c>
      <c r="AQ146" s="26"/>
      <c r="AR146" s="34">
        <v>52927.82</v>
      </c>
      <c r="AS146" s="26"/>
      <c r="AT146" s="34">
        <v>15200</v>
      </c>
      <c r="AU146" s="26"/>
      <c r="AV146" s="34">
        <v>29909</v>
      </c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63">
        <f t="shared" ref="BR146:CB146" si="98">BR147</f>
        <v>12507</v>
      </c>
      <c r="BS146" s="63"/>
      <c r="BT146" s="63">
        <f t="shared" si="98"/>
        <v>2899.35</v>
      </c>
      <c r="BU146" s="63">
        <f t="shared" si="98"/>
        <v>1648.65</v>
      </c>
      <c r="BV146" s="63">
        <f t="shared" si="98"/>
        <v>1193.8499999999999</v>
      </c>
      <c r="BW146" s="63">
        <f t="shared" si="98"/>
        <v>0</v>
      </c>
      <c r="BX146" s="63">
        <f t="shared" si="98"/>
        <v>0</v>
      </c>
      <c r="BY146" s="63">
        <f t="shared" si="98"/>
        <v>0</v>
      </c>
      <c r="BZ146" s="63">
        <f t="shared" si="98"/>
        <v>0</v>
      </c>
      <c r="CA146" s="63">
        <f t="shared" si="98"/>
        <v>0</v>
      </c>
      <c r="CB146" s="63">
        <f t="shared" si="98"/>
        <v>0</v>
      </c>
    </row>
    <row r="147" spans="1:80" ht="11.1" hidden="1" customHeight="1" outlineLevel="4" x14ac:dyDescent="0.2">
      <c r="A147" s="14" t="s">
        <v>180</v>
      </c>
      <c r="B147" s="64">
        <f t="shared" si="88"/>
        <v>1</v>
      </c>
      <c r="C147" s="37"/>
      <c r="D147" s="17">
        <v>52927.82</v>
      </c>
      <c r="E147" s="17">
        <v>52500</v>
      </c>
      <c r="F147" s="13"/>
      <c r="G147" s="17">
        <v>52500</v>
      </c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7">
        <v>4350</v>
      </c>
      <c r="AH147" s="17">
        <v>4350</v>
      </c>
      <c r="AI147" s="17">
        <v>7391</v>
      </c>
      <c r="AJ147" s="13"/>
      <c r="AK147" s="13"/>
      <c r="AL147" s="13"/>
      <c r="AM147" s="13"/>
      <c r="AN147" s="13"/>
      <c r="AO147" s="17">
        <v>7391</v>
      </c>
      <c r="AP147" s="17">
        <v>68127.820000000007</v>
      </c>
      <c r="AQ147" s="13"/>
      <c r="AR147" s="17">
        <v>52927.82</v>
      </c>
      <c r="AS147" s="13"/>
      <c r="AT147" s="17">
        <v>15200</v>
      </c>
      <c r="AU147" s="13"/>
      <c r="AV147" s="17">
        <v>29909</v>
      </c>
      <c r="AW147" s="93"/>
      <c r="AX147" s="93"/>
      <c r="AY147" s="93"/>
      <c r="AZ147" s="93"/>
      <c r="BA147" s="93"/>
      <c r="BB147" s="93"/>
      <c r="BC147" s="93"/>
      <c r="BD147" s="93"/>
      <c r="BE147" s="93"/>
      <c r="BF147" s="93"/>
      <c r="BG147" s="93"/>
      <c r="BH147" s="93"/>
      <c r="BI147" s="93"/>
      <c r="BJ147" s="93"/>
      <c r="BK147" s="93"/>
      <c r="BL147" s="93"/>
      <c r="BM147" s="93"/>
      <c r="BN147" s="93"/>
      <c r="BO147" s="93"/>
      <c r="BP147" s="93"/>
      <c r="BQ147" s="93"/>
      <c r="BR147">
        <f>SUMIF('ОПС ЯН'!$A$5:$A$375,A147,'ОПС ЯН'!$B$5:$B$375)</f>
        <v>12507</v>
      </c>
      <c r="BT147">
        <f>SUMIF('ФОМС ЯН'!$A$5:$A$360,A147,'ФОМС ЯН'!$B$5:$B$360)</f>
        <v>2899.35</v>
      </c>
      <c r="BU147">
        <f>SUMIF('ФСС ЯН'!$A$5:$A$375,A147,'ФСС ЯН'!$B$5:$B$375)</f>
        <v>1648.65</v>
      </c>
      <c r="BV147">
        <f>SUMIF('ФСС НС ЯН'!$A$5:$A$375,A147,'ФСС НС ЯН'!$B$5:$B$375)</f>
        <v>1193.8499999999999</v>
      </c>
      <c r="BW147">
        <f t="shared" si="89"/>
        <v>0</v>
      </c>
      <c r="BX147">
        <f t="shared" si="90"/>
        <v>0</v>
      </c>
      <c r="BY147">
        <f t="shared" si="91"/>
        <v>0</v>
      </c>
      <c r="BZ147">
        <f t="shared" si="92"/>
        <v>0</v>
      </c>
      <c r="CA147">
        <f t="shared" si="93"/>
        <v>0</v>
      </c>
      <c r="CB147">
        <f t="shared" si="94"/>
        <v>0</v>
      </c>
    </row>
    <row r="148" spans="1:80" s="33" customFormat="1" ht="11.1" hidden="1" customHeight="1" outlineLevel="2" collapsed="1" x14ac:dyDescent="0.2">
      <c r="A148" s="30" t="s">
        <v>181</v>
      </c>
      <c r="B148" s="65">
        <f>B154+B149</f>
        <v>7</v>
      </c>
      <c r="C148" s="99"/>
      <c r="D148" s="35">
        <v>248700.31</v>
      </c>
      <c r="E148" s="35">
        <v>298220.71999999997</v>
      </c>
      <c r="F148" s="35">
        <v>27919.5</v>
      </c>
      <c r="G148" s="35">
        <v>124006.25</v>
      </c>
      <c r="H148" s="44">
        <v>289.45999999999998</v>
      </c>
      <c r="I148" s="35">
        <v>17575.75</v>
      </c>
      <c r="J148" s="32"/>
      <c r="K148" s="44">
        <v>999.86</v>
      </c>
      <c r="L148" s="32"/>
      <c r="M148" s="32"/>
      <c r="N148" s="32"/>
      <c r="O148" s="32"/>
      <c r="P148" s="32"/>
      <c r="Q148" s="32"/>
      <c r="R148" s="32"/>
      <c r="S148" s="32"/>
      <c r="T148" s="32"/>
      <c r="U148" s="35">
        <v>109429.9</v>
      </c>
      <c r="V148" s="31"/>
      <c r="W148" s="32"/>
      <c r="X148" s="31"/>
      <c r="Y148" s="32"/>
      <c r="Z148" s="32"/>
      <c r="AA148" s="35">
        <v>18000</v>
      </c>
      <c r="AB148" s="32"/>
      <c r="AC148" s="32"/>
      <c r="AD148" s="32"/>
      <c r="AE148" s="32"/>
      <c r="AF148" s="32"/>
      <c r="AG148" s="35">
        <v>10500</v>
      </c>
      <c r="AH148" s="35">
        <v>10500</v>
      </c>
      <c r="AI148" s="35">
        <v>39379</v>
      </c>
      <c r="AJ148" s="32"/>
      <c r="AK148" s="32"/>
      <c r="AL148" s="32"/>
      <c r="AM148" s="32"/>
      <c r="AN148" s="32"/>
      <c r="AO148" s="35">
        <v>39379</v>
      </c>
      <c r="AP148" s="35">
        <v>419253.71</v>
      </c>
      <c r="AQ148" s="35">
        <v>135153.4</v>
      </c>
      <c r="AR148" s="35">
        <v>248700.31</v>
      </c>
      <c r="AS148" s="32"/>
      <c r="AT148" s="35">
        <v>35400</v>
      </c>
      <c r="AU148" s="32"/>
      <c r="AV148" s="35">
        <v>88288.320000000007</v>
      </c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  <c r="BM148" s="35"/>
      <c r="BN148" s="35"/>
      <c r="BO148" s="35"/>
      <c r="BP148" s="35"/>
      <c r="BQ148" s="35"/>
      <c r="BR148" s="65">
        <f t="shared" ref="BR148:BV148" si="99">BR154+BR149</f>
        <v>67918.570000000007</v>
      </c>
      <c r="BS148" s="65"/>
      <c r="BT148" s="65">
        <f t="shared" si="99"/>
        <v>15744.759999999998</v>
      </c>
      <c r="BU148" s="65">
        <f t="shared" si="99"/>
        <v>8952.9</v>
      </c>
      <c r="BV148" s="65">
        <f t="shared" si="99"/>
        <v>6043.29</v>
      </c>
      <c r="BW148" s="65">
        <f t="shared" ref="BW148:CB148" si="100">BW154+BW149</f>
        <v>2340</v>
      </c>
      <c r="BX148" s="65">
        <f t="shared" si="100"/>
        <v>0</v>
      </c>
      <c r="BY148" s="65">
        <f t="shared" si="100"/>
        <v>0</v>
      </c>
      <c r="BZ148" s="65">
        <f t="shared" si="100"/>
        <v>0</v>
      </c>
      <c r="CA148" s="65">
        <f t="shared" si="100"/>
        <v>0</v>
      </c>
      <c r="CB148" s="65">
        <f t="shared" si="100"/>
        <v>0</v>
      </c>
    </row>
    <row r="149" spans="1:80" s="52" customFormat="1" ht="11.1" hidden="1" customHeight="1" outlineLevel="3" x14ac:dyDescent="0.2">
      <c r="A149" s="47" t="s">
        <v>182</v>
      </c>
      <c r="B149" s="67">
        <f>B150</f>
        <v>3</v>
      </c>
      <c r="C149" s="101"/>
      <c r="D149" s="48">
        <v>11687.66</v>
      </c>
      <c r="E149" s="48">
        <v>105604.42</v>
      </c>
      <c r="F149" s="49"/>
      <c r="G149" s="48">
        <v>7131.25</v>
      </c>
      <c r="H149" s="50">
        <v>289.45999999999998</v>
      </c>
      <c r="I149" s="48">
        <v>17575.75</v>
      </c>
      <c r="J149" s="49"/>
      <c r="K149" s="50">
        <v>999.86</v>
      </c>
      <c r="L149" s="49"/>
      <c r="M149" s="49"/>
      <c r="N149" s="49"/>
      <c r="O149" s="49"/>
      <c r="P149" s="49"/>
      <c r="Q149" s="49"/>
      <c r="R149" s="49"/>
      <c r="S149" s="49"/>
      <c r="T149" s="49"/>
      <c r="U149" s="48">
        <v>79608.100000000006</v>
      </c>
      <c r="V149" s="51"/>
      <c r="W149" s="49"/>
      <c r="X149" s="51"/>
      <c r="Y149" s="49"/>
      <c r="Z149" s="49"/>
      <c r="AA149" s="49"/>
      <c r="AB149" s="49"/>
      <c r="AC149" s="49"/>
      <c r="AD149" s="49"/>
      <c r="AE149" s="49"/>
      <c r="AF149" s="49"/>
      <c r="AG149" s="48">
        <v>4790</v>
      </c>
      <c r="AH149" s="48">
        <v>4790</v>
      </c>
      <c r="AI149" s="48">
        <v>13597</v>
      </c>
      <c r="AJ149" s="49"/>
      <c r="AK149" s="49"/>
      <c r="AL149" s="49"/>
      <c r="AM149" s="49"/>
      <c r="AN149" s="49"/>
      <c r="AO149" s="48">
        <v>13597</v>
      </c>
      <c r="AP149" s="48">
        <v>95246.76</v>
      </c>
      <c r="AQ149" s="48">
        <v>69259.100000000006</v>
      </c>
      <c r="AR149" s="48">
        <v>11687.66</v>
      </c>
      <c r="AS149" s="49"/>
      <c r="AT149" s="48">
        <v>14300</v>
      </c>
      <c r="AU149" s="49"/>
      <c r="AV149" s="48">
        <v>8448.32</v>
      </c>
      <c r="AW149" s="48"/>
      <c r="AX149" s="48"/>
      <c r="AY149" s="48"/>
      <c r="AZ149" s="48"/>
      <c r="BA149" s="48"/>
      <c r="BB149" s="48"/>
      <c r="BC149" s="48"/>
      <c r="BD149" s="48"/>
      <c r="BE149" s="48"/>
      <c r="BF149" s="48"/>
      <c r="BG149" s="48"/>
      <c r="BH149" s="48"/>
      <c r="BI149" s="48"/>
      <c r="BJ149" s="48"/>
      <c r="BK149" s="48"/>
      <c r="BL149" s="48"/>
      <c r="BM149" s="48"/>
      <c r="BN149" s="48"/>
      <c r="BO149" s="48"/>
      <c r="BP149" s="48"/>
      <c r="BQ149" s="48"/>
      <c r="BR149" s="67">
        <f t="shared" ref="BR149:CB149" si="101">BR150</f>
        <v>24286.78</v>
      </c>
      <c r="BS149" s="67"/>
      <c r="BT149" s="67">
        <f t="shared" si="101"/>
        <v>5630.119999999999</v>
      </c>
      <c r="BU149" s="67">
        <f t="shared" si="101"/>
        <v>3201.44</v>
      </c>
      <c r="BV149" s="67">
        <f t="shared" si="101"/>
        <v>2318.2799999999997</v>
      </c>
      <c r="BW149" s="67">
        <f t="shared" si="101"/>
        <v>0</v>
      </c>
      <c r="BX149" s="67">
        <f t="shared" si="101"/>
        <v>0</v>
      </c>
      <c r="BY149" s="67">
        <f t="shared" si="101"/>
        <v>0</v>
      </c>
      <c r="BZ149" s="67">
        <f t="shared" si="101"/>
        <v>0</v>
      </c>
      <c r="CA149" s="67">
        <f t="shared" si="101"/>
        <v>0</v>
      </c>
      <c r="CB149" s="67">
        <f t="shared" si="101"/>
        <v>0</v>
      </c>
    </row>
    <row r="150" spans="1:80" s="27" customFormat="1" ht="11.1" hidden="1" customHeight="1" outlineLevel="4" x14ac:dyDescent="0.2">
      <c r="A150" s="28" t="s">
        <v>183</v>
      </c>
      <c r="B150" s="63">
        <f>SUM(B151:B153)</f>
        <v>3</v>
      </c>
      <c r="C150" s="100"/>
      <c r="D150" s="34">
        <v>11687.66</v>
      </c>
      <c r="E150" s="34">
        <v>105604.42</v>
      </c>
      <c r="F150" s="26"/>
      <c r="G150" s="34">
        <v>7131.25</v>
      </c>
      <c r="H150" s="43">
        <v>289.45999999999998</v>
      </c>
      <c r="I150" s="34">
        <v>17575.75</v>
      </c>
      <c r="J150" s="26"/>
      <c r="K150" s="43">
        <v>999.86</v>
      </c>
      <c r="L150" s="26"/>
      <c r="M150" s="26"/>
      <c r="N150" s="26"/>
      <c r="O150" s="26"/>
      <c r="P150" s="26"/>
      <c r="Q150" s="26"/>
      <c r="R150" s="26"/>
      <c r="S150" s="26"/>
      <c r="T150" s="26"/>
      <c r="U150" s="34">
        <v>79608.100000000006</v>
      </c>
      <c r="V150" s="25"/>
      <c r="W150" s="26"/>
      <c r="X150" s="25"/>
      <c r="Y150" s="26"/>
      <c r="Z150" s="26"/>
      <c r="AA150" s="26"/>
      <c r="AB150" s="26"/>
      <c r="AC150" s="26"/>
      <c r="AD150" s="26"/>
      <c r="AE150" s="26"/>
      <c r="AF150" s="26"/>
      <c r="AG150" s="34">
        <v>4790</v>
      </c>
      <c r="AH150" s="34">
        <v>4790</v>
      </c>
      <c r="AI150" s="34">
        <v>13597</v>
      </c>
      <c r="AJ150" s="26"/>
      <c r="AK150" s="26"/>
      <c r="AL150" s="26"/>
      <c r="AM150" s="26"/>
      <c r="AN150" s="26"/>
      <c r="AO150" s="34">
        <v>13597</v>
      </c>
      <c r="AP150" s="34">
        <v>95246.76</v>
      </c>
      <c r="AQ150" s="34">
        <v>69259.100000000006</v>
      </c>
      <c r="AR150" s="34">
        <v>11687.66</v>
      </c>
      <c r="AS150" s="26"/>
      <c r="AT150" s="34">
        <v>14300</v>
      </c>
      <c r="AU150" s="26"/>
      <c r="AV150" s="34">
        <v>8448.32</v>
      </c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63">
        <f t="shared" ref="BR150:BV150" si="102">SUM(BR151:BR153)</f>
        <v>24286.78</v>
      </c>
      <c r="BS150" s="63"/>
      <c r="BT150" s="63">
        <f t="shared" si="102"/>
        <v>5630.119999999999</v>
      </c>
      <c r="BU150" s="63">
        <f t="shared" si="102"/>
        <v>3201.44</v>
      </c>
      <c r="BV150" s="63">
        <f t="shared" si="102"/>
        <v>2318.2799999999997</v>
      </c>
      <c r="BW150" s="63">
        <f t="shared" ref="BW150:CB150" si="103">SUM(BW151:BW153)</f>
        <v>0</v>
      </c>
      <c r="BX150" s="63">
        <f t="shared" si="103"/>
        <v>0</v>
      </c>
      <c r="BY150" s="63">
        <f t="shared" si="103"/>
        <v>0</v>
      </c>
      <c r="BZ150" s="63">
        <f t="shared" si="103"/>
        <v>0</v>
      </c>
      <c r="CA150" s="63">
        <f t="shared" si="103"/>
        <v>0</v>
      </c>
      <c r="CB150" s="63">
        <f t="shared" si="103"/>
        <v>0</v>
      </c>
    </row>
    <row r="151" spans="1:80" ht="11.1" hidden="1" customHeight="1" outlineLevel="5" x14ac:dyDescent="0.2">
      <c r="A151" s="19" t="s">
        <v>184</v>
      </c>
      <c r="B151" s="64">
        <f t="shared" si="88"/>
        <v>1</v>
      </c>
      <c r="C151" s="37"/>
      <c r="D151" s="17">
        <v>2886.01</v>
      </c>
      <c r="E151" s="17">
        <v>25812.87</v>
      </c>
      <c r="F151" s="13"/>
      <c r="G151" s="17">
        <v>1018.75</v>
      </c>
      <c r="H151" s="13"/>
      <c r="I151" s="17">
        <v>4748.8</v>
      </c>
      <c r="J151" s="13"/>
      <c r="K151" s="16">
        <v>230.7</v>
      </c>
      <c r="L151" s="13"/>
      <c r="M151" s="13"/>
      <c r="N151" s="13"/>
      <c r="O151" s="13"/>
      <c r="P151" s="13"/>
      <c r="Q151" s="13"/>
      <c r="R151" s="13"/>
      <c r="S151" s="13"/>
      <c r="T151" s="13"/>
      <c r="U151" s="17">
        <v>19814.62</v>
      </c>
      <c r="V151" s="13"/>
      <c r="W151" s="13"/>
      <c r="X151" s="12"/>
      <c r="Y151" s="13"/>
      <c r="Z151" s="13"/>
      <c r="AA151" s="13"/>
      <c r="AB151" s="13"/>
      <c r="AC151" s="13"/>
      <c r="AD151" s="13"/>
      <c r="AE151" s="13"/>
      <c r="AF151" s="13"/>
      <c r="AG151" s="17">
        <v>1360</v>
      </c>
      <c r="AH151" s="17">
        <v>1360</v>
      </c>
      <c r="AI151" s="17">
        <v>2778</v>
      </c>
      <c r="AJ151" s="13"/>
      <c r="AK151" s="13"/>
      <c r="AL151" s="13"/>
      <c r="AM151" s="13"/>
      <c r="AN151" s="13"/>
      <c r="AO151" s="17">
        <v>2778</v>
      </c>
      <c r="AP151" s="17">
        <v>24124.63</v>
      </c>
      <c r="AQ151" s="17">
        <v>17238.62</v>
      </c>
      <c r="AR151" s="17">
        <v>2886.01</v>
      </c>
      <c r="AS151" s="13"/>
      <c r="AT151" s="17">
        <v>4000</v>
      </c>
      <c r="AU151" s="13"/>
      <c r="AV151" s="17">
        <v>1796.25</v>
      </c>
      <c r="AW151" s="93"/>
      <c r="AX151" s="93"/>
      <c r="AY151" s="93"/>
      <c r="AZ151" s="93"/>
      <c r="BA151" s="93"/>
      <c r="BB151" s="93"/>
      <c r="BC151" s="93"/>
      <c r="BD151" s="93"/>
      <c r="BE151" s="93"/>
      <c r="BF151" s="93"/>
      <c r="BG151" s="93"/>
      <c r="BH151" s="93"/>
      <c r="BI151" s="93"/>
      <c r="BJ151" s="93"/>
      <c r="BK151" s="93"/>
      <c r="BL151" s="93"/>
      <c r="BM151" s="93"/>
      <c r="BN151" s="93"/>
      <c r="BO151" s="93"/>
      <c r="BP151" s="93"/>
      <c r="BQ151" s="93"/>
      <c r="BR151">
        <f>SUMIF('ОПС ЯН'!$A$5:$A$375,A151,'ОПС ЯН'!$B$5:$B$375)</f>
        <v>5978.03</v>
      </c>
      <c r="BT151">
        <f>SUMIF('ФОМС ЯН'!$A$5:$A$360,A151,'ФОМС ЯН'!$B$5:$B$360)</f>
        <v>1385.82</v>
      </c>
      <c r="BU151">
        <f>SUMIF('ФСС ЯН'!$A$5:$A$375,A151,'ФСС ЯН'!$B$5:$B$375)</f>
        <v>788.01</v>
      </c>
      <c r="BV151">
        <f>SUMIF('ФСС НС ЯН'!$A$5:$A$375,A151,'ФСС НС ЯН'!$B$5:$B$375)</f>
        <v>570.63</v>
      </c>
      <c r="BW151">
        <f t="shared" si="89"/>
        <v>0</v>
      </c>
      <c r="BX151">
        <f t="shared" si="90"/>
        <v>0</v>
      </c>
      <c r="BY151">
        <f t="shared" si="91"/>
        <v>0</v>
      </c>
      <c r="BZ151">
        <f t="shared" si="92"/>
        <v>0</v>
      </c>
      <c r="CA151">
        <f t="shared" si="93"/>
        <v>0</v>
      </c>
      <c r="CB151">
        <f t="shared" si="94"/>
        <v>0</v>
      </c>
    </row>
    <row r="152" spans="1:80" ht="11.1" hidden="1" customHeight="1" outlineLevel="5" x14ac:dyDescent="0.2">
      <c r="A152" s="19" t="s">
        <v>185</v>
      </c>
      <c r="B152" s="64">
        <f t="shared" si="88"/>
        <v>1</v>
      </c>
      <c r="C152" s="37"/>
      <c r="D152" s="17">
        <v>5781.04</v>
      </c>
      <c r="E152" s="17">
        <v>65090.98</v>
      </c>
      <c r="F152" s="13"/>
      <c r="G152" s="17">
        <v>5093.75</v>
      </c>
      <c r="H152" s="13"/>
      <c r="I152" s="12"/>
      <c r="J152" s="13"/>
      <c r="K152" s="16">
        <v>203.75</v>
      </c>
      <c r="L152" s="13"/>
      <c r="M152" s="13"/>
      <c r="N152" s="13"/>
      <c r="O152" s="13"/>
      <c r="P152" s="13"/>
      <c r="Q152" s="13"/>
      <c r="R152" s="13"/>
      <c r="S152" s="13"/>
      <c r="T152" s="13"/>
      <c r="U152" s="17">
        <v>59793.48</v>
      </c>
      <c r="V152" s="13"/>
      <c r="W152" s="13"/>
      <c r="X152" s="12"/>
      <c r="Y152" s="13"/>
      <c r="Z152" s="13"/>
      <c r="AA152" s="13"/>
      <c r="AB152" s="13"/>
      <c r="AC152" s="13"/>
      <c r="AD152" s="13"/>
      <c r="AE152" s="13"/>
      <c r="AF152" s="13"/>
      <c r="AG152" s="16">
        <v>600</v>
      </c>
      <c r="AH152" s="16">
        <v>600</v>
      </c>
      <c r="AI152" s="17">
        <v>8540</v>
      </c>
      <c r="AJ152" s="13"/>
      <c r="AK152" s="13"/>
      <c r="AL152" s="13"/>
      <c r="AM152" s="13"/>
      <c r="AN152" s="13"/>
      <c r="AO152" s="17">
        <v>8540</v>
      </c>
      <c r="AP152" s="17">
        <v>62101.52</v>
      </c>
      <c r="AQ152" s="17">
        <v>52020.480000000003</v>
      </c>
      <c r="AR152" s="17">
        <v>5781.04</v>
      </c>
      <c r="AS152" s="13"/>
      <c r="AT152" s="17">
        <v>4300</v>
      </c>
      <c r="AU152" s="13"/>
      <c r="AV152" s="16">
        <v>230.5</v>
      </c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  <c r="BH152" s="92"/>
      <c r="BI152" s="92"/>
      <c r="BJ152" s="92"/>
      <c r="BK152" s="92"/>
      <c r="BL152" s="92"/>
      <c r="BM152" s="92"/>
      <c r="BN152" s="92"/>
      <c r="BO152" s="92"/>
      <c r="BP152" s="92"/>
      <c r="BQ152" s="92"/>
      <c r="BR152">
        <f>SUMIF('ОПС ЯН'!$A$5:$A$375,A152,'ОПС ЯН'!$B$5:$B$375)</f>
        <v>14452.02</v>
      </c>
      <c r="BT152">
        <f>SUMIF('ФОМС ЯН'!$A$5:$A$360,A152,'ФОМС ЯН'!$B$5:$B$360)</f>
        <v>3350.24</v>
      </c>
      <c r="BU152">
        <f>SUMIF('ФСС ЯН'!$A$5:$A$375,A152,'ФСС ЯН'!$B$5:$B$375)</f>
        <v>1905.04</v>
      </c>
      <c r="BV152">
        <f>SUMIF('ФСС НС ЯН'!$A$5:$A$375,A152,'ФСС НС ЯН'!$B$5:$B$375)</f>
        <v>1379.51</v>
      </c>
      <c r="BW152">
        <f t="shared" si="89"/>
        <v>0</v>
      </c>
      <c r="BX152">
        <f t="shared" si="90"/>
        <v>0</v>
      </c>
      <c r="BY152">
        <f t="shared" si="91"/>
        <v>0</v>
      </c>
      <c r="BZ152">
        <f t="shared" si="92"/>
        <v>0</v>
      </c>
      <c r="CA152">
        <f t="shared" si="93"/>
        <v>0</v>
      </c>
      <c r="CB152">
        <f t="shared" si="94"/>
        <v>0</v>
      </c>
    </row>
    <row r="153" spans="1:80" ht="11.1" hidden="1" customHeight="1" outlineLevel="5" x14ac:dyDescent="0.2">
      <c r="A153" s="19" t="s">
        <v>186</v>
      </c>
      <c r="B153" s="64">
        <f t="shared" si="88"/>
        <v>1</v>
      </c>
      <c r="C153" s="37"/>
      <c r="D153" s="17">
        <v>3020.61</v>
      </c>
      <c r="E153" s="17">
        <v>14700.57</v>
      </c>
      <c r="F153" s="13"/>
      <c r="G153" s="17">
        <v>1018.75</v>
      </c>
      <c r="H153" s="16">
        <v>289.45999999999998</v>
      </c>
      <c r="I153" s="17">
        <v>12826.95</v>
      </c>
      <c r="J153" s="13"/>
      <c r="K153" s="16">
        <v>565.41</v>
      </c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2"/>
      <c r="W153" s="13"/>
      <c r="X153" s="12"/>
      <c r="Y153" s="13"/>
      <c r="Z153" s="13"/>
      <c r="AA153" s="13"/>
      <c r="AB153" s="13"/>
      <c r="AC153" s="13"/>
      <c r="AD153" s="13"/>
      <c r="AE153" s="13"/>
      <c r="AF153" s="13"/>
      <c r="AG153" s="17">
        <v>2830</v>
      </c>
      <c r="AH153" s="17">
        <v>2830</v>
      </c>
      <c r="AI153" s="17">
        <v>2279</v>
      </c>
      <c r="AJ153" s="13"/>
      <c r="AK153" s="13"/>
      <c r="AL153" s="13"/>
      <c r="AM153" s="13"/>
      <c r="AN153" s="13"/>
      <c r="AO153" s="17">
        <v>2279</v>
      </c>
      <c r="AP153" s="17">
        <v>9020.61</v>
      </c>
      <c r="AQ153" s="13"/>
      <c r="AR153" s="17">
        <v>3020.61</v>
      </c>
      <c r="AS153" s="13"/>
      <c r="AT153" s="17">
        <v>6000</v>
      </c>
      <c r="AU153" s="13"/>
      <c r="AV153" s="17">
        <v>6421.57</v>
      </c>
      <c r="AW153" s="93"/>
      <c r="AX153" s="93"/>
      <c r="AY153" s="93"/>
      <c r="AZ153" s="93"/>
      <c r="BA153" s="93"/>
      <c r="BB153" s="93"/>
      <c r="BC153" s="93"/>
      <c r="BD153" s="93"/>
      <c r="BE153" s="93"/>
      <c r="BF153" s="93"/>
      <c r="BG153" s="93"/>
      <c r="BH153" s="93"/>
      <c r="BI153" s="93"/>
      <c r="BJ153" s="93"/>
      <c r="BK153" s="93"/>
      <c r="BL153" s="93"/>
      <c r="BM153" s="93"/>
      <c r="BN153" s="93"/>
      <c r="BO153" s="93"/>
      <c r="BP153" s="93"/>
      <c r="BQ153" s="93"/>
      <c r="BR153">
        <f>SUMIF('ОПС ЯН'!$A$5:$A$375,A153,'ОПС ЯН'!$B$5:$B$375)</f>
        <v>3856.73</v>
      </c>
      <c r="BT153">
        <f>SUMIF('ФОМС ЯН'!$A$5:$A$360,A153,'ФОМС ЯН'!$B$5:$B$360)</f>
        <v>894.06</v>
      </c>
      <c r="BU153">
        <f>SUMIF('ФСС ЯН'!$A$5:$A$375,A153,'ФСС ЯН'!$B$5:$B$375)</f>
        <v>508.39</v>
      </c>
      <c r="BV153">
        <f>SUMIF('ФСС НС ЯН'!$A$5:$A$375,A153,'ФСС НС ЯН'!$B$5:$B$375)</f>
        <v>368.14</v>
      </c>
      <c r="BW153">
        <f t="shared" si="89"/>
        <v>0</v>
      </c>
      <c r="BX153">
        <f t="shared" si="90"/>
        <v>0</v>
      </c>
      <c r="BY153">
        <f t="shared" si="91"/>
        <v>0</v>
      </c>
      <c r="BZ153">
        <f t="shared" si="92"/>
        <v>0</v>
      </c>
      <c r="CA153">
        <f t="shared" si="93"/>
        <v>0</v>
      </c>
      <c r="CB153">
        <f t="shared" si="94"/>
        <v>0</v>
      </c>
    </row>
    <row r="154" spans="1:80" s="52" customFormat="1" ht="11.1" hidden="1" customHeight="1" outlineLevel="3" x14ac:dyDescent="0.2">
      <c r="A154" s="47" t="s">
        <v>181</v>
      </c>
      <c r="B154" s="67">
        <f>B157+B159+B161+B155</f>
        <v>4</v>
      </c>
      <c r="C154" s="101"/>
      <c r="D154" s="48">
        <v>237012.65</v>
      </c>
      <c r="E154" s="48">
        <v>192616.3</v>
      </c>
      <c r="F154" s="48">
        <v>27919.5</v>
      </c>
      <c r="G154" s="48">
        <v>116875</v>
      </c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  <c r="T154" s="49"/>
      <c r="U154" s="48">
        <v>29821.8</v>
      </c>
      <c r="V154" s="51"/>
      <c r="W154" s="49"/>
      <c r="X154" s="51"/>
      <c r="Y154" s="49"/>
      <c r="Z154" s="49"/>
      <c r="AA154" s="48">
        <v>18000</v>
      </c>
      <c r="AB154" s="49"/>
      <c r="AC154" s="49"/>
      <c r="AD154" s="49"/>
      <c r="AE154" s="49"/>
      <c r="AF154" s="49"/>
      <c r="AG154" s="48">
        <v>5710</v>
      </c>
      <c r="AH154" s="48">
        <v>5710</v>
      </c>
      <c r="AI154" s="48">
        <v>25782</v>
      </c>
      <c r="AJ154" s="49"/>
      <c r="AK154" s="49"/>
      <c r="AL154" s="49"/>
      <c r="AM154" s="49"/>
      <c r="AN154" s="49"/>
      <c r="AO154" s="48">
        <v>25782</v>
      </c>
      <c r="AP154" s="48">
        <v>324006.95</v>
      </c>
      <c r="AQ154" s="48">
        <v>65894.3</v>
      </c>
      <c r="AR154" s="48">
        <v>237012.65</v>
      </c>
      <c r="AS154" s="49"/>
      <c r="AT154" s="48">
        <v>21100</v>
      </c>
      <c r="AU154" s="49"/>
      <c r="AV154" s="48">
        <v>79840</v>
      </c>
      <c r="AW154" s="48"/>
      <c r="AX154" s="48"/>
      <c r="AY154" s="48"/>
      <c r="AZ154" s="48"/>
      <c r="BA154" s="48"/>
      <c r="BB154" s="48"/>
      <c r="BC154" s="48"/>
      <c r="BD154" s="48"/>
      <c r="BE154" s="48"/>
      <c r="BF154" s="48"/>
      <c r="BG154" s="48"/>
      <c r="BH154" s="48"/>
      <c r="BI154" s="48"/>
      <c r="BJ154" s="48"/>
      <c r="BK154" s="48"/>
      <c r="BL154" s="48"/>
      <c r="BM154" s="48"/>
      <c r="BN154" s="48"/>
      <c r="BO154" s="48"/>
      <c r="BP154" s="48"/>
      <c r="BQ154" s="48"/>
      <c r="BR154" s="67">
        <f t="shared" ref="BR154:BV154" si="104">BR157+BR159+BR161+BR155</f>
        <v>43631.79</v>
      </c>
      <c r="BS154" s="67"/>
      <c r="BT154" s="67">
        <f t="shared" si="104"/>
        <v>10114.64</v>
      </c>
      <c r="BU154" s="67">
        <f t="shared" si="104"/>
        <v>5751.46</v>
      </c>
      <c r="BV154" s="67">
        <f t="shared" si="104"/>
        <v>3725.01</v>
      </c>
      <c r="BW154" s="67">
        <f t="shared" ref="BW154:CB154" si="105">BW157+BW159+BW161+BW155</f>
        <v>2340</v>
      </c>
      <c r="BX154" s="67">
        <f t="shared" si="105"/>
        <v>0</v>
      </c>
      <c r="BY154" s="67">
        <f t="shared" si="105"/>
        <v>0</v>
      </c>
      <c r="BZ154" s="67">
        <f t="shared" si="105"/>
        <v>0</v>
      </c>
      <c r="CA154" s="67">
        <f t="shared" si="105"/>
        <v>0</v>
      </c>
      <c r="CB154" s="67">
        <f t="shared" si="105"/>
        <v>0</v>
      </c>
    </row>
    <row r="155" spans="1:80" s="27" customFormat="1" ht="11.1" hidden="1" customHeight="1" outlineLevel="4" x14ac:dyDescent="0.2">
      <c r="A155" s="28" t="s">
        <v>187</v>
      </c>
      <c r="B155" s="63">
        <f>SUM(B156)</f>
        <v>1</v>
      </c>
      <c r="C155" s="100"/>
      <c r="D155" s="34">
        <v>55843.55</v>
      </c>
      <c r="E155" s="34">
        <v>30000</v>
      </c>
      <c r="F155" s="26"/>
      <c r="G155" s="34">
        <v>30000</v>
      </c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5"/>
      <c r="W155" s="26"/>
      <c r="X155" s="25"/>
      <c r="Y155" s="26"/>
      <c r="Z155" s="26"/>
      <c r="AA155" s="26"/>
      <c r="AB155" s="26"/>
      <c r="AC155" s="26"/>
      <c r="AD155" s="26"/>
      <c r="AE155" s="26"/>
      <c r="AF155" s="26"/>
      <c r="AG155" s="34">
        <v>2320</v>
      </c>
      <c r="AH155" s="34">
        <v>2320</v>
      </c>
      <c r="AI155" s="34">
        <v>4202</v>
      </c>
      <c r="AJ155" s="26"/>
      <c r="AK155" s="26"/>
      <c r="AL155" s="26"/>
      <c r="AM155" s="26"/>
      <c r="AN155" s="26"/>
      <c r="AO155" s="34">
        <v>4202</v>
      </c>
      <c r="AP155" s="34">
        <v>55843.55</v>
      </c>
      <c r="AQ155" s="26"/>
      <c r="AR155" s="34">
        <v>55843.55</v>
      </c>
      <c r="AS155" s="26"/>
      <c r="AT155" s="26"/>
      <c r="AU155" s="26"/>
      <c r="AV155" s="34">
        <v>25798</v>
      </c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63">
        <f t="shared" ref="BR155:CB155" si="106">SUM(BR156)</f>
        <v>7110.4</v>
      </c>
      <c r="BS155" s="63"/>
      <c r="BT155" s="63">
        <f t="shared" si="106"/>
        <v>1648.32</v>
      </c>
      <c r="BU155" s="63">
        <f t="shared" si="106"/>
        <v>937.28</v>
      </c>
      <c r="BV155" s="63">
        <f t="shared" si="106"/>
        <v>678.72</v>
      </c>
      <c r="BW155" s="63">
        <f t="shared" si="106"/>
        <v>0</v>
      </c>
      <c r="BX155" s="63">
        <f t="shared" si="106"/>
        <v>0</v>
      </c>
      <c r="BY155" s="63">
        <f t="shared" si="106"/>
        <v>0</v>
      </c>
      <c r="BZ155" s="63">
        <f t="shared" si="106"/>
        <v>0</v>
      </c>
      <c r="CA155" s="63">
        <f t="shared" si="106"/>
        <v>0</v>
      </c>
      <c r="CB155" s="63">
        <f t="shared" si="106"/>
        <v>0</v>
      </c>
    </row>
    <row r="156" spans="1:80" ht="11.1" hidden="1" customHeight="1" outlineLevel="5" x14ac:dyDescent="0.2">
      <c r="A156" s="19" t="s">
        <v>188</v>
      </c>
      <c r="B156" s="64">
        <f t="shared" si="88"/>
        <v>1</v>
      </c>
      <c r="C156" s="37"/>
      <c r="D156" s="17">
        <v>55843.55</v>
      </c>
      <c r="E156" s="17">
        <v>30000</v>
      </c>
      <c r="F156" s="13"/>
      <c r="G156" s="17">
        <v>30000</v>
      </c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2"/>
      <c r="W156" s="13"/>
      <c r="X156" s="12"/>
      <c r="Y156" s="13"/>
      <c r="Z156" s="13"/>
      <c r="AA156" s="13"/>
      <c r="AB156" s="13"/>
      <c r="AC156" s="13"/>
      <c r="AD156" s="13"/>
      <c r="AE156" s="13"/>
      <c r="AF156" s="13"/>
      <c r="AG156" s="17">
        <v>2320</v>
      </c>
      <c r="AH156" s="17">
        <v>2320</v>
      </c>
      <c r="AI156" s="17">
        <v>4202</v>
      </c>
      <c r="AJ156" s="13"/>
      <c r="AK156" s="13"/>
      <c r="AL156" s="13"/>
      <c r="AM156" s="13"/>
      <c r="AN156" s="13"/>
      <c r="AO156" s="17">
        <v>4202</v>
      </c>
      <c r="AP156" s="17">
        <v>55843.55</v>
      </c>
      <c r="AQ156" s="13"/>
      <c r="AR156" s="17">
        <v>55843.55</v>
      </c>
      <c r="AS156" s="13"/>
      <c r="AT156" s="13"/>
      <c r="AU156" s="13"/>
      <c r="AV156" s="17">
        <v>25798</v>
      </c>
      <c r="AW156" s="93"/>
      <c r="AX156" s="93"/>
      <c r="AY156" s="93"/>
      <c r="AZ156" s="93"/>
      <c r="BA156" s="93"/>
      <c r="BB156" s="93"/>
      <c r="BC156" s="93"/>
      <c r="BD156" s="93"/>
      <c r="BE156" s="93"/>
      <c r="BF156" s="93"/>
      <c r="BG156" s="93"/>
      <c r="BH156" s="93"/>
      <c r="BI156" s="93"/>
      <c r="BJ156" s="93"/>
      <c r="BK156" s="93"/>
      <c r="BL156" s="93"/>
      <c r="BM156" s="93"/>
      <c r="BN156" s="93"/>
      <c r="BO156" s="93"/>
      <c r="BP156" s="93"/>
      <c r="BQ156" s="93"/>
      <c r="BR156">
        <f>SUMIF('ОПС ЯН'!$A$5:$A$375,A156,'ОПС ЯН'!$B$5:$B$375)</f>
        <v>7110.4</v>
      </c>
      <c r="BT156">
        <f>SUMIF('ФОМС ЯН'!$A$5:$A$360,A156,'ФОМС ЯН'!$B$5:$B$360)</f>
        <v>1648.32</v>
      </c>
      <c r="BU156">
        <f>SUMIF('ФСС ЯН'!$A$5:$A$375,A156,'ФСС ЯН'!$B$5:$B$375)</f>
        <v>937.28</v>
      </c>
      <c r="BV156">
        <f>SUMIF('ФСС НС ЯН'!$A$5:$A$375,A156,'ФСС НС ЯН'!$B$5:$B$375)</f>
        <v>678.72</v>
      </c>
      <c r="BW156">
        <f t="shared" si="89"/>
        <v>0</v>
      </c>
      <c r="BX156">
        <f t="shared" si="90"/>
        <v>0</v>
      </c>
      <c r="BY156">
        <f t="shared" si="91"/>
        <v>0</v>
      </c>
      <c r="BZ156">
        <f t="shared" si="92"/>
        <v>0</v>
      </c>
      <c r="CA156">
        <f t="shared" si="93"/>
        <v>0</v>
      </c>
      <c r="CB156">
        <f t="shared" si="94"/>
        <v>0</v>
      </c>
    </row>
    <row r="157" spans="1:80" s="27" customFormat="1" ht="11.1" hidden="1" customHeight="1" outlineLevel="4" x14ac:dyDescent="0.2">
      <c r="A157" s="28" t="s">
        <v>189</v>
      </c>
      <c r="B157" s="63">
        <f>B158</f>
        <v>1</v>
      </c>
      <c r="C157" s="100"/>
      <c r="D157" s="34">
        <v>93756.91</v>
      </c>
      <c r="E157" s="34">
        <v>80634.3</v>
      </c>
      <c r="F157" s="26"/>
      <c r="G157" s="34">
        <v>32812.5</v>
      </c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34">
        <v>29821.8</v>
      </c>
      <c r="V157" s="26"/>
      <c r="W157" s="26"/>
      <c r="X157" s="25"/>
      <c r="Y157" s="26"/>
      <c r="Z157" s="26"/>
      <c r="AA157" s="34">
        <v>18000</v>
      </c>
      <c r="AB157" s="26"/>
      <c r="AC157" s="26"/>
      <c r="AD157" s="26"/>
      <c r="AE157" s="26"/>
      <c r="AF157" s="26"/>
      <c r="AG157" s="34">
        <v>1830</v>
      </c>
      <c r="AH157" s="34">
        <v>1830</v>
      </c>
      <c r="AI157" s="34">
        <v>10720</v>
      </c>
      <c r="AJ157" s="26"/>
      <c r="AK157" s="26"/>
      <c r="AL157" s="26"/>
      <c r="AM157" s="26"/>
      <c r="AN157" s="26"/>
      <c r="AO157" s="34">
        <v>10720</v>
      </c>
      <c r="AP157" s="34">
        <v>135361.71</v>
      </c>
      <c r="AQ157" s="34">
        <v>41604.800000000003</v>
      </c>
      <c r="AR157" s="34">
        <v>93756.91</v>
      </c>
      <c r="AS157" s="26"/>
      <c r="AT157" s="26"/>
      <c r="AU157" s="26"/>
      <c r="AV157" s="34">
        <v>28309.5</v>
      </c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63">
        <f t="shared" ref="BR157:CB157" si="107">BR158</f>
        <v>18142.150000000001</v>
      </c>
      <c r="BS157" s="63"/>
      <c r="BT157" s="63">
        <f t="shared" si="107"/>
        <v>4205.68</v>
      </c>
      <c r="BU157" s="63">
        <f t="shared" si="107"/>
        <v>2391.46</v>
      </c>
      <c r="BV157" s="63">
        <f t="shared" si="107"/>
        <v>1731.75</v>
      </c>
      <c r="BW157" s="63">
        <f t="shared" si="107"/>
        <v>2340</v>
      </c>
      <c r="BX157" s="63">
        <f t="shared" si="107"/>
        <v>0</v>
      </c>
      <c r="BY157" s="63">
        <f t="shared" si="107"/>
        <v>0</v>
      </c>
      <c r="BZ157" s="63">
        <f t="shared" si="107"/>
        <v>0</v>
      </c>
      <c r="CA157" s="63">
        <f t="shared" si="107"/>
        <v>0</v>
      </c>
      <c r="CB157" s="63">
        <f t="shared" si="107"/>
        <v>0</v>
      </c>
    </row>
    <row r="158" spans="1:80" ht="11.1" hidden="1" customHeight="1" outlineLevel="5" x14ac:dyDescent="0.2">
      <c r="A158" s="19" t="s">
        <v>190</v>
      </c>
      <c r="B158" s="64">
        <f t="shared" si="88"/>
        <v>1</v>
      </c>
      <c r="C158" s="37"/>
      <c r="D158" s="17">
        <v>93756.91</v>
      </c>
      <c r="E158" s="17">
        <v>80634.3</v>
      </c>
      <c r="F158" s="13"/>
      <c r="G158" s="17">
        <v>32812.5</v>
      </c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7">
        <v>29821.8</v>
      </c>
      <c r="V158" s="13"/>
      <c r="W158" s="13"/>
      <c r="X158" s="12"/>
      <c r="Y158" s="13"/>
      <c r="Z158" s="13"/>
      <c r="AA158" s="17">
        <v>18000</v>
      </c>
      <c r="AB158" s="13"/>
      <c r="AC158" s="13"/>
      <c r="AD158" s="13"/>
      <c r="AE158" s="13"/>
      <c r="AF158" s="13"/>
      <c r="AG158" s="17">
        <v>1830</v>
      </c>
      <c r="AH158" s="17">
        <v>1830</v>
      </c>
      <c r="AI158" s="17">
        <v>10720</v>
      </c>
      <c r="AJ158" s="13"/>
      <c r="AK158" s="13"/>
      <c r="AL158" s="13"/>
      <c r="AM158" s="13"/>
      <c r="AN158" s="13"/>
      <c r="AO158" s="17">
        <v>10720</v>
      </c>
      <c r="AP158" s="17">
        <v>135361.71</v>
      </c>
      <c r="AQ158" s="17">
        <v>41604.800000000003</v>
      </c>
      <c r="AR158" s="17">
        <v>93756.91</v>
      </c>
      <c r="AS158" s="13"/>
      <c r="AT158" s="13"/>
      <c r="AU158" s="13"/>
      <c r="AV158" s="17">
        <v>28309.5</v>
      </c>
      <c r="AW158" s="93"/>
      <c r="AX158" s="93"/>
      <c r="AY158" s="93"/>
      <c r="AZ158" s="93"/>
      <c r="BA158" s="93"/>
      <c r="BB158" s="93"/>
      <c r="BC158" s="93"/>
      <c r="BD158" s="93"/>
      <c r="BE158" s="93"/>
      <c r="BF158" s="93"/>
      <c r="BG158" s="93"/>
      <c r="BH158" s="93"/>
      <c r="BI158" s="93"/>
      <c r="BJ158" s="93"/>
      <c r="BK158" s="93"/>
      <c r="BL158" s="93"/>
      <c r="BM158" s="93"/>
      <c r="BN158" s="93"/>
      <c r="BO158" s="93"/>
      <c r="BP158" s="93"/>
      <c r="BQ158" s="93"/>
      <c r="BR158">
        <f>SUMIF('ОПС ЯН'!$A$5:$A$375,A158,'ОПС ЯН'!$B$5:$B$375)</f>
        <v>18142.150000000001</v>
      </c>
      <c r="BT158">
        <f>SUMIF('ФОМС ЯН'!$A$5:$A$360,A158,'ФОМС ЯН'!$B$5:$B$360)</f>
        <v>4205.68</v>
      </c>
      <c r="BU158">
        <f>SUMIF('ФСС ЯН'!$A$5:$A$375,A158,'ФСС ЯН'!$B$5:$B$375)</f>
        <v>2391.46</v>
      </c>
      <c r="BV158">
        <f>SUMIF('ФСС НС ЯН'!$A$5:$A$375,A158,'ФСС НС ЯН'!$B$5:$B$375)</f>
        <v>1731.75</v>
      </c>
      <c r="BW158">
        <f t="shared" si="89"/>
        <v>2340</v>
      </c>
      <c r="BX158">
        <f t="shared" si="90"/>
        <v>0</v>
      </c>
      <c r="BY158">
        <f t="shared" si="91"/>
        <v>0</v>
      </c>
      <c r="BZ158">
        <f t="shared" si="92"/>
        <v>0</v>
      </c>
      <c r="CA158">
        <f t="shared" si="93"/>
        <v>0</v>
      </c>
      <c r="CB158">
        <f t="shared" si="94"/>
        <v>0</v>
      </c>
    </row>
    <row r="159" spans="1:80" s="27" customFormat="1" ht="11.1" hidden="1" customHeight="1" outlineLevel="4" x14ac:dyDescent="0.2">
      <c r="A159" s="28" t="s">
        <v>191</v>
      </c>
      <c r="B159" s="63">
        <f>B160</f>
        <v>1</v>
      </c>
      <c r="C159" s="100"/>
      <c r="D159" s="34">
        <v>42196.19</v>
      </c>
      <c r="E159" s="34">
        <v>30000</v>
      </c>
      <c r="F159" s="26"/>
      <c r="G159" s="34">
        <v>30000</v>
      </c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34">
        <v>1180</v>
      </c>
      <c r="AH159" s="34">
        <v>1180</v>
      </c>
      <c r="AI159" s="34">
        <v>4053</v>
      </c>
      <c r="AJ159" s="26"/>
      <c r="AK159" s="26"/>
      <c r="AL159" s="26"/>
      <c r="AM159" s="26"/>
      <c r="AN159" s="26"/>
      <c r="AO159" s="34">
        <v>4053</v>
      </c>
      <c r="AP159" s="34">
        <v>51896.19</v>
      </c>
      <c r="AQ159" s="26"/>
      <c r="AR159" s="34">
        <v>42196.19</v>
      </c>
      <c r="AS159" s="26"/>
      <c r="AT159" s="34">
        <v>9700</v>
      </c>
      <c r="AU159" s="26"/>
      <c r="AV159" s="34">
        <v>16247</v>
      </c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63">
        <f t="shared" ref="BR159:CB159" si="108">BR160</f>
        <v>6859.6</v>
      </c>
      <c r="BS159" s="63"/>
      <c r="BT159" s="63">
        <f t="shared" si="108"/>
        <v>1590.18</v>
      </c>
      <c r="BU159" s="63">
        <f t="shared" si="108"/>
        <v>904.22</v>
      </c>
      <c r="BV159" s="63">
        <f t="shared" si="108"/>
        <v>654.78</v>
      </c>
      <c r="BW159" s="63">
        <f t="shared" si="108"/>
        <v>0</v>
      </c>
      <c r="BX159" s="63">
        <f t="shared" si="108"/>
        <v>0</v>
      </c>
      <c r="BY159" s="63">
        <f t="shared" si="108"/>
        <v>0</v>
      </c>
      <c r="BZ159" s="63">
        <f t="shared" si="108"/>
        <v>0</v>
      </c>
      <c r="CA159" s="63">
        <f t="shared" si="108"/>
        <v>0</v>
      </c>
      <c r="CB159" s="63">
        <f t="shared" si="108"/>
        <v>0</v>
      </c>
    </row>
    <row r="160" spans="1:80" ht="11.1" hidden="1" customHeight="1" outlineLevel="5" x14ac:dyDescent="0.2">
      <c r="A160" s="19" t="s">
        <v>192</v>
      </c>
      <c r="B160" s="64">
        <f t="shared" si="88"/>
        <v>1</v>
      </c>
      <c r="C160" s="37"/>
      <c r="D160" s="17">
        <v>42196.19</v>
      </c>
      <c r="E160" s="17">
        <v>30000</v>
      </c>
      <c r="F160" s="13"/>
      <c r="G160" s="17">
        <v>30000</v>
      </c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7">
        <v>1180</v>
      </c>
      <c r="AH160" s="17">
        <v>1180</v>
      </c>
      <c r="AI160" s="17">
        <v>4053</v>
      </c>
      <c r="AJ160" s="13"/>
      <c r="AK160" s="13"/>
      <c r="AL160" s="13"/>
      <c r="AM160" s="13"/>
      <c r="AN160" s="13"/>
      <c r="AO160" s="17">
        <v>4053</v>
      </c>
      <c r="AP160" s="17">
        <v>51896.19</v>
      </c>
      <c r="AQ160" s="13"/>
      <c r="AR160" s="17">
        <v>42196.19</v>
      </c>
      <c r="AS160" s="13"/>
      <c r="AT160" s="17">
        <v>9700</v>
      </c>
      <c r="AU160" s="13"/>
      <c r="AV160" s="17">
        <v>16247</v>
      </c>
      <c r="AW160" s="93"/>
      <c r="AX160" s="93"/>
      <c r="AY160" s="93"/>
      <c r="AZ160" s="93"/>
      <c r="BA160" s="93"/>
      <c r="BB160" s="93"/>
      <c r="BC160" s="93"/>
      <c r="BD160" s="93"/>
      <c r="BE160" s="93"/>
      <c r="BF160" s="93"/>
      <c r="BG160" s="93"/>
      <c r="BH160" s="93"/>
      <c r="BI160" s="93"/>
      <c r="BJ160" s="93"/>
      <c r="BK160" s="93"/>
      <c r="BL160" s="93"/>
      <c r="BM160" s="93"/>
      <c r="BN160" s="93"/>
      <c r="BO160" s="93"/>
      <c r="BP160" s="93"/>
      <c r="BQ160" s="93"/>
      <c r="BR160">
        <f>SUMIF('ОПС ЯН'!$A$5:$A$375,A160,'ОПС ЯН'!$B$5:$B$375)</f>
        <v>6859.6</v>
      </c>
      <c r="BT160">
        <f>SUMIF('ФОМС ЯН'!$A$5:$A$360,A160,'ФОМС ЯН'!$B$5:$B$360)</f>
        <v>1590.18</v>
      </c>
      <c r="BU160">
        <f>SUMIF('ФСС ЯН'!$A$5:$A$375,A160,'ФСС ЯН'!$B$5:$B$375)</f>
        <v>904.22</v>
      </c>
      <c r="BV160">
        <f>SUMIF('ФСС НС ЯН'!$A$5:$A$375,A160,'ФСС НС ЯН'!$B$5:$B$375)</f>
        <v>654.78</v>
      </c>
      <c r="BW160">
        <f t="shared" si="89"/>
        <v>0</v>
      </c>
      <c r="BX160">
        <f t="shared" si="90"/>
        <v>0</v>
      </c>
      <c r="BY160">
        <f t="shared" si="91"/>
        <v>0</v>
      </c>
      <c r="BZ160">
        <f t="shared" si="92"/>
        <v>0</v>
      </c>
      <c r="CA160">
        <f t="shared" si="93"/>
        <v>0</v>
      </c>
      <c r="CB160">
        <f t="shared" si="94"/>
        <v>0</v>
      </c>
    </row>
    <row r="161" spans="1:80" s="27" customFormat="1" ht="11.1" hidden="1" customHeight="1" outlineLevel="4" x14ac:dyDescent="0.2">
      <c r="A161" s="28" t="s">
        <v>193</v>
      </c>
      <c r="B161" s="63">
        <f>B162</f>
        <v>1</v>
      </c>
      <c r="C161" s="100"/>
      <c r="D161" s="34">
        <v>45216</v>
      </c>
      <c r="E161" s="34">
        <v>51982</v>
      </c>
      <c r="F161" s="34">
        <v>27919.5</v>
      </c>
      <c r="G161" s="34">
        <v>24062.5</v>
      </c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5"/>
      <c r="Y161" s="26"/>
      <c r="Z161" s="26"/>
      <c r="AA161" s="26"/>
      <c r="AB161" s="26"/>
      <c r="AC161" s="26"/>
      <c r="AD161" s="26"/>
      <c r="AE161" s="26"/>
      <c r="AF161" s="26"/>
      <c r="AG161" s="43">
        <v>380</v>
      </c>
      <c r="AH161" s="43">
        <v>380</v>
      </c>
      <c r="AI161" s="34">
        <v>6807</v>
      </c>
      <c r="AJ161" s="26"/>
      <c r="AK161" s="26"/>
      <c r="AL161" s="26"/>
      <c r="AM161" s="26"/>
      <c r="AN161" s="26"/>
      <c r="AO161" s="34">
        <v>6807</v>
      </c>
      <c r="AP161" s="34">
        <v>80905.5</v>
      </c>
      <c r="AQ161" s="34">
        <v>24289.5</v>
      </c>
      <c r="AR161" s="34">
        <v>45216</v>
      </c>
      <c r="AS161" s="26"/>
      <c r="AT161" s="34">
        <v>11400</v>
      </c>
      <c r="AU161" s="26"/>
      <c r="AV161" s="34">
        <v>9485.5</v>
      </c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63">
        <f t="shared" ref="BR161:CB161" si="109">BR162</f>
        <v>11519.64</v>
      </c>
      <c r="BS161" s="63"/>
      <c r="BT161" s="63">
        <f t="shared" si="109"/>
        <v>2670.46</v>
      </c>
      <c r="BU161" s="63">
        <f t="shared" si="109"/>
        <v>1518.5</v>
      </c>
      <c r="BV161" s="63">
        <f t="shared" si="109"/>
        <v>659.76</v>
      </c>
      <c r="BW161" s="63">
        <f t="shared" si="109"/>
        <v>0</v>
      </c>
      <c r="BX161" s="63">
        <f t="shared" si="109"/>
        <v>0</v>
      </c>
      <c r="BY161" s="63">
        <f t="shared" si="109"/>
        <v>0</v>
      </c>
      <c r="BZ161" s="63">
        <f t="shared" si="109"/>
        <v>0</v>
      </c>
      <c r="CA161" s="63">
        <f t="shared" si="109"/>
        <v>0</v>
      </c>
      <c r="CB161" s="63">
        <f t="shared" si="109"/>
        <v>0</v>
      </c>
    </row>
    <row r="162" spans="1:80" ht="11.1" hidden="1" customHeight="1" outlineLevel="5" x14ac:dyDescent="0.2">
      <c r="A162" s="19" t="s">
        <v>194</v>
      </c>
      <c r="B162" s="64">
        <f t="shared" si="88"/>
        <v>1</v>
      </c>
      <c r="C162" s="37"/>
      <c r="D162" s="17">
        <v>45216</v>
      </c>
      <c r="E162" s="17">
        <v>51982</v>
      </c>
      <c r="F162" s="17">
        <v>27919.5</v>
      </c>
      <c r="G162" s="17">
        <v>24062.5</v>
      </c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2"/>
      <c r="Y162" s="13"/>
      <c r="Z162" s="13"/>
      <c r="AA162" s="13"/>
      <c r="AB162" s="13"/>
      <c r="AC162" s="13"/>
      <c r="AD162" s="13"/>
      <c r="AE162" s="13"/>
      <c r="AF162" s="13"/>
      <c r="AG162" s="16">
        <v>380</v>
      </c>
      <c r="AH162" s="16">
        <v>380</v>
      </c>
      <c r="AI162" s="17">
        <v>6807</v>
      </c>
      <c r="AJ162" s="13"/>
      <c r="AK162" s="13"/>
      <c r="AL162" s="13"/>
      <c r="AM162" s="13"/>
      <c r="AN162" s="13"/>
      <c r="AO162" s="17">
        <v>6807</v>
      </c>
      <c r="AP162" s="17">
        <v>80905.5</v>
      </c>
      <c r="AQ162" s="17">
        <v>24289.5</v>
      </c>
      <c r="AR162" s="17">
        <v>45216</v>
      </c>
      <c r="AS162" s="13"/>
      <c r="AT162" s="17">
        <v>11400</v>
      </c>
      <c r="AU162" s="13"/>
      <c r="AV162" s="17">
        <v>9485.5</v>
      </c>
      <c r="AW162" s="93"/>
      <c r="AX162" s="93"/>
      <c r="AY162" s="93"/>
      <c r="AZ162" s="93"/>
      <c r="BA162" s="93"/>
      <c r="BB162" s="93"/>
      <c r="BC162" s="93"/>
      <c r="BD162" s="93"/>
      <c r="BE162" s="93"/>
      <c r="BF162" s="93"/>
      <c r="BG162" s="93"/>
      <c r="BH162" s="93"/>
      <c r="BI162" s="93"/>
      <c r="BJ162" s="93"/>
      <c r="BK162" s="93"/>
      <c r="BL162" s="93"/>
      <c r="BM162" s="93"/>
      <c r="BN162" s="93"/>
      <c r="BO162" s="93"/>
      <c r="BP162" s="93"/>
      <c r="BQ162" s="93"/>
      <c r="BR162">
        <f>SUMIF('ОПС ЯН'!$A$5:$A$375,A162,'ОПС ЯН'!$B$5:$B$375)</f>
        <v>11519.64</v>
      </c>
      <c r="BT162">
        <f>SUMIF('ФОМС ЯН'!$A$5:$A$360,A162,'ФОМС ЯН'!$B$5:$B$360)</f>
        <v>2670.46</v>
      </c>
      <c r="BU162">
        <f>SUMIF('ФСС ЯН'!$A$5:$A$375,A162,'ФСС ЯН'!$B$5:$B$375)</f>
        <v>1518.5</v>
      </c>
      <c r="BV162">
        <f>SUMIF('ФСС НС ЯН'!$A$5:$A$375,A162,'ФСС НС ЯН'!$B$5:$B$375)</f>
        <v>659.76</v>
      </c>
      <c r="BW162">
        <f t="shared" si="89"/>
        <v>0</v>
      </c>
      <c r="BX162">
        <f t="shared" si="90"/>
        <v>0</v>
      </c>
      <c r="BY162">
        <f t="shared" si="91"/>
        <v>0</v>
      </c>
      <c r="BZ162">
        <f t="shared" si="92"/>
        <v>0</v>
      </c>
      <c r="CA162">
        <f t="shared" si="93"/>
        <v>0</v>
      </c>
      <c r="CB162">
        <f t="shared" si="94"/>
        <v>0</v>
      </c>
    </row>
    <row r="163" spans="1:80" s="33" customFormat="1" ht="11.1" hidden="1" customHeight="1" outlineLevel="2" collapsed="1" x14ac:dyDescent="0.2">
      <c r="A163" s="30" t="s">
        <v>195</v>
      </c>
      <c r="B163" s="65">
        <f>B185+B229+B164</f>
        <v>59</v>
      </c>
      <c r="C163" s="99"/>
      <c r="D163" s="35">
        <v>812005.16</v>
      </c>
      <c r="E163" s="35">
        <v>1729193.99</v>
      </c>
      <c r="F163" s="35">
        <v>24697.75</v>
      </c>
      <c r="G163" s="35">
        <v>710562.5</v>
      </c>
      <c r="H163" s="35">
        <v>168811.71</v>
      </c>
      <c r="I163" s="35">
        <v>571579.94999999995</v>
      </c>
      <c r="J163" s="35">
        <v>10187.5</v>
      </c>
      <c r="K163" s="35">
        <v>3225</v>
      </c>
      <c r="L163" s="32"/>
      <c r="M163" s="32"/>
      <c r="N163" s="32"/>
      <c r="O163" s="32"/>
      <c r="P163" s="35">
        <v>1677.5</v>
      </c>
      <c r="Q163" s="31"/>
      <c r="R163" s="31"/>
      <c r="S163" s="35">
        <v>13431.39</v>
      </c>
      <c r="T163" s="32"/>
      <c r="U163" s="35">
        <v>225020.69</v>
      </c>
      <c r="V163" s="31"/>
      <c r="W163" s="32"/>
      <c r="X163" s="31"/>
      <c r="Y163" s="32"/>
      <c r="Z163" s="32"/>
      <c r="AA163" s="32"/>
      <c r="AB163" s="32"/>
      <c r="AC163" s="32"/>
      <c r="AD163" s="32"/>
      <c r="AE163" s="32"/>
      <c r="AF163" s="32"/>
      <c r="AG163" s="35">
        <v>105090</v>
      </c>
      <c r="AH163" s="35">
        <v>105090</v>
      </c>
      <c r="AI163" s="35">
        <v>264593.28000000003</v>
      </c>
      <c r="AJ163" s="35">
        <v>16593.939999999999</v>
      </c>
      <c r="AK163" s="35">
        <v>11924.09</v>
      </c>
      <c r="AL163" s="32"/>
      <c r="AM163" s="35">
        <v>3728.25</v>
      </c>
      <c r="AN163" s="32"/>
      <c r="AO163" s="35">
        <v>232347</v>
      </c>
      <c r="AP163" s="35">
        <v>1546077.76</v>
      </c>
      <c r="AQ163" s="35">
        <v>236025.44</v>
      </c>
      <c r="AR163" s="35">
        <v>809652.32</v>
      </c>
      <c r="AS163" s="32"/>
      <c r="AT163" s="35">
        <v>500400</v>
      </c>
      <c r="AU163" s="32"/>
      <c r="AV163" s="35">
        <v>730528.11</v>
      </c>
      <c r="AW163" s="35"/>
      <c r="AX163" s="35"/>
      <c r="AY163" s="35"/>
      <c r="AZ163" s="35"/>
      <c r="BA163" s="35"/>
      <c r="BB163" s="35"/>
      <c r="BC163" s="35"/>
      <c r="BD163" s="35"/>
      <c r="BE163" s="35"/>
      <c r="BF163" s="35"/>
      <c r="BG163" s="35"/>
      <c r="BH163" s="35"/>
      <c r="BI163" s="35"/>
      <c r="BJ163" s="35"/>
      <c r="BK163" s="35"/>
      <c r="BL163" s="35"/>
      <c r="BM163" s="35"/>
      <c r="BN163" s="35"/>
      <c r="BO163" s="35"/>
      <c r="BP163" s="35"/>
      <c r="BQ163" s="35"/>
      <c r="BR163" s="65">
        <f t="shared" ref="BR163:BV163" si="110">BR185+BR229+BR164</f>
        <v>399782.37</v>
      </c>
      <c r="BS163" s="65"/>
      <c r="BT163" s="65">
        <f t="shared" si="110"/>
        <v>91322.419999999984</v>
      </c>
      <c r="BU163" s="65">
        <f t="shared" si="110"/>
        <v>52406.460000000006</v>
      </c>
      <c r="BV163" s="65">
        <f t="shared" si="110"/>
        <v>38161.040000000001</v>
      </c>
      <c r="BW163" s="65">
        <f t="shared" ref="BW163:CB163" si="111">BW185+BW229+BW164</f>
        <v>0</v>
      </c>
      <c r="BX163" s="65">
        <f t="shared" si="111"/>
        <v>0</v>
      </c>
      <c r="BY163" s="65">
        <f t="shared" si="111"/>
        <v>0</v>
      </c>
      <c r="BZ163" s="65">
        <f t="shared" si="111"/>
        <v>0</v>
      </c>
      <c r="CA163" s="65">
        <f t="shared" si="111"/>
        <v>0</v>
      </c>
      <c r="CB163" s="65">
        <f t="shared" si="111"/>
        <v>0</v>
      </c>
    </row>
    <row r="164" spans="1:80" s="52" customFormat="1" ht="11.1" hidden="1" customHeight="1" outlineLevel="3" x14ac:dyDescent="0.2">
      <c r="A164" s="47" t="s">
        <v>196</v>
      </c>
      <c r="B164" s="67">
        <f>B172+B178+B181+B183+B165</f>
        <v>15</v>
      </c>
      <c r="C164" s="101"/>
      <c r="D164" s="48">
        <v>114537.22</v>
      </c>
      <c r="E164" s="48">
        <v>430054.21</v>
      </c>
      <c r="F164" s="49"/>
      <c r="G164" s="48">
        <v>132812.5</v>
      </c>
      <c r="H164" s="48">
        <v>18748.22</v>
      </c>
      <c r="I164" s="48">
        <v>272681.21000000002</v>
      </c>
      <c r="J164" s="49"/>
      <c r="K164" s="49"/>
      <c r="L164" s="49"/>
      <c r="M164" s="49"/>
      <c r="N164" s="49"/>
      <c r="O164" s="49"/>
      <c r="P164" s="48">
        <v>1677.5</v>
      </c>
      <c r="Q164" s="51"/>
      <c r="R164" s="51"/>
      <c r="S164" s="48">
        <v>4134.78</v>
      </c>
      <c r="T164" s="49"/>
      <c r="U164" s="49"/>
      <c r="V164" s="51"/>
      <c r="W164" s="49"/>
      <c r="X164" s="51"/>
      <c r="Y164" s="49"/>
      <c r="Z164" s="49"/>
      <c r="AA164" s="49"/>
      <c r="AB164" s="49"/>
      <c r="AC164" s="49"/>
      <c r="AD164" s="49"/>
      <c r="AE164" s="49"/>
      <c r="AF164" s="49"/>
      <c r="AG164" s="48">
        <v>28540</v>
      </c>
      <c r="AH164" s="48">
        <v>28540</v>
      </c>
      <c r="AI164" s="48">
        <v>79771.199999999997</v>
      </c>
      <c r="AJ164" s="48">
        <v>10103.11</v>
      </c>
      <c r="AK164" s="48">
        <v>11924.09</v>
      </c>
      <c r="AL164" s="49"/>
      <c r="AM164" s="49"/>
      <c r="AN164" s="49"/>
      <c r="AO164" s="48">
        <v>57744</v>
      </c>
      <c r="AP164" s="48">
        <v>248934</v>
      </c>
      <c r="AQ164" s="48">
        <v>3596.78</v>
      </c>
      <c r="AR164" s="48">
        <v>114537.22</v>
      </c>
      <c r="AS164" s="49"/>
      <c r="AT164" s="48">
        <v>130800</v>
      </c>
      <c r="AU164" s="49"/>
      <c r="AV164" s="48">
        <v>215886.23</v>
      </c>
      <c r="AW164" s="48"/>
      <c r="AX164" s="48"/>
      <c r="AY164" s="48"/>
      <c r="AZ164" s="48"/>
      <c r="BA164" s="48"/>
      <c r="BB164" s="48"/>
      <c r="BC164" s="48"/>
      <c r="BD164" s="48"/>
      <c r="BE164" s="48"/>
      <c r="BF164" s="48"/>
      <c r="BG164" s="48"/>
      <c r="BH164" s="48"/>
      <c r="BI164" s="48"/>
      <c r="BJ164" s="48"/>
      <c r="BK164" s="48"/>
      <c r="BL164" s="48"/>
      <c r="BM164" s="48"/>
      <c r="BN164" s="48"/>
      <c r="BO164" s="48"/>
      <c r="BP164" s="48"/>
      <c r="BQ164" s="48"/>
      <c r="BR164" s="67">
        <f t="shared" ref="BR164:BV164" si="112">BR172+BR178+BR181+BR183+BR165</f>
        <v>99981.07</v>
      </c>
      <c r="BS164" s="67"/>
      <c r="BT164" s="67">
        <f t="shared" si="112"/>
        <v>23177.43</v>
      </c>
      <c r="BU164" s="67">
        <f t="shared" si="112"/>
        <v>13179.310000000001</v>
      </c>
      <c r="BV164" s="67">
        <f t="shared" si="112"/>
        <v>9543.66</v>
      </c>
      <c r="BW164" s="67">
        <f t="shared" ref="BW164:CB164" si="113">BW172+BW178+BW181+BW183+BW165</f>
        <v>0</v>
      </c>
      <c r="BX164" s="67">
        <f t="shared" si="113"/>
        <v>0</v>
      </c>
      <c r="BY164" s="67">
        <f t="shared" si="113"/>
        <v>0</v>
      </c>
      <c r="BZ164" s="67">
        <f t="shared" si="113"/>
        <v>0</v>
      </c>
      <c r="CA164" s="67">
        <f t="shared" si="113"/>
        <v>0</v>
      </c>
      <c r="CB164" s="67">
        <f t="shared" si="113"/>
        <v>0</v>
      </c>
    </row>
    <row r="165" spans="1:80" s="27" customFormat="1" ht="11.1" hidden="1" customHeight="1" outlineLevel="4" x14ac:dyDescent="0.2">
      <c r="A165" s="28" t="s">
        <v>197</v>
      </c>
      <c r="B165" s="63">
        <f>SUM(B166:B171)</f>
        <v>6</v>
      </c>
      <c r="C165" s="100"/>
      <c r="D165" s="34">
        <v>36113.29</v>
      </c>
      <c r="E165" s="34">
        <v>169772</v>
      </c>
      <c r="F165" s="26"/>
      <c r="G165" s="34">
        <v>50000</v>
      </c>
      <c r="H165" s="34">
        <v>5807.47</v>
      </c>
      <c r="I165" s="34">
        <v>113019.03</v>
      </c>
      <c r="J165" s="26"/>
      <c r="K165" s="26"/>
      <c r="L165" s="26"/>
      <c r="M165" s="26"/>
      <c r="N165" s="26"/>
      <c r="O165" s="26"/>
      <c r="P165" s="43">
        <v>945.5</v>
      </c>
      <c r="Q165" s="25"/>
      <c r="R165" s="26"/>
      <c r="S165" s="26"/>
      <c r="T165" s="26"/>
      <c r="U165" s="26"/>
      <c r="V165" s="25"/>
      <c r="W165" s="26"/>
      <c r="X165" s="25"/>
      <c r="Y165" s="26"/>
      <c r="Z165" s="26"/>
      <c r="AA165" s="26"/>
      <c r="AB165" s="26"/>
      <c r="AC165" s="26"/>
      <c r="AD165" s="26"/>
      <c r="AE165" s="26"/>
      <c r="AF165" s="26"/>
      <c r="AG165" s="34">
        <v>9660</v>
      </c>
      <c r="AH165" s="34">
        <v>9660</v>
      </c>
      <c r="AI165" s="34">
        <v>33797.75</v>
      </c>
      <c r="AJ165" s="26"/>
      <c r="AK165" s="34">
        <v>10836.75</v>
      </c>
      <c r="AL165" s="26"/>
      <c r="AM165" s="26"/>
      <c r="AN165" s="26"/>
      <c r="AO165" s="34">
        <v>22961</v>
      </c>
      <c r="AP165" s="34">
        <v>84513.29</v>
      </c>
      <c r="AQ165" s="26"/>
      <c r="AR165" s="34">
        <v>36113.29</v>
      </c>
      <c r="AS165" s="26"/>
      <c r="AT165" s="34">
        <v>48400</v>
      </c>
      <c r="AU165" s="26"/>
      <c r="AV165" s="34">
        <v>87574.25</v>
      </c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63">
        <f t="shared" ref="BR165:BV165" si="114">SUM(BR166:BR171)</f>
        <v>39475.040000000001</v>
      </c>
      <c r="BS165" s="63"/>
      <c r="BT165" s="63">
        <f t="shared" si="114"/>
        <v>9151.0299999999988</v>
      </c>
      <c r="BU165" s="63">
        <f t="shared" si="114"/>
        <v>5203.5200000000004</v>
      </c>
      <c r="BV165" s="63">
        <f t="shared" si="114"/>
        <v>3768.08</v>
      </c>
      <c r="BW165" s="63">
        <f t="shared" ref="BW165:CB165" si="115">SUM(BW166:BW171)</f>
        <v>0</v>
      </c>
      <c r="BX165" s="63">
        <f t="shared" si="115"/>
        <v>0</v>
      </c>
      <c r="BY165" s="63">
        <f t="shared" si="115"/>
        <v>0</v>
      </c>
      <c r="BZ165" s="63">
        <f t="shared" si="115"/>
        <v>0</v>
      </c>
      <c r="CA165" s="63">
        <f t="shared" si="115"/>
        <v>0</v>
      </c>
      <c r="CB165" s="63">
        <f t="shared" si="115"/>
        <v>0</v>
      </c>
    </row>
    <row r="166" spans="1:80" ht="11.1" hidden="1" customHeight="1" outlineLevel="5" x14ac:dyDescent="0.2">
      <c r="A166" s="19" t="s">
        <v>198</v>
      </c>
      <c r="B166" s="64">
        <f t="shared" si="88"/>
        <v>1</v>
      </c>
      <c r="C166" s="37">
        <v>22</v>
      </c>
      <c r="D166" s="17">
        <v>6117.18</v>
      </c>
      <c r="E166" s="17">
        <v>20599.310000000001</v>
      </c>
      <c r="F166" s="13"/>
      <c r="G166" s="13"/>
      <c r="H166" s="17">
        <v>1467.11</v>
      </c>
      <c r="I166" s="17">
        <v>19040.7</v>
      </c>
      <c r="J166" s="13"/>
      <c r="K166" s="13"/>
      <c r="L166" s="13"/>
      <c r="M166" s="13"/>
      <c r="N166" s="13"/>
      <c r="O166" s="13"/>
      <c r="P166" s="16">
        <v>91.5</v>
      </c>
      <c r="Q166" s="13"/>
      <c r="R166" s="13"/>
      <c r="S166" s="13"/>
      <c r="T166" s="13"/>
      <c r="U166" s="13"/>
      <c r="V166" s="13"/>
      <c r="W166" s="13"/>
      <c r="X166" s="12"/>
      <c r="Y166" s="13"/>
      <c r="Z166" s="13"/>
      <c r="AA166" s="13"/>
      <c r="AB166" s="13"/>
      <c r="AC166" s="13"/>
      <c r="AD166" s="13"/>
      <c r="AE166" s="13"/>
      <c r="AF166" s="13"/>
      <c r="AG166" s="17">
        <v>1650</v>
      </c>
      <c r="AH166" s="17">
        <v>1650</v>
      </c>
      <c r="AI166" s="17">
        <v>2710</v>
      </c>
      <c r="AJ166" s="13"/>
      <c r="AK166" s="13"/>
      <c r="AL166" s="13"/>
      <c r="AM166" s="13"/>
      <c r="AN166" s="13"/>
      <c r="AO166" s="17">
        <v>2710</v>
      </c>
      <c r="AP166" s="17">
        <v>6117.18</v>
      </c>
      <c r="AQ166" s="13"/>
      <c r="AR166" s="17">
        <v>6117.18</v>
      </c>
      <c r="AS166" s="13"/>
      <c r="AT166" s="13"/>
      <c r="AU166" s="13"/>
      <c r="AV166" s="17">
        <v>17889.310000000001</v>
      </c>
      <c r="AW166" s="93"/>
      <c r="AX166" s="93"/>
      <c r="AY166" s="93"/>
      <c r="AZ166" s="93"/>
      <c r="BA166" s="93"/>
      <c r="BB166" s="93"/>
      <c r="BC166" s="93"/>
      <c r="BD166" s="93"/>
      <c r="BE166" s="93"/>
      <c r="BF166" s="93"/>
      <c r="BG166" s="93"/>
      <c r="BH166" s="93"/>
      <c r="BI166" s="93"/>
      <c r="BJ166" s="93"/>
      <c r="BK166" s="93"/>
      <c r="BL166" s="93"/>
      <c r="BM166" s="93"/>
      <c r="BN166" s="93"/>
      <c r="BO166" s="93"/>
      <c r="BP166" s="93"/>
      <c r="BQ166" s="93"/>
      <c r="BR166">
        <f>SUMIF('ОПС ЯН'!$A$5:$A$375,A166,'ОПС ЯН'!$B$5:$B$375)</f>
        <v>4894.8500000000004</v>
      </c>
      <c r="BT166">
        <f>SUMIF('ФОМС ЯН'!$A$5:$A$360,A166,'ФОМС ЯН'!$B$5:$B$360)</f>
        <v>1134.71</v>
      </c>
      <c r="BU166">
        <f>SUMIF('ФСС ЯН'!$A$5:$A$375,A166,'ФСС ЯН'!$B$5:$B$375)</f>
        <v>645.23</v>
      </c>
      <c r="BV166">
        <f>SUMIF('ФСС НС ЯН'!$A$5:$A$375,A166,'ФСС НС ЯН'!$B$5:$B$375)</f>
        <v>467.24</v>
      </c>
      <c r="BW166">
        <f t="shared" si="89"/>
        <v>0</v>
      </c>
      <c r="BX166">
        <f t="shared" si="90"/>
        <v>0</v>
      </c>
      <c r="BY166">
        <f t="shared" si="91"/>
        <v>0</v>
      </c>
      <c r="BZ166">
        <f t="shared" si="92"/>
        <v>0</v>
      </c>
      <c r="CA166">
        <f t="shared" si="93"/>
        <v>0</v>
      </c>
      <c r="CB166">
        <f t="shared" si="94"/>
        <v>0</v>
      </c>
    </row>
    <row r="167" spans="1:80" ht="11.1" hidden="1" customHeight="1" outlineLevel="5" x14ac:dyDescent="0.2">
      <c r="A167" s="19" t="s">
        <v>199</v>
      </c>
      <c r="B167" s="64">
        <f t="shared" si="88"/>
        <v>1</v>
      </c>
      <c r="C167" s="37">
        <v>22</v>
      </c>
      <c r="D167" s="17">
        <v>5646.37</v>
      </c>
      <c r="E167" s="17">
        <v>23242.19</v>
      </c>
      <c r="F167" s="13"/>
      <c r="G167" s="17">
        <v>14062.5</v>
      </c>
      <c r="H167" s="17">
        <v>3823.24</v>
      </c>
      <c r="I167" s="17">
        <v>5356.45</v>
      </c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2"/>
      <c r="W167" s="13"/>
      <c r="X167" s="12"/>
      <c r="Y167" s="13"/>
      <c r="Z167" s="13"/>
      <c r="AA167" s="13"/>
      <c r="AB167" s="13"/>
      <c r="AC167" s="13"/>
      <c r="AD167" s="13"/>
      <c r="AE167" s="13"/>
      <c r="AF167" s="13"/>
      <c r="AG167" s="16">
        <v>940</v>
      </c>
      <c r="AH167" s="16">
        <v>940</v>
      </c>
      <c r="AI167" s="17">
        <v>3144</v>
      </c>
      <c r="AJ167" s="13"/>
      <c r="AK167" s="13"/>
      <c r="AL167" s="13"/>
      <c r="AM167" s="13"/>
      <c r="AN167" s="13"/>
      <c r="AO167" s="17">
        <v>3144</v>
      </c>
      <c r="AP167" s="17">
        <v>15646.37</v>
      </c>
      <c r="AQ167" s="13"/>
      <c r="AR167" s="17">
        <v>5646.37</v>
      </c>
      <c r="AS167" s="13"/>
      <c r="AT167" s="17">
        <v>10000</v>
      </c>
      <c r="AU167" s="13"/>
      <c r="AV167" s="17">
        <v>10098.19</v>
      </c>
      <c r="AW167" s="93"/>
      <c r="AX167" s="93"/>
      <c r="AY167" s="93"/>
      <c r="AZ167" s="93"/>
      <c r="BA167" s="93"/>
      <c r="BB167" s="93"/>
      <c r="BC167" s="93"/>
      <c r="BD167" s="93"/>
      <c r="BE167" s="93"/>
      <c r="BF167" s="93"/>
      <c r="BG167" s="93"/>
      <c r="BH167" s="93"/>
      <c r="BI167" s="93"/>
      <c r="BJ167" s="93"/>
      <c r="BK167" s="93"/>
      <c r="BL167" s="93"/>
      <c r="BM167" s="93"/>
      <c r="BN167" s="93"/>
      <c r="BO167" s="93"/>
      <c r="BP167" s="93"/>
      <c r="BQ167" s="93"/>
      <c r="BR167">
        <f>SUMIF('ОПС ЯН'!$A$5:$A$375,A167,'ОПС ЯН'!$B$5:$B$375)</f>
        <v>5320.08</v>
      </c>
      <c r="BT167">
        <f>SUMIF('ФОМС ЯН'!$A$5:$A$360,A167,'ФОМС ЯН'!$B$5:$B$360)</f>
        <v>1233.29</v>
      </c>
      <c r="BU167">
        <f>SUMIF('ФСС ЯН'!$A$5:$A$375,A167,'ФСС ЯН'!$B$5:$B$375)</f>
        <v>701.28</v>
      </c>
      <c r="BV167">
        <f>SUMIF('ФСС НС ЯН'!$A$5:$A$375,A167,'ФСС НС ЯН'!$B$5:$B$375)</f>
        <v>507.83</v>
      </c>
      <c r="BW167">
        <f t="shared" si="89"/>
        <v>0</v>
      </c>
      <c r="BX167">
        <f t="shared" si="90"/>
        <v>0</v>
      </c>
      <c r="BY167">
        <f t="shared" si="91"/>
        <v>0</v>
      </c>
      <c r="BZ167">
        <f t="shared" si="92"/>
        <v>0</v>
      </c>
      <c r="CA167">
        <f t="shared" si="93"/>
        <v>0</v>
      </c>
      <c r="CB167">
        <f t="shared" si="94"/>
        <v>0</v>
      </c>
    </row>
    <row r="168" spans="1:80" ht="11.1" hidden="1" customHeight="1" outlineLevel="5" x14ac:dyDescent="0.2">
      <c r="A168" s="19" t="s">
        <v>200</v>
      </c>
      <c r="B168" s="64">
        <f t="shared" si="88"/>
        <v>1</v>
      </c>
      <c r="C168" s="37">
        <v>25</v>
      </c>
      <c r="D168" s="17">
        <v>4454.07</v>
      </c>
      <c r="E168" s="17">
        <v>25152.5</v>
      </c>
      <c r="F168" s="13"/>
      <c r="G168" s="13"/>
      <c r="H168" s="16">
        <v>517.12</v>
      </c>
      <c r="I168" s="17">
        <v>24482.880000000001</v>
      </c>
      <c r="J168" s="13"/>
      <c r="K168" s="13"/>
      <c r="L168" s="13"/>
      <c r="M168" s="13"/>
      <c r="N168" s="13"/>
      <c r="O168" s="13"/>
      <c r="P168" s="16">
        <v>152.5</v>
      </c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7">
        <v>3010</v>
      </c>
      <c r="AH168" s="17">
        <v>3010</v>
      </c>
      <c r="AI168" s="17">
        <v>14315.75</v>
      </c>
      <c r="AJ168" s="13"/>
      <c r="AK168" s="17">
        <v>10836.75</v>
      </c>
      <c r="AL168" s="13"/>
      <c r="AM168" s="13"/>
      <c r="AN168" s="13"/>
      <c r="AO168" s="17">
        <v>3479</v>
      </c>
      <c r="AP168" s="17">
        <v>9454.07</v>
      </c>
      <c r="AQ168" s="13"/>
      <c r="AR168" s="17">
        <v>4454.07</v>
      </c>
      <c r="AS168" s="13"/>
      <c r="AT168" s="17">
        <v>5000</v>
      </c>
      <c r="AU168" s="13"/>
      <c r="AV168" s="17">
        <v>5836.75</v>
      </c>
      <c r="AW168" s="93"/>
      <c r="AX168" s="93"/>
      <c r="AY168" s="93"/>
      <c r="AZ168" s="93"/>
      <c r="BA168" s="93"/>
      <c r="BB168" s="93"/>
      <c r="BC168" s="93"/>
      <c r="BD168" s="93"/>
      <c r="BE168" s="93"/>
      <c r="BF168" s="93"/>
      <c r="BG168" s="93"/>
      <c r="BH168" s="93"/>
      <c r="BI168" s="93"/>
      <c r="BJ168" s="93"/>
      <c r="BK168" s="93"/>
      <c r="BL168" s="93"/>
      <c r="BM168" s="93"/>
      <c r="BN168" s="93"/>
      <c r="BO168" s="93"/>
      <c r="BP168" s="93"/>
      <c r="BQ168" s="93"/>
      <c r="BR168">
        <f>SUMIF('ОПС ЯН'!$A$5:$A$375,A168,'ОПС ЯН'!$B$5:$B$375)</f>
        <v>6195.75</v>
      </c>
      <c r="BT168">
        <f>SUMIF('ФОМС ЯН'!$A$5:$A$360,A168,'ФОМС ЯН'!$B$5:$B$360)</f>
        <v>1436.29</v>
      </c>
      <c r="BU168">
        <f>SUMIF('ФСС ЯН'!$A$5:$A$375,A168,'ФСС ЯН'!$B$5:$B$375)</f>
        <v>816.71</v>
      </c>
      <c r="BV168">
        <f>SUMIF('ФСС НС ЯН'!$A$5:$A$375,A168,'ФСС НС ЯН'!$B$5:$B$375)</f>
        <v>591.41</v>
      </c>
      <c r="BW168">
        <f t="shared" si="89"/>
        <v>0</v>
      </c>
      <c r="BX168">
        <f t="shared" si="90"/>
        <v>0</v>
      </c>
      <c r="BY168">
        <f t="shared" si="91"/>
        <v>0</v>
      </c>
      <c r="BZ168">
        <f t="shared" si="92"/>
        <v>0</v>
      </c>
      <c r="CA168">
        <f t="shared" si="93"/>
        <v>0</v>
      </c>
      <c r="CB168">
        <f t="shared" si="94"/>
        <v>0</v>
      </c>
    </row>
    <row r="169" spans="1:80" ht="11.1" hidden="1" customHeight="1" outlineLevel="5" x14ac:dyDescent="0.2">
      <c r="A169" s="19" t="s">
        <v>201</v>
      </c>
      <c r="B169" s="64">
        <f t="shared" si="88"/>
        <v>1</v>
      </c>
      <c r="C169" s="37">
        <v>23</v>
      </c>
      <c r="D169" s="17">
        <v>18372.5</v>
      </c>
      <c r="E169" s="17">
        <v>39321.5</v>
      </c>
      <c r="F169" s="13"/>
      <c r="G169" s="13"/>
      <c r="H169" s="13"/>
      <c r="I169" s="17">
        <v>38864</v>
      </c>
      <c r="J169" s="13"/>
      <c r="K169" s="13"/>
      <c r="L169" s="13"/>
      <c r="M169" s="13"/>
      <c r="N169" s="13"/>
      <c r="O169" s="13"/>
      <c r="P169" s="16">
        <v>457.5</v>
      </c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7">
        <v>3590</v>
      </c>
      <c r="AH169" s="17">
        <v>3590</v>
      </c>
      <c r="AI169" s="17">
        <v>5578</v>
      </c>
      <c r="AJ169" s="13"/>
      <c r="AK169" s="13"/>
      <c r="AL169" s="13"/>
      <c r="AM169" s="13"/>
      <c r="AN169" s="13"/>
      <c r="AO169" s="17">
        <v>5578</v>
      </c>
      <c r="AP169" s="17">
        <v>38372.5</v>
      </c>
      <c r="AQ169" s="13"/>
      <c r="AR169" s="17">
        <v>18372.5</v>
      </c>
      <c r="AS169" s="13"/>
      <c r="AT169" s="17">
        <v>20000</v>
      </c>
      <c r="AU169" s="13"/>
      <c r="AV169" s="17">
        <v>13743.5</v>
      </c>
      <c r="AW169" s="93"/>
      <c r="AX169" s="93"/>
      <c r="AY169" s="93"/>
      <c r="AZ169" s="93"/>
      <c r="BA169" s="93"/>
      <c r="BB169" s="93"/>
      <c r="BC169" s="93"/>
      <c r="BD169" s="93"/>
      <c r="BE169" s="93"/>
      <c r="BF169" s="93"/>
      <c r="BG169" s="93"/>
      <c r="BH169" s="93"/>
      <c r="BI169" s="93"/>
      <c r="BJ169" s="93"/>
      <c r="BK169" s="93"/>
      <c r="BL169" s="93"/>
      <c r="BM169" s="93"/>
      <c r="BN169" s="93"/>
      <c r="BO169" s="93"/>
      <c r="BP169" s="93"/>
      <c r="BQ169" s="93"/>
      <c r="BR169">
        <f>SUMIF('ОПС ЯН'!$A$5:$A$375,A169,'ОПС ЯН'!$B$5:$B$375)</f>
        <v>9440.5300000000007</v>
      </c>
      <c r="BT169">
        <f>SUMIF('ФОМС ЯН'!$A$5:$A$360,A169,'ФОМС ЯН'!$B$5:$B$360)</f>
        <v>2188.4899999999998</v>
      </c>
      <c r="BU169">
        <f>SUMIF('ФСС ЯН'!$A$5:$A$375,A169,'ФСС ЯН'!$B$5:$B$375)</f>
        <v>1244.43</v>
      </c>
      <c r="BV169">
        <f>SUMIF('ФСС НС ЯН'!$A$5:$A$375,A169,'ФСС НС ЯН'!$B$5:$B$375)</f>
        <v>901.14</v>
      </c>
      <c r="BW169">
        <f t="shared" si="89"/>
        <v>0</v>
      </c>
      <c r="BX169">
        <f t="shared" si="90"/>
        <v>0</v>
      </c>
      <c r="BY169">
        <f t="shared" si="91"/>
        <v>0</v>
      </c>
      <c r="BZ169">
        <f t="shared" si="92"/>
        <v>0</v>
      </c>
      <c r="CA169">
        <f t="shared" si="93"/>
        <v>0</v>
      </c>
      <c r="CB169">
        <f t="shared" si="94"/>
        <v>0</v>
      </c>
    </row>
    <row r="170" spans="1:80" ht="11.1" hidden="1" customHeight="1" outlineLevel="5" x14ac:dyDescent="0.2">
      <c r="A170" s="19" t="s">
        <v>202</v>
      </c>
      <c r="B170" s="64">
        <f t="shared" si="88"/>
        <v>1</v>
      </c>
      <c r="C170" s="37">
        <v>25</v>
      </c>
      <c r="D170" s="16">
        <v>913.3</v>
      </c>
      <c r="E170" s="17">
        <v>29753.7</v>
      </c>
      <c r="F170" s="13"/>
      <c r="G170" s="17">
        <v>20312.5</v>
      </c>
      <c r="H170" s="13"/>
      <c r="I170" s="17">
        <v>9319.2000000000007</v>
      </c>
      <c r="J170" s="13"/>
      <c r="K170" s="13"/>
      <c r="L170" s="13"/>
      <c r="M170" s="13"/>
      <c r="N170" s="13"/>
      <c r="O170" s="13"/>
      <c r="P170" s="16">
        <v>122</v>
      </c>
      <c r="Q170" s="12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6">
        <v>380</v>
      </c>
      <c r="AH170" s="16">
        <v>380</v>
      </c>
      <c r="AI170" s="17">
        <v>3917</v>
      </c>
      <c r="AJ170" s="13"/>
      <c r="AK170" s="13"/>
      <c r="AL170" s="13"/>
      <c r="AM170" s="13"/>
      <c r="AN170" s="13"/>
      <c r="AO170" s="17">
        <v>3917</v>
      </c>
      <c r="AP170" s="17">
        <v>7613.3</v>
      </c>
      <c r="AQ170" s="13"/>
      <c r="AR170" s="16">
        <v>913.3</v>
      </c>
      <c r="AS170" s="13"/>
      <c r="AT170" s="17">
        <v>6700</v>
      </c>
      <c r="AU170" s="13"/>
      <c r="AV170" s="17">
        <v>19136.7</v>
      </c>
      <c r="AW170" s="93"/>
      <c r="AX170" s="93"/>
      <c r="AY170" s="93"/>
      <c r="AZ170" s="93"/>
      <c r="BA170" s="93"/>
      <c r="BB170" s="93"/>
      <c r="BC170" s="93"/>
      <c r="BD170" s="93"/>
      <c r="BE170" s="93"/>
      <c r="BF170" s="93"/>
      <c r="BG170" s="93"/>
      <c r="BH170" s="93"/>
      <c r="BI170" s="93"/>
      <c r="BJ170" s="93"/>
      <c r="BK170" s="93"/>
      <c r="BL170" s="93"/>
      <c r="BM170" s="93"/>
      <c r="BN170" s="93"/>
      <c r="BO170" s="93"/>
      <c r="BP170" s="93"/>
      <c r="BQ170" s="93"/>
      <c r="BR170">
        <f>SUMIF('ОПС ЯН'!$A$5:$A$375,A170,'ОПС ЯН'!$B$5:$B$375)</f>
        <v>6629.41</v>
      </c>
      <c r="BT170">
        <f>SUMIF('ФОМС ЯН'!$A$5:$A$360,A170,'ФОМС ЯН'!$B$5:$B$360)</f>
        <v>1536.82</v>
      </c>
      <c r="BU170">
        <f>SUMIF('ФСС ЯН'!$A$5:$A$375,A170,'ФСС ЯН'!$B$5:$B$375)</f>
        <v>873.88</v>
      </c>
      <c r="BV170">
        <f>SUMIF('ФСС НС ЯН'!$A$5:$A$375,A170,'ФСС НС ЯН'!$B$5:$B$375)</f>
        <v>632.80999999999995</v>
      </c>
      <c r="BW170">
        <f t="shared" si="89"/>
        <v>0</v>
      </c>
      <c r="BX170">
        <f t="shared" si="90"/>
        <v>0</v>
      </c>
      <c r="BY170">
        <f t="shared" si="91"/>
        <v>0</v>
      </c>
      <c r="BZ170">
        <f t="shared" si="92"/>
        <v>0</v>
      </c>
      <c r="CA170">
        <f t="shared" si="93"/>
        <v>0</v>
      </c>
      <c r="CB170">
        <f t="shared" si="94"/>
        <v>0</v>
      </c>
    </row>
    <row r="171" spans="1:80" ht="11.1" hidden="1" customHeight="1" outlineLevel="5" x14ac:dyDescent="0.2">
      <c r="A171" s="19" t="s">
        <v>203</v>
      </c>
      <c r="B171" s="64">
        <f t="shared" si="88"/>
        <v>1</v>
      </c>
      <c r="C171" s="37">
        <v>17</v>
      </c>
      <c r="D171" s="16">
        <v>609.87</v>
      </c>
      <c r="E171" s="17">
        <v>31702.799999999999</v>
      </c>
      <c r="F171" s="13"/>
      <c r="G171" s="17">
        <v>15625</v>
      </c>
      <c r="H171" s="13"/>
      <c r="I171" s="17">
        <v>15955.8</v>
      </c>
      <c r="J171" s="13"/>
      <c r="K171" s="13"/>
      <c r="L171" s="13"/>
      <c r="M171" s="13"/>
      <c r="N171" s="13"/>
      <c r="O171" s="13"/>
      <c r="P171" s="16">
        <v>122</v>
      </c>
      <c r="Q171" s="12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6">
        <v>90</v>
      </c>
      <c r="AH171" s="16">
        <v>90</v>
      </c>
      <c r="AI171" s="17">
        <v>4133</v>
      </c>
      <c r="AJ171" s="13"/>
      <c r="AK171" s="13"/>
      <c r="AL171" s="13"/>
      <c r="AM171" s="13"/>
      <c r="AN171" s="13"/>
      <c r="AO171" s="17">
        <v>4133</v>
      </c>
      <c r="AP171" s="17">
        <v>7309.87</v>
      </c>
      <c r="AQ171" s="13"/>
      <c r="AR171" s="16">
        <v>609.87</v>
      </c>
      <c r="AS171" s="13"/>
      <c r="AT171" s="17">
        <v>6700</v>
      </c>
      <c r="AU171" s="13"/>
      <c r="AV171" s="17">
        <v>20869.8</v>
      </c>
      <c r="AW171" s="93"/>
      <c r="AX171" s="93"/>
      <c r="AY171" s="93"/>
      <c r="AZ171" s="93"/>
      <c r="BA171" s="93"/>
      <c r="BB171" s="93"/>
      <c r="BC171" s="93"/>
      <c r="BD171" s="93"/>
      <c r="BE171" s="93"/>
      <c r="BF171" s="93"/>
      <c r="BG171" s="93"/>
      <c r="BH171" s="93"/>
      <c r="BI171" s="93"/>
      <c r="BJ171" s="93"/>
      <c r="BK171" s="93"/>
      <c r="BL171" s="93"/>
      <c r="BM171" s="93"/>
      <c r="BN171" s="93"/>
      <c r="BO171" s="93"/>
      <c r="BP171" s="93"/>
      <c r="BQ171" s="93"/>
      <c r="BR171">
        <f>SUMIF('ОПС ЯН'!$A$5:$A$375,A171,'ОПС ЯН'!$B$5:$B$375)</f>
        <v>6994.42</v>
      </c>
      <c r="BT171">
        <f>SUMIF('ФОМС ЯН'!$A$5:$A$360,A171,'ФОМС ЯН'!$B$5:$B$360)</f>
        <v>1621.43</v>
      </c>
      <c r="BU171">
        <f>SUMIF('ФСС ЯН'!$A$5:$A$375,A171,'ФСС ЯН'!$B$5:$B$375)</f>
        <v>921.99</v>
      </c>
      <c r="BV171">
        <f>SUMIF('ФСС НС ЯН'!$A$5:$A$375,A171,'ФСС НС ЯН'!$B$5:$B$375)</f>
        <v>667.65</v>
      </c>
      <c r="BW171">
        <f t="shared" si="89"/>
        <v>0</v>
      </c>
      <c r="BX171">
        <f t="shared" si="90"/>
        <v>0</v>
      </c>
      <c r="BY171">
        <f t="shared" si="91"/>
        <v>0</v>
      </c>
      <c r="BZ171">
        <f t="shared" si="92"/>
        <v>0</v>
      </c>
      <c r="CA171">
        <f t="shared" si="93"/>
        <v>0</v>
      </c>
      <c r="CB171">
        <f t="shared" si="94"/>
        <v>0</v>
      </c>
    </row>
    <row r="172" spans="1:80" s="27" customFormat="1" ht="11.1" hidden="1" customHeight="1" outlineLevel="4" x14ac:dyDescent="0.2">
      <c r="A172" s="28" t="s">
        <v>204</v>
      </c>
      <c r="B172" s="63">
        <f>SUM(B173:B177)</f>
        <v>5</v>
      </c>
      <c r="C172" s="100"/>
      <c r="D172" s="34">
        <v>18902.62</v>
      </c>
      <c r="E172" s="34">
        <v>133771.73000000001</v>
      </c>
      <c r="F172" s="26"/>
      <c r="G172" s="34">
        <v>56250</v>
      </c>
      <c r="H172" s="34">
        <v>12940.75</v>
      </c>
      <c r="I172" s="34">
        <v>59958.2</v>
      </c>
      <c r="J172" s="26"/>
      <c r="K172" s="26"/>
      <c r="L172" s="26"/>
      <c r="M172" s="26"/>
      <c r="N172" s="26"/>
      <c r="O172" s="26"/>
      <c r="P172" s="43">
        <v>488</v>
      </c>
      <c r="Q172" s="26"/>
      <c r="R172" s="25"/>
      <c r="S172" s="34">
        <v>4134.78</v>
      </c>
      <c r="T172" s="26"/>
      <c r="U172" s="26"/>
      <c r="V172" s="25"/>
      <c r="W172" s="26"/>
      <c r="X172" s="25"/>
      <c r="Y172" s="26"/>
      <c r="Z172" s="26"/>
      <c r="AA172" s="26"/>
      <c r="AB172" s="26"/>
      <c r="AC172" s="26"/>
      <c r="AD172" s="26"/>
      <c r="AE172" s="26"/>
      <c r="AF172" s="26"/>
      <c r="AG172" s="34">
        <v>8510</v>
      </c>
      <c r="AH172" s="34">
        <v>8510</v>
      </c>
      <c r="AI172" s="34">
        <v>28933.45</v>
      </c>
      <c r="AJ172" s="34">
        <v>10103.11</v>
      </c>
      <c r="AK172" s="34">
        <v>1087.3399999999999</v>
      </c>
      <c r="AL172" s="26"/>
      <c r="AM172" s="26"/>
      <c r="AN172" s="26"/>
      <c r="AO172" s="34">
        <v>17743</v>
      </c>
      <c r="AP172" s="34">
        <v>61899.4</v>
      </c>
      <c r="AQ172" s="34">
        <v>3596.78</v>
      </c>
      <c r="AR172" s="34">
        <v>18902.62</v>
      </c>
      <c r="AS172" s="26"/>
      <c r="AT172" s="34">
        <v>39400</v>
      </c>
      <c r="AU172" s="26"/>
      <c r="AV172" s="34">
        <v>61841.5</v>
      </c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63">
        <f t="shared" ref="BR172:CB172" si="116">SUM(BR173:BR177)</f>
        <v>30392.33</v>
      </c>
      <c r="BS172" s="63"/>
      <c r="BT172" s="63">
        <f t="shared" si="116"/>
        <v>7045.5</v>
      </c>
      <c r="BU172" s="63">
        <f t="shared" si="116"/>
        <v>4006.26</v>
      </c>
      <c r="BV172" s="63">
        <f t="shared" si="116"/>
        <v>2901.0899999999997</v>
      </c>
      <c r="BW172" s="63">
        <f t="shared" si="116"/>
        <v>0</v>
      </c>
      <c r="BX172" s="63">
        <f t="shared" si="116"/>
        <v>0</v>
      </c>
      <c r="BY172" s="63">
        <f t="shared" si="116"/>
        <v>0</v>
      </c>
      <c r="BZ172" s="63">
        <f t="shared" si="116"/>
        <v>0</v>
      </c>
      <c r="CA172" s="63">
        <f t="shared" si="116"/>
        <v>0</v>
      </c>
      <c r="CB172" s="63">
        <f t="shared" si="116"/>
        <v>0</v>
      </c>
    </row>
    <row r="173" spans="1:80" ht="11.1" hidden="1" customHeight="1" outlineLevel="5" x14ac:dyDescent="0.2">
      <c r="A173" s="19" t="s">
        <v>205</v>
      </c>
      <c r="B173" s="64">
        <f t="shared" si="88"/>
        <v>1</v>
      </c>
      <c r="C173" s="37">
        <v>20</v>
      </c>
      <c r="D173" s="17">
        <v>11261.8</v>
      </c>
      <c r="E173" s="17">
        <v>35582.199999999997</v>
      </c>
      <c r="F173" s="13"/>
      <c r="G173" s="13"/>
      <c r="H173" s="13"/>
      <c r="I173" s="17">
        <v>35094.199999999997</v>
      </c>
      <c r="J173" s="13"/>
      <c r="K173" s="13"/>
      <c r="L173" s="13"/>
      <c r="M173" s="13"/>
      <c r="N173" s="13"/>
      <c r="O173" s="13"/>
      <c r="P173" s="16">
        <v>488</v>
      </c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7">
        <v>3630</v>
      </c>
      <c r="AH173" s="17">
        <v>3630</v>
      </c>
      <c r="AI173" s="17">
        <v>5098</v>
      </c>
      <c r="AJ173" s="13"/>
      <c r="AK173" s="13"/>
      <c r="AL173" s="13"/>
      <c r="AM173" s="13"/>
      <c r="AN173" s="13"/>
      <c r="AO173" s="17">
        <v>5098</v>
      </c>
      <c r="AP173" s="17">
        <v>29261.8</v>
      </c>
      <c r="AQ173" s="13"/>
      <c r="AR173" s="17">
        <v>11261.8</v>
      </c>
      <c r="AS173" s="13"/>
      <c r="AT173" s="17">
        <v>18000</v>
      </c>
      <c r="AU173" s="13"/>
      <c r="AV173" s="17">
        <v>12484.2</v>
      </c>
      <c r="AW173" s="93"/>
      <c r="AX173" s="93"/>
      <c r="AY173" s="93"/>
      <c r="AZ173" s="93"/>
      <c r="BA173" s="93"/>
      <c r="BB173" s="93"/>
      <c r="BC173" s="93"/>
      <c r="BD173" s="93"/>
      <c r="BE173" s="93"/>
      <c r="BF173" s="93"/>
      <c r="BG173" s="93"/>
      <c r="BH173" s="93"/>
      <c r="BI173" s="93"/>
      <c r="BJ173" s="93"/>
      <c r="BK173" s="93"/>
      <c r="BL173" s="93"/>
      <c r="BM173" s="93"/>
      <c r="BN173" s="93"/>
      <c r="BO173" s="93"/>
      <c r="BP173" s="93"/>
      <c r="BQ173" s="93"/>
      <c r="BR173">
        <f>SUMIF('ОПС ЯН'!$A$5:$A$375,A173,'ОПС ЯН'!$B$5:$B$375)</f>
        <v>8626.68</v>
      </c>
      <c r="BT173">
        <f>SUMIF('ФОМС ЯН'!$A$5:$A$360,A173,'ФОМС ЯН'!$B$5:$B$360)</f>
        <v>1999.82</v>
      </c>
      <c r="BU173">
        <f>SUMIF('ФСС ЯН'!$A$5:$A$375,A173,'ФСС ЯН'!$B$5:$B$375)</f>
        <v>1137.1500000000001</v>
      </c>
      <c r="BV173">
        <f>SUMIF('ФСС НС ЯН'!$A$5:$A$375,A173,'ФСС НС ЯН'!$B$5:$B$375)</f>
        <v>823.46</v>
      </c>
      <c r="BW173">
        <f t="shared" si="89"/>
        <v>0</v>
      </c>
      <c r="BX173">
        <f t="shared" si="90"/>
        <v>0</v>
      </c>
      <c r="BY173">
        <f t="shared" si="91"/>
        <v>0</v>
      </c>
      <c r="BZ173">
        <f t="shared" si="92"/>
        <v>0</v>
      </c>
      <c r="CA173">
        <f t="shared" si="93"/>
        <v>0</v>
      </c>
      <c r="CB173">
        <f t="shared" si="94"/>
        <v>0</v>
      </c>
    </row>
    <row r="174" spans="1:80" ht="11.1" hidden="1" customHeight="1" outlineLevel="5" x14ac:dyDescent="0.2">
      <c r="A174" s="19" t="s">
        <v>206</v>
      </c>
      <c r="B174" s="64">
        <f t="shared" si="88"/>
        <v>1</v>
      </c>
      <c r="C174" s="37">
        <v>4</v>
      </c>
      <c r="D174" s="17">
        <v>6322.32</v>
      </c>
      <c r="E174" s="17">
        <v>19759.78</v>
      </c>
      <c r="F174" s="13"/>
      <c r="G174" s="17">
        <v>3125</v>
      </c>
      <c r="H174" s="17">
        <v>5332</v>
      </c>
      <c r="I174" s="17">
        <v>7168</v>
      </c>
      <c r="J174" s="13"/>
      <c r="K174" s="13"/>
      <c r="L174" s="13"/>
      <c r="M174" s="13"/>
      <c r="N174" s="13"/>
      <c r="O174" s="13"/>
      <c r="P174" s="13"/>
      <c r="Q174" s="13"/>
      <c r="R174" s="12"/>
      <c r="S174" s="17">
        <v>4134.78</v>
      </c>
      <c r="T174" s="13"/>
      <c r="U174" s="13"/>
      <c r="V174" s="13"/>
      <c r="W174" s="13"/>
      <c r="X174" s="12"/>
      <c r="Y174" s="13"/>
      <c r="Z174" s="13"/>
      <c r="AA174" s="13"/>
      <c r="AB174" s="13"/>
      <c r="AC174" s="13"/>
      <c r="AD174" s="13"/>
      <c r="AE174" s="13"/>
      <c r="AF174" s="13"/>
      <c r="AG174" s="17">
        <v>1380</v>
      </c>
      <c r="AH174" s="17">
        <v>1380</v>
      </c>
      <c r="AI174" s="17">
        <v>2748</v>
      </c>
      <c r="AJ174" s="13"/>
      <c r="AK174" s="13"/>
      <c r="AL174" s="13"/>
      <c r="AM174" s="13"/>
      <c r="AN174" s="13"/>
      <c r="AO174" s="17">
        <v>2748</v>
      </c>
      <c r="AP174" s="17">
        <v>10619.1</v>
      </c>
      <c r="AQ174" s="17">
        <v>3596.78</v>
      </c>
      <c r="AR174" s="17">
        <v>6322.32</v>
      </c>
      <c r="AS174" s="13"/>
      <c r="AT174" s="16">
        <v>700</v>
      </c>
      <c r="AU174" s="13"/>
      <c r="AV174" s="17">
        <v>12715</v>
      </c>
      <c r="AW174" s="93"/>
      <c r="AX174" s="93"/>
      <c r="AY174" s="93"/>
      <c r="AZ174" s="93"/>
      <c r="BA174" s="93"/>
      <c r="BB174" s="93"/>
      <c r="BC174" s="93"/>
      <c r="BD174" s="93"/>
      <c r="BE174" s="93"/>
      <c r="BF174" s="93"/>
      <c r="BG174" s="93"/>
      <c r="BH174" s="93"/>
      <c r="BI174" s="93"/>
      <c r="BJ174" s="93"/>
      <c r="BK174" s="93"/>
      <c r="BL174" s="93"/>
      <c r="BM174" s="93"/>
      <c r="BN174" s="93"/>
      <c r="BO174" s="93"/>
      <c r="BP174" s="93"/>
      <c r="BQ174" s="93"/>
      <c r="BR174">
        <f>SUMIF('ОПС ЯН'!$A$5:$A$375,A174,'ОПС ЯН'!$B$5:$B$375)</f>
        <v>3741.1</v>
      </c>
      <c r="BT174">
        <f>SUMIF('ФОМС ЯН'!$A$5:$A$360,A174,'ФОМС ЯН'!$B$5:$B$360)</f>
        <v>867.26</v>
      </c>
      <c r="BU174">
        <f>SUMIF('ФСС ЯН'!$A$5:$A$375,A174,'ФСС ЯН'!$B$5:$B$375)</f>
        <v>493.15</v>
      </c>
      <c r="BV174">
        <f>SUMIF('ФСС НС ЯН'!$A$5:$A$375,A174,'ФСС НС ЯН'!$B$5:$B$375)</f>
        <v>357.1</v>
      </c>
      <c r="BW174">
        <f t="shared" si="89"/>
        <v>0</v>
      </c>
      <c r="BX174">
        <f t="shared" si="90"/>
        <v>0</v>
      </c>
      <c r="BY174">
        <f t="shared" si="91"/>
        <v>0</v>
      </c>
      <c r="BZ174">
        <f t="shared" si="92"/>
        <v>0</v>
      </c>
      <c r="CA174">
        <f t="shared" si="93"/>
        <v>0</v>
      </c>
      <c r="CB174">
        <f t="shared" si="94"/>
        <v>0</v>
      </c>
    </row>
    <row r="175" spans="1:80" ht="11.1" hidden="1" customHeight="1" outlineLevel="5" x14ac:dyDescent="0.2">
      <c r="A175" s="19" t="s">
        <v>207</v>
      </c>
      <c r="B175" s="64">
        <f t="shared" si="88"/>
        <v>1</v>
      </c>
      <c r="C175" s="37">
        <v>22</v>
      </c>
      <c r="D175" s="16">
        <v>501.6</v>
      </c>
      <c r="E175" s="17">
        <v>21093.75</v>
      </c>
      <c r="F175" s="13"/>
      <c r="G175" s="17">
        <v>3125</v>
      </c>
      <c r="H175" s="17">
        <v>7608.75</v>
      </c>
      <c r="I175" s="17">
        <v>10360</v>
      </c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2"/>
      <c r="W175" s="13"/>
      <c r="X175" s="12"/>
      <c r="Y175" s="13"/>
      <c r="Z175" s="13"/>
      <c r="AA175" s="13"/>
      <c r="AB175" s="13"/>
      <c r="AC175" s="13"/>
      <c r="AD175" s="13"/>
      <c r="AE175" s="13"/>
      <c r="AF175" s="13"/>
      <c r="AG175" s="17">
        <v>3500</v>
      </c>
      <c r="AH175" s="17">
        <v>3500</v>
      </c>
      <c r="AI175" s="17">
        <v>13633.45</v>
      </c>
      <c r="AJ175" s="17">
        <v>10103.11</v>
      </c>
      <c r="AK175" s="17">
        <v>1087.3399999999999</v>
      </c>
      <c r="AL175" s="13"/>
      <c r="AM175" s="13"/>
      <c r="AN175" s="13"/>
      <c r="AO175" s="17">
        <v>2443</v>
      </c>
      <c r="AP175" s="17">
        <v>4501.6000000000004</v>
      </c>
      <c r="AQ175" s="13"/>
      <c r="AR175" s="16">
        <v>501.6</v>
      </c>
      <c r="AS175" s="13"/>
      <c r="AT175" s="17">
        <v>4000</v>
      </c>
      <c r="AU175" s="13"/>
      <c r="AV175" s="17">
        <v>3460.3</v>
      </c>
      <c r="AW175" s="93"/>
      <c r="AX175" s="93"/>
      <c r="AY175" s="93"/>
      <c r="AZ175" s="93"/>
      <c r="BA175" s="93"/>
      <c r="BB175" s="93"/>
      <c r="BC175" s="93"/>
      <c r="BD175" s="93"/>
      <c r="BE175" s="93"/>
      <c r="BF175" s="93"/>
      <c r="BG175" s="93"/>
      <c r="BH175" s="93"/>
      <c r="BI175" s="93"/>
      <c r="BJ175" s="93"/>
      <c r="BK175" s="93"/>
      <c r="BL175" s="93"/>
      <c r="BM175" s="93"/>
      <c r="BN175" s="93"/>
      <c r="BO175" s="93"/>
      <c r="BP175" s="93"/>
      <c r="BQ175" s="93"/>
      <c r="BR175">
        <f>SUMIF('ОПС ЯН'!$A$5:$A$375,A175,'ОПС ЯН'!$B$5:$B$375)</f>
        <v>5410.63</v>
      </c>
      <c r="BT175">
        <f>SUMIF('ФОМС ЯН'!$A$5:$A$360,A175,'ФОМС ЯН'!$B$5:$B$360)</f>
        <v>1254.28</v>
      </c>
      <c r="BU175">
        <f>SUMIF('ФСС ЯН'!$A$5:$A$375,A175,'ФСС ЯН'!$B$5:$B$375)</f>
        <v>713.22</v>
      </c>
      <c r="BV175">
        <f>SUMIF('ФСС НС ЯН'!$A$5:$A$375,A175,'ФСС НС ЯН'!$B$5:$B$375)</f>
        <v>516.47</v>
      </c>
      <c r="BW175">
        <f t="shared" si="89"/>
        <v>0</v>
      </c>
      <c r="BX175">
        <f t="shared" si="90"/>
        <v>0</v>
      </c>
      <c r="BY175">
        <f t="shared" si="91"/>
        <v>0</v>
      </c>
      <c r="BZ175">
        <f t="shared" si="92"/>
        <v>0</v>
      </c>
      <c r="CA175">
        <f t="shared" si="93"/>
        <v>0</v>
      </c>
      <c r="CB175">
        <f t="shared" si="94"/>
        <v>0</v>
      </c>
    </row>
    <row r="176" spans="1:80" ht="11.1" hidden="1" customHeight="1" outlineLevel="5" x14ac:dyDescent="0.2">
      <c r="A176" s="19" t="s">
        <v>208</v>
      </c>
      <c r="B176" s="64">
        <f t="shared" si="88"/>
        <v>1</v>
      </c>
      <c r="C176" s="37">
        <v>20</v>
      </c>
      <c r="D176" s="16">
        <v>189.5</v>
      </c>
      <c r="E176" s="17">
        <v>25000</v>
      </c>
      <c r="F176" s="13"/>
      <c r="G176" s="17">
        <v>25000</v>
      </c>
      <c r="H176" s="13"/>
      <c r="I176" s="12"/>
      <c r="J176" s="13"/>
      <c r="K176" s="13"/>
      <c r="L176" s="13"/>
      <c r="M176" s="13"/>
      <c r="N176" s="13"/>
      <c r="O176" s="13"/>
      <c r="P176" s="12"/>
      <c r="Q176" s="13"/>
      <c r="R176" s="12"/>
      <c r="S176" s="13"/>
      <c r="T176" s="13"/>
      <c r="U176" s="13"/>
      <c r="V176" s="13"/>
      <c r="W176" s="13"/>
      <c r="X176" s="12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7">
        <v>3250</v>
      </c>
      <c r="AJ176" s="13"/>
      <c r="AK176" s="13"/>
      <c r="AL176" s="13"/>
      <c r="AM176" s="13"/>
      <c r="AN176" s="13"/>
      <c r="AO176" s="17">
        <v>3250</v>
      </c>
      <c r="AP176" s="17">
        <v>6889.5</v>
      </c>
      <c r="AQ176" s="13"/>
      <c r="AR176" s="16">
        <v>189.5</v>
      </c>
      <c r="AS176" s="13"/>
      <c r="AT176" s="17">
        <v>6700</v>
      </c>
      <c r="AU176" s="13"/>
      <c r="AV176" s="17">
        <v>15050</v>
      </c>
      <c r="AW176" s="93"/>
      <c r="AX176" s="93"/>
      <c r="AY176" s="93"/>
      <c r="AZ176" s="93"/>
      <c r="BA176" s="93"/>
      <c r="BB176" s="93"/>
      <c r="BC176" s="93"/>
      <c r="BD176" s="93"/>
      <c r="BE176" s="93"/>
      <c r="BF176" s="93"/>
      <c r="BG176" s="93"/>
      <c r="BH176" s="93"/>
      <c r="BI176" s="93"/>
      <c r="BJ176" s="93"/>
      <c r="BK176" s="93"/>
      <c r="BL176" s="93"/>
      <c r="BM176" s="93"/>
      <c r="BN176" s="93"/>
      <c r="BO176" s="93"/>
      <c r="BP176" s="93"/>
      <c r="BQ176" s="93"/>
      <c r="BR176">
        <f>SUMIF('ОПС ЯН'!$A$5:$A$375,A176,'ОПС ЯН'!$B$5:$B$375)</f>
        <v>5500</v>
      </c>
      <c r="BT176">
        <f>SUMIF('ФОМС ЯН'!$A$5:$A$360,A176,'ФОМС ЯН'!$B$5:$B$360)</f>
        <v>1275</v>
      </c>
      <c r="BU176">
        <f>SUMIF('ФСС ЯН'!$A$5:$A$375,A176,'ФСС ЯН'!$B$5:$B$375)</f>
        <v>725</v>
      </c>
      <c r="BV176">
        <f>SUMIF('ФСС НС ЯН'!$A$5:$A$375,A176,'ФСС НС ЯН'!$B$5:$B$375)</f>
        <v>525</v>
      </c>
      <c r="BW176">
        <f t="shared" si="89"/>
        <v>0</v>
      </c>
      <c r="BX176">
        <f t="shared" si="90"/>
        <v>0</v>
      </c>
      <c r="BY176">
        <f t="shared" si="91"/>
        <v>0</v>
      </c>
      <c r="BZ176">
        <f t="shared" si="92"/>
        <v>0</v>
      </c>
      <c r="CA176">
        <f t="shared" si="93"/>
        <v>0</v>
      </c>
      <c r="CB176">
        <f t="shared" si="94"/>
        <v>0</v>
      </c>
    </row>
    <row r="177" spans="1:80" ht="11.1" hidden="1" customHeight="1" outlineLevel="5" x14ac:dyDescent="0.2">
      <c r="A177" s="19" t="s">
        <v>209</v>
      </c>
      <c r="B177" s="64">
        <f t="shared" si="88"/>
        <v>1</v>
      </c>
      <c r="C177" s="37">
        <v>23</v>
      </c>
      <c r="D177" s="16">
        <v>627.4</v>
      </c>
      <c r="E177" s="17">
        <v>32336</v>
      </c>
      <c r="F177" s="13"/>
      <c r="G177" s="17">
        <v>25000</v>
      </c>
      <c r="H177" s="13"/>
      <c r="I177" s="17">
        <v>7336</v>
      </c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7">
        <v>4204</v>
      </c>
      <c r="AJ177" s="13"/>
      <c r="AK177" s="13"/>
      <c r="AL177" s="13"/>
      <c r="AM177" s="13"/>
      <c r="AN177" s="13"/>
      <c r="AO177" s="17">
        <v>4204</v>
      </c>
      <c r="AP177" s="17">
        <v>10627.4</v>
      </c>
      <c r="AQ177" s="13"/>
      <c r="AR177" s="16">
        <v>627.4</v>
      </c>
      <c r="AS177" s="13"/>
      <c r="AT177" s="17">
        <v>10000</v>
      </c>
      <c r="AU177" s="13"/>
      <c r="AV177" s="17">
        <v>18132</v>
      </c>
      <c r="AW177" s="93"/>
      <c r="AX177" s="93"/>
      <c r="AY177" s="93"/>
      <c r="AZ177" s="93"/>
      <c r="BA177" s="93"/>
      <c r="BB177" s="93"/>
      <c r="BC177" s="93"/>
      <c r="BD177" s="93"/>
      <c r="BE177" s="93"/>
      <c r="BF177" s="93"/>
      <c r="BG177" s="93"/>
      <c r="BH177" s="93"/>
      <c r="BI177" s="93"/>
      <c r="BJ177" s="93"/>
      <c r="BK177" s="93"/>
      <c r="BL177" s="93"/>
      <c r="BM177" s="93"/>
      <c r="BN177" s="93"/>
      <c r="BO177" s="93"/>
      <c r="BP177" s="93"/>
      <c r="BQ177" s="93"/>
      <c r="BR177">
        <f>SUMIF('ОПС ЯН'!$A$5:$A$375,A177,'ОПС ЯН'!$B$5:$B$375)</f>
        <v>7113.92</v>
      </c>
      <c r="BT177">
        <f>SUMIF('ФОМС ЯН'!$A$5:$A$360,A177,'ФОМС ЯН'!$B$5:$B$360)</f>
        <v>1649.14</v>
      </c>
      <c r="BU177">
        <f>SUMIF('ФСС ЯН'!$A$5:$A$375,A177,'ФСС ЯН'!$B$5:$B$375)</f>
        <v>937.74</v>
      </c>
      <c r="BV177">
        <f>SUMIF('ФСС НС ЯН'!$A$5:$A$375,A177,'ФСС НС ЯН'!$B$5:$B$375)</f>
        <v>679.06</v>
      </c>
      <c r="BW177">
        <f t="shared" si="89"/>
        <v>0</v>
      </c>
      <c r="BX177">
        <f t="shared" si="90"/>
        <v>0</v>
      </c>
      <c r="BY177">
        <f t="shared" si="91"/>
        <v>0</v>
      </c>
      <c r="BZ177">
        <f t="shared" si="92"/>
        <v>0</v>
      </c>
      <c r="CA177">
        <f t="shared" si="93"/>
        <v>0</v>
      </c>
      <c r="CB177">
        <f t="shared" si="94"/>
        <v>0</v>
      </c>
    </row>
    <row r="178" spans="1:80" s="27" customFormat="1" ht="11.1" hidden="1" customHeight="1" outlineLevel="4" x14ac:dyDescent="0.2">
      <c r="A178" s="28" t="s">
        <v>210</v>
      </c>
      <c r="B178" s="63">
        <f>SUM(B179:B180)</f>
        <v>2</v>
      </c>
      <c r="C178" s="100"/>
      <c r="D178" s="34">
        <v>40831.760000000002</v>
      </c>
      <c r="E178" s="34">
        <v>63033.78</v>
      </c>
      <c r="F178" s="26"/>
      <c r="G178" s="34">
        <v>3125</v>
      </c>
      <c r="H178" s="26"/>
      <c r="I178" s="34">
        <v>59664.78</v>
      </c>
      <c r="J178" s="26"/>
      <c r="K178" s="26"/>
      <c r="L178" s="26"/>
      <c r="M178" s="26"/>
      <c r="N178" s="26"/>
      <c r="O178" s="26"/>
      <c r="P178" s="43">
        <v>244</v>
      </c>
      <c r="Q178" s="26"/>
      <c r="R178" s="26"/>
      <c r="S178" s="26"/>
      <c r="T178" s="26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34">
        <v>5730</v>
      </c>
      <c r="AH178" s="34">
        <v>5730</v>
      </c>
      <c r="AI178" s="34">
        <v>8185</v>
      </c>
      <c r="AJ178" s="26"/>
      <c r="AK178" s="26"/>
      <c r="AL178" s="26"/>
      <c r="AM178" s="26"/>
      <c r="AN178" s="26"/>
      <c r="AO178" s="34">
        <v>8185</v>
      </c>
      <c r="AP178" s="34">
        <v>63831.76</v>
      </c>
      <c r="AQ178" s="26"/>
      <c r="AR178" s="34">
        <v>40831.760000000002</v>
      </c>
      <c r="AS178" s="26"/>
      <c r="AT178" s="34">
        <v>23000</v>
      </c>
      <c r="AU178" s="26"/>
      <c r="AV178" s="34">
        <v>31848.78</v>
      </c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63">
        <f t="shared" ref="BR178:CB178" si="117">SUM(BR179:BR180)</f>
        <v>15128.03</v>
      </c>
      <c r="BS178" s="63"/>
      <c r="BT178" s="63">
        <f t="shared" si="117"/>
        <v>3506.95</v>
      </c>
      <c r="BU178" s="63">
        <f t="shared" si="117"/>
        <v>1994.1499999999999</v>
      </c>
      <c r="BV178" s="63">
        <f t="shared" si="117"/>
        <v>1444.04</v>
      </c>
      <c r="BW178" s="63">
        <f t="shared" si="117"/>
        <v>0</v>
      </c>
      <c r="BX178" s="63">
        <f t="shared" si="117"/>
        <v>0</v>
      </c>
      <c r="BY178" s="63">
        <f t="shared" si="117"/>
        <v>0</v>
      </c>
      <c r="BZ178" s="63">
        <f t="shared" si="117"/>
        <v>0</v>
      </c>
      <c r="CA178" s="63">
        <f t="shared" si="117"/>
        <v>0</v>
      </c>
      <c r="CB178" s="63">
        <f t="shared" si="117"/>
        <v>0</v>
      </c>
    </row>
    <row r="179" spans="1:80" ht="11.1" hidden="1" customHeight="1" outlineLevel="5" x14ac:dyDescent="0.2">
      <c r="A179" s="19" t="s">
        <v>211</v>
      </c>
      <c r="B179" s="64">
        <f t="shared" si="88"/>
        <v>1</v>
      </c>
      <c r="C179" s="37">
        <v>24</v>
      </c>
      <c r="D179" s="17">
        <v>2238.23</v>
      </c>
      <c r="E179" s="17">
        <v>30646.68</v>
      </c>
      <c r="F179" s="13"/>
      <c r="G179" s="17">
        <v>3125</v>
      </c>
      <c r="H179" s="13"/>
      <c r="I179" s="17">
        <v>27399.68</v>
      </c>
      <c r="J179" s="13"/>
      <c r="K179" s="13"/>
      <c r="L179" s="13"/>
      <c r="M179" s="13"/>
      <c r="N179" s="13"/>
      <c r="O179" s="13"/>
      <c r="P179" s="16">
        <v>122</v>
      </c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7">
        <v>2700</v>
      </c>
      <c r="AH179" s="17">
        <v>2700</v>
      </c>
      <c r="AI179" s="17">
        <v>3581</v>
      </c>
      <c r="AJ179" s="13"/>
      <c r="AK179" s="13"/>
      <c r="AL179" s="13"/>
      <c r="AM179" s="13"/>
      <c r="AN179" s="13"/>
      <c r="AO179" s="17">
        <v>3581</v>
      </c>
      <c r="AP179" s="17">
        <v>14238.23</v>
      </c>
      <c r="AQ179" s="13"/>
      <c r="AR179" s="17">
        <v>2238.23</v>
      </c>
      <c r="AS179" s="13"/>
      <c r="AT179" s="17">
        <v>12000</v>
      </c>
      <c r="AU179" s="13"/>
      <c r="AV179" s="17">
        <v>15065.68</v>
      </c>
      <c r="AW179" s="93"/>
      <c r="AX179" s="93"/>
      <c r="AY179" s="93"/>
      <c r="AZ179" s="93"/>
      <c r="BA179" s="93"/>
      <c r="BB179" s="93"/>
      <c r="BC179" s="93"/>
      <c r="BD179" s="93"/>
      <c r="BE179" s="93"/>
      <c r="BF179" s="93"/>
      <c r="BG179" s="93"/>
      <c r="BH179" s="93"/>
      <c r="BI179" s="93"/>
      <c r="BJ179" s="93"/>
      <c r="BK179" s="93"/>
      <c r="BL179" s="93"/>
      <c r="BM179" s="93"/>
      <c r="BN179" s="93"/>
      <c r="BO179" s="93"/>
      <c r="BP179" s="93"/>
      <c r="BQ179" s="93"/>
      <c r="BR179">
        <f>SUMIF('ОПС ЯН'!$A$5:$A$375,A179,'ОПС ЯН'!$B$5:$B$375)</f>
        <v>7336.27</v>
      </c>
      <c r="BT179">
        <f>SUMIF('ФОМС ЯН'!$A$5:$A$360,A179,'ФОМС ЯН'!$B$5:$B$360)</f>
        <v>1700.68</v>
      </c>
      <c r="BU179">
        <f>SUMIF('ФСС ЯН'!$A$5:$A$375,A179,'ФСС ЯН'!$B$5:$B$375)</f>
        <v>967.05</v>
      </c>
      <c r="BV179">
        <f>SUMIF('ФСС НС ЯН'!$A$5:$A$375,A179,'ФСС НС ЯН'!$B$5:$B$375)</f>
        <v>700.28</v>
      </c>
      <c r="BW179">
        <f t="shared" si="89"/>
        <v>0</v>
      </c>
      <c r="BX179">
        <f t="shared" si="90"/>
        <v>0</v>
      </c>
      <c r="BY179">
        <f t="shared" si="91"/>
        <v>0</v>
      </c>
      <c r="BZ179">
        <f t="shared" si="92"/>
        <v>0</v>
      </c>
      <c r="CA179">
        <f t="shared" si="93"/>
        <v>0</v>
      </c>
      <c r="CB179">
        <f t="shared" si="94"/>
        <v>0</v>
      </c>
    </row>
    <row r="180" spans="1:80" ht="11.1" hidden="1" customHeight="1" outlineLevel="5" x14ac:dyDescent="0.2">
      <c r="A180" s="19" t="s">
        <v>212</v>
      </c>
      <c r="B180" s="64">
        <f t="shared" si="88"/>
        <v>1</v>
      </c>
      <c r="C180" s="37">
        <v>20</v>
      </c>
      <c r="D180" s="17">
        <v>38593.53</v>
      </c>
      <c r="E180" s="17">
        <v>32387.1</v>
      </c>
      <c r="F180" s="13"/>
      <c r="G180" s="13"/>
      <c r="H180" s="13"/>
      <c r="I180" s="17">
        <v>32265.1</v>
      </c>
      <c r="J180" s="13"/>
      <c r="K180" s="13"/>
      <c r="L180" s="13"/>
      <c r="M180" s="13"/>
      <c r="N180" s="13"/>
      <c r="O180" s="13"/>
      <c r="P180" s="16">
        <v>122</v>
      </c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7">
        <v>3030</v>
      </c>
      <c r="AH180" s="17">
        <v>3030</v>
      </c>
      <c r="AI180" s="17">
        <v>4604</v>
      </c>
      <c r="AJ180" s="13"/>
      <c r="AK180" s="13"/>
      <c r="AL180" s="13"/>
      <c r="AM180" s="13"/>
      <c r="AN180" s="13"/>
      <c r="AO180" s="17">
        <v>4604</v>
      </c>
      <c r="AP180" s="17">
        <v>49593.53</v>
      </c>
      <c r="AQ180" s="13"/>
      <c r="AR180" s="17">
        <v>38593.53</v>
      </c>
      <c r="AS180" s="13"/>
      <c r="AT180" s="17">
        <v>11000</v>
      </c>
      <c r="AU180" s="13"/>
      <c r="AV180" s="17">
        <v>16783.099999999999</v>
      </c>
      <c r="AW180" s="93"/>
      <c r="AX180" s="93"/>
      <c r="AY180" s="93"/>
      <c r="AZ180" s="93"/>
      <c r="BA180" s="93"/>
      <c r="BB180" s="93"/>
      <c r="BC180" s="93"/>
      <c r="BD180" s="93"/>
      <c r="BE180" s="93"/>
      <c r="BF180" s="93"/>
      <c r="BG180" s="93"/>
      <c r="BH180" s="93"/>
      <c r="BI180" s="93"/>
      <c r="BJ180" s="93"/>
      <c r="BK180" s="93"/>
      <c r="BL180" s="93"/>
      <c r="BM180" s="93"/>
      <c r="BN180" s="93"/>
      <c r="BO180" s="93"/>
      <c r="BP180" s="93"/>
      <c r="BQ180" s="93"/>
      <c r="BR180">
        <f>SUMIF('ОПС ЯН'!$A$5:$A$375,A180,'ОПС ЯН'!$B$5:$B$375)</f>
        <v>7791.76</v>
      </c>
      <c r="BT180">
        <f>SUMIF('ФОМС ЯН'!$A$5:$A$360,A180,'ФОМС ЯН'!$B$5:$B$360)</f>
        <v>1806.27</v>
      </c>
      <c r="BU180">
        <f>SUMIF('ФСС ЯН'!$A$5:$A$375,A180,'ФСС ЯН'!$B$5:$B$375)</f>
        <v>1027.0999999999999</v>
      </c>
      <c r="BV180">
        <f>SUMIF('ФСС НС ЯН'!$A$5:$A$375,A180,'ФСС НС ЯН'!$B$5:$B$375)</f>
        <v>743.76</v>
      </c>
      <c r="BW180">
        <f t="shared" si="89"/>
        <v>0</v>
      </c>
      <c r="BX180">
        <f t="shared" si="90"/>
        <v>0</v>
      </c>
      <c r="BY180">
        <f t="shared" si="91"/>
        <v>0</v>
      </c>
      <c r="BZ180">
        <f t="shared" si="92"/>
        <v>0</v>
      </c>
      <c r="CA180">
        <f t="shared" si="93"/>
        <v>0</v>
      </c>
      <c r="CB180">
        <f t="shared" si="94"/>
        <v>0</v>
      </c>
    </row>
    <row r="181" spans="1:80" s="27" customFormat="1" ht="11.1" hidden="1" customHeight="1" outlineLevel="4" x14ac:dyDescent="0.2">
      <c r="A181" s="28" t="s">
        <v>213</v>
      </c>
      <c r="B181" s="63">
        <f>SUM(B182)</f>
        <v>1</v>
      </c>
      <c r="C181" s="100"/>
      <c r="D181" s="34">
        <v>17911.43</v>
      </c>
      <c r="E181" s="34">
        <v>30931.06</v>
      </c>
      <c r="F181" s="26"/>
      <c r="G181" s="34">
        <v>9375</v>
      </c>
      <c r="H181" s="26"/>
      <c r="I181" s="34">
        <v>21556.06</v>
      </c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34">
        <v>2610</v>
      </c>
      <c r="AH181" s="34">
        <v>2610</v>
      </c>
      <c r="AI181" s="34">
        <v>4360</v>
      </c>
      <c r="AJ181" s="26"/>
      <c r="AK181" s="26"/>
      <c r="AL181" s="26"/>
      <c r="AM181" s="26"/>
      <c r="AN181" s="26"/>
      <c r="AO181" s="34">
        <v>4360</v>
      </c>
      <c r="AP181" s="34">
        <v>27911.43</v>
      </c>
      <c r="AQ181" s="26"/>
      <c r="AR181" s="34">
        <v>17911.43</v>
      </c>
      <c r="AS181" s="26"/>
      <c r="AT181" s="34">
        <v>10000</v>
      </c>
      <c r="AU181" s="26"/>
      <c r="AV181" s="34">
        <v>16571.060000000001</v>
      </c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63">
        <f t="shared" ref="BR181:CB181" si="118">SUM(BR182)</f>
        <v>7379.03</v>
      </c>
      <c r="BS181" s="63"/>
      <c r="BT181" s="63">
        <f t="shared" si="118"/>
        <v>1710.59</v>
      </c>
      <c r="BU181" s="63">
        <f t="shared" si="118"/>
        <v>972.69</v>
      </c>
      <c r="BV181" s="63">
        <f t="shared" si="118"/>
        <v>704.36</v>
      </c>
      <c r="BW181" s="63">
        <f t="shared" si="118"/>
        <v>0</v>
      </c>
      <c r="BX181" s="63">
        <f t="shared" si="118"/>
        <v>0</v>
      </c>
      <c r="BY181" s="63">
        <f t="shared" si="118"/>
        <v>0</v>
      </c>
      <c r="BZ181" s="63">
        <f t="shared" si="118"/>
        <v>0</v>
      </c>
      <c r="CA181" s="63">
        <f t="shared" si="118"/>
        <v>0</v>
      </c>
      <c r="CB181" s="63">
        <f t="shared" si="118"/>
        <v>0</v>
      </c>
    </row>
    <row r="182" spans="1:80" ht="11.1" hidden="1" customHeight="1" outlineLevel="5" x14ac:dyDescent="0.2">
      <c r="A182" s="19" t="s">
        <v>214</v>
      </c>
      <c r="B182" s="64">
        <f t="shared" si="88"/>
        <v>1</v>
      </c>
      <c r="C182" s="37">
        <v>23</v>
      </c>
      <c r="D182" s="17">
        <v>17911.43</v>
      </c>
      <c r="E182" s="17">
        <v>30931.06</v>
      </c>
      <c r="F182" s="13"/>
      <c r="G182" s="17">
        <v>9375</v>
      </c>
      <c r="H182" s="13"/>
      <c r="I182" s="17">
        <v>21556.06</v>
      </c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  <c r="AG182" s="17">
        <v>2610</v>
      </c>
      <c r="AH182" s="17">
        <v>2610</v>
      </c>
      <c r="AI182" s="17">
        <v>4360</v>
      </c>
      <c r="AJ182" s="13"/>
      <c r="AK182" s="13"/>
      <c r="AL182" s="13"/>
      <c r="AM182" s="13"/>
      <c r="AN182" s="13"/>
      <c r="AO182" s="17">
        <v>4360</v>
      </c>
      <c r="AP182" s="17">
        <v>27911.43</v>
      </c>
      <c r="AQ182" s="13"/>
      <c r="AR182" s="17">
        <v>17911.43</v>
      </c>
      <c r="AS182" s="13"/>
      <c r="AT182" s="17">
        <v>10000</v>
      </c>
      <c r="AU182" s="13"/>
      <c r="AV182" s="17">
        <v>16571.060000000001</v>
      </c>
      <c r="AW182" s="93"/>
      <c r="AX182" s="93"/>
      <c r="AY182" s="93"/>
      <c r="AZ182" s="93"/>
      <c r="BA182" s="93"/>
      <c r="BB182" s="93"/>
      <c r="BC182" s="93"/>
      <c r="BD182" s="93"/>
      <c r="BE182" s="93"/>
      <c r="BF182" s="93"/>
      <c r="BG182" s="93"/>
      <c r="BH182" s="93"/>
      <c r="BI182" s="93"/>
      <c r="BJ182" s="93"/>
      <c r="BK182" s="93"/>
      <c r="BL182" s="93"/>
      <c r="BM182" s="93"/>
      <c r="BN182" s="93"/>
      <c r="BO182" s="93"/>
      <c r="BP182" s="93"/>
      <c r="BQ182" s="93"/>
      <c r="BR182">
        <f>SUMIF('ОПС ЯН'!$A$5:$A$375,A182,'ОПС ЯН'!$B$5:$B$375)</f>
        <v>7379.03</v>
      </c>
      <c r="BT182">
        <f>SUMIF('ФОМС ЯН'!$A$5:$A$360,A182,'ФОМС ЯН'!$B$5:$B$360)</f>
        <v>1710.59</v>
      </c>
      <c r="BU182">
        <f>SUMIF('ФСС ЯН'!$A$5:$A$375,A182,'ФСС ЯН'!$B$5:$B$375)</f>
        <v>972.69</v>
      </c>
      <c r="BV182">
        <f>SUMIF('ФСС НС ЯН'!$A$5:$A$375,A182,'ФСС НС ЯН'!$B$5:$B$375)</f>
        <v>704.36</v>
      </c>
      <c r="BW182">
        <f t="shared" si="89"/>
        <v>0</v>
      </c>
      <c r="BX182">
        <f t="shared" si="90"/>
        <v>0</v>
      </c>
      <c r="BY182">
        <f t="shared" si="91"/>
        <v>0</v>
      </c>
      <c r="BZ182">
        <f t="shared" si="92"/>
        <v>0</v>
      </c>
      <c r="CA182">
        <f t="shared" si="93"/>
        <v>0</v>
      </c>
      <c r="CB182">
        <f t="shared" si="94"/>
        <v>0</v>
      </c>
    </row>
    <row r="183" spans="1:80" s="27" customFormat="1" ht="11.1" hidden="1" customHeight="1" outlineLevel="4" x14ac:dyDescent="0.2">
      <c r="A183" s="28" t="s">
        <v>215</v>
      </c>
      <c r="B183" s="63">
        <f>SUM(B184)</f>
        <v>1</v>
      </c>
      <c r="C183" s="100"/>
      <c r="D183" s="43">
        <v>778.12</v>
      </c>
      <c r="E183" s="34">
        <v>32545.64</v>
      </c>
      <c r="F183" s="26"/>
      <c r="G183" s="34">
        <v>14062.5</v>
      </c>
      <c r="H183" s="26"/>
      <c r="I183" s="34">
        <v>18483.14</v>
      </c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34">
        <v>2030</v>
      </c>
      <c r="AH183" s="34">
        <v>2030</v>
      </c>
      <c r="AI183" s="34">
        <v>4495</v>
      </c>
      <c r="AJ183" s="26"/>
      <c r="AK183" s="26"/>
      <c r="AL183" s="26"/>
      <c r="AM183" s="26"/>
      <c r="AN183" s="26"/>
      <c r="AO183" s="34">
        <v>4495</v>
      </c>
      <c r="AP183" s="34">
        <v>10778.12</v>
      </c>
      <c r="AQ183" s="26"/>
      <c r="AR183" s="43">
        <v>778.12</v>
      </c>
      <c r="AS183" s="26"/>
      <c r="AT183" s="34">
        <v>10000</v>
      </c>
      <c r="AU183" s="26"/>
      <c r="AV183" s="34">
        <v>18050.64</v>
      </c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63">
        <f t="shared" ref="BR183:CB183" si="119">SUM(BR184)</f>
        <v>7606.64</v>
      </c>
      <c r="BS183" s="63"/>
      <c r="BT183" s="63">
        <f t="shared" si="119"/>
        <v>1763.36</v>
      </c>
      <c r="BU183" s="63">
        <f t="shared" si="119"/>
        <v>1002.69</v>
      </c>
      <c r="BV183" s="63">
        <f t="shared" si="119"/>
        <v>726.09</v>
      </c>
      <c r="BW183" s="63">
        <f t="shared" si="119"/>
        <v>0</v>
      </c>
      <c r="BX183" s="63">
        <f t="shared" si="119"/>
        <v>0</v>
      </c>
      <c r="BY183" s="63">
        <f t="shared" si="119"/>
        <v>0</v>
      </c>
      <c r="BZ183" s="63">
        <f t="shared" si="119"/>
        <v>0</v>
      </c>
      <c r="CA183" s="63">
        <f t="shared" si="119"/>
        <v>0</v>
      </c>
      <c r="CB183" s="63">
        <f t="shared" si="119"/>
        <v>0</v>
      </c>
    </row>
    <row r="184" spans="1:80" ht="11.1" hidden="1" customHeight="1" outlineLevel="5" x14ac:dyDescent="0.2">
      <c r="A184" s="19" t="s">
        <v>216</v>
      </c>
      <c r="B184" s="64">
        <f t="shared" si="88"/>
        <v>1</v>
      </c>
      <c r="C184" s="37">
        <v>23</v>
      </c>
      <c r="D184" s="16">
        <v>778.12</v>
      </c>
      <c r="E184" s="17">
        <v>32545.64</v>
      </c>
      <c r="F184" s="13"/>
      <c r="G184" s="17">
        <v>14062.5</v>
      </c>
      <c r="H184" s="13"/>
      <c r="I184" s="17">
        <v>18483.14</v>
      </c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7">
        <v>2030</v>
      </c>
      <c r="AH184" s="17">
        <v>2030</v>
      </c>
      <c r="AI184" s="17">
        <v>4495</v>
      </c>
      <c r="AJ184" s="13"/>
      <c r="AK184" s="13"/>
      <c r="AL184" s="13"/>
      <c r="AM184" s="13"/>
      <c r="AN184" s="13"/>
      <c r="AO184" s="17">
        <v>4495</v>
      </c>
      <c r="AP184" s="17">
        <v>10778.12</v>
      </c>
      <c r="AQ184" s="13"/>
      <c r="AR184" s="16">
        <v>778.12</v>
      </c>
      <c r="AS184" s="13"/>
      <c r="AT184" s="17">
        <v>10000</v>
      </c>
      <c r="AU184" s="13"/>
      <c r="AV184" s="17">
        <v>18050.64</v>
      </c>
      <c r="AW184" s="93"/>
      <c r="AX184" s="93"/>
      <c r="AY184" s="93"/>
      <c r="AZ184" s="93"/>
      <c r="BA184" s="93"/>
      <c r="BB184" s="93"/>
      <c r="BC184" s="93"/>
      <c r="BD184" s="93"/>
      <c r="BE184" s="93"/>
      <c r="BF184" s="93"/>
      <c r="BG184" s="93"/>
      <c r="BH184" s="93"/>
      <c r="BI184" s="93"/>
      <c r="BJ184" s="93"/>
      <c r="BK184" s="93"/>
      <c r="BL184" s="93"/>
      <c r="BM184" s="93"/>
      <c r="BN184" s="93"/>
      <c r="BO184" s="93"/>
      <c r="BP184" s="93"/>
      <c r="BQ184" s="93"/>
      <c r="BR184">
        <f>SUMIF('ОПС ЯН'!$A$5:$A$375,A184,'ОПС ЯН'!$B$5:$B$375)</f>
        <v>7606.64</v>
      </c>
      <c r="BT184">
        <f>SUMIF('ФОМС ЯН'!$A$5:$A$360,A184,'ФОМС ЯН'!$B$5:$B$360)</f>
        <v>1763.36</v>
      </c>
      <c r="BU184">
        <f>SUMIF('ФСС ЯН'!$A$5:$A$375,A184,'ФСС ЯН'!$B$5:$B$375)</f>
        <v>1002.69</v>
      </c>
      <c r="BV184">
        <f>SUMIF('ФСС НС ЯН'!$A$5:$A$375,A184,'ФСС НС ЯН'!$B$5:$B$375)</f>
        <v>726.09</v>
      </c>
      <c r="BW184">
        <f t="shared" si="89"/>
        <v>0</v>
      </c>
      <c r="BX184">
        <f t="shared" si="90"/>
        <v>0</v>
      </c>
      <c r="BY184">
        <f t="shared" si="91"/>
        <v>0</v>
      </c>
      <c r="BZ184">
        <f t="shared" si="92"/>
        <v>0</v>
      </c>
      <c r="CA184">
        <f t="shared" si="93"/>
        <v>0</v>
      </c>
      <c r="CB184">
        <f t="shared" si="94"/>
        <v>0</v>
      </c>
    </row>
    <row r="185" spans="1:80" s="52" customFormat="1" ht="11.1" hidden="1" customHeight="1" outlineLevel="3" x14ac:dyDescent="0.2">
      <c r="A185" s="47" t="s">
        <v>217</v>
      </c>
      <c r="B185" s="67">
        <f>B189+B219+B225+B186</f>
        <v>38</v>
      </c>
      <c r="C185" s="101"/>
      <c r="D185" s="48">
        <v>331638.03999999998</v>
      </c>
      <c r="E185" s="48">
        <v>907127.08</v>
      </c>
      <c r="F185" s="48">
        <v>24697.75</v>
      </c>
      <c r="G185" s="48">
        <v>321562.5</v>
      </c>
      <c r="H185" s="48">
        <v>150063.49</v>
      </c>
      <c r="I185" s="48">
        <v>298898.74</v>
      </c>
      <c r="J185" s="49"/>
      <c r="K185" s="48">
        <v>3225</v>
      </c>
      <c r="L185" s="49"/>
      <c r="M185" s="49"/>
      <c r="N185" s="49"/>
      <c r="O185" s="49"/>
      <c r="P185" s="49"/>
      <c r="Q185" s="49"/>
      <c r="R185" s="51"/>
      <c r="S185" s="48">
        <v>9296.61</v>
      </c>
      <c r="T185" s="49"/>
      <c r="U185" s="48">
        <v>99382.99</v>
      </c>
      <c r="V185" s="51"/>
      <c r="W185" s="49"/>
      <c r="X185" s="51"/>
      <c r="Y185" s="49"/>
      <c r="Z185" s="49"/>
      <c r="AA185" s="49"/>
      <c r="AB185" s="49"/>
      <c r="AC185" s="49"/>
      <c r="AD185" s="49"/>
      <c r="AE185" s="49"/>
      <c r="AF185" s="49"/>
      <c r="AG185" s="48">
        <v>64580</v>
      </c>
      <c r="AH185" s="48">
        <v>64580</v>
      </c>
      <c r="AI185" s="48">
        <v>129512.83</v>
      </c>
      <c r="AJ185" s="48">
        <v>6490.83</v>
      </c>
      <c r="AK185" s="49"/>
      <c r="AL185" s="49"/>
      <c r="AM185" s="49"/>
      <c r="AN185" s="49"/>
      <c r="AO185" s="48">
        <v>123022</v>
      </c>
      <c r="AP185" s="48">
        <v>710813.25</v>
      </c>
      <c r="AQ185" s="48">
        <v>124128.05</v>
      </c>
      <c r="AR185" s="48">
        <v>329285.2</v>
      </c>
      <c r="AS185" s="49"/>
      <c r="AT185" s="48">
        <v>257400</v>
      </c>
      <c r="AU185" s="49"/>
      <c r="AV185" s="48">
        <v>398439.04</v>
      </c>
      <c r="AW185" s="48"/>
      <c r="AX185" s="48"/>
      <c r="AY185" s="48"/>
      <c r="AZ185" s="48"/>
      <c r="BA185" s="48"/>
      <c r="BB185" s="48"/>
      <c r="BC185" s="48"/>
      <c r="BD185" s="48"/>
      <c r="BE185" s="48"/>
      <c r="BF185" s="48"/>
      <c r="BG185" s="48"/>
      <c r="BH185" s="48"/>
      <c r="BI185" s="48"/>
      <c r="BJ185" s="48"/>
      <c r="BK185" s="48"/>
      <c r="BL185" s="48"/>
      <c r="BM185" s="48"/>
      <c r="BN185" s="48"/>
      <c r="BO185" s="48"/>
      <c r="BP185" s="48"/>
      <c r="BQ185" s="48"/>
      <c r="BR185" s="67">
        <f t="shared" ref="BR185:BV185" si="120">BR189+BR219+BR225+BR186</f>
        <v>210925.09999999998</v>
      </c>
      <c r="BS185" s="67"/>
      <c r="BT185" s="67">
        <f t="shared" si="120"/>
        <v>47541.869999999995</v>
      </c>
      <c r="BU185" s="67">
        <f t="shared" si="120"/>
        <v>27511.650000000005</v>
      </c>
      <c r="BV185" s="67">
        <f t="shared" si="120"/>
        <v>20133.740000000002</v>
      </c>
      <c r="BW185" s="67">
        <f t="shared" ref="BW185:CB185" si="121">BW189+BW219+BW225+BW186</f>
        <v>0</v>
      </c>
      <c r="BX185" s="67">
        <f t="shared" si="121"/>
        <v>0</v>
      </c>
      <c r="BY185" s="67">
        <f t="shared" si="121"/>
        <v>0</v>
      </c>
      <c r="BZ185" s="67">
        <f t="shared" si="121"/>
        <v>0</v>
      </c>
      <c r="CA185" s="67">
        <f t="shared" si="121"/>
        <v>0</v>
      </c>
      <c r="CB185" s="67">
        <f t="shared" si="121"/>
        <v>0</v>
      </c>
    </row>
    <row r="186" spans="1:80" s="27" customFormat="1" ht="11.1" hidden="1" customHeight="1" outlineLevel="4" x14ac:dyDescent="0.2">
      <c r="A186" s="28" t="s">
        <v>218</v>
      </c>
      <c r="B186" s="63">
        <f>SUM(B187:B188)</f>
        <v>2</v>
      </c>
      <c r="C186" s="100"/>
      <c r="D186" s="34">
        <v>56433.9</v>
      </c>
      <c r="E186" s="34">
        <v>33149.58</v>
      </c>
      <c r="F186" s="26"/>
      <c r="G186" s="34">
        <v>30000</v>
      </c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5"/>
      <c r="S186" s="34">
        <v>3149.58</v>
      </c>
      <c r="T186" s="26"/>
      <c r="U186" s="26"/>
      <c r="V186" s="26"/>
      <c r="W186" s="26"/>
      <c r="X186" s="25"/>
      <c r="Y186" s="26"/>
      <c r="Z186" s="26"/>
      <c r="AA186" s="26"/>
      <c r="AB186" s="26"/>
      <c r="AC186" s="26"/>
      <c r="AD186" s="26"/>
      <c r="AE186" s="26"/>
      <c r="AF186" s="26"/>
      <c r="AG186" s="34">
        <v>2490</v>
      </c>
      <c r="AH186" s="34">
        <v>2490</v>
      </c>
      <c r="AI186" s="34">
        <v>4633</v>
      </c>
      <c r="AJ186" s="26"/>
      <c r="AK186" s="26"/>
      <c r="AL186" s="26"/>
      <c r="AM186" s="26"/>
      <c r="AN186" s="26"/>
      <c r="AO186" s="34">
        <v>4633</v>
      </c>
      <c r="AP186" s="34">
        <v>69574.48</v>
      </c>
      <c r="AQ186" s="34">
        <v>2740.58</v>
      </c>
      <c r="AR186" s="34">
        <v>56433.9</v>
      </c>
      <c r="AS186" s="26"/>
      <c r="AT186" s="34">
        <v>10400</v>
      </c>
      <c r="AU186" s="26"/>
      <c r="AV186" s="34">
        <v>15376</v>
      </c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63">
        <f t="shared" ref="BR186:BV186" si="122">SUM(BR187:BR188)</f>
        <v>7147.8</v>
      </c>
      <c r="BS186" s="63"/>
      <c r="BT186" s="63">
        <f t="shared" si="122"/>
        <v>1657</v>
      </c>
      <c r="BU186" s="63">
        <f t="shared" si="122"/>
        <v>942.21999999999991</v>
      </c>
      <c r="BV186" s="63">
        <f t="shared" si="122"/>
        <v>682.30000000000007</v>
      </c>
      <c r="BW186" s="63">
        <f t="shared" ref="BW186:CB186" si="123">SUM(BW187:BW188)</f>
        <v>0</v>
      </c>
      <c r="BX186" s="63">
        <f t="shared" si="123"/>
        <v>0</v>
      </c>
      <c r="BY186" s="63">
        <f t="shared" si="123"/>
        <v>0</v>
      </c>
      <c r="BZ186" s="63">
        <f t="shared" si="123"/>
        <v>0</v>
      </c>
      <c r="CA186" s="63">
        <f t="shared" si="123"/>
        <v>0</v>
      </c>
      <c r="CB186" s="63">
        <f t="shared" si="123"/>
        <v>0</v>
      </c>
    </row>
    <row r="187" spans="1:80" ht="11.1" hidden="1" customHeight="1" outlineLevel="5" x14ac:dyDescent="0.2">
      <c r="A187" s="19" t="s">
        <v>219</v>
      </c>
      <c r="B187" s="64">
        <f t="shared" si="88"/>
        <v>1</v>
      </c>
      <c r="C187" s="37"/>
      <c r="D187" s="17">
        <v>27746.63</v>
      </c>
      <c r="E187" s="17">
        <v>28125</v>
      </c>
      <c r="F187" s="13"/>
      <c r="G187" s="17">
        <v>28125</v>
      </c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2"/>
      <c r="Y187" s="13"/>
      <c r="Z187" s="13"/>
      <c r="AA187" s="13"/>
      <c r="AB187" s="13"/>
      <c r="AC187" s="13"/>
      <c r="AD187" s="13"/>
      <c r="AE187" s="13"/>
      <c r="AF187" s="13"/>
      <c r="AG187" s="17">
        <v>2200</v>
      </c>
      <c r="AH187" s="17">
        <v>2200</v>
      </c>
      <c r="AI187" s="17">
        <v>3942</v>
      </c>
      <c r="AJ187" s="13"/>
      <c r="AK187" s="13"/>
      <c r="AL187" s="13"/>
      <c r="AM187" s="13"/>
      <c r="AN187" s="13"/>
      <c r="AO187" s="17">
        <v>3942</v>
      </c>
      <c r="AP187" s="17">
        <v>38146.629999999997</v>
      </c>
      <c r="AQ187" s="13"/>
      <c r="AR187" s="17">
        <v>27746.63</v>
      </c>
      <c r="AS187" s="13"/>
      <c r="AT187" s="17">
        <v>10400</v>
      </c>
      <c r="AU187" s="13"/>
      <c r="AV187" s="17">
        <v>13783</v>
      </c>
      <c r="AW187" s="93"/>
      <c r="AX187" s="93"/>
      <c r="AY187" s="93"/>
      <c r="AZ187" s="93"/>
      <c r="BA187" s="93"/>
      <c r="BB187" s="93"/>
      <c r="BC187" s="93"/>
      <c r="BD187" s="93"/>
      <c r="BE187" s="93"/>
      <c r="BF187" s="93"/>
      <c r="BG187" s="93"/>
      <c r="BH187" s="93"/>
      <c r="BI187" s="93"/>
      <c r="BJ187" s="93"/>
      <c r="BK187" s="93"/>
      <c r="BL187" s="93"/>
      <c r="BM187" s="93"/>
      <c r="BN187" s="93"/>
      <c r="BO187" s="93"/>
      <c r="BP187" s="93"/>
      <c r="BQ187" s="93"/>
      <c r="BR187">
        <f>SUMIF('ОПС ЯН'!$A$5:$A$375,A187,'ОПС ЯН'!$B$5:$B$375)</f>
        <v>6671.5</v>
      </c>
      <c r="BT187">
        <f>SUMIF('ФОМС ЯН'!$A$5:$A$360,A187,'ФОМС ЯН'!$B$5:$B$360)</f>
        <v>1546.58</v>
      </c>
      <c r="BU187">
        <f>SUMIF('ФСС ЯН'!$A$5:$A$375,A187,'ФСС ЯН'!$B$5:$B$375)</f>
        <v>879.43</v>
      </c>
      <c r="BV187">
        <f>SUMIF('ФСС НС ЯН'!$A$5:$A$375,A187,'ФСС НС ЯН'!$B$5:$B$375)</f>
        <v>636.83000000000004</v>
      </c>
      <c r="BW187">
        <f t="shared" si="89"/>
        <v>0</v>
      </c>
      <c r="BX187">
        <f t="shared" si="90"/>
        <v>0</v>
      </c>
      <c r="BY187">
        <f t="shared" si="91"/>
        <v>0</v>
      </c>
      <c r="BZ187">
        <f t="shared" si="92"/>
        <v>0</v>
      </c>
      <c r="CA187">
        <f t="shared" si="93"/>
        <v>0</v>
      </c>
      <c r="CB187">
        <f t="shared" si="94"/>
        <v>0</v>
      </c>
    </row>
    <row r="188" spans="1:80" ht="11.1" hidden="1" customHeight="1" outlineLevel="5" x14ac:dyDescent="0.2">
      <c r="A188" s="19" t="s">
        <v>220</v>
      </c>
      <c r="B188" s="64">
        <f t="shared" si="88"/>
        <v>1</v>
      </c>
      <c r="C188" s="37"/>
      <c r="D188" s="17">
        <v>28687.27</v>
      </c>
      <c r="E188" s="17">
        <v>5024.58</v>
      </c>
      <c r="F188" s="13"/>
      <c r="G188" s="17">
        <v>1875</v>
      </c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2"/>
      <c r="S188" s="17">
        <v>3149.58</v>
      </c>
      <c r="T188" s="13"/>
      <c r="U188" s="13"/>
      <c r="V188" s="13"/>
      <c r="W188" s="13"/>
      <c r="X188" s="12"/>
      <c r="Y188" s="13"/>
      <c r="Z188" s="13"/>
      <c r="AA188" s="13"/>
      <c r="AB188" s="13"/>
      <c r="AC188" s="13"/>
      <c r="AD188" s="13"/>
      <c r="AE188" s="13"/>
      <c r="AF188" s="13"/>
      <c r="AG188" s="16">
        <v>290</v>
      </c>
      <c r="AH188" s="16">
        <v>290</v>
      </c>
      <c r="AI188" s="16">
        <v>691</v>
      </c>
      <c r="AJ188" s="13"/>
      <c r="AK188" s="13"/>
      <c r="AL188" s="13"/>
      <c r="AM188" s="13"/>
      <c r="AN188" s="13"/>
      <c r="AO188" s="16">
        <v>691</v>
      </c>
      <c r="AP188" s="17">
        <v>31427.85</v>
      </c>
      <c r="AQ188" s="17">
        <v>2740.58</v>
      </c>
      <c r="AR188" s="17">
        <v>28687.27</v>
      </c>
      <c r="AS188" s="13"/>
      <c r="AT188" s="13"/>
      <c r="AU188" s="13"/>
      <c r="AV188" s="17">
        <v>1593</v>
      </c>
      <c r="AW188" s="93"/>
      <c r="AX188" s="93"/>
      <c r="AY188" s="93"/>
      <c r="AZ188" s="93"/>
      <c r="BA188" s="93"/>
      <c r="BB188" s="93"/>
      <c r="BC188" s="93"/>
      <c r="BD188" s="93"/>
      <c r="BE188" s="93"/>
      <c r="BF188" s="93"/>
      <c r="BG188" s="93"/>
      <c r="BH188" s="93"/>
      <c r="BI188" s="93"/>
      <c r="BJ188" s="93"/>
      <c r="BK188" s="93"/>
      <c r="BL188" s="93"/>
      <c r="BM188" s="93"/>
      <c r="BN188" s="93"/>
      <c r="BO188" s="93"/>
      <c r="BP188" s="93"/>
      <c r="BQ188" s="93"/>
      <c r="BR188">
        <f>SUMIF('ОПС ЯН'!$A$5:$A$375,A188,'ОПС ЯН'!$B$5:$B$375)</f>
        <v>476.3</v>
      </c>
      <c r="BT188">
        <f>SUMIF('ФОМС ЯН'!$A$5:$A$360,A188,'ФОМС ЯН'!$B$5:$B$360)</f>
        <v>110.42</v>
      </c>
      <c r="BU188">
        <f>SUMIF('ФСС ЯН'!$A$5:$A$375,A188,'ФСС ЯН'!$B$5:$B$375)</f>
        <v>62.79</v>
      </c>
      <c r="BV188">
        <f>SUMIF('ФСС НС ЯН'!$A$5:$A$375,A188,'ФСС НС ЯН'!$B$5:$B$375)</f>
        <v>45.47</v>
      </c>
      <c r="BW188">
        <f t="shared" si="89"/>
        <v>0</v>
      </c>
      <c r="BX188">
        <f t="shared" si="90"/>
        <v>0</v>
      </c>
      <c r="BY188">
        <f t="shared" si="91"/>
        <v>0</v>
      </c>
      <c r="BZ188">
        <f t="shared" si="92"/>
        <v>0</v>
      </c>
      <c r="CA188">
        <f t="shared" si="93"/>
        <v>0</v>
      </c>
      <c r="CB188">
        <f t="shared" si="94"/>
        <v>0</v>
      </c>
    </row>
    <row r="189" spans="1:80" s="27" customFormat="1" ht="11.1" hidden="1" customHeight="1" outlineLevel="4" x14ac:dyDescent="0.2">
      <c r="A189" s="28" t="s">
        <v>221</v>
      </c>
      <c r="B189" s="63">
        <f>SUM(B190:B218)</f>
        <v>29</v>
      </c>
      <c r="C189" s="100"/>
      <c r="D189" s="34">
        <v>144642.23000000001</v>
      </c>
      <c r="E189" s="34">
        <v>670331.25</v>
      </c>
      <c r="F189" s="34">
        <v>10905.65</v>
      </c>
      <c r="G189" s="34">
        <v>185937.5</v>
      </c>
      <c r="H189" s="34">
        <v>131747.6</v>
      </c>
      <c r="I189" s="34">
        <v>259206.81</v>
      </c>
      <c r="J189" s="26"/>
      <c r="K189" s="26"/>
      <c r="L189" s="26"/>
      <c r="M189" s="26"/>
      <c r="N189" s="26"/>
      <c r="O189" s="26"/>
      <c r="P189" s="26"/>
      <c r="Q189" s="26"/>
      <c r="R189" s="25"/>
      <c r="S189" s="34">
        <v>4909.08</v>
      </c>
      <c r="T189" s="26"/>
      <c r="U189" s="34">
        <v>77624.61</v>
      </c>
      <c r="V189" s="25"/>
      <c r="W189" s="26"/>
      <c r="X189" s="25"/>
      <c r="Y189" s="26"/>
      <c r="Z189" s="26"/>
      <c r="AA189" s="26"/>
      <c r="AB189" s="26"/>
      <c r="AC189" s="26"/>
      <c r="AD189" s="26"/>
      <c r="AE189" s="26"/>
      <c r="AF189" s="26"/>
      <c r="AG189" s="34">
        <v>47020</v>
      </c>
      <c r="AH189" s="34">
        <v>47020</v>
      </c>
      <c r="AI189" s="34">
        <v>93707.42</v>
      </c>
      <c r="AJ189" s="34">
        <v>3751.42</v>
      </c>
      <c r="AK189" s="26"/>
      <c r="AL189" s="26"/>
      <c r="AM189" s="26"/>
      <c r="AN189" s="26"/>
      <c r="AO189" s="34">
        <v>89956</v>
      </c>
      <c r="AP189" s="34">
        <v>409670.43</v>
      </c>
      <c r="AQ189" s="34">
        <v>89382.04</v>
      </c>
      <c r="AR189" s="34">
        <v>142288.39000000001</v>
      </c>
      <c r="AS189" s="26"/>
      <c r="AT189" s="34">
        <v>178000</v>
      </c>
      <c r="AU189" s="26"/>
      <c r="AV189" s="34">
        <v>311595.63</v>
      </c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63">
        <f t="shared" ref="BR189:CB189" si="124">SUM(BR190:BR218)</f>
        <v>155932.06999999998</v>
      </c>
      <c r="BS189" s="63"/>
      <c r="BT189" s="63">
        <f t="shared" si="124"/>
        <v>34793.469999999994</v>
      </c>
      <c r="BU189" s="63">
        <f t="shared" si="124"/>
        <v>20262.560000000005</v>
      </c>
      <c r="BV189" s="63">
        <f t="shared" si="124"/>
        <v>14884.410000000002</v>
      </c>
      <c r="BW189" s="63">
        <f t="shared" si="124"/>
        <v>0</v>
      </c>
      <c r="BX189" s="63">
        <f t="shared" si="124"/>
        <v>0</v>
      </c>
      <c r="BY189" s="63">
        <f t="shared" si="124"/>
        <v>0</v>
      </c>
      <c r="BZ189" s="63">
        <f t="shared" si="124"/>
        <v>0</v>
      </c>
      <c r="CA189" s="63">
        <f t="shared" si="124"/>
        <v>0</v>
      </c>
      <c r="CB189" s="63">
        <f t="shared" si="124"/>
        <v>0</v>
      </c>
    </row>
    <row r="190" spans="1:80" ht="11.1" hidden="1" customHeight="1" outlineLevel="5" x14ac:dyDescent="0.2">
      <c r="A190" s="19" t="s">
        <v>222</v>
      </c>
      <c r="B190" s="64">
        <f t="shared" si="88"/>
        <v>1</v>
      </c>
      <c r="C190" s="37">
        <v>4</v>
      </c>
      <c r="D190" s="17">
        <v>9207.92</v>
      </c>
      <c r="E190" s="17">
        <v>25000</v>
      </c>
      <c r="F190" s="13"/>
      <c r="G190" s="13"/>
      <c r="H190" s="17">
        <v>9768</v>
      </c>
      <c r="I190" s="17">
        <v>15232</v>
      </c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7">
        <v>3700</v>
      </c>
      <c r="AH190" s="17">
        <v>3700</v>
      </c>
      <c r="AI190" s="17">
        <v>3731</v>
      </c>
      <c r="AJ190" s="13"/>
      <c r="AK190" s="13"/>
      <c r="AL190" s="13"/>
      <c r="AM190" s="13"/>
      <c r="AN190" s="13"/>
      <c r="AO190" s="17">
        <v>3731</v>
      </c>
      <c r="AP190" s="17">
        <v>19207.919999999998</v>
      </c>
      <c r="AQ190" s="13"/>
      <c r="AR190" s="17">
        <v>9207.92</v>
      </c>
      <c r="AS190" s="13"/>
      <c r="AT190" s="17">
        <v>10000</v>
      </c>
      <c r="AU190" s="13"/>
      <c r="AV190" s="17">
        <v>11269</v>
      </c>
      <c r="AW190" s="93"/>
      <c r="AX190" s="93"/>
      <c r="AY190" s="93"/>
      <c r="AZ190" s="93"/>
      <c r="BA190" s="93"/>
      <c r="BB190" s="93"/>
      <c r="BC190" s="93"/>
      <c r="BD190" s="93"/>
      <c r="BE190" s="93"/>
      <c r="BF190" s="93"/>
      <c r="BG190" s="93"/>
      <c r="BH190" s="93"/>
      <c r="BI190" s="93"/>
      <c r="BJ190" s="93"/>
      <c r="BK190" s="93"/>
      <c r="BL190" s="93"/>
      <c r="BM190" s="93"/>
      <c r="BN190" s="93"/>
      <c r="BO190" s="93"/>
      <c r="BP190" s="93"/>
      <c r="BQ190" s="93"/>
      <c r="BR190">
        <f>SUMIF('ОПС ЯН'!$A$5:$A$375,A190,'ОПС ЯН'!$B$5:$B$375)</f>
        <v>6314</v>
      </c>
      <c r="BT190">
        <f>SUMIF('ФОМС ЯН'!$A$5:$A$360,A190,'ФОМС ЯН'!$B$5:$B$360)</f>
        <v>1463.7</v>
      </c>
      <c r="BU190">
        <f>SUMIF('ФСС ЯН'!$A$5:$A$375,A190,'ФСС ЯН'!$B$5:$B$375)</f>
        <v>832.3</v>
      </c>
      <c r="BV190">
        <f>SUMIF('ФСС НС ЯН'!$A$5:$A$375,A190,'ФСС НС ЯН'!$B$5:$B$375)</f>
        <v>602.70000000000005</v>
      </c>
      <c r="BW190">
        <f t="shared" si="89"/>
        <v>0</v>
      </c>
      <c r="BX190">
        <f t="shared" si="90"/>
        <v>0</v>
      </c>
      <c r="BY190">
        <f t="shared" si="91"/>
        <v>0</v>
      </c>
      <c r="BZ190">
        <f t="shared" si="92"/>
        <v>0</v>
      </c>
      <c r="CA190">
        <f t="shared" si="93"/>
        <v>0</v>
      </c>
      <c r="CB190">
        <f t="shared" si="94"/>
        <v>0</v>
      </c>
    </row>
    <row r="191" spans="1:80" ht="11.1" hidden="1" customHeight="1" outlineLevel="5" x14ac:dyDescent="0.2">
      <c r="A191" s="19" t="s">
        <v>223</v>
      </c>
      <c r="B191" s="64">
        <f t="shared" si="88"/>
        <v>1</v>
      </c>
      <c r="C191" s="37">
        <v>11</v>
      </c>
      <c r="D191" s="17">
        <v>6444.25</v>
      </c>
      <c r="E191" s="17">
        <v>25000</v>
      </c>
      <c r="F191" s="13"/>
      <c r="G191" s="13"/>
      <c r="H191" s="17">
        <v>10240.620000000001</v>
      </c>
      <c r="I191" s="17">
        <v>14759.38</v>
      </c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7">
        <v>2600</v>
      </c>
      <c r="AH191" s="17">
        <v>2600</v>
      </c>
      <c r="AI191" s="17">
        <v>3588</v>
      </c>
      <c r="AJ191" s="13"/>
      <c r="AK191" s="13"/>
      <c r="AL191" s="13"/>
      <c r="AM191" s="13"/>
      <c r="AN191" s="13"/>
      <c r="AO191" s="17">
        <v>3588</v>
      </c>
      <c r="AP191" s="17">
        <v>16444.25</v>
      </c>
      <c r="AQ191" s="13"/>
      <c r="AR191" s="17">
        <v>6444.25</v>
      </c>
      <c r="AS191" s="13"/>
      <c r="AT191" s="17">
        <v>10000</v>
      </c>
      <c r="AU191" s="13"/>
      <c r="AV191" s="17">
        <v>11412</v>
      </c>
      <c r="AW191" s="93"/>
      <c r="AX191" s="93"/>
      <c r="AY191" s="93"/>
      <c r="AZ191" s="93"/>
      <c r="BA191" s="93"/>
      <c r="BB191" s="93"/>
      <c r="BC191" s="93"/>
      <c r="BD191" s="93"/>
      <c r="BE191" s="93"/>
      <c r="BF191" s="93"/>
      <c r="BG191" s="93"/>
      <c r="BH191" s="93"/>
      <c r="BI191" s="93"/>
      <c r="BJ191" s="93"/>
      <c r="BK191" s="93"/>
      <c r="BL191" s="93"/>
      <c r="BM191" s="93"/>
      <c r="BN191" s="93"/>
      <c r="BO191" s="93"/>
      <c r="BP191" s="93"/>
      <c r="BQ191" s="93"/>
      <c r="BR191">
        <f>SUMIF('ОПС ЯН'!$A$5:$A$375,A191,'ОПС ЯН'!$B$5:$B$375)</f>
        <v>6072</v>
      </c>
      <c r="BT191">
        <f>SUMIF('ФОМС ЯН'!$A$5:$A$360,A191,'ФОМС ЯН'!$B$5:$B$360)</f>
        <v>1407.6</v>
      </c>
      <c r="BU191">
        <f>SUMIF('ФСС ЯН'!$A$5:$A$375,A191,'ФСС ЯН'!$B$5:$B$375)</f>
        <v>800.4</v>
      </c>
      <c r="BV191">
        <f>SUMIF('ФСС НС ЯН'!$A$5:$A$375,A191,'ФСС НС ЯН'!$B$5:$B$375)</f>
        <v>579.6</v>
      </c>
      <c r="BW191">
        <f t="shared" si="89"/>
        <v>0</v>
      </c>
      <c r="BX191">
        <f t="shared" si="90"/>
        <v>0</v>
      </c>
      <c r="BY191">
        <f t="shared" si="91"/>
        <v>0</v>
      </c>
      <c r="BZ191">
        <f t="shared" si="92"/>
        <v>0</v>
      </c>
      <c r="CA191">
        <f t="shared" si="93"/>
        <v>0</v>
      </c>
      <c r="CB191">
        <f t="shared" si="94"/>
        <v>0</v>
      </c>
    </row>
    <row r="192" spans="1:80" ht="11.1" hidden="1" customHeight="1" outlineLevel="5" x14ac:dyDescent="0.2">
      <c r="A192" s="19" t="s">
        <v>224</v>
      </c>
      <c r="B192" s="64">
        <f t="shared" si="88"/>
        <v>1</v>
      </c>
      <c r="C192" s="37">
        <v>5</v>
      </c>
      <c r="D192" s="17">
        <v>2316.02</v>
      </c>
      <c r="E192" s="17">
        <v>3125</v>
      </c>
      <c r="F192" s="13"/>
      <c r="G192" s="13"/>
      <c r="H192" s="17">
        <v>1333</v>
      </c>
      <c r="I192" s="17">
        <v>1792</v>
      </c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2"/>
      <c r="Y192" s="13"/>
      <c r="Z192" s="13"/>
      <c r="AA192" s="13"/>
      <c r="AB192" s="13"/>
      <c r="AC192" s="13"/>
      <c r="AD192" s="13"/>
      <c r="AE192" s="13"/>
      <c r="AF192" s="13"/>
      <c r="AG192" s="16">
        <v>580</v>
      </c>
      <c r="AH192" s="16">
        <v>580</v>
      </c>
      <c r="AI192" s="16">
        <v>482</v>
      </c>
      <c r="AJ192" s="13"/>
      <c r="AK192" s="13"/>
      <c r="AL192" s="13"/>
      <c r="AM192" s="13"/>
      <c r="AN192" s="13"/>
      <c r="AO192" s="16">
        <v>482</v>
      </c>
      <c r="AP192" s="17">
        <v>2316.02</v>
      </c>
      <c r="AQ192" s="13"/>
      <c r="AR192" s="17">
        <v>2316.02</v>
      </c>
      <c r="AS192" s="13"/>
      <c r="AT192" s="13"/>
      <c r="AU192" s="13"/>
      <c r="AV192" s="17">
        <v>2643</v>
      </c>
      <c r="AW192" s="93"/>
      <c r="AX192" s="93"/>
      <c r="AY192" s="93"/>
      <c r="AZ192" s="93"/>
      <c r="BA192" s="93"/>
      <c r="BB192" s="93"/>
      <c r="BC192" s="93"/>
      <c r="BD192" s="93"/>
      <c r="BE192" s="93"/>
      <c r="BF192" s="93"/>
      <c r="BG192" s="93"/>
      <c r="BH192" s="93"/>
      <c r="BI192" s="93"/>
      <c r="BJ192" s="93"/>
      <c r="BK192" s="93"/>
      <c r="BL192" s="93"/>
      <c r="BM192" s="93"/>
      <c r="BN192" s="93"/>
      <c r="BO192" s="93"/>
      <c r="BP192" s="93"/>
      <c r="BQ192" s="93"/>
      <c r="BR192">
        <f>SUMIF('ОПС ЯН'!$A$5:$A$375,A192,'ОПС ЯН'!$B$5:$B$375)</f>
        <v>815.1</v>
      </c>
      <c r="BT192">
        <f>SUMIF('ФОМС ЯН'!$A$5:$A$360,A192,'ФОМС ЯН'!$B$5:$B$360)</f>
        <v>188.96</v>
      </c>
      <c r="BU192">
        <f>SUMIF('ФСС ЯН'!$A$5:$A$375,A192,'ФСС ЯН'!$B$5:$B$375)</f>
        <v>107.45</v>
      </c>
      <c r="BV192">
        <f>SUMIF('ФСС НС ЯН'!$A$5:$A$375,A192,'ФСС НС ЯН'!$B$5:$B$375)</f>
        <v>77.8</v>
      </c>
      <c r="BW192">
        <f t="shared" si="89"/>
        <v>0</v>
      </c>
      <c r="BX192">
        <f t="shared" si="90"/>
        <v>0</v>
      </c>
      <c r="BY192">
        <f t="shared" si="91"/>
        <v>0</v>
      </c>
      <c r="BZ192">
        <f t="shared" si="92"/>
        <v>0</v>
      </c>
      <c r="CA192">
        <f t="shared" si="93"/>
        <v>0</v>
      </c>
      <c r="CB192">
        <f t="shared" si="94"/>
        <v>0</v>
      </c>
    </row>
    <row r="193" spans="1:80" ht="11.1" hidden="1" customHeight="1" outlineLevel="5" x14ac:dyDescent="0.2">
      <c r="A193" s="19" t="s">
        <v>225</v>
      </c>
      <c r="B193" s="64">
        <f t="shared" si="88"/>
        <v>1</v>
      </c>
      <c r="C193" s="37">
        <v>13</v>
      </c>
      <c r="D193" s="17">
        <v>4547</v>
      </c>
      <c r="E193" s="17">
        <v>25000</v>
      </c>
      <c r="F193" s="13"/>
      <c r="G193" s="13"/>
      <c r="H193" s="17">
        <v>10664</v>
      </c>
      <c r="I193" s="17">
        <v>14336</v>
      </c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7">
        <v>2800</v>
      </c>
      <c r="AH193" s="17">
        <v>2800</v>
      </c>
      <c r="AI193" s="17">
        <v>3614</v>
      </c>
      <c r="AJ193" s="13"/>
      <c r="AK193" s="13"/>
      <c r="AL193" s="13"/>
      <c r="AM193" s="13"/>
      <c r="AN193" s="13"/>
      <c r="AO193" s="17">
        <v>3614</v>
      </c>
      <c r="AP193" s="17">
        <v>14547</v>
      </c>
      <c r="AQ193" s="13"/>
      <c r="AR193" s="17">
        <v>4547</v>
      </c>
      <c r="AS193" s="13"/>
      <c r="AT193" s="17">
        <v>10000</v>
      </c>
      <c r="AU193" s="13"/>
      <c r="AV193" s="17">
        <v>11386</v>
      </c>
      <c r="AW193" s="93"/>
      <c r="AX193" s="93"/>
      <c r="AY193" s="93"/>
      <c r="AZ193" s="93"/>
      <c r="BA193" s="93"/>
      <c r="BB193" s="93"/>
      <c r="BC193" s="93"/>
      <c r="BD193" s="93"/>
      <c r="BE193" s="93"/>
      <c r="BF193" s="93"/>
      <c r="BG193" s="93"/>
      <c r="BH193" s="93"/>
      <c r="BI193" s="93"/>
      <c r="BJ193" s="93"/>
      <c r="BK193" s="93"/>
      <c r="BL193" s="93"/>
      <c r="BM193" s="93"/>
      <c r="BN193" s="93"/>
      <c r="BO193" s="93"/>
      <c r="BP193" s="93"/>
      <c r="BQ193" s="93"/>
      <c r="BR193">
        <f>SUMIF('ОПС ЯН'!$A$5:$A$375,A193,'ОПС ЯН'!$B$5:$B$375)</f>
        <v>6116</v>
      </c>
      <c r="BT193">
        <f>SUMIF('ФОМС ЯН'!$A$5:$A$360,A193,'ФОМС ЯН'!$B$5:$B$360)</f>
        <v>1417.8</v>
      </c>
      <c r="BU193">
        <f>SUMIF('ФСС ЯН'!$A$5:$A$375,A193,'ФСС ЯН'!$B$5:$B$375)</f>
        <v>806.2</v>
      </c>
      <c r="BV193">
        <f>SUMIF('ФСС НС ЯН'!$A$5:$A$375,A193,'ФСС НС ЯН'!$B$5:$B$375)</f>
        <v>583.79999999999995</v>
      </c>
      <c r="BW193">
        <f t="shared" si="89"/>
        <v>0</v>
      </c>
      <c r="BX193">
        <f t="shared" si="90"/>
        <v>0</v>
      </c>
      <c r="BY193">
        <f t="shared" si="91"/>
        <v>0</v>
      </c>
      <c r="BZ193">
        <f t="shared" si="92"/>
        <v>0</v>
      </c>
      <c r="CA193">
        <f t="shared" si="93"/>
        <v>0</v>
      </c>
      <c r="CB193">
        <f t="shared" si="94"/>
        <v>0</v>
      </c>
    </row>
    <row r="194" spans="1:80" ht="11.1" hidden="1" customHeight="1" outlineLevel="5" x14ac:dyDescent="0.2">
      <c r="A194" s="19" t="s">
        <v>226</v>
      </c>
      <c r="B194" s="64">
        <f t="shared" si="88"/>
        <v>1</v>
      </c>
      <c r="C194" s="37">
        <v>18</v>
      </c>
      <c r="D194" s="18">
        <v>-8335</v>
      </c>
      <c r="E194" s="17">
        <v>25000</v>
      </c>
      <c r="F194" s="13"/>
      <c r="G194" s="17">
        <v>25000</v>
      </c>
      <c r="H194" s="13"/>
      <c r="I194" s="12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7">
        <v>6247.42</v>
      </c>
      <c r="AJ194" s="17">
        <v>3751.42</v>
      </c>
      <c r="AK194" s="13"/>
      <c r="AL194" s="13"/>
      <c r="AM194" s="13"/>
      <c r="AN194" s="13"/>
      <c r="AO194" s="17">
        <v>2496</v>
      </c>
      <c r="AP194" s="17">
        <v>5500</v>
      </c>
      <c r="AQ194" s="13"/>
      <c r="AR194" s="13"/>
      <c r="AS194" s="13"/>
      <c r="AT194" s="17">
        <v>5500</v>
      </c>
      <c r="AU194" s="13"/>
      <c r="AV194" s="17">
        <v>4917.58</v>
      </c>
      <c r="AW194" s="93"/>
      <c r="AX194" s="93"/>
      <c r="AY194" s="93"/>
      <c r="AZ194" s="93"/>
      <c r="BA194" s="93"/>
      <c r="BB194" s="93"/>
      <c r="BC194" s="93"/>
      <c r="BD194" s="93"/>
      <c r="BE194" s="93"/>
      <c r="BF194" s="93"/>
      <c r="BG194" s="93"/>
      <c r="BH194" s="93"/>
      <c r="BI194" s="93"/>
      <c r="BJ194" s="93"/>
      <c r="BK194" s="93"/>
      <c r="BL194" s="93"/>
      <c r="BM194" s="93"/>
      <c r="BN194" s="93"/>
      <c r="BO194" s="93"/>
      <c r="BP194" s="93"/>
      <c r="BQ194" s="93"/>
      <c r="BR194">
        <f>SUMIF('ОПС ЯН'!$A$5:$A$375,A194,'ОПС ЯН'!$B$5:$B$375)</f>
        <v>5500</v>
      </c>
      <c r="BT194">
        <f>SUMIF('ФОМС ЯН'!$A$5:$A$360,A194,'ФОМС ЯН'!$B$5:$B$360)</f>
        <v>1275</v>
      </c>
      <c r="BU194">
        <f>SUMIF('ФСС ЯН'!$A$5:$A$375,A194,'ФСС ЯН'!$B$5:$B$375)</f>
        <v>725</v>
      </c>
      <c r="BV194">
        <f>SUMIF('ФСС НС ЯН'!$A$5:$A$375,A194,'ФСС НС ЯН'!$B$5:$B$375)</f>
        <v>525</v>
      </c>
      <c r="BW194">
        <f t="shared" si="89"/>
        <v>0</v>
      </c>
      <c r="BX194">
        <f t="shared" si="90"/>
        <v>0</v>
      </c>
      <c r="BY194">
        <f t="shared" si="91"/>
        <v>0</v>
      </c>
      <c r="BZ194">
        <f t="shared" si="92"/>
        <v>0</v>
      </c>
      <c r="CA194">
        <f t="shared" si="93"/>
        <v>0</v>
      </c>
      <c r="CB194">
        <f t="shared" si="94"/>
        <v>0</v>
      </c>
    </row>
    <row r="195" spans="1:80" ht="11.1" hidden="1" customHeight="1" outlineLevel="5" x14ac:dyDescent="0.2">
      <c r="A195" s="19" t="s">
        <v>227</v>
      </c>
      <c r="B195" s="64">
        <f t="shared" si="88"/>
        <v>1</v>
      </c>
      <c r="C195" s="37">
        <v>13</v>
      </c>
      <c r="D195" s="17">
        <v>5503.96</v>
      </c>
      <c r="E195" s="17">
        <v>25000</v>
      </c>
      <c r="F195" s="13"/>
      <c r="G195" s="13"/>
      <c r="H195" s="17">
        <v>9166.99</v>
      </c>
      <c r="I195" s="17">
        <v>15833.01</v>
      </c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7">
        <v>3700</v>
      </c>
      <c r="AH195" s="17">
        <v>3700</v>
      </c>
      <c r="AI195" s="17">
        <v>3549</v>
      </c>
      <c r="AJ195" s="13"/>
      <c r="AK195" s="13"/>
      <c r="AL195" s="13"/>
      <c r="AM195" s="13"/>
      <c r="AN195" s="13"/>
      <c r="AO195" s="17">
        <v>3549</v>
      </c>
      <c r="AP195" s="17">
        <v>15503.96</v>
      </c>
      <c r="AQ195" s="13"/>
      <c r="AR195" s="17">
        <v>5503.96</v>
      </c>
      <c r="AS195" s="13"/>
      <c r="AT195" s="17">
        <v>10000</v>
      </c>
      <c r="AU195" s="13"/>
      <c r="AV195" s="17">
        <v>11451</v>
      </c>
      <c r="AW195" s="93"/>
      <c r="AX195" s="93"/>
      <c r="AY195" s="93"/>
      <c r="AZ195" s="93"/>
      <c r="BA195" s="93"/>
      <c r="BB195" s="93"/>
      <c r="BC195" s="93"/>
      <c r="BD195" s="93"/>
      <c r="BE195" s="93"/>
      <c r="BF195" s="93"/>
      <c r="BG195" s="93"/>
      <c r="BH195" s="93"/>
      <c r="BI195" s="93"/>
      <c r="BJ195" s="93"/>
      <c r="BK195" s="93"/>
      <c r="BL195" s="93"/>
      <c r="BM195" s="93"/>
      <c r="BN195" s="93"/>
      <c r="BO195" s="93"/>
      <c r="BP195" s="93"/>
      <c r="BQ195" s="93"/>
      <c r="BR195">
        <f>SUMIF('ОПС ЯН'!$A$5:$A$375,A195,'ОПС ЯН'!$B$5:$B$375)</f>
        <v>6314</v>
      </c>
      <c r="BT195">
        <f>SUMIF('ФОМС ЯН'!$A$5:$A$360,A195,'ФОМС ЯН'!$B$5:$B$360)</f>
        <v>1463.7</v>
      </c>
      <c r="BU195">
        <f>SUMIF('ФСС ЯН'!$A$5:$A$375,A195,'ФСС ЯН'!$B$5:$B$375)</f>
        <v>832.3</v>
      </c>
      <c r="BV195">
        <f>SUMIF('ФСС НС ЯН'!$A$5:$A$375,A195,'ФСС НС ЯН'!$B$5:$B$375)</f>
        <v>602.70000000000005</v>
      </c>
      <c r="BW195">
        <f t="shared" si="89"/>
        <v>0</v>
      </c>
      <c r="BX195">
        <f t="shared" si="90"/>
        <v>0</v>
      </c>
      <c r="BY195">
        <f t="shared" si="91"/>
        <v>0</v>
      </c>
      <c r="BZ195">
        <f t="shared" si="92"/>
        <v>0</v>
      </c>
      <c r="CA195">
        <f t="shared" si="93"/>
        <v>0</v>
      </c>
      <c r="CB195">
        <f t="shared" si="94"/>
        <v>0</v>
      </c>
    </row>
    <row r="196" spans="1:80" ht="11.1" hidden="1" customHeight="1" outlineLevel="5" x14ac:dyDescent="0.2">
      <c r="A196" s="19" t="s">
        <v>228</v>
      </c>
      <c r="B196" s="64">
        <f t="shared" si="88"/>
        <v>1</v>
      </c>
      <c r="C196" s="37">
        <v>1</v>
      </c>
      <c r="D196" s="18">
        <v>-15832.16</v>
      </c>
      <c r="E196" s="17">
        <v>33612.25</v>
      </c>
      <c r="F196" s="17">
        <v>10905.65</v>
      </c>
      <c r="G196" s="17">
        <v>1562.5</v>
      </c>
      <c r="H196" s="17">
        <v>3494.57</v>
      </c>
      <c r="I196" s="17">
        <v>4708.5600000000004</v>
      </c>
      <c r="J196" s="13"/>
      <c r="K196" s="13"/>
      <c r="L196" s="13"/>
      <c r="M196" s="13"/>
      <c r="N196" s="13"/>
      <c r="O196" s="13"/>
      <c r="P196" s="13"/>
      <c r="Q196" s="13"/>
      <c r="R196" s="12"/>
      <c r="S196" s="17">
        <v>2035.32</v>
      </c>
      <c r="T196" s="13"/>
      <c r="U196" s="17">
        <v>10905.65</v>
      </c>
      <c r="V196" s="12"/>
      <c r="W196" s="13"/>
      <c r="X196" s="12"/>
      <c r="Y196" s="13"/>
      <c r="Z196" s="13"/>
      <c r="AA196" s="13"/>
      <c r="AB196" s="13"/>
      <c r="AC196" s="13"/>
      <c r="AD196" s="13"/>
      <c r="AE196" s="13"/>
      <c r="AF196" s="13"/>
      <c r="AG196" s="16">
        <v>400</v>
      </c>
      <c r="AH196" s="16">
        <v>400</v>
      </c>
      <c r="AI196" s="17">
        <v>4240</v>
      </c>
      <c r="AJ196" s="13"/>
      <c r="AK196" s="13"/>
      <c r="AL196" s="13"/>
      <c r="AM196" s="13"/>
      <c r="AN196" s="13"/>
      <c r="AO196" s="17">
        <v>4240</v>
      </c>
      <c r="AP196" s="17">
        <v>1952.32</v>
      </c>
      <c r="AQ196" s="17">
        <v>1952.32</v>
      </c>
      <c r="AR196" s="13"/>
      <c r="AS196" s="13"/>
      <c r="AT196" s="13"/>
      <c r="AU196" s="13"/>
      <c r="AV196" s="17">
        <v>11587.77</v>
      </c>
      <c r="AW196" s="93"/>
      <c r="AX196" s="93"/>
      <c r="AY196" s="93"/>
      <c r="AZ196" s="93"/>
      <c r="BA196" s="93"/>
      <c r="BB196" s="93"/>
      <c r="BC196" s="93"/>
      <c r="BD196" s="93"/>
      <c r="BE196" s="93"/>
      <c r="BF196" s="93"/>
      <c r="BG196" s="93"/>
      <c r="BH196" s="93"/>
      <c r="BI196" s="93"/>
      <c r="BJ196" s="93"/>
      <c r="BK196" s="93"/>
      <c r="BL196" s="93"/>
      <c r="BM196" s="93"/>
      <c r="BN196" s="93"/>
      <c r="BO196" s="93"/>
      <c r="BP196" s="93"/>
      <c r="BQ196" s="93"/>
      <c r="BR196">
        <f>SUMIF('ОПС ЯН'!$A$5:$A$375,A196,'ОПС ЯН'!$B$5:$B$375)</f>
        <v>7034.92</v>
      </c>
      <c r="BT196">
        <f>SUMIF('ФОМС ЯН'!$A$5:$A$360,A196,'ФОМС ЯН'!$B$5:$B$360)</f>
        <v>1630.82</v>
      </c>
      <c r="BU196">
        <f>SUMIF('ФСС ЯН'!$A$5:$A$375,A196,'ФСС ЯН'!$B$5:$B$375)</f>
        <v>927.33</v>
      </c>
      <c r="BV196">
        <f>SUMIF('ФСС НС ЯН'!$A$5:$A$375,A196,'ФСС НС ЯН'!$B$5:$B$375)</f>
        <v>671.52</v>
      </c>
      <c r="BW196">
        <f t="shared" si="89"/>
        <v>0</v>
      </c>
      <c r="BX196">
        <f t="shared" si="90"/>
        <v>0</v>
      </c>
      <c r="BY196">
        <f t="shared" si="91"/>
        <v>0</v>
      </c>
      <c r="BZ196">
        <f t="shared" si="92"/>
        <v>0</v>
      </c>
      <c r="CA196">
        <f t="shared" si="93"/>
        <v>0</v>
      </c>
      <c r="CB196">
        <f t="shared" si="94"/>
        <v>0</v>
      </c>
    </row>
    <row r="197" spans="1:80" ht="11.1" hidden="1" customHeight="1" outlineLevel="5" x14ac:dyDescent="0.2">
      <c r="A197" s="19" t="s">
        <v>229</v>
      </c>
      <c r="B197" s="64">
        <f t="shared" si="88"/>
        <v>1</v>
      </c>
      <c r="C197" s="37">
        <v>15</v>
      </c>
      <c r="D197" s="17">
        <v>3545.6</v>
      </c>
      <c r="E197" s="17">
        <v>17968.75</v>
      </c>
      <c r="F197" s="13"/>
      <c r="G197" s="17">
        <v>17187.5</v>
      </c>
      <c r="H197" s="16">
        <v>333.25</v>
      </c>
      <c r="I197" s="16">
        <v>448</v>
      </c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2"/>
      <c r="W197" s="13"/>
      <c r="X197" s="12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7">
        <v>2154</v>
      </c>
      <c r="AJ197" s="13"/>
      <c r="AK197" s="13"/>
      <c r="AL197" s="13"/>
      <c r="AM197" s="13"/>
      <c r="AN197" s="13"/>
      <c r="AO197" s="17">
        <v>2154</v>
      </c>
      <c r="AP197" s="17">
        <v>3845.6</v>
      </c>
      <c r="AQ197" s="13"/>
      <c r="AR197" s="17">
        <v>3545.6</v>
      </c>
      <c r="AS197" s="13"/>
      <c r="AT197" s="16">
        <v>300</v>
      </c>
      <c r="AU197" s="13"/>
      <c r="AV197" s="17">
        <v>15514.75</v>
      </c>
      <c r="AW197" s="93"/>
      <c r="AX197" s="93"/>
      <c r="AY197" s="93"/>
      <c r="AZ197" s="93"/>
      <c r="BA197" s="93"/>
      <c r="BB197" s="93"/>
      <c r="BC197" s="93"/>
      <c r="BD197" s="93"/>
      <c r="BE197" s="93"/>
      <c r="BF197" s="93"/>
      <c r="BG197" s="93"/>
      <c r="BH197" s="93"/>
      <c r="BI197" s="93"/>
      <c r="BJ197" s="93"/>
      <c r="BK197" s="93"/>
      <c r="BL197" s="93"/>
      <c r="BM197" s="93"/>
      <c r="BN197" s="93"/>
      <c r="BO197" s="93"/>
      <c r="BP197" s="93"/>
      <c r="BQ197" s="93"/>
      <c r="BR197">
        <f>SUMIF('ОПС ЯН'!$A$5:$A$375,A197,'ОПС ЯН'!$B$5:$B$375)</f>
        <v>3953.13</v>
      </c>
      <c r="BT197">
        <f>SUMIF('ФОМС ЯН'!$A$5:$A$360,A197,'ФОМС ЯН'!$B$5:$B$360)</f>
        <v>916.41</v>
      </c>
      <c r="BU197">
        <f>SUMIF('ФСС ЯН'!$A$5:$A$375,A197,'ФСС ЯН'!$B$5:$B$375)</f>
        <v>521.09</v>
      </c>
      <c r="BV197">
        <f>SUMIF('ФСС НС ЯН'!$A$5:$A$375,A197,'ФСС НС ЯН'!$B$5:$B$375)</f>
        <v>377.34</v>
      </c>
      <c r="BW197">
        <f t="shared" si="89"/>
        <v>0</v>
      </c>
      <c r="BX197">
        <f t="shared" si="90"/>
        <v>0</v>
      </c>
      <c r="BY197">
        <f t="shared" si="91"/>
        <v>0</v>
      </c>
      <c r="BZ197">
        <f t="shared" si="92"/>
        <v>0</v>
      </c>
      <c r="CA197">
        <f t="shared" si="93"/>
        <v>0</v>
      </c>
      <c r="CB197">
        <f t="shared" si="94"/>
        <v>0</v>
      </c>
    </row>
    <row r="198" spans="1:80" ht="11.1" hidden="1" customHeight="1" outlineLevel="5" x14ac:dyDescent="0.2">
      <c r="A198" s="19" t="s">
        <v>230</v>
      </c>
      <c r="B198" s="64">
        <f t="shared" si="88"/>
        <v>1</v>
      </c>
      <c r="C198" s="37">
        <v>6</v>
      </c>
      <c r="D198" s="17">
        <v>3671.21</v>
      </c>
      <c r="E198" s="17">
        <v>19140.63</v>
      </c>
      <c r="F198" s="13"/>
      <c r="G198" s="13"/>
      <c r="H198" s="17">
        <v>8164.63</v>
      </c>
      <c r="I198" s="17">
        <v>10976</v>
      </c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2"/>
      <c r="W198" s="13"/>
      <c r="X198" s="12"/>
      <c r="Y198" s="13"/>
      <c r="Z198" s="13"/>
      <c r="AA198" s="13"/>
      <c r="AB198" s="13"/>
      <c r="AC198" s="13"/>
      <c r="AD198" s="13"/>
      <c r="AE198" s="13"/>
      <c r="AF198" s="13"/>
      <c r="AG198" s="17">
        <v>2290</v>
      </c>
      <c r="AH198" s="17">
        <v>2290</v>
      </c>
      <c r="AI198" s="17">
        <v>2786</v>
      </c>
      <c r="AJ198" s="13"/>
      <c r="AK198" s="13"/>
      <c r="AL198" s="13"/>
      <c r="AM198" s="13"/>
      <c r="AN198" s="13"/>
      <c r="AO198" s="17">
        <v>2786</v>
      </c>
      <c r="AP198" s="17">
        <v>9671.2099999999991</v>
      </c>
      <c r="AQ198" s="13"/>
      <c r="AR198" s="17">
        <v>3671.21</v>
      </c>
      <c r="AS198" s="13"/>
      <c r="AT198" s="17">
        <v>6000</v>
      </c>
      <c r="AU198" s="13"/>
      <c r="AV198" s="17">
        <v>10354.629999999999</v>
      </c>
      <c r="AW198" s="93"/>
      <c r="AX198" s="93"/>
      <c r="AY198" s="93"/>
      <c r="AZ198" s="93"/>
      <c r="BA198" s="93"/>
      <c r="BB198" s="93"/>
      <c r="BC198" s="93"/>
      <c r="BD198" s="93"/>
      <c r="BE198" s="93"/>
      <c r="BF198" s="93"/>
      <c r="BG198" s="93"/>
      <c r="BH198" s="93"/>
      <c r="BI198" s="93"/>
      <c r="BJ198" s="93"/>
      <c r="BK198" s="93"/>
      <c r="BL198" s="93"/>
      <c r="BM198" s="93"/>
      <c r="BN198" s="93"/>
      <c r="BO198" s="93"/>
      <c r="BP198" s="93"/>
      <c r="BQ198" s="93"/>
      <c r="BR198">
        <f>SUMIF('ОПС ЯН'!$A$5:$A$375,A198,'ОПС ЯН'!$B$5:$B$375)</f>
        <v>4714.74</v>
      </c>
      <c r="BT198">
        <f>SUMIF('ФОМС ЯН'!$A$5:$A$360,A198,'ФОМС ЯН'!$B$5:$B$360)</f>
        <v>1092.96</v>
      </c>
      <c r="BU198">
        <f>SUMIF('ФСС ЯН'!$A$5:$A$375,A198,'ФСС ЯН'!$B$5:$B$375)</f>
        <v>621.49</v>
      </c>
      <c r="BV198">
        <f>SUMIF('ФСС НС ЯН'!$A$5:$A$375,A198,'ФСС НС ЯН'!$B$5:$B$375)</f>
        <v>450.04</v>
      </c>
      <c r="BW198">
        <f t="shared" si="89"/>
        <v>0</v>
      </c>
      <c r="BX198">
        <f t="shared" si="90"/>
        <v>0</v>
      </c>
      <c r="BY198">
        <f t="shared" si="91"/>
        <v>0</v>
      </c>
      <c r="BZ198">
        <f t="shared" si="92"/>
        <v>0</v>
      </c>
      <c r="CA198">
        <f t="shared" si="93"/>
        <v>0</v>
      </c>
      <c r="CB198">
        <f t="shared" si="94"/>
        <v>0</v>
      </c>
    </row>
    <row r="199" spans="1:80" ht="11.1" hidden="1" customHeight="1" outlineLevel="5" x14ac:dyDescent="0.2">
      <c r="A199" s="19" t="s">
        <v>231</v>
      </c>
      <c r="B199" s="64">
        <f t="shared" si="88"/>
        <v>1</v>
      </c>
      <c r="C199" s="37">
        <v>17</v>
      </c>
      <c r="D199" s="17">
        <v>3904.2</v>
      </c>
      <c r="E199" s="17">
        <v>25000</v>
      </c>
      <c r="F199" s="13"/>
      <c r="G199" s="13"/>
      <c r="H199" s="17">
        <v>10834.08</v>
      </c>
      <c r="I199" s="17">
        <v>14165.92</v>
      </c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6">
        <v>400</v>
      </c>
      <c r="AH199" s="16">
        <v>400</v>
      </c>
      <c r="AI199" s="17">
        <v>3302</v>
      </c>
      <c r="AJ199" s="13"/>
      <c r="AK199" s="13"/>
      <c r="AL199" s="13"/>
      <c r="AM199" s="13"/>
      <c r="AN199" s="13"/>
      <c r="AO199" s="17">
        <v>3302</v>
      </c>
      <c r="AP199" s="17">
        <v>13904.2</v>
      </c>
      <c r="AQ199" s="13"/>
      <c r="AR199" s="17">
        <v>3904.2</v>
      </c>
      <c r="AS199" s="13"/>
      <c r="AT199" s="17">
        <v>10000</v>
      </c>
      <c r="AU199" s="13"/>
      <c r="AV199" s="17">
        <v>11698</v>
      </c>
      <c r="AW199" s="93"/>
      <c r="AX199" s="93"/>
      <c r="AY199" s="93"/>
      <c r="AZ199" s="93"/>
      <c r="BA199" s="93"/>
      <c r="BB199" s="93"/>
      <c r="BC199" s="93"/>
      <c r="BD199" s="93"/>
      <c r="BE199" s="93"/>
      <c r="BF199" s="93"/>
      <c r="BG199" s="93"/>
      <c r="BH199" s="93"/>
      <c r="BI199" s="93"/>
      <c r="BJ199" s="93"/>
      <c r="BK199" s="93"/>
      <c r="BL199" s="93"/>
      <c r="BM199" s="93"/>
      <c r="BN199" s="93"/>
      <c r="BO199" s="93"/>
      <c r="BP199" s="93"/>
      <c r="BQ199" s="93"/>
      <c r="BR199">
        <f>SUMIF('ОПС ЯН'!$A$5:$A$375,A199,'ОПС ЯН'!$B$5:$B$375)</f>
        <v>5588</v>
      </c>
      <c r="BT199">
        <f>SUMIF('ФОМС ЯН'!$A$5:$A$360,A199,'ФОМС ЯН'!$B$5:$B$360)</f>
        <v>1295.4000000000001</v>
      </c>
      <c r="BU199">
        <f>SUMIF('ФСС ЯН'!$A$5:$A$375,A199,'ФСС ЯН'!$B$5:$B$375)</f>
        <v>736.6</v>
      </c>
      <c r="BV199">
        <f>SUMIF('ФСС НС ЯН'!$A$5:$A$375,A199,'ФСС НС ЯН'!$B$5:$B$375)</f>
        <v>533.4</v>
      </c>
      <c r="BW199">
        <f t="shared" si="89"/>
        <v>0</v>
      </c>
      <c r="BX199">
        <f t="shared" si="90"/>
        <v>0</v>
      </c>
      <c r="BY199">
        <f t="shared" si="91"/>
        <v>0</v>
      </c>
      <c r="BZ199">
        <f t="shared" si="92"/>
        <v>0</v>
      </c>
      <c r="CA199">
        <f t="shared" si="93"/>
        <v>0</v>
      </c>
      <c r="CB199">
        <f t="shared" si="94"/>
        <v>0</v>
      </c>
    </row>
    <row r="200" spans="1:80" ht="11.1" hidden="1" customHeight="1" outlineLevel="5" x14ac:dyDescent="0.2">
      <c r="A200" s="19" t="s">
        <v>232</v>
      </c>
      <c r="B200" s="64">
        <f t="shared" si="88"/>
        <v>1</v>
      </c>
      <c r="C200" s="37">
        <v>16</v>
      </c>
      <c r="D200" s="17">
        <v>5567</v>
      </c>
      <c r="E200" s="17">
        <v>23828.13</v>
      </c>
      <c r="F200" s="13"/>
      <c r="G200" s="13"/>
      <c r="H200" s="17">
        <v>10164.129999999999</v>
      </c>
      <c r="I200" s="17">
        <v>13664</v>
      </c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7">
        <v>3700</v>
      </c>
      <c r="AH200" s="17">
        <v>3700</v>
      </c>
      <c r="AI200" s="17">
        <v>3215</v>
      </c>
      <c r="AJ200" s="13"/>
      <c r="AK200" s="13"/>
      <c r="AL200" s="13"/>
      <c r="AM200" s="13"/>
      <c r="AN200" s="13"/>
      <c r="AO200" s="17">
        <v>3215</v>
      </c>
      <c r="AP200" s="17">
        <v>15567</v>
      </c>
      <c r="AQ200" s="13"/>
      <c r="AR200" s="17">
        <v>5567</v>
      </c>
      <c r="AS200" s="13"/>
      <c r="AT200" s="17">
        <v>10000</v>
      </c>
      <c r="AU200" s="13"/>
      <c r="AV200" s="17">
        <v>10613.13</v>
      </c>
      <c r="AW200" s="93"/>
      <c r="AX200" s="93"/>
      <c r="AY200" s="93"/>
      <c r="AZ200" s="93"/>
      <c r="BA200" s="93"/>
      <c r="BB200" s="93"/>
      <c r="BC200" s="93"/>
      <c r="BD200" s="93"/>
      <c r="BE200" s="93"/>
      <c r="BF200" s="93"/>
      <c r="BG200" s="93"/>
      <c r="BH200" s="93"/>
      <c r="BI200" s="93"/>
      <c r="BJ200" s="93"/>
      <c r="BK200" s="93"/>
      <c r="BL200" s="93"/>
      <c r="BM200" s="93"/>
      <c r="BN200" s="93"/>
      <c r="BO200" s="93"/>
      <c r="BP200" s="93"/>
      <c r="BQ200" s="93"/>
      <c r="BR200">
        <f>SUMIF('ОПС ЯН'!$A$5:$A$375,A200,'ОПС ЯН'!$B$5:$B$375)</f>
        <v>6056.19</v>
      </c>
      <c r="BT200">
        <f>SUMIF('ФОМС ЯН'!$A$5:$A$360,A200,'ФОМС ЯН'!$B$5:$B$360)</f>
        <v>1403.93</v>
      </c>
      <c r="BU200">
        <f>SUMIF('ФСС ЯН'!$A$5:$A$375,A200,'ФСС ЯН'!$B$5:$B$375)</f>
        <v>798.32</v>
      </c>
      <c r="BV200">
        <f>SUMIF('ФСС НС ЯН'!$A$5:$A$375,A200,'ФСС НС ЯН'!$B$5:$B$375)</f>
        <v>578.09</v>
      </c>
      <c r="BW200">
        <f t="shared" si="89"/>
        <v>0</v>
      </c>
      <c r="BX200">
        <f t="shared" si="90"/>
        <v>0</v>
      </c>
      <c r="BY200">
        <f t="shared" si="91"/>
        <v>0</v>
      </c>
      <c r="BZ200">
        <f t="shared" si="92"/>
        <v>0</v>
      </c>
      <c r="CA200">
        <f t="shared" si="93"/>
        <v>0</v>
      </c>
      <c r="CB200">
        <f t="shared" si="94"/>
        <v>0</v>
      </c>
    </row>
    <row r="201" spans="1:80" ht="11.1" hidden="1" customHeight="1" outlineLevel="5" x14ac:dyDescent="0.2">
      <c r="A201" s="19" t="s">
        <v>233</v>
      </c>
      <c r="B201" s="64">
        <f t="shared" si="88"/>
        <v>1</v>
      </c>
      <c r="C201" s="37">
        <v>15</v>
      </c>
      <c r="D201" s="17">
        <v>4926.95</v>
      </c>
      <c r="E201" s="17">
        <v>26557.88</v>
      </c>
      <c r="F201" s="13"/>
      <c r="G201" s="13"/>
      <c r="H201" s="13"/>
      <c r="I201" s="17">
        <v>26557.88</v>
      </c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2"/>
      <c r="Y201" s="13"/>
      <c r="Z201" s="13"/>
      <c r="AA201" s="13"/>
      <c r="AB201" s="13"/>
      <c r="AC201" s="13"/>
      <c r="AD201" s="13"/>
      <c r="AE201" s="13"/>
      <c r="AF201" s="13"/>
      <c r="AG201" s="17">
        <v>3660</v>
      </c>
      <c r="AH201" s="17">
        <v>3660</v>
      </c>
      <c r="AI201" s="17">
        <v>3928</v>
      </c>
      <c r="AJ201" s="13"/>
      <c r="AK201" s="13"/>
      <c r="AL201" s="13"/>
      <c r="AM201" s="13"/>
      <c r="AN201" s="13"/>
      <c r="AO201" s="17">
        <v>3928</v>
      </c>
      <c r="AP201" s="17">
        <v>14926.95</v>
      </c>
      <c r="AQ201" s="13"/>
      <c r="AR201" s="17">
        <v>4926.95</v>
      </c>
      <c r="AS201" s="13"/>
      <c r="AT201" s="17">
        <v>10000</v>
      </c>
      <c r="AU201" s="13"/>
      <c r="AV201" s="17">
        <v>12629.88</v>
      </c>
      <c r="AW201" s="93"/>
      <c r="AX201" s="93"/>
      <c r="AY201" s="93"/>
      <c r="AZ201" s="93"/>
      <c r="BA201" s="93"/>
      <c r="BB201" s="93"/>
      <c r="BC201" s="93"/>
      <c r="BD201" s="93"/>
      <c r="BE201" s="93"/>
      <c r="BF201" s="93"/>
      <c r="BG201" s="93"/>
      <c r="BH201" s="93"/>
      <c r="BI201" s="93"/>
      <c r="BJ201" s="93"/>
      <c r="BK201" s="93"/>
      <c r="BL201" s="93"/>
      <c r="BM201" s="93"/>
      <c r="BN201" s="93"/>
      <c r="BO201" s="93"/>
      <c r="BP201" s="93"/>
      <c r="BQ201" s="93"/>
      <c r="BR201">
        <f>SUMIF('ОПС ЯН'!$A$5:$A$375,A201,'ОПС ЯН'!$B$5:$B$375)</f>
        <v>5842.73</v>
      </c>
      <c r="BT201">
        <f>SUMIF('ФОМС ЯН'!$A$5:$A$360,A201,'ФОМС ЯН'!$B$5:$B$360)</f>
        <v>0</v>
      </c>
      <c r="BU201">
        <f>SUMIF('ФСС ЯН'!$A$5:$A$375,A201,'ФСС ЯН'!$B$5:$B$375)</f>
        <v>478.04</v>
      </c>
      <c r="BV201">
        <f>SUMIF('ФСС НС ЯН'!$A$5:$A$375,A201,'ФСС НС ЯН'!$B$5:$B$375)</f>
        <v>557.72</v>
      </c>
      <c r="BW201">
        <f t="shared" si="89"/>
        <v>0</v>
      </c>
      <c r="BX201">
        <f t="shared" si="90"/>
        <v>0</v>
      </c>
      <c r="BY201">
        <f t="shared" si="91"/>
        <v>0</v>
      </c>
      <c r="BZ201">
        <f t="shared" si="92"/>
        <v>0</v>
      </c>
      <c r="CA201">
        <f t="shared" si="93"/>
        <v>0</v>
      </c>
      <c r="CB201">
        <f t="shared" si="94"/>
        <v>0</v>
      </c>
    </row>
    <row r="202" spans="1:80" ht="11.1" hidden="1" customHeight="1" outlineLevel="5" x14ac:dyDescent="0.2">
      <c r="A202" s="19" t="s">
        <v>234</v>
      </c>
      <c r="B202" s="64">
        <f t="shared" ref="B202:B265" si="125">COUNTIF(E202,"&gt;0")</f>
        <v>1</v>
      </c>
      <c r="C202" s="37">
        <v>20</v>
      </c>
      <c r="D202" s="17">
        <v>2536</v>
      </c>
      <c r="E202" s="17">
        <v>15625</v>
      </c>
      <c r="F202" s="13"/>
      <c r="G202" s="13"/>
      <c r="H202" s="17">
        <v>6665</v>
      </c>
      <c r="I202" s="17">
        <v>8960</v>
      </c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2"/>
      <c r="Y202" s="13"/>
      <c r="Z202" s="13"/>
      <c r="AA202" s="13"/>
      <c r="AB202" s="13"/>
      <c r="AC202" s="13"/>
      <c r="AD202" s="13"/>
      <c r="AE202" s="13"/>
      <c r="AF202" s="13"/>
      <c r="AG202" s="17">
        <v>1800</v>
      </c>
      <c r="AH202" s="17">
        <v>1800</v>
      </c>
      <c r="AI202" s="17">
        <v>2265</v>
      </c>
      <c r="AJ202" s="13"/>
      <c r="AK202" s="13"/>
      <c r="AL202" s="13"/>
      <c r="AM202" s="13"/>
      <c r="AN202" s="13"/>
      <c r="AO202" s="17">
        <v>2265</v>
      </c>
      <c r="AP202" s="17">
        <v>2536</v>
      </c>
      <c r="AQ202" s="13"/>
      <c r="AR202" s="17">
        <v>2536</v>
      </c>
      <c r="AS202" s="13"/>
      <c r="AT202" s="13"/>
      <c r="AU202" s="13"/>
      <c r="AV202" s="17">
        <v>13360</v>
      </c>
      <c r="AW202" s="93"/>
      <c r="AX202" s="93"/>
      <c r="AY202" s="93"/>
      <c r="AZ202" s="93"/>
      <c r="BA202" s="93"/>
      <c r="BB202" s="93"/>
      <c r="BC202" s="93"/>
      <c r="BD202" s="93"/>
      <c r="BE202" s="93"/>
      <c r="BF202" s="93"/>
      <c r="BG202" s="93"/>
      <c r="BH202" s="93"/>
      <c r="BI202" s="93"/>
      <c r="BJ202" s="93"/>
      <c r="BK202" s="93"/>
      <c r="BL202" s="93"/>
      <c r="BM202" s="93"/>
      <c r="BN202" s="93"/>
      <c r="BO202" s="93"/>
      <c r="BP202" s="93"/>
      <c r="BQ202" s="93"/>
      <c r="BR202">
        <f>SUMIF('ОПС ЯН'!$A$5:$A$375,A202,'ОПС ЯН'!$B$5:$B$375)</f>
        <v>3833.5</v>
      </c>
      <c r="BT202">
        <f>SUMIF('ФОМС ЯН'!$A$5:$A$360,A202,'ФОМС ЯН'!$B$5:$B$360)</f>
        <v>888.68</v>
      </c>
      <c r="BU202">
        <f>SUMIF('ФСС ЯН'!$A$5:$A$375,A202,'ФСС ЯН'!$B$5:$B$375)</f>
        <v>505.33</v>
      </c>
      <c r="BV202">
        <f>SUMIF('ФСС НС ЯН'!$A$5:$A$375,A202,'ФСС НС ЯН'!$B$5:$B$375)</f>
        <v>365.92</v>
      </c>
      <c r="BW202">
        <f t="shared" ref="BW202:BW265" si="126">IF(AA202&gt;0,AA202*13%,0)</f>
        <v>0</v>
      </c>
      <c r="BX202">
        <f t="shared" ref="BX202:BX265" si="127">IF($AA$9&gt;0,$AA$9*22%,0)</f>
        <v>0</v>
      </c>
      <c r="BY202">
        <f t="shared" ref="BY202:BY265" si="128">IF($AA$9&gt;0,$AA$9*0%,0)</f>
        <v>0</v>
      </c>
      <c r="BZ202">
        <f t="shared" ref="BZ202:BZ265" si="129">IF($AA$9&gt;0,$AA$9*5.1%,0)</f>
        <v>0</v>
      </c>
      <c r="CA202">
        <f t="shared" ref="CA202:CA265" si="130">IF($AA$9&gt;0,$AA$9*2.9%,0)</f>
        <v>0</v>
      </c>
      <c r="CB202">
        <f t="shared" ref="CB202:CB265" si="131">IF($AA$9&gt;0,$AA$9*2.1%,0)</f>
        <v>0</v>
      </c>
    </row>
    <row r="203" spans="1:80" ht="11.1" hidden="1" customHeight="1" outlineLevel="5" x14ac:dyDescent="0.2">
      <c r="A203" s="19" t="s">
        <v>235</v>
      </c>
      <c r="B203" s="64">
        <f t="shared" si="125"/>
        <v>1</v>
      </c>
      <c r="C203" s="37">
        <v>20</v>
      </c>
      <c r="D203" s="17">
        <v>13790.6</v>
      </c>
      <c r="E203" s="17">
        <v>26562.5</v>
      </c>
      <c r="F203" s="13"/>
      <c r="G203" s="17">
        <v>1562.5</v>
      </c>
      <c r="H203" s="17">
        <v>8614.2000000000007</v>
      </c>
      <c r="I203" s="17">
        <v>16385.8</v>
      </c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7">
        <v>4150</v>
      </c>
      <c r="AH203" s="17">
        <v>4150</v>
      </c>
      <c r="AI203" s="17">
        <v>3811</v>
      </c>
      <c r="AJ203" s="13"/>
      <c r="AK203" s="13"/>
      <c r="AL203" s="13"/>
      <c r="AM203" s="13"/>
      <c r="AN203" s="13"/>
      <c r="AO203" s="17">
        <v>3811</v>
      </c>
      <c r="AP203" s="17">
        <v>23790.6</v>
      </c>
      <c r="AQ203" s="13"/>
      <c r="AR203" s="17">
        <v>13790.6</v>
      </c>
      <c r="AS203" s="13"/>
      <c r="AT203" s="17">
        <v>10000</v>
      </c>
      <c r="AU203" s="13"/>
      <c r="AV203" s="17">
        <v>12751.5</v>
      </c>
      <c r="AW203" s="93"/>
      <c r="AX203" s="93"/>
      <c r="AY203" s="93"/>
      <c r="AZ203" s="93"/>
      <c r="BA203" s="93"/>
      <c r="BB203" s="93"/>
      <c r="BC203" s="93"/>
      <c r="BD203" s="93"/>
      <c r="BE203" s="93"/>
      <c r="BF203" s="93"/>
      <c r="BG203" s="93"/>
      <c r="BH203" s="93"/>
      <c r="BI203" s="93"/>
      <c r="BJ203" s="93"/>
      <c r="BK203" s="93"/>
      <c r="BL203" s="93"/>
      <c r="BM203" s="93"/>
      <c r="BN203" s="93"/>
      <c r="BO203" s="93"/>
      <c r="BP203" s="93"/>
      <c r="BQ203" s="93"/>
      <c r="BR203">
        <f>SUMIF('ОПС ЯН'!$A$5:$A$375,A203,'ОПС ЯН'!$B$5:$B$375)</f>
        <v>6756.75</v>
      </c>
      <c r="BT203">
        <f>SUMIF('ФОМС ЯН'!$A$5:$A$360,A203,'ФОМС ЯН'!$B$5:$B$360)</f>
        <v>1566.34</v>
      </c>
      <c r="BU203">
        <f>SUMIF('ФСС ЯН'!$A$5:$A$375,A203,'ФСС ЯН'!$B$5:$B$375)</f>
        <v>890.66</v>
      </c>
      <c r="BV203">
        <f>SUMIF('ФСС НС ЯН'!$A$5:$A$375,A203,'ФСС НС ЯН'!$B$5:$B$375)</f>
        <v>644.96</v>
      </c>
      <c r="BW203">
        <f t="shared" si="126"/>
        <v>0</v>
      </c>
      <c r="BX203">
        <f t="shared" si="127"/>
        <v>0</v>
      </c>
      <c r="BY203">
        <f t="shared" si="128"/>
        <v>0</v>
      </c>
      <c r="BZ203">
        <f t="shared" si="129"/>
        <v>0</v>
      </c>
      <c r="CA203">
        <f t="shared" si="130"/>
        <v>0</v>
      </c>
      <c r="CB203">
        <f t="shared" si="131"/>
        <v>0</v>
      </c>
    </row>
    <row r="204" spans="1:80" ht="11.1" hidden="1" customHeight="1" outlineLevel="5" x14ac:dyDescent="0.2">
      <c r="A204" s="19" t="s">
        <v>236</v>
      </c>
      <c r="B204" s="64">
        <f t="shared" si="125"/>
        <v>1</v>
      </c>
      <c r="C204" s="37">
        <v>12</v>
      </c>
      <c r="D204" s="17">
        <v>3636</v>
      </c>
      <c r="E204" s="17">
        <v>25000</v>
      </c>
      <c r="F204" s="13"/>
      <c r="G204" s="13"/>
      <c r="H204" s="17">
        <v>9166.99</v>
      </c>
      <c r="I204" s="17">
        <v>15833.01</v>
      </c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7">
        <v>2670</v>
      </c>
      <c r="AH204" s="17">
        <v>2670</v>
      </c>
      <c r="AI204" s="17">
        <v>3597</v>
      </c>
      <c r="AJ204" s="13"/>
      <c r="AK204" s="13"/>
      <c r="AL204" s="13"/>
      <c r="AM204" s="13"/>
      <c r="AN204" s="13"/>
      <c r="AO204" s="17">
        <v>3597</v>
      </c>
      <c r="AP204" s="17">
        <v>13636</v>
      </c>
      <c r="AQ204" s="13"/>
      <c r="AR204" s="17">
        <v>3636</v>
      </c>
      <c r="AS204" s="13"/>
      <c r="AT204" s="17">
        <v>10000</v>
      </c>
      <c r="AU204" s="13"/>
      <c r="AV204" s="17">
        <v>11403</v>
      </c>
      <c r="AW204" s="93"/>
      <c r="AX204" s="93"/>
      <c r="AY204" s="93"/>
      <c r="AZ204" s="93"/>
      <c r="BA204" s="93"/>
      <c r="BB204" s="93"/>
      <c r="BC204" s="93"/>
      <c r="BD204" s="93"/>
      <c r="BE204" s="93"/>
      <c r="BF204" s="93"/>
      <c r="BG204" s="93"/>
      <c r="BH204" s="93"/>
      <c r="BI204" s="93"/>
      <c r="BJ204" s="93"/>
      <c r="BK204" s="93"/>
      <c r="BL204" s="93"/>
      <c r="BM204" s="93"/>
      <c r="BN204" s="93"/>
      <c r="BO204" s="93"/>
      <c r="BP204" s="93"/>
      <c r="BQ204" s="93"/>
      <c r="BR204">
        <f>SUMIF('ОПС ЯН'!$A$5:$A$375,A204,'ОПС ЯН'!$B$5:$B$375)</f>
        <v>6087.4</v>
      </c>
      <c r="BT204">
        <f>SUMIF('ФОМС ЯН'!$A$5:$A$360,A204,'ФОМС ЯН'!$B$5:$B$360)</f>
        <v>1411.17</v>
      </c>
      <c r="BU204">
        <f>SUMIF('ФСС ЯН'!$A$5:$A$375,A204,'ФСС ЯН'!$B$5:$B$375)</f>
        <v>802.43</v>
      </c>
      <c r="BV204">
        <f>SUMIF('ФСС НС ЯН'!$A$5:$A$375,A204,'ФСС НС ЯН'!$B$5:$B$375)</f>
        <v>581.07000000000005</v>
      </c>
      <c r="BW204">
        <f t="shared" si="126"/>
        <v>0</v>
      </c>
      <c r="BX204">
        <f t="shared" si="127"/>
        <v>0</v>
      </c>
      <c r="BY204">
        <f t="shared" si="128"/>
        <v>0</v>
      </c>
      <c r="BZ204">
        <f t="shared" si="129"/>
        <v>0</v>
      </c>
      <c r="CA204">
        <f t="shared" si="130"/>
        <v>0</v>
      </c>
      <c r="CB204">
        <f t="shared" si="131"/>
        <v>0</v>
      </c>
    </row>
    <row r="205" spans="1:80" ht="11.1" hidden="1" customHeight="1" outlineLevel="5" x14ac:dyDescent="0.2">
      <c r="A205" s="19" t="s">
        <v>237</v>
      </c>
      <c r="B205" s="64">
        <f t="shared" si="125"/>
        <v>1</v>
      </c>
      <c r="C205" s="37">
        <v>15</v>
      </c>
      <c r="D205" s="17">
        <v>2709.08</v>
      </c>
      <c r="E205" s="17">
        <v>6250</v>
      </c>
      <c r="F205" s="13"/>
      <c r="G205" s="13"/>
      <c r="H205" s="17">
        <v>2585.79</v>
      </c>
      <c r="I205" s="17">
        <v>3664.21</v>
      </c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2"/>
      <c r="W205" s="13"/>
      <c r="X205" s="12"/>
      <c r="Y205" s="13"/>
      <c r="Z205" s="13"/>
      <c r="AA205" s="13"/>
      <c r="AB205" s="13"/>
      <c r="AC205" s="13"/>
      <c r="AD205" s="13"/>
      <c r="AE205" s="13"/>
      <c r="AF205" s="13"/>
      <c r="AG205" s="17">
        <v>1070</v>
      </c>
      <c r="AH205" s="17">
        <v>1070</v>
      </c>
      <c r="AI205" s="16">
        <v>952</v>
      </c>
      <c r="AJ205" s="13"/>
      <c r="AK205" s="13"/>
      <c r="AL205" s="13"/>
      <c r="AM205" s="13"/>
      <c r="AN205" s="13"/>
      <c r="AO205" s="16">
        <v>952</v>
      </c>
      <c r="AP205" s="17">
        <v>2709.08</v>
      </c>
      <c r="AQ205" s="13"/>
      <c r="AR205" s="17">
        <v>2709.08</v>
      </c>
      <c r="AS205" s="13"/>
      <c r="AT205" s="13"/>
      <c r="AU205" s="13"/>
      <c r="AV205" s="17">
        <v>5298</v>
      </c>
      <c r="AW205" s="93"/>
      <c r="AX205" s="93"/>
      <c r="AY205" s="93"/>
      <c r="AZ205" s="93"/>
      <c r="BA205" s="93"/>
      <c r="BB205" s="93"/>
      <c r="BC205" s="93"/>
      <c r="BD205" s="93"/>
      <c r="BE205" s="93"/>
      <c r="BF205" s="93"/>
      <c r="BG205" s="93"/>
      <c r="BH205" s="93"/>
      <c r="BI205" s="93"/>
      <c r="BJ205" s="93"/>
      <c r="BK205" s="93"/>
      <c r="BL205" s="93"/>
      <c r="BM205" s="93"/>
      <c r="BN205" s="93"/>
      <c r="BO205" s="93"/>
      <c r="BP205" s="93"/>
      <c r="BQ205" s="93"/>
      <c r="BR205">
        <f>SUMIF('ОПС ЯН'!$A$5:$A$375,A205,'ОПС ЯН'!$B$5:$B$375)</f>
        <v>1610.4</v>
      </c>
      <c r="BT205">
        <f>SUMIF('ФОМС ЯН'!$A$5:$A$360,A205,'ФОМС ЯН'!$B$5:$B$360)</f>
        <v>373.32</v>
      </c>
      <c r="BU205">
        <f>SUMIF('ФСС ЯН'!$A$5:$A$375,A205,'ФСС ЯН'!$B$5:$B$375)</f>
        <v>212.28</v>
      </c>
      <c r="BV205">
        <f>SUMIF('ФСС НС ЯН'!$A$5:$A$375,A205,'ФСС НС ЯН'!$B$5:$B$375)</f>
        <v>153.72</v>
      </c>
      <c r="BW205">
        <f t="shared" si="126"/>
        <v>0</v>
      </c>
      <c r="BX205">
        <f t="shared" si="127"/>
        <v>0</v>
      </c>
      <c r="BY205">
        <f t="shared" si="128"/>
        <v>0</v>
      </c>
      <c r="BZ205">
        <f t="shared" si="129"/>
        <v>0</v>
      </c>
      <c r="CA205">
        <f t="shared" si="130"/>
        <v>0</v>
      </c>
      <c r="CB205">
        <f t="shared" si="131"/>
        <v>0</v>
      </c>
    </row>
    <row r="206" spans="1:80" ht="11.1" hidden="1" customHeight="1" outlineLevel="5" x14ac:dyDescent="0.2">
      <c r="A206" s="19" t="s">
        <v>238</v>
      </c>
      <c r="B206" s="64">
        <f t="shared" si="125"/>
        <v>1</v>
      </c>
      <c r="C206" s="37">
        <v>16</v>
      </c>
      <c r="D206" s="17">
        <v>6293</v>
      </c>
      <c r="E206" s="17">
        <v>38911.919999999998</v>
      </c>
      <c r="F206" s="13"/>
      <c r="G206" s="17">
        <v>9375</v>
      </c>
      <c r="H206" s="13"/>
      <c r="I206" s="12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7">
        <v>29536.92</v>
      </c>
      <c r="V206" s="13"/>
      <c r="W206" s="13"/>
      <c r="X206" s="12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7">
        <v>4695</v>
      </c>
      <c r="AJ206" s="13"/>
      <c r="AK206" s="13"/>
      <c r="AL206" s="13"/>
      <c r="AM206" s="13"/>
      <c r="AN206" s="13"/>
      <c r="AO206" s="17">
        <v>4695</v>
      </c>
      <c r="AP206" s="17">
        <v>39053.919999999998</v>
      </c>
      <c r="AQ206" s="17">
        <v>26060.92</v>
      </c>
      <c r="AR206" s="17">
        <v>6293</v>
      </c>
      <c r="AS206" s="13"/>
      <c r="AT206" s="17">
        <v>6700</v>
      </c>
      <c r="AU206" s="13"/>
      <c r="AV206" s="17">
        <v>1456</v>
      </c>
      <c r="AW206" s="93"/>
      <c r="AX206" s="93"/>
      <c r="AY206" s="93"/>
      <c r="AZ206" s="93"/>
      <c r="BA206" s="93"/>
      <c r="BB206" s="93"/>
      <c r="BC206" s="93"/>
      <c r="BD206" s="93"/>
      <c r="BE206" s="93"/>
      <c r="BF206" s="93"/>
      <c r="BG206" s="93"/>
      <c r="BH206" s="93"/>
      <c r="BI206" s="93"/>
      <c r="BJ206" s="93"/>
      <c r="BK206" s="93"/>
      <c r="BL206" s="93"/>
      <c r="BM206" s="93"/>
      <c r="BN206" s="93"/>
      <c r="BO206" s="93"/>
      <c r="BP206" s="93"/>
      <c r="BQ206" s="93"/>
      <c r="BR206">
        <f>SUMIF('ОПС ЯН'!$A$5:$A$375,A206,'ОПС ЯН'!$B$5:$B$375)</f>
        <v>8560.6200000000008</v>
      </c>
      <c r="BT206">
        <f>SUMIF('ФОМС ЯН'!$A$5:$A$360,A206,'ФОМС ЯН'!$B$5:$B$360)</f>
        <v>1984.51</v>
      </c>
      <c r="BU206">
        <f>SUMIF('ФСС ЯН'!$A$5:$A$375,A206,'ФСС ЯН'!$B$5:$B$375)</f>
        <v>1128.45</v>
      </c>
      <c r="BV206">
        <f>SUMIF('ФСС НС ЯН'!$A$5:$A$375,A206,'ФСС НС ЯН'!$B$5:$B$375)</f>
        <v>817.15</v>
      </c>
      <c r="BW206">
        <f t="shared" si="126"/>
        <v>0</v>
      </c>
      <c r="BX206">
        <f t="shared" si="127"/>
        <v>0</v>
      </c>
      <c r="BY206">
        <f t="shared" si="128"/>
        <v>0</v>
      </c>
      <c r="BZ206">
        <f t="shared" si="129"/>
        <v>0</v>
      </c>
      <c r="CA206">
        <f t="shared" si="130"/>
        <v>0</v>
      </c>
      <c r="CB206">
        <f t="shared" si="131"/>
        <v>0</v>
      </c>
    </row>
    <row r="207" spans="1:80" ht="11.1" hidden="1" customHeight="1" outlineLevel="5" x14ac:dyDescent="0.2">
      <c r="A207" s="19" t="s">
        <v>239</v>
      </c>
      <c r="B207" s="64">
        <f t="shared" si="125"/>
        <v>1</v>
      </c>
      <c r="C207" s="37">
        <v>15</v>
      </c>
      <c r="D207" s="17">
        <v>4650.75</v>
      </c>
      <c r="E207" s="17">
        <v>25000</v>
      </c>
      <c r="F207" s="13"/>
      <c r="G207" s="13"/>
      <c r="H207" s="17">
        <v>10664</v>
      </c>
      <c r="I207" s="17">
        <v>14336</v>
      </c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7">
        <v>2400</v>
      </c>
      <c r="AH207" s="17">
        <v>2400</v>
      </c>
      <c r="AI207" s="17">
        <v>3562</v>
      </c>
      <c r="AJ207" s="13"/>
      <c r="AK207" s="13"/>
      <c r="AL207" s="13"/>
      <c r="AM207" s="13"/>
      <c r="AN207" s="13"/>
      <c r="AO207" s="17">
        <v>3562</v>
      </c>
      <c r="AP207" s="17">
        <v>14650.75</v>
      </c>
      <c r="AQ207" s="13"/>
      <c r="AR207" s="17">
        <v>4650.75</v>
      </c>
      <c r="AS207" s="13"/>
      <c r="AT207" s="17">
        <v>10000</v>
      </c>
      <c r="AU207" s="13"/>
      <c r="AV207" s="17">
        <v>11438</v>
      </c>
      <c r="AW207" s="93"/>
      <c r="AX207" s="93"/>
      <c r="AY207" s="93"/>
      <c r="AZ207" s="93"/>
      <c r="BA207" s="93"/>
      <c r="BB207" s="93"/>
      <c r="BC207" s="93"/>
      <c r="BD207" s="93"/>
      <c r="BE207" s="93"/>
      <c r="BF207" s="93"/>
      <c r="BG207" s="93"/>
      <c r="BH207" s="93"/>
      <c r="BI207" s="93"/>
      <c r="BJ207" s="93"/>
      <c r="BK207" s="93"/>
      <c r="BL207" s="93"/>
      <c r="BM207" s="93"/>
      <c r="BN207" s="93"/>
      <c r="BO207" s="93"/>
      <c r="BP207" s="93"/>
      <c r="BQ207" s="93"/>
      <c r="BR207">
        <f>SUMIF('ОПС ЯН'!$A$5:$A$375,A207,'ОПС ЯН'!$B$5:$B$375)</f>
        <v>6028</v>
      </c>
      <c r="BT207">
        <f>SUMIF('ФОМС ЯН'!$A$5:$A$360,A207,'ФОМС ЯН'!$B$5:$B$360)</f>
        <v>1397.4</v>
      </c>
      <c r="BU207">
        <f>SUMIF('ФСС ЯН'!$A$5:$A$375,A207,'ФСС ЯН'!$B$5:$B$375)</f>
        <v>794.6</v>
      </c>
      <c r="BV207">
        <f>SUMIF('ФСС НС ЯН'!$A$5:$A$375,A207,'ФСС НС ЯН'!$B$5:$B$375)</f>
        <v>575.4</v>
      </c>
      <c r="BW207">
        <f t="shared" si="126"/>
        <v>0</v>
      </c>
      <c r="BX207">
        <f t="shared" si="127"/>
        <v>0</v>
      </c>
      <c r="BY207">
        <f t="shared" si="128"/>
        <v>0</v>
      </c>
      <c r="BZ207">
        <f t="shared" si="129"/>
        <v>0</v>
      </c>
      <c r="CA207">
        <f t="shared" si="130"/>
        <v>0</v>
      </c>
      <c r="CB207">
        <f t="shared" si="131"/>
        <v>0</v>
      </c>
    </row>
    <row r="208" spans="1:80" ht="11.1" hidden="1" customHeight="1" outlineLevel="5" x14ac:dyDescent="0.2">
      <c r="A208" s="19" t="s">
        <v>240</v>
      </c>
      <c r="B208" s="64">
        <f t="shared" si="125"/>
        <v>1</v>
      </c>
      <c r="C208" s="37">
        <v>16</v>
      </c>
      <c r="D208" s="17">
        <v>16689.75</v>
      </c>
      <c r="E208" s="17">
        <v>46557.04</v>
      </c>
      <c r="F208" s="13"/>
      <c r="G208" s="13"/>
      <c r="H208" s="17">
        <v>3999</v>
      </c>
      <c r="I208" s="17">
        <v>5376</v>
      </c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7">
        <v>37182.04</v>
      </c>
      <c r="V208" s="13"/>
      <c r="W208" s="13"/>
      <c r="X208" s="12"/>
      <c r="Y208" s="13"/>
      <c r="Z208" s="13"/>
      <c r="AA208" s="13"/>
      <c r="AB208" s="13"/>
      <c r="AC208" s="13"/>
      <c r="AD208" s="13"/>
      <c r="AE208" s="13"/>
      <c r="AF208" s="13"/>
      <c r="AG208" s="16">
        <v>780</v>
      </c>
      <c r="AH208" s="16">
        <v>780</v>
      </c>
      <c r="AI208" s="17">
        <v>6154</v>
      </c>
      <c r="AJ208" s="13"/>
      <c r="AK208" s="13"/>
      <c r="AL208" s="13"/>
      <c r="AM208" s="13"/>
      <c r="AN208" s="13"/>
      <c r="AO208" s="17">
        <v>6154</v>
      </c>
      <c r="AP208" s="17">
        <v>49037.79</v>
      </c>
      <c r="AQ208" s="17">
        <v>32348.04</v>
      </c>
      <c r="AR208" s="17">
        <v>16689.75</v>
      </c>
      <c r="AS208" s="13"/>
      <c r="AT208" s="13"/>
      <c r="AU208" s="13"/>
      <c r="AV208" s="17">
        <v>8055</v>
      </c>
      <c r="AW208" s="93"/>
      <c r="AX208" s="93"/>
      <c r="AY208" s="93"/>
      <c r="AZ208" s="93"/>
      <c r="BA208" s="93"/>
      <c r="BB208" s="93"/>
      <c r="BC208" s="93"/>
      <c r="BD208" s="93"/>
      <c r="BE208" s="93"/>
      <c r="BF208" s="93"/>
      <c r="BG208" s="93"/>
      <c r="BH208" s="93"/>
      <c r="BI208" s="93"/>
      <c r="BJ208" s="93"/>
      <c r="BK208" s="93"/>
      <c r="BL208" s="93"/>
      <c r="BM208" s="93"/>
      <c r="BN208" s="93"/>
      <c r="BO208" s="93"/>
      <c r="BP208" s="93"/>
      <c r="BQ208" s="93"/>
      <c r="BR208">
        <f>SUMIF('ОПС ЯН'!$A$5:$A$375,A208,'ОПС ЯН'!$B$5:$B$375)</f>
        <v>10414.15</v>
      </c>
      <c r="BT208">
        <f>SUMIF('ФОМС ЯН'!$A$5:$A$360,A208,'ФОМС ЯН'!$B$5:$B$360)</f>
        <v>2414.19</v>
      </c>
      <c r="BU208">
        <f>SUMIF('ФСС ЯН'!$A$5:$A$375,A208,'ФСС ЯН'!$B$5:$B$375)</f>
        <v>1372.77</v>
      </c>
      <c r="BV208">
        <f>SUMIF('ФСС НС ЯН'!$A$5:$A$375,A208,'ФСС НС ЯН'!$B$5:$B$375)</f>
        <v>994.08</v>
      </c>
      <c r="BW208">
        <f t="shared" si="126"/>
        <v>0</v>
      </c>
      <c r="BX208">
        <f t="shared" si="127"/>
        <v>0</v>
      </c>
      <c r="BY208">
        <f t="shared" si="128"/>
        <v>0</v>
      </c>
      <c r="BZ208">
        <f t="shared" si="129"/>
        <v>0</v>
      </c>
      <c r="CA208">
        <f t="shared" si="130"/>
        <v>0</v>
      </c>
      <c r="CB208">
        <f t="shared" si="131"/>
        <v>0</v>
      </c>
    </row>
    <row r="209" spans="1:80" ht="11.1" hidden="1" customHeight="1" outlineLevel="5" x14ac:dyDescent="0.2">
      <c r="A209" s="19" t="s">
        <v>241</v>
      </c>
      <c r="B209" s="64">
        <f t="shared" si="125"/>
        <v>1</v>
      </c>
      <c r="C209" s="37">
        <v>0</v>
      </c>
      <c r="D209" s="16">
        <v>6</v>
      </c>
      <c r="E209" s="17">
        <v>7812.5</v>
      </c>
      <c r="F209" s="13"/>
      <c r="G209" s="13"/>
      <c r="H209" s="17">
        <v>3195.82</v>
      </c>
      <c r="I209" s="17">
        <v>4616.68</v>
      </c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2"/>
      <c r="W209" s="13"/>
      <c r="X209" s="12"/>
      <c r="Y209" s="13"/>
      <c r="Z209" s="13"/>
      <c r="AA209" s="13"/>
      <c r="AB209" s="13"/>
      <c r="AC209" s="13"/>
      <c r="AD209" s="13"/>
      <c r="AE209" s="13"/>
      <c r="AF209" s="13"/>
      <c r="AG209" s="17">
        <v>1470</v>
      </c>
      <c r="AH209" s="17">
        <v>1470</v>
      </c>
      <c r="AI209" s="17">
        <v>1207</v>
      </c>
      <c r="AJ209" s="13"/>
      <c r="AK209" s="13"/>
      <c r="AL209" s="13"/>
      <c r="AM209" s="13"/>
      <c r="AN209" s="13"/>
      <c r="AO209" s="17">
        <v>1207</v>
      </c>
      <c r="AP209" s="16">
        <v>6</v>
      </c>
      <c r="AQ209" s="13"/>
      <c r="AR209" s="16">
        <v>6</v>
      </c>
      <c r="AS209" s="13"/>
      <c r="AT209" s="13"/>
      <c r="AU209" s="13"/>
      <c r="AV209" s="17">
        <v>6605.5</v>
      </c>
      <c r="AW209" s="93"/>
      <c r="AX209" s="93"/>
      <c r="AY209" s="93"/>
      <c r="AZ209" s="93"/>
      <c r="BA209" s="93"/>
      <c r="BB209" s="93"/>
      <c r="BC209" s="93"/>
      <c r="BD209" s="93"/>
      <c r="BE209" s="93"/>
      <c r="BF209" s="93"/>
      <c r="BG209" s="93"/>
      <c r="BH209" s="93"/>
      <c r="BI209" s="93"/>
      <c r="BJ209" s="93"/>
      <c r="BK209" s="93"/>
      <c r="BL209" s="93"/>
      <c r="BM209" s="93"/>
      <c r="BN209" s="93"/>
      <c r="BO209" s="93"/>
      <c r="BP209" s="93"/>
      <c r="BQ209" s="93"/>
      <c r="BR209">
        <f>SUMIF('ОПС ЯН'!$A$5:$A$375,A209,'ОПС ЯН'!$B$5:$B$375)</f>
        <v>2042.15</v>
      </c>
      <c r="BT209">
        <f>SUMIF('ФОМС ЯН'!$A$5:$A$360,A209,'ФОМС ЯН'!$B$5:$B$360)</f>
        <v>473.41</v>
      </c>
      <c r="BU209">
        <f>SUMIF('ФСС ЯН'!$A$5:$A$375,A209,'ФСС ЯН'!$B$5:$B$375)</f>
        <v>269.19</v>
      </c>
      <c r="BV209">
        <f>SUMIF('ФСС НС ЯН'!$A$5:$A$375,A209,'ФСС НС ЯН'!$B$5:$B$375)</f>
        <v>194.93</v>
      </c>
      <c r="BW209">
        <f t="shared" si="126"/>
        <v>0</v>
      </c>
      <c r="BX209">
        <f t="shared" si="127"/>
        <v>0</v>
      </c>
      <c r="BY209">
        <f t="shared" si="128"/>
        <v>0</v>
      </c>
      <c r="BZ209">
        <f t="shared" si="129"/>
        <v>0</v>
      </c>
      <c r="CA209">
        <f t="shared" si="130"/>
        <v>0</v>
      </c>
      <c r="CB209">
        <f t="shared" si="131"/>
        <v>0</v>
      </c>
    </row>
    <row r="210" spans="1:80" ht="11.1" hidden="1" customHeight="1" outlineLevel="5" x14ac:dyDescent="0.2">
      <c r="A210" s="19" t="s">
        <v>242</v>
      </c>
      <c r="B210" s="64">
        <f t="shared" si="125"/>
        <v>1</v>
      </c>
      <c r="C210" s="37">
        <v>2</v>
      </c>
      <c r="D210" s="16">
        <v>64</v>
      </c>
      <c r="E210" s="17">
        <v>3125</v>
      </c>
      <c r="F210" s="13"/>
      <c r="G210" s="17">
        <v>3125</v>
      </c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2"/>
      <c r="W210" s="13"/>
      <c r="X210" s="12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6">
        <v>42</v>
      </c>
      <c r="AJ210" s="13"/>
      <c r="AK210" s="13"/>
      <c r="AL210" s="13"/>
      <c r="AM210" s="13"/>
      <c r="AN210" s="13"/>
      <c r="AO210" s="16">
        <v>42</v>
      </c>
      <c r="AP210" s="16">
        <v>64</v>
      </c>
      <c r="AQ210" s="13"/>
      <c r="AR210" s="16">
        <v>64</v>
      </c>
      <c r="AS210" s="13"/>
      <c r="AT210" s="13"/>
      <c r="AU210" s="13"/>
      <c r="AV210" s="17">
        <v>3083</v>
      </c>
      <c r="AW210" s="93"/>
      <c r="AX210" s="93"/>
      <c r="AY210" s="93"/>
      <c r="AZ210" s="93"/>
      <c r="BA210" s="93"/>
      <c r="BB210" s="93"/>
      <c r="BC210" s="93"/>
      <c r="BD210" s="93"/>
      <c r="BE210" s="93"/>
      <c r="BF210" s="93"/>
      <c r="BG210" s="93"/>
      <c r="BH210" s="93"/>
      <c r="BI210" s="93"/>
      <c r="BJ210" s="93"/>
      <c r="BK210" s="93"/>
      <c r="BL210" s="93"/>
      <c r="BM210" s="93"/>
      <c r="BN210" s="93"/>
      <c r="BO210" s="93"/>
      <c r="BP210" s="93"/>
      <c r="BQ210" s="93"/>
      <c r="BR210">
        <f>SUMIF('ОПС ЯН'!$A$5:$A$375,A210,'ОПС ЯН'!$B$5:$B$375)</f>
        <v>687.5</v>
      </c>
      <c r="BT210">
        <f>SUMIF('ФОМС ЯН'!$A$5:$A$360,A210,'ФОМС ЯН'!$B$5:$B$360)</f>
        <v>159.38</v>
      </c>
      <c r="BU210">
        <f>SUMIF('ФСС ЯН'!$A$5:$A$375,A210,'ФСС ЯН'!$B$5:$B$375)</f>
        <v>90.63</v>
      </c>
      <c r="BV210">
        <f>SUMIF('ФСС НС ЯН'!$A$5:$A$375,A210,'ФСС НС ЯН'!$B$5:$B$375)</f>
        <v>65.62</v>
      </c>
      <c r="BW210">
        <f t="shared" si="126"/>
        <v>0</v>
      </c>
      <c r="BX210">
        <f t="shared" si="127"/>
        <v>0</v>
      </c>
      <c r="BY210">
        <f t="shared" si="128"/>
        <v>0</v>
      </c>
      <c r="BZ210">
        <f t="shared" si="129"/>
        <v>0</v>
      </c>
      <c r="CA210">
        <f t="shared" si="130"/>
        <v>0</v>
      </c>
      <c r="CB210">
        <f t="shared" si="131"/>
        <v>0</v>
      </c>
    </row>
    <row r="211" spans="1:80" ht="11.1" hidden="1" customHeight="1" outlineLevel="5" x14ac:dyDescent="0.2">
      <c r="A211" s="19" t="s">
        <v>243</v>
      </c>
      <c r="B211" s="64">
        <f t="shared" si="125"/>
        <v>1</v>
      </c>
      <c r="C211" s="37">
        <v>0</v>
      </c>
      <c r="D211" s="17">
        <v>46048.12</v>
      </c>
      <c r="E211" s="17">
        <v>36076.199999999997</v>
      </c>
      <c r="F211" s="13"/>
      <c r="G211" s="13"/>
      <c r="H211" s="13"/>
      <c r="I211" s="17">
        <v>36076.199999999997</v>
      </c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7">
        <v>4350</v>
      </c>
      <c r="AH211" s="17">
        <v>4350</v>
      </c>
      <c r="AI211" s="17">
        <v>5255</v>
      </c>
      <c r="AJ211" s="13"/>
      <c r="AK211" s="13"/>
      <c r="AL211" s="13"/>
      <c r="AM211" s="13"/>
      <c r="AN211" s="13"/>
      <c r="AO211" s="17">
        <v>5255</v>
      </c>
      <c r="AP211" s="17">
        <v>62048.12</v>
      </c>
      <c r="AQ211" s="17">
        <v>26521</v>
      </c>
      <c r="AR211" s="17">
        <v>19527.12</v>
      </c>
      <c r="AS211" s="13"/>
      <c r="AT211" s="17">
        <v>16000</v>
      </c>
      <c r="AU211" s="13"/>
      <c r="AV211" s="17">
        <v>14821.2</v>
      </c>
      <c r="AW211" s="93"/>
      <c r="AX211" s="93"/>
      <c r="AY211" s="93"/>
      <c r="AZ211" s="93"/>
      <c r="BA211" s="93"/>
      <c r="BB211" s="93"/>
      <c r="BC211" s="93"/>
      <c r="BD211" s="93"/>
      <c r="BE211" s="93"/>
      <c r="BF211" s="93"/>
      <c r="BG211" s="93"/>
      <c r="BH211" s="93"/>
      <c r="BI211" s="93"/>
      <c r="BJ211" s="93"/>
      <c r="BK211" s="93"/>
      <c r="BL211" s="93"/>
      <c r="BM211" s="93"/>
      <c r="BN211" s="93"/>
      <c r="BO211" s="93"/>
      <c r="BP211" s="93"/>
      <c r="BQ211" s="93"/>
      <c r="BR211">
        <f>SUMIF('ОПС ЯН'!$A$5:$A$375,A211,'ОПС ЯН'!$B$5:$B$375)</f>
        <v>8893.76</v>
      </c>
      <c r="BT211">
        <f>SUMIF('ФОМС ЯН'!$A$5:$A$360,A211,'ФОМС ЯН'!$B$5:$B$360)</f>
        <v>2061.7399999999998</v>
      </c>
      <c r="BU211">
        <f>SUMIF('ФСС ЯН'!$A$5:$A$375,A211,'ФСС ЯН'!$B$5:$B$375)</f>
        <v>1172.3599999999999</v>
      </c>
      <c r="BV211">
        <f>SUMIF('ФСС НС ЯН'!$A$5:$A$375,A211,'ФСС НС ЯН'!$B$5:$B$375)</f>
        <v>848.95</v>
      </c>
      <c r="BW211">
        <f t="shared" si="126"/>
        <v>0</v>
      </c>
      <c r="BX211">
        <f t="shared" si="127"/>
        <v>0</v>
      </c>
      <c r="BY211">
        <f t="shared" si="128"/>
        <v>0</v>
      </c>
      <c r="BZ211">
        <f t="shared" si="129"/>
        <v>0</v>
      </c>
      <c r="CA211">
        <f t="shared" si="130"/>
        <v>0</v>
      </c>
      <c r="CB211">
        <f t="shared" si="131"/>
        <v>0</v>
      </c>
    </row>
    <row r="212" spans="1:80" ht="11.1" hidden="1" customHeight="1" outlineLevel="5" x14ac:dyDescent="0.2">
      <c r="A212" s="19" t="s">
        <v>244</v>
      </c>
      <c r="B212" s="64">
        <f t="shared" si="125"/>
        <v>1</v>
      </c>
      <c r="C212" s="37">
        <v>13</v>
      </c>
      <c r="D212" s="17">
        <v>3016.5</v>
      </c>
      <c r="E212" s="17">
        <v>20312.5</v>
      </c>
      <c r="F212" s="13"/>
      <c r="G212" s="17">
        <v>20312.5</v>
      </c>
      <c r="H212" s="13"/>
      <c r="I212" s="12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2"/>
      <c r="W212" s="13"/>
      <c r="X212" s="12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7">
        <v>2459</v>
      </c>
      <c r="AJ212" s="13"/>
      <c r="AK212" s="13"/>
      <c r="AL212" s="13"/>
      <c r="AM212" s="13"/>
      <c r="AN212" s="13"/>
      <c r="AO212" s="17">
        <v>2459</v>
      </c>
      <c r="AP212" s="17">
        <v>9716.5</v>
      </c>
      <c r="AQ212" s="13"/>
      <c r="AR212" s="17">
        <v>3016.5</v>
      </c>
      <c r="AS212" s="13"/>
      <c r="AT212" s="17">
        <v>6700</v>
      </c>
      <c r="AU212" s="13"/>
      <c r="AV212" s="17">
        <v>11153.5</v>
      </c>
      <c r="AW212" s="93"/>
      <c r="AX212" s="93"/>
      <c r="AY212" s="93"/>
      <c r="AZ212" s="93"/>
      <c r="BA212" s="93"/>
      <c r="BB212" s="93"/>
      <c r="BC212" s="93"/>
      <c r="BD212" s="93"/>
      <c r="BE212" s="93"/>
      <c r="BF212" s="93"/>
      <c r="BG212" s="93"/>
      <c r="BH212" s="93"/>
      <c r="BI212" s="93"/>
      <c r="BJ212" s="93"/>
      <c r="BK212" s="93"/>
      <c r="BL212" s="93"/>
      <c r="BM212" s="93"/>
      <c r="BN212" s="93"/>
      <c r="BO212" s="93"/>
      <c r="BP212" s="93"/>
      <c r="BQ212" s="93"/>
      <c r="BR212">
        <f>SUMIF('ОПС ЯН'!$A$5:$A$375,A212,'ОПС ЯН'!$B$5:$B$375)</f>
        <v>4468.75</v>
      </c>
      <c r="BT212">
        <f>SUMIF('ФОМС ЯН'!$A$5:$A$360,A212,'ФОМС ЯН'!$B$5:$B$360)</f>
        <v>1035.94</v>
      </c>
      <c r="BU212">
        <f>SUMIF('ФСС ЯН'!$A$5:$A$375,A212,'ФСС ЯН'!$B$5:$B$375)</f>
        <v>589.05999999999995</v>
      </c>
      <c r="BV212">
        <f>SUMIF('ФСС НС ЯН'!$A$5:$A$375,A212,'ФСС НС ЯН'!$B$5:$B$375)</f>
        <v>426.56</v>
      </c>
      <c r="BW212">
        <f t="shared" si="126"/>
        <v>0</v>
      </c>
      <c r="BX212">
        <f t="shared" si="127"/>
        <v>0</v>
      </c>
      <c r="BY212">
        <f t="shared" si="128"/>
        <v>0</v>
      </c>
      <c r="BZ212">
        <f t="shared" si="129"/>
        <v>0</v>
      </c>
      <c r="CA212">
        <f t="shared" si="130"/>
        <v>0</v>
      </c>
      <c r="CB212">
        <f t="shared" si="131"/>
        <v>0</v>
      </c>
    </row>
    <row r="213" spans="1:80" ht="11.1" hidden="1" customHeight="1" outlineLevel="5" x14ac:dyDescent="0.2">
      <c r="A213" s="19" t="s">
        <v>245</v>
      </c>
      <c r="B213" s="64">
        <f t="shared" si="125"/>
        <v>1</v>
      </c>
      <c r="C213" s="37">
        <v>17</v>
      </c>
      <c r="D213" s="17">
        <v>2385.84</v>
      </c>
      <c r="E213" s="17">
        <v>16015.63</v>
      </c>
      <c r="F213" s="13"/>
      <c r="G213" s="13"/>
      <c r="H213" s="17">
        <v>6831.63</v>
      </c>
      <c r="I213" s="17">
        <v>9184</v>
      </c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2"/>
      <c r="Y213" s="13"/>
      <c r="Z213" s="13"/>
      <c r="AA213" s="13"/>
      <c r="AB213" s="13"/>
      <c r="AC213" s="13"/>
      <c r="AD213" s="13"/>
      <c r="AE213" s="13"/>
      <c r="AF213" s="13"/>
      <c r="AG213" s="17">
        <v>2250</v>
      </c>
      <c r="AH213" s="17">
        <v>2250</v>
      </c>
      <c r="AI213" s="17">
        <v>2375</v>
      </c>
      <c r="AJ213" s="13"/>
      <c r="AK213" s="13"/>
      <c r="AL213" s="13"/>
      <c r="AM213" s="13"/>
      <c r="AN213" s="13"/>
      <c r="AO213" s="17">
        <v>2375</v>
      </c>
      <c r="AP213" s="17">
        <v>2385.84</v>
      </c>
      <c r="AQ213" s="13"/>
      <c r="AR213" s="17">
        <v>2385.84</v>
      </c>
      <c r="AS213" s="13"/>
      <c r="AT213" s="13"/>
      <c r="AU213" s="13"/>
      <c r="AV213" s="17">
        <v>13640.63</v>
      </c>
      <c r="AW213" s="93"/>
      <c r="AX213" s="93"/>
      <c r="AY213" s="93"/>
      <c r="AZ213" s="93"/>
      <c r="BA213" s="93"/>
      <c r="BB213" s="93"/>
      <c r="BC213" s="93"/>
      <c r="BD213" s="93"/>
      <c r="BE213" s="93"/>
      <c r="BF213" s="93"/>
      <c r="BG213" s="93"/>
      <c r="BH213" s="93"/>
      <c r="BI213" s="93"/>
      <c r="BJ213" s="93"/>
      <c r="BK213" s="93"/>
      <c r="BL213" s="93"/>
      <c r="BM213" s="93"/>
      <c r="BN213" s="93"/>
      <c r="BO213" s="93"/>
      <c r="BP213" s="93"/>
      <c r="BQ213" s="93"/>
      <c r="BR213">
        <f>SUMIF('ОПС ЯН'!$A$5:$A$375,A213,'ОПС ЯН'!$B$5:$B$375)</f>
        <v>4018.44</v>
      </c>
      <c r="BT213">
        <f>SUMIF('ФОМС ЯН'!$A$5:$A$360,A213,'ФОМС ЯН'!$B$5:$B$360)</f>
        <v>931.55</v>
      </c>
      <c r="BU213">
        <f>SUMIF('ФСС ЯН'!$A$5:$A$375,A213,'ФСС ЯН'!$B$5:$B$375)</f>
        <v>529.70000000000005</v>
      </c>
      <c r="BV213">
        <f>SUMIF('ФСС НС ЯН'!$A$5:$A$375,A213,'ФСС НС ЯН'!$B$5:$B$375)</f>
        <v>383.58</v>
      </c>
      <c r="BW213">
        <f t="shared" si="126"/>
        <v>0</v>
      </c>
      <c r="BX213">
        <f t="shared" si="127"/>
        <v>0</v>
      </c>
      <c r="BY213">
        <f t="shared" si="128"/>
        <v>0</v>
      </c>
      <c r="BZ213">
        <f t="shared" si="129"/>
        <v>0</v>
      </c>
      <c r="CA213">
        <f t="shared" si="130"/>
        <v>0</v>
      </c>
      <c r="CB213">
        <f t="shared" si="131"/>
        <v>0</v>
      </c>
    </row>
    <row r="214" spans="1:80" ht="11.1" hidden="1" customHeight="1" outlineLevel="5" x14ac:dyDescent="0.2">
      <c r="A214" s="19" t="s">
        <v>246</v>
      </c>
      <c r="B214" s="64">
        <f t="shared" si="125"/>
        <v>1</v>
      </c>
      <c r="C214" s="37">
        <v>20</v>
      </c>
      <c r="D214" s="17">
        <v>5185</v>
      </c>
      <c r="E214" s="17">
        <v>28125</v>
      </c>
      <c r="F214" s="13"/>
      <c r="G214" s="17">
        <v>17187.5</v>
      </c>
      <c r="H214" s="17">
        <v>2694.3</v>
      </c>
      <c r="I214" s="17">
        <v>8243.2000000000007</v>
      </c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7">
        <v>1290</v>
      </c>
      <c r="AH214" s="17">
        <v>1290</v>
      </c>
      <c r="AI214" s="17">
        <v>3824</v>
      </c>
      <c r="AJ214" s="13"/>
      <c r="AK214" s="13"/>
      <c r="AL214" s="13"/>
      <c r="AM214" s="13"/>
      <c r="AN214" s="13"/>
      <c r="AO214" s="17">
        <v>3824</v>
      </c>
      <c r="AP214" s="17">
        <v>15185</v>
      </c>
      <c r="AQ214" s="13"/>
      <c r="AR214" s="17">
        <v>5185</v>
      </c>
      <c r="AS214" s="13"/>
      <c r="AT214" s="17">
        <v>10000</v>
      </c>
      <c r="AU214" s="13"/>
      <c r="AV214" s="17">
        <v>14301</v>
      </c>
      <c r="AW214" s="93"/>
      <c r="AX214" s="93"/>
      <c r="AY214" s="93"/>
      <c r="AZ214" s="93"/>
      <c r="BA214" s="93"/>
      <c r="BB214" s="93"/>
      <c r="BC214" s="93"/>
      <c r="BD214" s="93"/>
      <c r="BE214" s="93"/>
      <c r="BF214" s="93"/>
      <c r="BG214" s="93"/>
      <c r="BH214" s="93"/>
      <c r="BI214" s="93"/>
      <c r="BJ214" s="93"/>
      <c r="BK214" s="93"/>
      <c r="BL214" s="93"/>
      <c r="BM214" s="93"/>
      <c r="BN214" s="93"/>
      <c r="BO214" s="93"/>
      <c r="BP214" s="93"/>
      <c r="BQ214" s="93"/>
      <c r="BR214">
        <f>SUMIF('ОПС ЯН'!$A$5:$A$375,A214,'ОПС ЯН'!$B$5:$B$375)</f>
        <v>6471.3</v>
      </c>
      <c r="BT214">
        <f>SUMIF('ФОМС ЯН'!$A$5:$A$360,A214,'ФОМС ЯН'!$B$5:$B$360)</f>
        <v>1500.17</v>
      </c>
      <c r="BU214">
        <f>SUMIF('ФСС ЯН'!$A$5:$A$375,A214,'ФСС ЯН'!$B$5:$B$375)</f>
        <v>853.04</v>
      </c>
      <c r="BV214">
        <f>SUMIF('ФСС НС ЯН'!$A$5:$A$375,A214,'ФСС НС ЯН'!$B$5:$B$375)</f>
        <v>617.72</v>
      </c>
      <c r="BW214">
        <f t="shared" si="126"/>
        <v>0</v>
      </c>
      <c r="BX214">
        <f t="shared" si="127"/>
        <v>0</v>
      </c>
      <c r="BY214">
        <f t="shared" si="128"/>
        <v>0</v>
      </c>
      <c r="BZ214">
        <f t="shared" si="129"/>
        <v>0</v>
      </c>
      <c r="CA214">
        <f t="shared" si="130"/>
        <v>0</v>
      </c>
      <c r="CB214">
        <f t="shared" si="131"/>
        <v>0</v>
      </c>
    </row>
    <row r="215" spans="1:80" ht="11.1" hidden="1" customHeight="1" outlineLevel="5" x14ac:dyDescent="0.2">
      <c r="A215" s="19" t="s">
        <v>247</v>
      </c>
      <c r="B215" s="64">
        <f t="shared" si="125"/>
        <v>1</v>
      </c>
      <c r="C215" s="37">
        <v>19</v>
      </c>
      <c r="D215" s="16">
        <v>793</v>
      </c>
      <c r="E215" s="17">
        <v>26237.95</v>
      </c>
      <c r="F215" s="13"/>
      <c r="G215" s="17">
        <v>25000</v>
      </c>
      <c r="H215" s="13"/>
      <c r="I215" s="12"/>
      <c r="J215" s="13"/>
      <c r="K215" s="13"/>
      <c r="L215" s="13"/>
      <c r="M215" s="13"/>
      <c r="N215" s="13"/>
      <c r="O215" s="13"/>
      <c r="P215" s="13"/>
      <c r="Q215" s="13"/>
      <c r="R215" s="12"/>
      <c r="S215" s="17">
        <v>1237.95</v>
      </c>
      <c r="T215" s="13"/>
      <c r="U215" s="13"/>
      <c r="V215" s="13"/>
      <c r="W215" s="13"/>
      <c r="X215" s="12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7">
        <v>3411</v>
      </c>
      <c r="AJ215" s="13"/>
      <c r="AK215" s="13"/>
      <c r="AL215" s="13"/>
      <c r="AM215" s="13"/>
      <c r="AN215" s="13"/>
      <c r="AO215" s="17">
        <v>3411</v>
      </c>
      <c r="AP215" s="17">
        <v>8569.9500000000007</v>
      </c>
      <c r="AQ215" s="17">
        <v>1076.95</v>
      </c>
      <c r="AR215" s="16">
        <v>793</v>
      </c>
      <c r="AS215" s="13"/>
      <c r="AT215" s="17">
        <v>6700</v>
      </c>
      <c r="AU215" s="13"/>
      <c r="AV215" s="17">
        <v>15050</v>
      </c>
      <c r="AW215" s="93"/>
      <c r="AX215" s="93"/>
      <c r="AY215" s="93"/>
      <c r="AZ215" s="93"/>
      <c r="BA215" s="93"/>
      <c r="BB215" s="93"/>
      <c r="BC215" s="93"/>
      <c r="BD215" s="93"/>
      <c r="BE215" s="93"/>
      <c r="BF215" s="93"/>
      <c r="BG215" s="93"/>
      <c r="BH215" s="93"/>
      <c r="BI215" s="93"/>
      <c r="BJ215" s="93"/>
      <c r="BK215" s="93"/>
      <c r="BL215" s="93"/>
      <c r="BM215" s="93"/>
      <c r="BN215" s="93"/>
      <c r="BO215" s="93"/>
      <c r="BP215" s="93"/>
      <c r="BQ215" s="93"/>
      <c r="BR215">
        <f>SUMIF('ОПС ЯН'!$A$5:$A$375,A215,'ОПС ЯН'!$B$5:$B$375)</f>
        <v>5500</v>
      </c>
      <c r="BT215">
        <f>SUMIF('ФОМС ЯН'!$A$5:$A$360,A215,'ФОМС ЯН'!$B$5:$B$360)</f>
        <v>1275</v>
      </c>
      <c r="BU215">
        <f>SUMIF('ФСС ЯН'!$A$5:$A$375,A215,'ФСС ЯН'!$B$5:$B$375)</f>
        <v>725</v>
      </c>
      <c r="BV215">
        <f>SUMIF('ФСС НС ЯН'!$A$5:$A$375,A215,'ФСС НС ЯН'!$B$5:$B$375)</f>
        <v>525</v>
      </c>
      <c r="BW215">
        <f t="shared" si="126"/>
        <v>0</v>
      </c>
      <c r="BX215">
        <f t="shared" si="127"/>
        <v>0</v>
      </c>
      <c r="BY215">
        <f t="shared" si="128"/>
        <v>0</v>
      </c>
      <c r="BZ215">
        <f t="shared" si="129"/>
        <v>0</v>
      </c>
      <c r="CA215">
        <f t="shared" si="130"/>
        <v>0</v>
      </c>
      <c r="CB215">
        <f t="shared" si="131"/>
        <v>0</v>
      </c>
    </row>
    <row r="216" spans="1:80" ht="11.1" hidden="1" customHeight="1" outlineLevel="5" x14ac:dyDescent="0.2">
      <c r="A216" s="19" t="s">
        <v>248</v>
      </c>
      <c r="B216" s="64">
        <f t="shared" si="125"/>
        <v>1</v>
      </c>
      <c r="C216" s="37">
        <v>23</v>
      </c>
      <c r="D216" s="17">
        <v>3834</v>
      </c>
      <c r="E216" s="17">
        <v>25000</v>
      </c>
      <c r="F216" s="13"/>
      <c r="G216" s="17">
        <v>25000</v>
      </c>
      <c r="H216" s="13"/>
      <c r="I216" s="12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7">
        <v>2886</v>
      </c>
      <c r="AJ216" s="13"/>
      <c r="AK216" s="13"/>
      <c r="AL216" s="13"/>
      <c r="AM216" s="13"/>
      <c r="AN216" s="13"/>
      <c r="AO216" s="17">
        <v>2886</v>
      </c>
      <c r="AP216" s="17">
        <v>10534</v>
      </c>
      <c r="AQ216" s="13"/>
      <c r="AR216" s="17">
        <v>3834</v>
      </c>
      <c r="AS216" s="13"/>
      <c r="AT216" s="17">
        <v>6700</v>
      </c>
      <c r="AU216" s="13"/>
      <c r="AV216" s="17">
        <v>15414</v>
      </c>
      <c r="AW216" s="93"/>
      <c r="AX216" s="93"/>
      <c r="AY216" s="93"/>
      <c r="AZ216" s="93"/>
      <c r="BA216" s="93"/>
      <c r="BB216" s="93"/>
      <c r="BC216" s="93"/>
      <c r="BD216" s="93"/>
      <c r="BE216" s="93"/>
      <c r="BF216" s="93"/>
      <c r="BG216" s="93"/>
      <c r="BH216" s="93"/>
      <c r="BI216" s="93"/>
      <c r="BJ216" s="93"/>
      <c r="BK216" s="93"/>
      <c r="BL216" s="93"/>
      <c r="BM216" s="93"/>
      <c r="BN216" s="93"/>
      <c r="BO216" s="93"/>
      <c r="BP216" s="93"/>
      <c r="BQ216" s="93"/>
      <c r="BR216">
        <f>SUMIF('ОПС ЯН'!$A$5:$A$375,A216,'ОПС ЯН'!$B$5:$B$375)</f>
        <v>5500</v>
      </c>
      <c r="BT216">
        <f>SUMIF('ФОМС ЯН'!$A$5:$A$360,A216,'ФОМС ЯН'!$B$5:$B$360)</f>
        <v>1275</v>
      </c>
      <c r="BU216">
        <f>SUMIF('ФСС ЯН'!$A$5:$A$375,A216,'ФСС ЯН'!$B$5:$B$375)</f>
        <v>725</v>
      </c>
      <c r="BV216">
        <f>SUMIF('ФСС НС ЯН'!$A$5:$A$375,A216,'ФСС НС ЯН'!$B$5:$B$375)</f>
        <v>525</v>
      </c>
      <c r="BW216">
        <f t="shared" si="126"/>
        <v>0</v>
      </c>
      <c r="BX216">
        <f t="shared" si="127"/>
        <v>0</v>
      </c>
      <c r="BY216">
        <f t="shared" si="128"/>
        <v>0</v>
      </c>
      <c r="BZ216">
        <f t="shared" si="129"/>
        <v>0</v>
      </c>
      <c r="CA216">
        <f t="shared" si="130"/>
        <v>0</v>
      </c>
      <c r="CB216">
        <f t="shared" si="131"/>
        <v>0</v>
      </c>
    </row>
    <row r="217" spans="1:80" ht="11.1" hidden="1" customHeight="1" outlineLevel="5" x14ac:dyDescent="0.2">
      <c r="A217" s="19" t="s">
        <v>249</v>
      </c>
      <c r="B217" s="64">
        <f t="shared" si="125"/>
        <v>1</v>
      </c>
      <c r="C217" s="37">
        <v>21</v>
      </c>
      <c r="D217" s="17">
        <v>5262.64</v>
      </c>
      <c r="E217" s="17">
        <v>25000</v>
      </c>
      <c r="F217" s="13"/>
      <c r="G217" s="17">
        <v>25000</v>
      </c>
      <c r="H217" s="13"/>
      <c r="I217" s="12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7">
        <v>3068</v>
      </c>
      <c r="AJ217" s="13"/>
      <c r="AK217" s="13"/>
      <c r="AL217" s="13"/>
      <c r="AM217" s="13"/>
      <c r="AN217" s="13"/>
      <c r="AO217" s="17">
        <v>3068</v>
      </c>
      <c r="AP217" s="17">
        <v>11962.64</v>
      </c>
      <c r="AQ217" s="13"/>
      <c r="AR217" s="17">
        <v>5262.64</v>
      </c>
      <c r="AS217" s="13"/>
      <c r="AT217" s="17">
        <v>6700</v>
      </c>
      <c r="AU217" s="13"/>
      <c r="AV217" s="17">
        <v>15232</v>
      </c>
      <c r="AW217" s="93"/>
      <c r="AX217" s="93"/>
      <c r="AY217" s="93"/>
      <c r="AZ217" s="93"/>
      <c r="BA217" s="93"/>
      <c r="BB217" s="93"/>
      <c r="BC217" s="93"/>
      <c r="BD217" s="93"/>
      <c r="BE217" s="93"/>
      <c r="BF217" s="93"/>
      <c r="BG217" s="93"/>
      <c r="BH217" s="93"/>
      <c r="BI217" s="93"/>
      <c r="BJ217" s="93"/>
      <c r="BK217" s="93"/>
      <c r="BL217" s="93"/>
      <c r="BM217" s="93"/>
      <c r="BN217" s="93"/>
      <c r="BO217" s="93"/>
      <c r="BP217" s="93"/>
      <c r="BQ217" s="93"/>
      <c r="BR217">
        <f>SUMIF('ОПС ЯН'!$A$5:$A$375,A217,'ОПС ЯН'!$B$5:$B$375)</f>
        <v>5500</v>
      </c>
      <c r="BT217">
        <f>SUMIF('ФОМС ЯН'!$A$5:$A$360,A217,'ФОМС ЯН'!$B$5:$B$360)</f>
        <v>1275</v>
      </c>
      <c r="BU217">
        <f>SUMIF('ФСС ЯН'!$A$5:$A$375,A217,'ФСС ЯН'!$B$5:$B$375)</f>
        <v>725</v>
      </c>
      <c r="BV217">
        <f>SUMIF('ФСС НС ЯН'!$A$5:$A$375,A217,'ФСС НС ЯН'!$B$5:$B$375)</f>
        <v>525</v>
      </c>
      <c r="BW217">
        <f t="shared" si="126"/>
        <v>0</v>
      </c>
      <c r="BX217">
        <f t="shared" si="127"/>
        <v>0</v>
      </c>
      <c r="BY217">
        <f t="shared" si="128"/>
        <v>0</v>
      </c>
      <c r="BZ217">
        <f t="shared" si="129"/>
        <v>0</v>
      </c>
      <c r="CA217">
        <f t="shared" si="130"/>
        <v>0</v>
      </c>
      <c r="CB217">
        <f t="shared" si="131"/>
        <v>0</v>
      </c>
    </row>
    <row r="218" spans="1:80" ht="11.1" hidden="1" customHeight="1" outlineLevel="5" x14ac:dyDescent="0.2">
      <c r="A218" s="19" t="s">
        <v>250</v>
      </c>
      <c r="B218" s="64">
        <f t="shared" si="125"/>
        <v>1</v>
      </c>
      <c r="C218" s="37">
        <v>10</v>
      </c>
      <c r="D218" s="17">
        <v>2275</v>
      </c>
      <c r="E218" s="17">
        <v>24487.37</v>
      </c>
      <c r="F218" s="13"/>
      <c r="G218" s="17">
        <v>15625</v>
      </c>
      <c r="H218" s="17">
        <v>3167.6</v>
      </c>
      <c r="I218" s="17">
        <v>4058.96</v>
      </c>
      <c r="J218" s="13"/>
      <c r="K218" s="13"/>
      <c r="L218" s="13"/>
      <c r="M218" s="13"/>
      <c r="N218" s="13"/>
      <c r="O218" s="13"/>
      <c r="P218" s="13"/>
      <c r="Q218" s="13"/>
      <c r="R218" s="12"/>
      <c r="S218" s="17">
        <v>1635.81</v>
      </c>
      <c r="T218" s="13"/>
      <c r="U218" s="13"/>
      <c r="V218" s="12"/>
      <c r="W218" s="13"/>
      <c r="X218" s="12"/>
      <c r="Y218" s="13"/>
      <c r="Z218" s="13"/>
      <c r="AA218" s="13"/>
      <c r="AB218" s="13"/>
      <c r="AC218" s="13"/>
      <c r="AD218" s="13"/>
      <c r="AE218" s="13"/>
      <c r="AF218" s="13"/>
      <c r="AG218" s="16">
        <v>960</v>
      </c>
      <c r="AH218" s="16">
        <v>960</v>
      </c>
      <c r="AI218" s="17">
        <v>3308</v>
      </c>
      <c r="AJ218" s="13"/>
      <c r="AK218" s="13"/>
      <c r="AL218" s="13"/>
      <c r="AM218" s="13"/>
      <c r="AN218" s="13"/>
      <c r="AO218" s="17">
        <v>3308</v>
      </c>
      <c r="AP218" s="17">
        <v>10397.81</v>
      </c>
      <c r="AQ218" s="17">
        <v>1422.81</v>
      </c>
      <c r="AR218" s="17">
        <v>2275</v>
      </c>
      <c r="AS218" s="13"/>
      <c r="AT218" s="17">
        <v>6700</v>
      </c>
      <c r="AU218" s="13"/>
      <c r="AV218" s="17">
        <v>13056.56</v>
      </c>
      <c r="AW218" s="93"/>
      <c r="AX218" s="93"/>
      <c r="AY218" s="93"/>
      <c r="AZ218" s="93"/>
      <c r="BA218" s="93"/>
      <c r="BB218" s="93"/>
      <c r="BC218" s="93"/>
      <c r="BD218" s="93"/>
      <c r="BE218" s="93"/>
      <c r="BF218" s="93"/>
      <c r="BG218" s="93"/>
      <c r="BH218" s="93"/>
      <c r="BI218" s="93"/>
      <c r="BJ218" s="93"/>
      <c r="BK218" s="93"/>
      <c r="BL218" s="93"/>
      <c r="BM218" s="93"/>
      <c r="BN218" s="93"/>
      <c r="BO218" s="93"/>
      <c r="BP218" s="93"/>
      <c r="BQ218" s="93"/>
      <c r="BR218">
        <f>SUMIF('ОПС ЯН'!$A$5:$A$375,A218,'ОПС ЯН'!$B$5:$B$375)</f>
        <v>5238.54</v>
      </c>
      <c r="BT218">
        <f>SUMIF('ФОМС ЯН'!$A$5:$A$360,A218,'ФОМС ЯН'!$B$5:$B$360)</f>
        <v>1214.3900000000001</v>
      </c>
      <c r="BU218">
        <f>SUMIF('ФСС ЯН'!$A$5:$A$375,A218,'ФСС ЯН'!$B$5:$B$375)</f>
        <v>690.54</v>
      </c>
      <c r="BV218">
        <f>SUMIF('ФСС НС ЯН'!$A$5:$A$375,A218,'ФСС НС ЯН'!$B$5:$B$375)</f>
        <v>500.04</v>
      </c>
      <c r="BW218">
        <f t="shared" si="126"/>
        <v>0</v>
      </c>
      <c r="BX218">
        <f t="shared" si="127"/>
        <v>0</v>
      </c>
      <c r="BY218">
        <f t="shared" si="128"/>
        <v>0</v>
      </c>
      <c r="BZ218">
        <f t="shared" si="129"/>
        <v>0</v>
      </c>
      <c r="CA218">
        <f t="shared" si="130"/>
        <v>0</v>
      </c>
      <c r="CB218">
        <f t="shared" si="131"/>
        <v>0</v>
      </c>
    </row>
    <row r="219" spans="1:80" s="27" customFormat="1" ht="11.1" hidden="1" customHeight="1" outlineLevel="4" x14ac:dyDescent="0.2">
      <c r="A219" s="28" t="s">
        <v>251</v>
      </c>
      <c r="B219" s="63">
        <f>SUM(B220:B224)</f>
        <v>4</v>
      </c>
      <c r="C219" s="100"/>
      <c r="D219" s="34">
        <v>15681.36</v>
      </c>
      <c r="E219" s="34">
        <v>106004.15</v>
      </c>
      <c r="F219" s="26"/>
      <c r="G219" s="34">
        <v>25000</v>
      </c>
      <c r="H219" s="34">
        <v>18315.89</v>
      </c>
      <c r="I219" s="34">
        <v>39691.93</v>
      </c>
      <c r="J219" s="26"/>
      <c r="K219" s="26"/>
      <c r="L219" s="26"/>
      <c r="M219" s="26"/>
      <c r="N219" s="26"/>
      <c r="O219" s="26"/>
      <c r="P219" s="26"/>
      <c r="Q219" s="26"/>
      <c r="R219" s="25"/>
      <c r="S219" s="34">
        <v>1237.95</v>
      </c>
      <c r="T219" s="26"/>
      <c r="U219" s="34">
        <v>21758.38</v>
      </c>
      <c r="V219" s="25"/>
      <c r="W219" s="26"/>
      <c r="X219" s="25"/>
      <c r="Y219" s="26"/>
      <c r="Z219" s="26"/>
      <c r="AA219" s="26"/>
      <c r="AB219" s="26"/>
      <c r="AC219" s="26"/>
      <c r="AD219" s="26"/>
      <c r="AE219" s="26"/>
      <c r="AF219" s="26"/>
      <c r="AG219" s="34">
        <v>9720</v>
      </c>
      <c r="AH219" s="34">
        <v>9720</v>
      </c>
      <c r="AI219" s="34">
        <v>17783.41</v>
      </c>
      <c r="AJ219" s="34">
        <v>2739.41</v>
      </c>
      <c r="AK219" s="26"/>
      <c r="AL219" s="26"/>
      <c r="AM219" s="26"/>
      <c r="AN219" s="26"/>
      <c r="AO219" s="34">
        <v>15044</v>
      </c>
      <c r="AP219" s="34">
        <v>65688.69</v>
      </c>
      <c r="AQ219" s="34">
        <v>20006.330000000002</v>
      </c>
      <c r="AR219" s="34">
        <v>15682.36</v>
      </c>
      <c r="AS219" s="26"/>
      <c r="AT219" s="34">
        <v>30000</v>
      </c>
      <c r="AU219" s="26"/>
      <c r="AV219" s="34">
        <v>38213.410000000003</v>
      </c>
      <c r="AW219" s="34"/>
      <c r="AX219" s="34"/>
      <c r="AY219" s="34"/>
      <c r="AZ219" s="34"/>
      <c r="BA219" s="34"/>
      <c r="BB219" s="34"/>
      <c r="BC219" s="34"/>
      <c r="BD219" s="34"/>
      <c r="BE219" s="34"/>
      <c r="BF219" s="34"/>
      <c r="BG219" s="34"/>
      <c r="BH219" s="34"/>
      <c r="BI219" s="34"/>
      <c r="BJ219" s="34"/>
      <c r="BK219" s="34"/>
      <c r="BL219" s="34"/>
      <c r="BM219" s="34"/>
      <c r="BN219" s="34"/>
      <c r="BO219" s="34"/>
      <c r="BP219" s="34"/>
      <c r="BQ219" s="34"/>
      <c r="BR219" s="63">
        <f t="shared" ref="BR219:CB219" si="132">SUM(BR220:BR224)</f>
        <v>25186.969999999998</v>
      </c>
      <c r="BS219" s="63"/>
      <c r="BT219" s="63">
        <f t="shared" si="132"/>
        <v>5838.8</v>
      </c>
      <c r="BU219" s="63">
        <f t="shared" si="132"/>
        <v>3320.1</v>
      </c>
      <c r="BV219" s="63">
        <f t="shared" si="132"/>
        <v>2404.1999999999998</v>
      </c>
      <c r="BW219" s="63">
        <f t="shared" si="132"/>
        <v>0</v>
      </c>
      <c r="BX219" s="63">
        <f t="shared" si="132"/>
        <v>0</v>
      </c>
      <c r="BY219" s="63">
        <f t="shared" si="132"/>
        <v>0</v>
      </c>
      <c r="BZ219" s="63">
        <f t="shared" si="132"/>
        <v>0</v>
      </c>
      <c r="CA219" s="63">
        <f t="shared" si="132"/>
        <v>0</v>
      </c>
      <c r="CB219" s="63">
        <f t="shared" si="132"/>
        <v>0</v>
      </c>
    </row>
    <row r="220" spans="1:80" ht="11.1" hidden="1" customHeight="1" outlineLevel="5" x14ac:dyDescent="0.2">
      <c r="A220" s="19" t="s">
        <v>252</v>
      </c>
      <c r="B220" s="64">
        <f t="shared" si="125"/>
        <v>1</v>
      </c>
      <c r="C220" s="37">
        <v>6</v>
      </c>
      <c r="D220" s="17">
        <v>2985.59</v>
      </c>
      <c r="E220" s="17">
        <v>12890.63</v>
      </c>
      <c r="F220" s="13"/>
      <c r="G220" s="13"/>
      <c r="H220" s="17">
        <v>5604.93</v>
      </c>
      <c r="I220" s="17">
        <v>7285.7</v>
      </c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2"/>
      <c r="Y220" s="13"/>
      <c r="Z220" s="13"/>
      <c r="AA220" s="13"/>
      <c r="AB220" s="13"/>
      <c r="AC220" s="13"/>
      <c r="AD220" s="13"/>
      <c r="AE220" s="13"/>
      <c r="AF220" s="13"/>
      <c r="AG220" s="17">
        <v>1980</v>
      </c>
      <c r="AH220" s="17">
        <v>1980</v>
      </c>
      <c r="AI220" s="17">
        <v>4672.41</v>
      </c>
      <c r="AJ220" s="17">
        <v>2739.41</v>
      </c>
      <c r="AK220" s="13"/>
      <c r="AL220" s="13"/>
      <c r="AM220" s="13"/>
      <c r="AN220" s="13"/>
      <c r="AO220" s="17">
        <v>1933</v>
      </c>
      <c r="AP220" s="17">
        <v>10485.59</v>
      </c>
      <c r="AQ220" s="13"/>
      <c r="AR220" s="17">
        <v>2985.59</v>
      </c>
      <c r="AS220" s="13"/>
      <c r="AT220" s="17">
        <v>7500</v>
      </c>
      <c r="AU220" s="13"/>
      <c r="AV220" s="16">
        <v>718.22</v>
      </c>
      <c r="AW220" s="92"/>
      <c r="AX220" s="92"/>
      <c r="AY220" s="92"/>
      <c r="AZ220" s="92"/>
      <c r="BA220" s="92"/>
      <c r="BB220" s="92"/>
      <c r="BC220" s="92"/>
      <c r="BD220" s="92"/>
      <c r="BE220" s="92"/>
      <c r="BF220" s="92"/>
      <c r="BG220" s="92"/>
      <c r="BH220" s="92"/>
      <c r="BI220" s="92"/>
      <c r="BJ220" s="92"/>
      <c r="BK220" s="92"/>
      <c r="BL220" s="92"/>
      <c r="BM220" s="92"/>
      <c r="BN220" s="92"/>
      <c r="BO220" s="92"/>
      <c r="BP220" s="92"/>
      <c r="BQ220" s="92"/>
      <c r="BR220">
        <f>SUMIF('ОПС ЯН'!$A$5:$A$375,A220,'ОПС ЯН'!$B$5:$B$375)</f>
        <v>3271.54</v>
      </c>
      <c r="BT220">
        <f>SUMIF('ФОМС ЯН'!$A$5:$A$360,A220,'ФОМС ЯН'!$B$5:$B$360)</f>
        <v>758.4</v>
      </c>
      <c r="BU220">
        <f>SUMIF('ФСС ЯН'!$A$5:$A$375,A220,'ФСС ЯН'!$B$5:$B$375)</f>
        <v>431.25</v>
      </c>
      <c r="BV220">
        <f>SUMIF('ФСС НС ЯН'!$A$5:$A$375,A220,'ФСС НС ЯН'!$B$5:$B$375)</f>
        <v>312.27999999999997</v>
      </c>
      <c r="BW220">
        <f t="shared" si="126"/>
        <v>0</v>
      </c>
      <c r="BX220">
        <f t="shared" si="127"/>
        <v>0</v>
      </c>
      <c r="BY220">
        <f t="shared" si="128"/>
        <v>0</v>
      </c>
      <c r="BZ220">
        <f t="shared" si="129"/>
        <v>0</v>
      </c>
      <c r="CA220">
        <f t="shared" si="130"/>
        <v>0</v>
      </c>
      <c r="CB220">
        <f t="shared" si="131"/>
        <v>0</v>
      </c>
    </row>
    <row r="221" spans="1:80" ht="11.1" hidden="1" customHeight="1" outlineLevel="5" x14ac:dyDescent="0.2">
      <c r="A221" s="19" t="s">
        <v>253</v>
      </c>
      <c r="B221" s="64">
        <f t="shared" si="125"/>
        <v>1</v>
      </c>
      <c r="C221" s="37">
        <v>16</v>
      </c>
      <c r="D221" s="17">
        <v>5293.6</v>
      </c>
      <c r="E221" s="17">
        <v>45000.57</v>
      </c>
      <c r="F221" s="13"/>
      <c r="G221" s="17">
        <v>14062.5</v>
      </c>
      <c r="H221" s="17">
        <v>2750.89</v>
      </c>
      <c r="I221" s="17">
        <v>6428.8</v>
      </c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7">
        <v>21758.38</v>
      </c>
      <c r="V221" s="13"/>
      <c r="W221" s="13"/>
      <c r="X221" s="12"/>
      <c r="Y221" s="13"/>
      <c r="Z221" s="13"/>
      <c r="AA221" s="13"/>
      <c r="AB221" s="13"/>
      <c r="AC221" s="13"/>
      <c r="AD221" s="13"/>
      <c r="AE221" s="13"/>
      <c r="AF221" s="13"/>
      <c r="AG221" s="17">
        <v>1760</v>
      </c>
      <c r="AH221" s="17">
        <v>1760</v>
      </c>
      <c r="AI221" s="17">
        <v>6079</v>
      </c>
      <c r="AJ221" s="13"/>
      <c r="AK221" s="13"/>
      <c r="AL221" s="13"/>
      <c r="AM221" s="13"/>
      <c r="AN221" s="13"/>
      <c r="AO221" s="17">
        <v>6079</v>
      </c>
      <c r="AP221" s="17">
        <v>29722.98</v>
      </c>
      <c r="AQ221" s="17">
        <v>18929.38</v>
      </c>
      <c r="AR221" s="17">
        <v>5293.6</v>
      </c>
      <c r="AS221" s="13"/>
      <c r="AT221" s="17">
        <v>5500</v>
      </c>
      <c r="AU221" s="13"/>
      <c r="AV221" s="17">
        <v>14492.19</v>
      </c>
      <c r="AW221" s="93"/>
      <c r="AX221" s="93"/>
      <c r="AY221" s="93"/>
      <c r="AZ221" s="93"/>
      <c r="BA221" s="93"/>
      <c r="BB221" s="93"/>
      <c r="BC221" s="93"/>
      <c r="BD221" s="93"/>
      <c r="BE221" s="93"/>
      <c r="BF221" s="93"/>
      <c r="BG221" s="93"/>
      <c r="BH221" s="93"/>
      <c r="BI221" s="93"/>
      <c r="BJ221" s="93"/>
      <c r="BK221" s="93"/>
      <c r="BL221" s="93"/>
      <c r="BM221" s="93"/>
      <c r="BN221" s="93"/>
      <c r="BO221" s="93"/>
      <c r="BP221" s="93"/>
      <c r="BQ221" s="93"/>
      <c r="BR221">
        <f>SUMIF('ОПС ЯН'!$A$5:$A$375,A221,'ОПС ЯН'!$B$5:$B$375)</f>
        <v>10287.33</v>
      </c>
      <c r="BT221">
        <f>SUMIF('ФОМС ЯН'!$A$5:$A$360,A221,'ФОМС ЯН'!$B$5:$B$360)</f>
        <v>2384.79</v>
      </c>
      <c r="BU221">
        <f>SUMIF('ФСС ЯН'!$A$5:$A$375,A221,'ФСС ЯН'!$B$5:$B$375)</f>
        <v>1356.06</v>
      </c>
      <c r="BV221">
        <f>SUMIF('ФСС НС ЯН'!$A$5:$A$375,A221,'ФСС НС ЯН'!$B$5:$B$375)</f>
        <v>981.97</v>
      </c>
      <c r="BW221">
        <f t="shared" si="126"/>
        <v>0</v>
      </c>
      <c r="BX221">
        <f t="shared" si="127"/>
        <v>0</v>
      </c>
      <c r="BY221">
        <f t="shared" si="128"/>
        <v>0</v>
      </c>
      <c r="BZ221">
        <f t="shared" si="129"/>
        <v>0</v>
      </c>
      <c r="CA221">
        <f t="shared" si="130"/>
        <v>0</v>
      </c>
      <c r="CB221">
        <f t="shared" si="131"/>
        <v>0</v>
      </c>
    </row>
    <row r="222" spans="1:80" ht="11.1" hidden="1" customHeight="1" outlineLevel="5" x14ac:dyDescent="0.2">
      <c r="A222" s="19" t="s">
        <v>254</v>
      </c>
      <c r="B222" s="64">
        <f t="shared" si="125"/>
        <v>1</v>
      </c>
      <c r="C222" s="37">
        <v>16</v>
      </c>
      <c r="D222" s="17">
        <v>7259</v>
      </c>
      <c r="E222" s="17">
        <v>26562.5</v>
      </c>
      <c r="F222" s="13"/>
      <c r="G222" s="17">
        <v>1562.5</v>
      </c>
      <c r="H222" s="17">
        <v>5702.37</v>
      </c>
      <c r="I222" s="17">
        <v>19297.63</v>
      </c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7">
        <v>3970</v>
      </c>
      <c r="AH222" s="17">
        <v>3970</v>
      </c>
      <c r="AI222" s="17">
        <v>3969</v>
      </c>
      <c r="AJ222" s="13"/>
      <c r="AK222" s="13"/>
      <c r="AL222" s="13"/>
      <c r="AM222" s="13"/>
      <c r="AN222" s="13"/>
      <c r="AO222" s="17">
        <v>3969</v>
      </c>
      <c r="AP222" s="17">
        <v>18259</v>
      </c>
      <c r="AQ222" s="13"/>
      <c r="AR222" s="17">
        <v>7259</v>
      </c>
      <c r="AS222" s="13"/>
      <c r="AT222" s="17">
        <v>11000</v>
      </c>
      <c r="AU222" s="13"/>
      <c r="AV222" s="17">
        <v>11593.5</v>
      </c>
      <c r="AW222" s="93"/>
      <c r="AX222" s="93"/>
      <c r="AY222" s="93"/>
      <c r="AZ222" s="93"/>
      <c r="BA222" s="93"/>
      <c r="BB222" s="93"/>
      <c r="BC222" s="93"/>
      <c r="BD222" s="93"/>
      <c r="BE222" s="93"/>
      <c r="BF222" s="93"/>
      <c r="BG222" s="93"/>
      <c r="BH222" s="93"/>
      <c r="BI222" s="93"/>
      <c r="BJ222" s="93"/>
      <c r="BK222" s="93"/>
      <c r="BL222" s="93"/>
      <c r="BM222" s="93"/>
      <c r="BN222" s="93"/>
      <c r="BO222" s="93"/>
      <c r="BP222" s="93"/>
      <c r="BQ222" s="93"/>
      <c r="BR222">
        <f>SUMIF('ОПС ЯН'!$A$5:$A$375,A222,'ОПС ЯН'!$B$5:$B$375)</f>
        <v>6717.15</v>
      </c>
      <c r="BT222">
        <f>SUMIF('ФОМС ЯН'!$A$5:$A$360,A222,'ФОМС ЯН'!$B$5:$B$360)</f>
        <v>1557.16</v>
      </c>
      <c r="BU222">
        <f>SUMIF('ФСС ЯН'!$A$5:$A$375,A222,'ФСС ЯН'!$B$5:$B$375)</f>
        <v>885.44</v>
      </c>
      <c r="BV222">
        <f>SUMIF('ФСС НС ЯН'!$A$5:$A$375,A222,'ФСС НС ЯН'!$B$5:$B$375)</f>
        <v>641.17999999999995</v>
      </c>
      <c r="BW222">
        <f t="shared" si="126"/>
        <v>0</v>
      </c>
      <c r="BX222">
        <f t="shared" si="127"/>
        <v>0</v>
      </c>
      <c r="BY222">
        <f t="shared" si="128"/>
        <v>0</v>
      </c>
      <c r="BZ222">
        <f t="shared" si="129"/>
        <v>0</v>
      </c>
      <c r="CA222">
        <f t="shared" si="130"/>
        <v>0</v>
      </c>
      <c r="CB222">
        <f t="shared" si="131"/>
        <v>0</v>
      </c>
    </row>
    <row r="223" spans="1:80" ht="11.1" hidden="1" customHeight="1" outlineLevel="5" x14ac:dyDescent="0.2">
      <c r="A223" s="19" t="s">
        <v>255</v>
      </c>
      <c r="B223" s="64">
        <f t="shared" si="125"/>
        <v>0</v>
      </c>
      <c r="C223" s="37"/>
      <c r="D223" s="15">
        <v>-1</v>
      </c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5">
        <v>-1</v>
      </c>
      <c r="AW223" s="91"/>
      <c r="AX223" s="91"/>
      <c r="AY223" s="91"/>
      <c r="AZ223" s="91"/>
      <c r="BA223" s="91"/>
      <c r="BB223" s="91"/>
      <c r="BC223" s="91"/>
      <c r="BD223" s="91"/>
      <c r="BE223" s="91"/>
      <c r="BF223" s="91"/>
      <c r="BG223" s="91"/>
      <c r="BH223" s="91"/>
      <c r="BI223" s="91"/>
      <c r="BJ223" s="91"/>
      <c r="BK223" s="91"/>
      <c r="BL223" s="91"/>
      <c r="BM223" s="91"/>
      <c r="BN223" s="91"/>
      <c r="BO223" s="91"/>
      <c r="BP223" s="91"/>
      <c r="BQ223" s="91"/>
      <c r="BR223">
        <f>SUMIF('ОПС ЯН'!$A$5:$A$375,A223,'ОПС ЯН'!$B$5:$B$375)</f>
        <v>0</v>
      </c>
      <c r="BT223">
        <f>SUMIF('ФОМС ЯН'!$A$5:$A$360,A223,'ФОМС ЯН'!$B$5:$B$360)</f>
        <v>0</v>
      </c>
      <c r="BU223">
        <f>SUMIF('ФСС ЯН'!$A$5:$A$375,A223,'ФСС ЯН'!$B$5:$B$375)</f>
        <v>0</v>
      </c>
      <c r="BV223">
        <f>SUMIF('ФСС НС ЯН'!$A$5:$A$375,A223,'ФСС НС ЯН'!$B$5:$B$375)</f>
        <v>0</v>
      </c>
      <c r="BW223">
        <f t="shared" si="126"/>
        <v>0</v>
      </c>
      <c r="BX223">
        <f t="shared" si="127"/>
        <v>0</v>
      </c>
      <c r="BY223">
        <f t="shared" si="128"/>
        <v>0</v>
      </c>
      <c r="BZ223">
        <f t="shared" si="129"/>
        <v>0</v>
      </c>
      <c r="CA223">
        <f t="shared" si="130"/>
        <v>0</v>
      </c>
      <c r="CB223">
        <f t="shared" si="131"/>
        <v>0</v>
      </c>
    </row>
    <row r="224" spans="1:80" ht="11.1" hidden="1" customHeight="1" outlineLevel="5" x14ac:dyDescent="0.2">
      <c r="A224" s="19" t="s">
        <v>256</v>
      </c>
      <c r="B224" s="64">
        <f t="shared" si="125"/>
        <v>1</v>
      </c>
      <c r="C224" s="37">
        <v>20</v>
      </c>
      <c r="D224" s="16">
        <v>144.16999999999999</v>
      </c>
      <c r="E224" s="17">
        <v>21550.45</v>
      </c>
      <c r="F224" s="13"/>
      <c r="G224" s="17">
        <v>9375</v>
      </c>
      <c r="H224" s="17">
        <v>4257.7</v>
      </c>
      <c r="I224" s="17">
        <v>6679.8</v>
      </c>
      <c r="J224" s="13"/>
      <c r="K224" s="13"/>
      <c r="L224" s="13"/>
      <c r="M224" s="13"/>
      <c r="N224" s="13"/>
      <c r="O224" s="13"/>
      <c r="P224" s="13"/>
      <c r="Q224" s="13"/>
      <c r="R224" s="12"/>
      <c r="S224" s="17">
        <v>1237.95</v>
      </c>
      <c r="T224" s="13"/>
      <c r="U224" s="13"/>
      <c r="V224" s="12"/>
      <c r="W224" s="13"/>
      <c r="X224" s="12"/>
      <c r="Y224" s="13"/>
      <c r="Z224" s="13"/>
      <c r="AA224" s="13"/>
      <c r="AB224" s="13"/>
      <c r="AC224" s="13"/>
      <c r="AD224" s="13"/>
      <c r="AE224" s="13"/>
      <c r="AF224" s="13"/>
      <c r="AG224" s="17">
        <v>2010</v>
      </c>
      <c r="AH224" s="17">
        <v>2010</v>
      </c>
      <c r="AI224" s="17">
        <v>3063</v>
      </c>
      <c r="AJ224" s="13"/>
      <c r="AK224" s="13"/>
      <c r="AL224" s="13"/>
      <c r="AM224" s="13"/>
      <c r="AN224" s="13"/>
      <c r="AO224" s="17">
        <v>3063</v>
      </c>
      <c r="AP224" s="17">
        <v>7221.12</v>
      </c>
      <c r="AQ224" s="17">
        <v>1076.95</v>
      </c>
      <c r="AR224" s="16">
        <v>144.16999999999999</v>
      </c>
      <c r="AS224" s="13"/>
      <c r="AT224" s="17">
        <v>6000</v>
      </c>
      <c r="AU224" s="13"/>
      <c r="AV224" s="17">
        <v>11410.5</v>
      </c>
      <c r="AW224" s="93"/>
      <c r="AX224" s="93"/>
      <c r="AY224" s="93"/>
      <c r="AZ224" s="93"/>
      <c r="BA224" s="93"/>
      <c r="BB224" s="93"/>
      <c r="BC224" s="93"/>
      <c r="BD224" s="93"/>
      <c r="BE224" s="93"/>
      <c r="BF224" s="93"/>
      <c r="BG224" s="93"/>
      <c r="BH224" s="93"/>
      <c r="BI224" s="93"/>
      <c r="BJ224" s="93"/>
      <c r="BK224" s="93"/>
      <c r="BL224" s="93"/>
      <c r="BM224" s="93"/>
      <c r="BN224" s="93"/>
      <c r="BO224" s="93"/>
      <c r="BP224" s="93"/>
      <c r="BQ224" s="93"/>
      <c r="BR224">
        <f>SUMIF('ОПС ЯН'!$A$5:$A$375,A224,'ОПС ЯН'!$B$5:$B$375)</f>
        <v>4910.95</v>
      </c>
      <c r="BT224">
        <f>SUMIF('ФОМС ЯН'!$A$5:$A$360,A224,'ФОМС ЯН'!$B$5:$B$360)</f>
        <v>1138.45</v>
      </c>
      <c r="BU224">
        <f>SUMIF('ФСС ЯН'!$A$5:$A$375,A224,'ФСС ЯН'!$B$5:$B$375)</f>
        <v>647.35</v>
      </c>
      <c r="BV224">
        <f>SUMIF('ФСС НС ЯН'!$A$5:$A$375,A224,'ФСС НС ЯН'!$B$5:$B$375)</f>
        <v>468.77</v>
      </c>
      <c r="BW224">
        <f t="shared" si="126"/>
        <v>0</v>
      </c>
      <c r="BX224">
        <f t="shared" si="127"/>
        <v>0</v>
      </c>
      <c r="BY224">
        <f t="shared" si="128"/>
        <v>0</v>
      </c>
      <c r="BZ224">
        <f t="shared" si="129"/>
        <v>0</v>
      </c>
      <c r="CA224">
        <f t="shared" si="130"/>
        <v>0</v>
      </c>
      <c r="CB224">
        <f t="shared" si="131"/>
        <v>0</v>
      </c>
    </row>
    <row r="225" spans="1:80" s="27" customFormat="1" ht="11.1" hidden="1" customHeight="1" outlineLevel="4" x14ac:dyDescent="0.2">
      <c r="A225" s="28" t="s">
        <v>257</v>
      </c>
      <c r="B225" s="63">
        <f>SUM(B226:B228)</f>
        <v>3</v>
      </c>
      <c r="C225" s="100"/>
      <c r="D225" s="34">
        <v>114880.55</v>
      </c>
      <c r="E225" s="34">
        <v>97642.1</v>
      </c>
      <c r="F225" s="34">
        <v>13792.1</v>
      </c>
      <c r="G225" s="34">
        <v>80625</v>
      </c>
      <c r="H225" s="26"/>
      <c r="I225" s="26"/>
      <c r="J225" s="26"/>
      <c r="K225" s="34">
        <v>3225</v>
      </c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5"/>
      <c r="Y225" s="26"/>
      <c r="Z225" s="26"/>
      <c r="AA225" s="26"/>
      <c r="AB225" s="26"/>
      <c r="AC225" s="26"/>
      <c r="AD225" s="26"/>
      <c r="AE225" s="26"/>
      <c r="AF225" s="26"/>
      <c r="AG225" s="34">
        <v>5350</v>
      </c>
      <c r="AH225" s="34">
        <v>5350</v>
      </c>
      <c r="AI225" s="34">
        <v>13389</v>
      </c>
      <c r="AJ225" s="26"/>
      <c r="AK225" s="26"/>
      <c r="AL225" s="26"/>
      <c r="AM225" s="26"/>
      <c r="AN225" s="26"/>
      <c r="AO225" s="34">
        <v>13389</v>
      </c>
      <c r="AP225" s="34">
        <v>165879.65</v>
      </c>
      <c r="AQ225" s="34">
        <v>11999.1</v>
      </c>
      <c r="AR225" s="34">
        <v>114880.55</v>
      </c>
      <c r="AS225" s="26"/>
      <c r="AT225" s="34">
        <v>39000</v>
      </c>
      <c r="AU225" s="26"/>
      <c r="AV225" s="34">
        <v>33254</v>
      </c>
      <c r="AW225" s="34"/>
      <c r="AX225" s="34"/>
      <c r="AY225" s="34"/>
      <c r="AZ225" s="34"/>
      <c r="BA225" s="34"/>
      <c r="BB225" s="34"/>
      <c r="BC225" s="34"/>
      <c r="BD225" s="34"/>
      <c r="BE225" s="34"/>
      <c r="BF225" s="34"/>
      <c r="BG225" s="34"/>
      <c r="BH225" s="34"/>
      <c r="BI225" s="34"/>
      <c r="BJ225" s="34"/>
      <c r="BK225" s="34"/>
      <c r="BL225" s="34"/>
      <c r="BM225" s="34"/>
      <c r="BN225" s="34"/>
      <c r="BO225" s="34"/>
      <c r="BP225" s="34"/>
      <c r="BQ225" s="34"/>
      <c r="BR225" s="63">
        <f t="shared" ref="BR225:CB225" si="133">SUM(BR226:BR228)</f>
        <v>22658.260000000002</v>
      </c>
      <c r="BS225" s="63"/>
      <c r="BT225" s="63">
        <f t="shared" si="133"/>
        <v>5252.6</v>
      </c>
      <c r="BU225" s="63">
        <f t="shared" si="133"/>
        <v>2986.77</v>
      </c>
      <c r="BV225" s="63">
        <f t="shared" si="133"/>
        <v>2162.83</v>
      </c>
      <c r="BW225" s="63">
        <f t="shared" si="133"/>
        <v>0</v>
      </c>
      <c r="BX225" s="63">
        <f t="shared" si="133"/>
        <v>0</v>
      </c>
      <c r="BY225" s="63">
        <f t="shared" si="133"/>
        <v>0</v>
      </c>
      <c r="BZ225" s="63">
        <f t="shared" si="133"/>
        <v>0</v>
      </c>
      <c r="CA225" s="63">
        <f t="shared" si="133"/>
        <v>0</v>
      </c>
      <c r="CB225" s="63">
        <f t="shared" si="133"/>
        <v>0</v>
      </c>
    </row>
    <row r="226" spans="1:80" ht="11.1" hidden="1" customHeight="1" outlineLevel="5" x14ac:dyDescent="0.2">
      <c r="A226" s="19" t="s">
        <v>258</v>
      </c>
      <c r="B226" s="64">
        <f t="shared" si="125"/>
        <v>1</v>
      </c>
      <c r="C226" s="37"/>
      <c r="D226" s="17">
        <v>38656</v>
      </c>
      <c r="E226" s="17">
        <v>35242.1</v>
      </c>
      <c r="F226" s="17">
        <v>13792.1</v>
      </c>
      <c r="G226" s="17">
        <v>20625</v>
      </c>
      <c r="H226" s="13"/>
      <c r="I226" s="13"/>
      <c r="J226" s="13"/>
      <c r="K226" s="16">
        <v>825</v>
      </c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2"/>
      <c r="Y226" s="13"/>
      <c r="Z226" s="13"/>
      <c r="AA226" s="13"/>
      <c r="AB226" s="13"/>
      <c r="AC226" s="13"/>
      <c r="AD226" s="13"/>
      <c r="AE226" s="13"/>
      <c r="AF226" s="13"/>
      <c r="AG226" s="17">
        <v>1090</v>
      </c>
      <c r="AH226" s="17">
        <v>1090</v>
      </c>
      <c r="AI226" s="17">
        <v>4723</v>
      </c>
      <c r="AJ226" s="13"/>
      <c r="AK226" s="13"/>
      <c r="AL226" s="13"/>
      <c r="AM226" s="13"/>
      <c r="AN226" s="13"/>
      <c r="AO226" s="17">
        <v>4723</v>
      </c>
      <c r="AP226" s="17">
        <v>63655.1</v>
      </c>
      <c r="AQ226" s="17">
        <v>11999.1</v>
      </c>
      <c r="AR226" s="17">
        <v>38656</v>
      </c>
      <c r="AS226" s="13"/>
      <c r="AT226" s="17">
        <v>13000</v>
      </c>
      <c r="AU226" s="13"/>
      <c r="AV226" s="17">
        <v>5520</v>
      </c>
      <c r="AW226" s="93"/>
      <c r="AX226" s="93"/>
      <c r="AY226" s="93"/>
      <c r="AZ226" s="93"/>
      <c r="BA226" s="93"/>
      <c r="BB226" s="93"/>
      <c r="BC226" s="93"/>
      <c r="BD226" s="93"/>
      <c r="BE226" s="93"/>
      <c r="BF226" s="93"/>
      <c r="BG226" s="93"/>
      <c r="BH226" s="93"/>
      <c r="BI226" s="93"/>
      <c r="BJ226" s="93"/>
      <c r="BK226" s="93"/>
      <c r="BL226" s="93"/>
      <c r="BM226" s="93"/>
      <c r="BN226" s="93"/>
      <c r="BO226" s="93"/>
      <c r="BP226" s="93"/>
      <c r="BQ226" s="93"/>
      <c r="BR226">
        <f>SUMIF('ОПС ЯН'!$A$5:$A$375,A226,'ОПС ЯН'!$B$5:$B$375)</f>
        <v>7993.06</v>
      </c>
      <c r="BT226">
        <f>SUMIF('ФОМС ЯН'!$A$5:$A$360,A226,'ФОМС ЯН'!$B$5:$B$360)</f>
        <v>1852.94</v>
      </c>
      <c r="BU226">
        <f>SUMIF('ФСС ЯН'!$A$5:$A$375,A226,'ФСС ЯН'!$B$5:$B$375)</f>
        <v>1053.6300000000001</v>
      </c>
      <c r="BV226">
        <f>SUMIF('ФСС НС ЯН'!$A$5:$A$375,A226,'ФСС НС ЯН'!$B$5:$B$375)</f>
        <v>762.97</v>
      </c>
      <c r="BW226">
        <f t="shared" si="126"/>
        <v>0</v>
      </c>
      <c r="BX226">
        <f t="shared" si="127"/>
        <v>0</v>
      </c>
      <c r="BY226">
        <f t="shared" si="128"/>
        <v>0</v>
      </c>
      <c r="BZ226">
        <f t="shared" si="129"/>
        <v>0</v>
      </c>
      <c r="CA226">
        <f t="shared" si="130"/>
        <v>0</v>
      </c>
      <c r="CB226">
        <f t="shared" si="131"/>
        <v>0</v>
      </c>
    </row>
    <row r="227" spans="1:80" ht="11.1" hidden="1" customHeight="1" outlineLevel="5" x14ac:dyDescent="0.2">
      <c r="A227" s="19" t="s">
        <v>259</v>
      </c>
      <c r="B227" s="64">
        <f t="shared" si="125"/>
        <v>1</v>
      </c>
      <c r="C227" s="37"/>
      <c r="D227" s="17">
        <v>37695.550000000003</v>
      </c>
      <c r="E227" s="17">
        <v>31200</v>
      </c>
      <c r="F227" s="13"/>
      <c r="G227" s="17">
        <v>30000</v>
      </c>
      <c r="H227" s="13"/>
      <c r="I227" s="13"/>
      <c r="J227" s="13"/>
      <c r="K227" s="17">
        <v>1200</v>
      </c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7">
        <v>4056</v>
      </c>
      <c r="AJ227" s="13"/>
      <c r="AK227" s="13"/>
      <c r="AL227" s="13"/>
      <c r="AM227" s="13"/>
      <c r="AN227" s="13"/>
      <c r="AO227" s="17">
        <v>4056</v>
      </c>
      <c r="AP227" s="17">
        <v>50695.55</v>
      </c>
      <c r="AQ227" s="13"/>
      <c r="AR227" s="17">
        <v>37695.550000000003</v>
      </c>
      <c r="AS227" s="13"/>
      <c r="AT227" s="17">
        <v>13000</v>
      </c>
      <c r="AU227" s="13"/>
      <c r="AV227" s="17">
        <v>14144</v>
      </c>
      <c r="AW227" s="93"/>
      <c r="AX227" s="93"/>
      <c r="AY227" s="93"/>
      <c r="AZ227" s="93"/>
      <c r="BA227" s="93"/>
      <c r="BB227" s="93"/>
      <c r="BC227" s="93"/>
      <c r="BD227" s="93"/>
      <c r="BE227" s="93"/>
      <c r="BF227" s="93"/>
      <c r="BG227" s="93"/>
      <c r="BH227" s="93"/>
      <c r="BI227" s="93"/>
      <c r="BJ227" s="93"/>
      <c r="BK227" s="93"/>
      <c r="BL227" s="93"/>
      <c r="BM227" s="93"/>
      <c r="BN227" s="93"/>
      <c r="BO227" s="93"/>
      <c r="BP227" s="93"/>
      <c r="BQ227" s="93"/>
      <c r="BR227">
        <f>SUMIF('ОПС ЯН'!$A$5:$A$375,A227,'ОПС ЯН'!$B$5:$B$375)</f>
        <v>6864</v>
      </c>
      <c r="BT227">
        <f>SUMIF('ФОМС ЯН'!$A$5:$A$360,A227,'ФОМС ЯН'!$B$5:$B$360)</f>
        <v>1591.2</v>
      </c>
      <c r="BU227">
        <f>SUMIF('ФСС ЯН'!$A$5:$A$375,A227,'ФСС ЯН'!$B$5:$B$375)</f>
        <v>904.8</v>
      </c>
      <c r="BV227">
        <f>SUMIF('ФСС НС ЯН'!$A$5:$A$375,A227,'ФСС НС ЯН'!$B$5:$B$375)</f>
        <v>655.20000000000005</v>
      </c>
      <c r="BW227">
        <f t="shared" si="126"/>
        <v>0</v>
      </c>
      <c r="BX227">
        <f t="shared" si="127"/>
        <v>0</v>
      </c>
      <c r="BY227">
        <f t="shared" si="128"/>
        <v>0</v>
      </c>
      <c r="BZ227">
        <f t="shared" si="129"/>
        <v>0</v>
      </c>
      <c r="CA227">
        <f t="shared" si="130"/>
        <v>0</v>
      </c>
      <c r="CB227">
        <f t="shared" si="131"/>
        <v>0</v>
      </c>
    </row>
    <row r="228" spans="1:80" ht="11.1" hidden="1" customHeight="1" outlineLevel="5" x14ac:dyDescent="0.2">
      <c r="A228" s="19" t="s">
        <v>260</v>
      </c>
      <c r="B228" s="64">
        <f t="shared" si="125"/>
        <v>1</v>
      </c>
      <c r="C228" s="37"/>
      <c r="D228" s="17">
        <v>38529</v>
      </c>
      <c r="E228" s="17">
        <v>31200</v>
      </c>
      <c r="F228" s="13"/>
      <c r="G228" s="17">
        <v>30000</v>
      </c>
      <c r="H228" s="13"/>
      <c r="I228" s="13"/>
      <c r="J228" s="13"/>
      <c r="K228" s="17">
        <v>1200</v>
      </c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7">
        <v>4260</v>
      </c>
      <c r="AH228" s="17">
        <v>4260</v>
      </c>
      <c r="AI228" s="17">
        <v>4610</v>
      </c>
      <c r="AJ228" s="13"/>
      <c r="AK228" s="13"/>
      <c r="AL228" s="13"/>
      <c r="AM228" s="13"/>
      <c r="AN228" s="13"/>
      <c r="AO228" s="17">
        <v>4610</v>
      </c>
      <c r="AP228" s="17">
        <v>51529</v>
      </c>
      <c r="AQ228" s="13"/>
      <c r="AR228" s="17">
        <v>38529</v>
      </c>
      <c r="AS228" s="13"/>
      <c r="AT228" s="17">
        <v>13000</v>
      </c>
      <c r="AU228" s="13"/>
      <c r="AV228" s="17">
        <v>13590</v>
      </c>
      <c r="AW228" s="93"/>
      <c r="AX228" s="93"/>
      <c r="AY228" s="93"/>
      <c r="AZ228" s="93"/>
      <c r="BA228" s="93"/>
      <c r="BB228" s="93"/>
      <c r="BC228" s="93"/>
      <c r="BD228" s="93"/>
      <c r="BE228" s="93"/>
      <c r="BF228" s="93"/>
      <c r="BG228" s="93"/>
      <c r="BH228" s="93"/>
      <c r="BI228" s="93"/>
      <c r="BJ228" s="93"/>
      <c r="BK228" s="93"/>
      <c r="BL228" s="93"/>
      <c r="BM228" s="93"/>
      <c r="BN228" s="93"/>
      <c r="BO228" s="93"/>
      <c r="BP228" s="93"/>
      <c r="BQ228" s="93"/>
      <c r="BR228">
        <f>SUMIF('ОПС ЯН'!$A$5:$A$375,A228,'ОПС ЯН'!$B$5:$B$375)</f>
        <v>7801.2</v>
      </c>
      <c r="BT228">
        <f>SUMIF('ФОМС ЯН'!$A$5:$A$360,A228,'ФОМС ЯН'!$B$5:$B$360)</f>
        <v>1808.46</v>
      </c>
      <c r="BU228">
        <f>SUMIF('ФСС ЯН'!$A$5:$A$375,A228,'ФСС ЯН'!$B$5:$B$375)</f>
        <v>1028.3399999999999</v>
      </c>
      <c r="BV228">
        <f>SUMIF('ФСС НС ЯН'!$A$5:$A$375,A228,'ФСС НС ЯН'!$B$5:$B$375)</f>
        <v>744.66</v>
      </c>
      <c r="BW228">
        <f t="shared" si="126"/>
        <v>0</v>
      </c>
      <c r="BX228">
        <f t="shared" si="127"/>
        <v>0</v>
      </c>
      <c r="BY228">
        <f t="shared" si="128"/>
        <v>0</v>
      </c>
      <c r="BZ228">
        <f t="shared" si="129"/>
        <v>0</v>
      </c>
      <c r="CA228">
        <f t="shared" si="130"/>
        <v>0</v>
      </c>
      <c r="CB228">
        <f t="shared" si="131"/>
        <v>0</v>
      </c>
    </row>
    <row r="229" spans="1:80" s="52" customFormat="1" ht="11.1" hidden="1" customHeight="1" outlineLevel="3" x14ac:dyDescent="0.2">
      <c r="A229" s="47" t="s">
        <v>195</v>
      </c>
      <c r="B229" s="67">
        <f>B232+B235+B237+B239+B230</f>
        <v>6</v>
      </c>
      <c r="C229" s="101"/>
      <c r="D229" s="48">
        <v>365829.9</v>
      </c>
      <c r="E229" s="48">
        <v>392012.7</v>
      </c>
      <c r="F229" s="49"/>
      <c r="G229" s="48">
        <v>256187.5</v>
      </c>
      <c r="H229" s="49"/>
      <c r="I229" s="49"/>
      <c r="J229" s="48">
        <v>10187.5</v>
      </c>
      <c r="K229" s="49"/>
      <c r="L229" s="49"/>
      <c r="M229" s="49"/>
      <c r="N229" s="49"/>
      <c r="O229" s="49"/>
      <c r="P229" s="49"/>
      <c r="Q229" s="49"/>
      <c r="R229" s="49"/>
      <c r="S229" s="49"/>
      <c r="T229" s="49"/>
      <c r="U229" s="48">
        <v>125637.7</v>
      </c>
      <c r="V229" s="49"/>
      <c r="W229" s="49"/>
      <c r="X229" s="51"/>
      <c r="Y229" s="49"/>
      <c r="Z229" s="49"/>
      <c r="AA229" s="49"/>
      <c r="AB229" s="49"/>
      <c r="AC229" s="49"/>
      <c r="AD229" s="49"/>
      <c r="AE229" s="49"/>
      <c r="AF229" s="49"/>
      <c r="AG229" s="48">
        <v>11970</v>
      </c>
      <c r="AH229" s="48">
        <v>11970</v>
      </c>
      <c r="AI229" s="48">
        <v>55309.25</v>
      </c>
      <c r="AJ229" s="49"/>
      <c r="AK229" s="49"/>
      <c r="AL229" s="49"/>
      <c r="AM229" s="48">
        <v>3728.25</v>
      </c>
      <c r="AN229" s="49"/>
      <c r="AO229" s="48">
        <v>51581</v>
      </c>
      <c r="AP229" s="48">
        <v>586330.51</v>
      </c>
      <c r="AQ229" s="48">
        <v>108300.61</v>
      </c>
      <c r="AR229" s="48">
        <v>365829.9</v>
      </c>
      <c r="AS229" s="49"/>
      <c r="AT229" s="48">
        <v>112200</v>
      </c>
      <c r="AU229" s="49"/>
      <c r="AV229" s="48">
        <v>116202.84</v>
      </c>
      <c r="AW229" s="48"/>
      <c r="AX229" s="48"/>
      <c r="AY229" s="48"/>
      <c r="AZ229" s="48"/>
      <c r="BA229" s="48"/>
      <c r="BB229" s="48"/>
      <c r="BC229" s="48"/>
      <c r="BD229" s="48"/>
      <c r="BE229" s="48"/>
      <c r="BF229" s="48"/>
      <c r="BG229" s="48"/>
      <c r="BH229" s="48"/>
      <c r="BI229" s="48"/>
      <c r="BJ229" s="48"/>
      <c r="BK229" s="48"/>
      <c r="BL229" s="48"/>
      <c r="BM229" s="48"/>
      <c r="BN229" s="48"/>
      <c r="BO229" s="48"/>
      <c r="BP229" s="48"/>
      <c r="BQ229" s="48"/>
      <c r="BR229" s="67">
        <f t="shared" ref="BR229:BV229" si="134">BR232+BR235+BR237+BR239+BR230</f>
        <v>88876.2</v>
      </c>
      <c r="BS229" s="67"/>
      <c r="BT229" s="67">
        <f t="shared" si="134"/>
        <v>20603.120000000003</v>
      </c>
      <c r="BU229" s="67">
        <f t="shared" si="134"/>
        <v>11715.5</v>
      </c>
      <c r="BV229" s="67">
        <f t="shared" si="134"/>
        <v>8483.64</v>
      </c>
      <c r="BW229" s="67">
        <f t="shared" ref="BW229:CB229" si="135">BW232+BW235+BW237+BW239+BW230</f>
        <v>0</v>
      </c>
      <c r="BX229" s="67">
        <f t="shared" si="135"/>
        <v>0</v>
      </c>
      <c r="BY229" s="67">
        <f t="shared" si="135"/>
        <v>0</v>
      </c>
      <c r="BZ229" s="67">
        <f t="shared" si="135"/>
        <v>0</v>
      </c>
      <c r="CA229" s="67">
        <f t="shared" si="135"/>
        <v>0</v>
      </c>
      <c r="CB229" s="67">
        <f t="shared" si="135"/>
        <v>0</v>
      </c>
    </row>
    <row r="230" spans="1:80" s="27" customFormat="1" ht="11.1" hidden="1" customHeight="1" outlineLevel="4" x14ac:dyDescent="0.2">
      <c r="A230" s="28" t="s">
        <v>261</v>
      </c>
      <c r="B230" s="63">
        <f>SUM(B231)</f>
        <v>1</v>
      </c>
      <c r="C230" s="100"/>
      <c r="D230" s="34">
        <v>32143</v>
      </c>
      <c r="E230" s="34">
        <v>75000</v>
      </c>
      <c r="F230" s="26"/>
      <c r="G230" s="34">
        <v>75000</v>
      </c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34">
        <v>4010</v>
      </c>
      <c r="AH230" s="34">
        <v>4010</v>
      </c>
      <c r="AI230" s="34">
        <v>10271</v>
      </c>
      <c r="AJ230" s="26"/>
      <c r="AK230" s="26"/>
      <c r="AL230" s="26"/>
      <c r="AM230" s="26"/>
      <c r="AN230" s="26"/>
      <c r="AO230" s="34">
        <v>10271</v>
      </c>
      <c r="AP230" s="34">
        <v>64743</v>
      </c>
      <c r="AQ230" s="26"/>
      <c r="AR230" s="34">
        <v>32143</v>
      </c>
      <c r="AS230" s="26"/>
      <c r="AT230" s="34">
        <v>32600</v>
      </c>
      <c r="AU230" s="26"/>
      <c r="AV230" s="34">
        <v>32129</v>
      </c>
      <c r="AW230" s="34"/>
      <c r="AX230" s="34"/>
      <c r="AY230" s="34"/>
      <c r="AZ230" s="34"/>
      <c r="BA230" s="34"/>
      <c r="BB230" s="34"/>
      <c r="BC230" s="34"/>
      <c r="BD230" s="34"/>
      <c r="BE230" s="34"/>
      <c r="BF230" s="34"/>
      <c r="BG230" s="34"/>
      <c r="BH230" s="34"/>
      <c r="BI230" s="34"/>
      <c r="BJ230" s="34"/>
      <c r="BK230" s="34"/>
      <c r="BL230" s="34"/>
      <c r="BM230" s="34"/>
      <c r="BN230" s="34"/>
      <c r="BO230" s="34"/>
      <c r="BP230" s="34"/>
      <c r="BQ230" s="34"/>
      <c r="BR230" s="63">
        <f t="shared" ref="BR230:CB230" si="136">SUM(BR231)</f>
        <v>17382.2</v>
      </c>
      <c r="BS230" s="63"/>
      <c r="BT230" s="63">
        <f t="shared" si="136"/>
        <v>4029.51</v>
      </c>
      <c r="BU230" s="63">
        <f t="shared" si="136"/>
        <v>2291.29</v>
      </c>
      <c r="BV230" s="63">
        <f t="shared" si="136"/>
        <v>1659.21</v>
      </c>
      <c r="BW230" s="63">
        <f t="shared" si="136"/>
        <v>0</v>
      </c>
      <c r="BX230" s="63">
        <f t="shared" si="136"/>
        <v>0</v>
      </c>
      <c r="BY230" s="63">
        <f t="shared" si="136"/>
        <v>0</v>
      </c>
      <c r="BZ230" s="63">
        <f t="shared" si="136"/>
        <v>0</v>
      </c>
      <c r="CA230" s="63">
        <f t="shared" si="136"/>
        <v>0</v>
      </c>
      <c r="CB230" s="63">
        <f t="shared" si="136"/>
        <v>0</v>
      </c>
    </row>
    <row r="231" spans="1:80" ht="11.1" hidden="1" customHeight="1" outlineLevel="5" x14ac:dyDescent="0.2">
      <c r="A231" s="19" t="s">
        <v>262</v>
      </c>
      <c r="B231" s="64">
        <f t="shared" si="125"/>
        <v>1</v>
      </c>
      <c r="C231" s="37"/>
      <c r="D231" s="17">
        <v>32143</v>
      </c>
      <c r="E231" s="17">
        <v>75000</v>
      </c>
      <c r="F231" s="13"/>
      <c r="G231" s="17">
        <v>75000</v>
      </c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7">
        <v>4010</v>
      </c>
      <c r="AH231" s="17">
        <v>4010</v>
      </c>
      <c r="AI231" s="17">
        <v>10271</v>
      </c>
      <c r="AJ231" s="13"/>
      <c r="AK231" s="13"/>
      <c r="AL231" s="13"/>
      <c r="AM231" s="13"/>
      <c r="AN231" s="13"/>
      <c r="AO231" s="17">
        <v>10271</v>
      </c>
      <c r="AP231" s="17">
        <v>64743</v>
      </c>
      <c r="AQ231" s="13"/>
      <c r="AR231" s="17">
        <v>32143</v>
      </c>
      <c r="AS231" s="13"/>
      <c r="AT231" s="17">
        <v>32600</v>
      </c>
      <c r="AU231" s="13"/>
      <c r="AV231" s="17">
        <v>32129</v>
      </c>
      <c r="AW231" s="93"/>
      <c r="AX231" s="93"/>
      <c r="AY231" s="93"/>
      <c r="AZ231" s="93"/>
      <c r="BA231" s="93"/>
      <c r="BB231" s="93"/>
      <c r="BC231" s="93"/>
      <c r="BD231" s="93"/>
      <c r="BE231" s="93"/>
      <c r="BF231" s="93"/>
      <c r="BG231" s="93"/>
      <c r="BH231" s="93"/>
      <c r="BI231" s="93"/>
      <c r="BJ231" s="93"/>
      <c r="BK231" s="93"/>
      <c r="BL231" s="93"/>
      <c r="BM231" s="93"/>
      <c r="BN231" s="93"/>
      <c r="BO231" s="93"/>
      <c r="BP231" s="93"/>
      <c r="BQ231" s="93"/>
      <c r="BR231">
        <f>SUMIF('ОПС ЯН'!$A$5:$A$375,A231,'ОПС ЯН'!$B$5:$B$375)</f>
        <v>17382.2</v>
      </c>
      <c r="BT231">
        <f>SUMIF('ФОМС ЯН'!$A$5:$A$360,A231,'ФОМС ЯН'!$B$5:$B$360)</f>
        <v>4029.51</v>
      </c>
      <c r="BU231">
        <f>SUMIF('ФСС ЯН'!$A$5:$A$375,A231,'ФСС ЯН'!$B$5:$B$375)</f>
        <v>2291.29</v>
      </c>
      <c r="BV231">
        <f>SUMIF('ФСС НС ЯН'!$A$5:$A$375,A231,'ФСС НС ЯН'!$B$5:$B$375)</f>
        <v>1659.21</v>
      </c>
      <c r="BW231">
        <f t="shared" si="126"/>
        <v>0</v>
      </c>
      <c r="BX231">
        <f t="shared" si="127"/>
        <v>0</v>
      </c>
      <c r="BY231">
        <f t="shared" si="128"/>
        <v>0</v>
      </c>
      <c r="BZ231">
        <f t="shared" si="129"/>
        <v>0</v>
      </c>
      <c r="CA231">
        <f t="shared" si="130"/>
        <v>0</v>
      </c>
      <c r="CB231">
        <f t="shared" si="131"/>
        <v>0</v>
      </c>
    </row>
    <row r="232" spans="1:80" s="27" customFormat="1" ht="11.1" hidden="1" customHeight="1" outlineLevel="4" x14ac:dyDescent="0.2">
      <c r="A232" s="28" t="s">
        <v>263</v>
      </c>
      <c r="B232" s="63">
        <f>SUM(B233:B234)</f>
        <v>2</v>
      </c>
      <c r="C232" s="100"/>
      <c r="D232" s="34">
        <v>159519.9</v>
      </c>
      <c r="E232" s="34">
        <v>129496.04</v>
      </c>
      <c r="F232" s="26"/>
      <c r="G232" s="34">
        <v>82500</v>
      </c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34">
        <v>46996.04</v>
      </c>
      <c r="V232" s="26"/>
      <c r="W232" s="26"/>
      <c r="X232" s="25"/>
      <c r="Y232" s="26"/>
      <c r="Z232" s="26"/>
      <c r="AA232" s="26"/>
      <c r="AB232" s="26"/>
      <c r="AC232" s="26"/>
      <c r="AD232" s="26"/>
      <c r="AE232" s="26"/>
      <c r="AF232" s="26"/>
      <c r="AG232" s="34">
        <v>1450</v>
      </c>
      <c r="AH232" s="34">
        <v>1450</v>
      </c>
      <c r="AI232" s="34">
        <v>19815.25</v>
      </c>
      <c r="AJ232" s="26"/>
      <c r="AK232" s="26"/>
      <c r="AL232" s="26"/>
      <c r="AM232" s="34">
        <v>3728.25</v>
      </c>
      <c r="AN232" s="26"/>
      <c r="AO232" s="34">
        <v>16087</v>
      </c>
      <c r="AP232" s="34">
        <v>225501.85</v>
      </c>
      <c r="AQ232" s="34">
        <v>39881.949999999997</v>
      </c>
      <c r="AR232" s="34">
        <v>159519.9</v>
      </c>
      <c r="AS232" s="26"/>
      <c r="AT232" s="34">
        <v>26100</v>
      </c>
      <c r="AU232" s="26"/>
      <c r="AV232" s="34">
        <v>43698.84</v>
      </c>
      <c r="AW232" s="34"/>
      <c r="AX232" s="34"/>
      <c r="AY232" s="34"/>
      <c r="AZ232" s="34"/>
      <c r="BA232" s="34"/>
      <c r="BB232" s="34"/>
      <c r="BC232" s="34"/>
      <c r="BD232" s="34"/>
      <c r="BE232" s="34"/>
      <c r="BF232" s="34"/>
      <c r="BG232" s="34"/>
      <c r="BH232" s="34"/>
      <c r="BI232" s="34"/>
      <c r="BJ232" s="34"/>
      <c r="BK232" s="34"/>
      <c r="BL232" s="34"/>
      <c r="BM232" s="34"/>
      <c r="BN232" s="34"/>
      <c r="BO232" s="34"/>
      <c r="BP232" s="34"/>
      <c r="BQ232" s="34"/>
      <c r="BR232" s="63">
        <f t="shared" ref="BR232:CB232" si="137">SUM(BR233:BR234)</f>
        <v>28808.129999999997</v>
      </c>
      <c r="BS232" s="63"/>
      <c r="BT232" s="63">
        <f t="shared" si="137"/>
        <v>6678.25</v>
      </c>
      <c r="BU232" s="63">
        <f t="shared" si="137"/>
        <v>3797.44</v>
      </c>
      <c r="BV232" s="63">
        <f t="shared" si="137"/>
        <v>2749.87</v>
      </c>
      <c r="BW232" s="63">
        <f t="shared" si="137"/>
        <v>0</v>
      </c>
      <c r="BX232" s="63">
        <f t="shared" si="137"/>
        <v>0</v>
      </c>
      <c r="BY232" s="63">
        <f t="shared" si="137"/>
        <v>0</v>
      </c>
      <c r="BZ232" s="63">
        <f t="shared" si="137"/>
        <v>0</v>
      </c>
      <c r="CA232" s="63">
        <f t="shared" si="137"/>
        <v>0</v>
      </c>
      <c r="CB232" s="63">
        <f t="shared" si="137"/>
        <v>0</v>
      </c>
    </row>
    <row r="233" spans="1:80" ht="11.1" hidden="1" customHeight="1" outlineLevel="5" x14ac:dyDescent="0.2">
      <c r="A233" s="19" t="s">
        <v>264</v>
      </c>
      <c r="B233" s="64">
        <f t="shared" si="125"/>
        <v>1</v>
      </c>
      <c r="C233" s="37"/>
      <c r="D233" s="17">
        <v>80649.899999999994</v>
      </c>
      <c r="E233" s="17">
        <v>69496.039999999994</v>
      </c>
      <c r="F233" s="13"/>
      <c r="G233" s="17">
        <v>22500</v>
      </c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7">
        <v>46996.04</v>
      </c>
      <c r="V233" s="13"/>
      <c r="W233" s="13"/>
      <c r="X233" s="12"/>
      <c r="Y233" s="13"/>
      <c r="Z233" s="13"/>
      <c r="AA233" s="13"/>
      <c r="AB233" s="13"/>
      <c r="AC233" s="13"/>
      <c r="AD233" s="13"/>
      <c r="AE233" s="13"/>
      <c r="AF233" s="13"/>
      <c r="AG233" s="17">
        <v>1450</v>
      </c>
      <c r="AH233" s="17">
        <v>1450</v>
      </c>
      <c r="AI233" s="17">
        <v>12197.25</v>
      </c>
      <c r="AJ233" s="13"/>
      <c r="AK233" s="13"/>
      <c r="AL233" s="13"/>
      <c r="AM233" s="17">
        <v>3728.25</v>
      </c>
      <c r="AN233" s="13"/>
      <c r="AO233" s="17">
        <v>8469</v>
      </c>
      <c r="AP233" s="17">
        <v>120531.85</v>
      </c>
      <c r="AQ233" s="17">
        <v>39881.949999999997</v>
      </c>
      <c r="AR233" s="17">
        <v>80649.899999999994</v>
      </c>
      <c r="AS233" s="13"/>
      <c r="AT233" s="13"/>
      <c r="AU233" s="13"/>
      <c r="AV233" s="17">
        <v>17416.84</v>
      </c>
      <c r="AW233" s="93"/>
      <c r="AX233" s="93"/>
      <c r="AY233" s="93"/>
      <c r="AZ233" s="93"/>
      <c r="BA233" s="93"/>
      <c r="BB233" s="93"/>
      <c r="BC233" s="93"/>
      <c r="BD233" s="93"/>
      <c r="BE233" s="93"/>
      <c r="BF233" s="93"/>
      <c r="BG233" s="93"/>
      <c r="BH233" s="93"/>
      <c r="BI233" s="93"/>
      <c r="BJ233" s="93"/>
      <c r="BK233" s="93"/>
      <c r="BL233" s="93"/>
      <c r="BM233" s="93"/>
      <c r="BN233" s="93"/>
      <c r="BO233" s="93"/>
      <c r="BP233" s="93"/>
      <c r="BQ233" s="93"/>
      <c r="BR233">
        <f>SUMIF('ОПС ЯН'!$A$5:$A$375,A233,'ОПС ЯН'!$B$5:$B$375)</f>
        <v>15608.13</v>
      </c>
      <c r="BT233">
        <f>SUMIF('ФОМС ЯН'!$A$5:$A$360,A233,'ФОМС ЯН'!$B$5:$B$360)</f>
        <v>3618.25</v>
      </c>
      <c r="BU233">
        <f>SUMIF('ФСС ЯН'!$A$5:$A$375,A233,'ФСС ЯН'!$B$5:$B$375)</f>
        <v>2057.44</v>
      </c>
      <c r="BV233">
        <f>SUMIF('ФСС НС ЯН'!$A$5:$A$375,A233,'ФСС НС ЯН'!$B$5:$B$375)</f>
        <v>1489.87</v>
      </c>
      <c r="BW233">
        <f t="shared" si="126"/>
        <v>0</v>
      </c>
      <c r="BX233">
        <f t="shared" si="127"/>
        <v>0</v>
      </c>
      <c r="BY233">
        <f t="shared" si="128"/>
        <v>0</v>
      </c>
      <c r="BZ233">
        <f t="shared" si="129"/>
        <v>0</v>
      </c>
      <c r="CA233">
        <f t="shared" si="130"/>
        <v>0</v>
      </c>
      <c r="CB233">
        <f t="shared" si="131"/>
        <v>0</v>
      </c>
    </row>
    <row r="234" spans="1:80" ht="11.1" hidden="1" customHeight="1" outlineLevel="5" x14ac:dyDescent="0.2">
      <c r="A234" s="19" t="s">
        <v>265</v>
      </c>
      <c r="B234" s="64">
        <f t="shared" si="125"/>
        <v>1</v>
      </c>
      <c r="C234" s="37"/>
      <c r="D234" s="17">
        <v>78870</v>
      </c>
      <c r="E234" s="17">
        <v>60000</v>
      </c>
      <c r="F234" s="13"/>
      <c r="G234" s="17">
        <v>60000</v>
      </c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7">
        <v>7618</v>
      </c>
      <c r="AJ234" s="13"/>
      <c r="AK234" s="13"/>
      <c r="AL234" s="13"/>
      <c r="AM234" s="13"/>
      <c r="AN234" s="13"/>
      <c r="AO234" s="17">
        <v>7618</v>
      </c>
      <c r="AP234" s="17">
        <v>104970</v>
      </c>
      <c r="AQ234" s="13"/>
      <c r="AR234" s="17">
        <v>78870</v>
      </c>
      <c r="AS234" s="13"/>
      <c r="AT234" s="17">
        <v>26100</v>
      </c>
      <c r="AU234" s="13"/>
      <c r="AV234" s="17">
        <v>26282</v>
      </c>
      <c r="AW234" s="93"/>
      <c r="AX234" s="93"/>
      <c r="AY234" s="93"/>
      <c r="AZ234" s="93"/>
      <c r="BA234" s="93"/>
      <c r="BB234" s="93"/>
      <c r="BC234" s="93"/>
      <c r="BD234" s="93"/>
      <c r="BE234" s="93"/>
      <c r="BF234" s="93"/>
      <c r="BG234" s="93"/>
      <c r="BH234" s="93"/>
      <c r="BI234" s="93"/>
      <c r="BJ234" s="93"/>
      <c r="BK234" s="93"/>
      <c r="BL234" s="93"/>
      <c r="BM234" s="93"/>
      <c r="BN234" s="93"/>
      <c r="BO234" s="93"/>
      <c r="BP234" s="93"/>
      <c r="BQ234" s="93"/>
      <c r="BR234">
        <f>SUMIF('ОПС ЯН'!$A$5:$A$375,A234,'ОПС ЯН'!$B$5:$B$375)</f>
        <v>13200</v>
      </c>
      <c r="BT234">
        <f>SUMIF('ФОМС ЯН'!$A$5:$A$360,A234,'ФОМС ЯН'!$B$5:$B$360)</f>
        <v>3060</v>
      </c>
      <c r="BU234">
        <f>SUMIF('ФСС ЯН'!$A$5:$A$375,A234,'ФСС ЯН'!$B$5:$B$375)</f>
        <v>1740</v>
      </c>
      <c r="BV234">
        <f>SUMIF('ФСС НС ЯН'!$A$5:$A$375,A234,'ФСС НС ЯН'!$B$5:$B$375)</f>
        <v>1260</v>
      </c>
      <c r="BW234">
        <f t="shared" si="126"/>
        <v>0</v>
      </c>
      <c r="BX234">
        <f t="shared" si="127"/>
        <v>0</v>
      </c>
      <c r="BY234">
        <f t="shared" si="128"/>
        <v>0</v>
      </c>
      <c r="BZ234">
        <f t="shared" si="129"/>
        <v>0</v>
      </c>
      <c r="CA234">
        <f t="shared" si="130"/>
        <v>0</v>
      </c>
      <c r="CB234">
        <f t="shared" si="131"/>
        <v>0</v>
      </c>
    </row>
    <row r="235" spans="1:80" s="27" customFormat="1" ht="11.1" hidden="1" customHeight="1" outlineLevel="4" x14ac:dyDescent="0.2">
      <c r="A235" s="28" t="s">
        <v>266</v>
      </c>
      <c r="B235" s="63">
        <f>SUM(B236)</f>
        <v>1</v>
      </c>
      <c r="C235" s="100"/>
      <c r="D235" s="34">
        <v>100734</v>
      </c>
      <c r="E235" s="34">
        <v>131016.66</v>
      </c>
      <c r="F235" s="26"/>
      <c r="G235" s="34">
        <v>42187.5</v>
      </c>
      <c r="H235" s="26"/>
      <c r="I235" s="26"/>
      <c r="J235" s="34">
        <v>10187.5</v>
      </c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34">
        <v>78641.66</v>
      </c>
      <c r="V235" s="26"/>
      <c r="W235" s="26"/>
      <c r="X235" s="25"/>
      <c r="Y235" s="26"/>
      <c r="Z235" s="26"/>
      <c r="AA235" s="26"/>
      <c r="AB235" s="26"/>
      <c r="AC235" s="26"/>
      <c r="AD235" s="26"/>
      <c r="AE235" s="26"/>
      <c r="AF235" s="26"/>
      <c r="AG235" s="34">
        <v>1940</v>
      </c>
      <c r="AH235" s="34">
        <v>1940</v>
      </c>
      <c r="AI235" s="34">
        <v>17284</v>
      </c>
      <c r="AJ235" s="26"/>
      <c r="AK235" s="26"/>
      <c r="AL235" s="26"/>
      <c r="AM235" s="26"/>
      <c r="AN235" s="26"/>
      <c r="AO235" s="34">
        <v>17284</v>
      </c>
      <c r="AP235" s="34">
        <v>198152.66</v>
      </c>
      <c r="AQ235" s="34">
        <v>68418.66</v>
      </c>
      <c r="AR235" s="34">
        <v>100734</v>
      </c>
      <c r="AS235" s="26"/>
      <c r="AT235" s="34">
        <v>29000</v>
      </c>
      <c r="AU235" s="26"/>
      <c r="AV235" s="34">
        <v>16314</v>
      </c>
      <c r="AW235" s="34"/>
      <c r="AX235" s="34"/>
      <c r="AY235" s="34"/>
      <c r="AZ235" s="34"/>
      <c r="BA235" s="34"/>
      <c r="BB235" s="34"/>
      <c r="BC235" s="34"/>
      <c r="BD235" s="34"/>
      <c r="BE235" s="34"/>
      <c r="BF235" s="34"/>
      <c r="BG235" s="34"/>
      <c r="BH235" s="34"/>
      <c r="BI235" s="34"/>
      <c r="BJ235" s="34"/>
      <c r="BK235" s="34"/>
      <c r="BL235" s="34"/>
      <c r="BM235" s="34"/>
      <c r="BN235" s="34"/>
      <c r="BO235" s="34"/>
      <c r="BP235" s="34"/>
      <c r="BQ235" s="34"/>
      <c r="BR235" s="63">
        <f t="shared" ref="BR235:CB235" si="138">SUM(BR236)</f>
        <v>29250.47</v>
      </c>
      <c r="BS235" s="63"/>
      <c r="BT235" s="63">
        <f t="shared" si="138"/>
        <v>6780.79</v>
      </c>
      <c r="BU235" s="63">
        <f t="shared" si="138"/>
        <v>3855.74</v>
      </c>
      <c r="BV235" s="63">
        <f t="shared" si="138"/>
        <v>2792.09</v>
      </c>
      <c r="BW235" s="63">
        <f t="shared" si="138"/>
        <v>0</v>
      </c>
      <c r="BX235" s="63">
        <f t="shared" si="138"/>
        <v>0</v>
      </c>
      <c r="BY235" s="63">
        <f t="shared" si="138"/>
        <v>0</v>
      </c>
      <c r="BZ235" s="63">
        <f t="shared" si="138"/>
        <v>0</v>
      </c>
      <c r="CA235" s="63">
        <f t="shared" si="138"/>
        <v>0</v>
      </c>
      <c r="CB235" s="63">
        <f t="shared" si="138"/>
        <v>0</v>
      </c>
    </row>
    <row r="236" spans="1:80" ht="11.1" hidden="1" customHeight="1" outlineLevel="5" x14ac:dyDescent="0.2">
      <c r="A236" s="19" t="s">
        <v>267</v>
      </c>
      <c r="B236" s="64">
        <f t="shared" si="125"/>
        <v>1</v>
      </c>
      <c r="C236" s="37"/>
      <c r="D236" s="17">
        <v>100734</v>
      </c>
      <c r="E236" s="17">
        <v>131016.66</v>
      </c>
      <c r="F236" s="13"/>
      <c r="G236" s="17">
        <v>42187.5</v>
      </c>
      <c r="H236" s="13"/>
      <c r="I236" s="13"/>
      <c r="J236" s="17">
        <v>10187.5</v>
      </c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7">
        <v>78641.66</v>
      </c>
      <c r="V236" s="13"/>
      <c r="W236" s="13"/>
      <c r="X236" s="12"/>
      <c r="Y236" s="13"/>
      <c r="Z236" s="13"/>
      <c r="AA236" s="13"/>
      <c r="AB236" s="13"/>
      <c r="AC236" s="13"/>
      <c r="AD236" s="13"/>
      <c r="AE236" s="13"/>
      <c r="AF236" s="13"/>
      <c r="AG236" s="17">
        <v>1940</v>
      </c>
      <c r="AH236" s="17">
        <v>1940</v>
      </c>
      <c r="AI236" s="17">
        <v>17284</v>
      </c>
      <c r="AJ236" s="13"/>
      <c r="AK236" s="13"/>
      <c r="AL236" s="13"/>
      <c r="AM236" s="13"/>
      <c r="AN236" s="13"/>
      <c r="AO236" s="17">
        <v>17284</v>
      </c>
      <c r="AP236" s="17">
        <v>198152.66</v>
      </c>
      <c r="AQ236" s="17">
        <v>68418.66</v>
      </c>
      <c r="AR236" s="17">
        <v>100734</v>
      </c>
      <c r="AS236" s="13"/>
      <c r="AT236" s="17">
        <v>29000</v>
      </c>
      <c r="AU236" s="13"/>
      <c r="AV236" s="17">
        <v>16314</v>
      </c>
      <c r="AW236" s="93"/>
      <c r="AX236" s="93"/>
      <c r="AY236" s="93"/>
      <c r="AZ236" s="93"/>
      <c r="BA236" s="93"/>
      <c r="BB236" s="93"/>
      <c r="BC236" s="93"/>
      <c r="BD236" s="93"/>
      <c r="BE236" s="93"/>
      <c r="BF236" s="93"/>
      <c r="BG236" s="93"/>
      <c r="BH236" s="93"/>
      <c r="BI236" s="93"/>
      <c r="BJ236" s="93"/>
      <c r="BK236" s="93"/>
      <c r="BL236" s="93"/>
      <c r="BM236" s="93"/>
      <c r="BN236" s="93"/>
      <c r="BO236" s="93"/>
      <c r="BP236" s="93"/>
      <c r="BQ236" s="93"/>
      <c r="BR236">
        <f>SUMIF('ОПС ЯН'!$A$5:$A$375,A236,'ОПС ЯН'!$B$5:$B$375)</f>
        <v>29250.47</v>
      </c>
      <c r="BT236">
        <f>SUMIF('ФОМС ЯН'!$A$5:$A$360,A236,'ФОМС ЯН'!$B$5:$B$360)</f>
        <v>6780.79</v>
      </c>
      <c r="BU236">
        <f>SUMIF('ФСС ЯН'!$A$5:$A$375,A236,'ФСС ЯН'!$B$5:$B$375)</f>
        <v>3855.74</v>
      </c>
      <c r="BV236">
        <f>SUMIF('ФСС НС ЯН'!$A$5:$A$375,A236,'ФСС НС ЯН'!$B$5:$B$375)</f>
        <v>2792.09</v>
      </c>
      <c r="BW236">
        <f t="shared" si="126"/>
        <v>0</v>
      </c>
      <c r="BX236">
        <f t="shared" si="127"/>
        <v>0</v>
      </c>
      <c r="BY236">
        <f t="shared" si="128"/>
        <v>0</v>
      </c>
      <c r="BZ236">
        <f t="shared" si="129"/>
        <v>0</v>
      </c>
      <c r="CA236">
        <f t="shared" si="130"/>
        <v>0</v>
      </c>
      <c r="CB236">
        <f t="shared" si="131"/>
        <v>0</v>
      </c>
    </row>
    <row r="237" spans="1:80" s="27" customFormat="1" ht="11.1" hidden="1" customHeight="1" outlineLevel="4" x14ac:dyDescent="0.2">
      <c r="A237" s="28" t="s">
        <v>268</v>
      </c>
      <c r="B237" s="63">
        <f>SUM(B238)</f>
        <v>1</v>
      </c>
      <c r="C237" s="100"/>
      <c r="D237" s="34">
        <v>38901</v>
      </c>
      <c r="E237" s="34">
        <v>30000</v>
      </c>
      <c r="F237" s="26"/>
      <c r="G237" s="34">
        <v>30000</v>
      </c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34">
        <v>2970</v>
      </c>
      <c r="AH237" s="34">
        <v>2970</v>
      </c>
      <c r="AI237" s="34">
        <v>4286</v>
      </c>
      <c r="AJ237" s="26"/>
      <c r="AK237" s="26"/>
      <c r="AL237" s="26"/>
      <c r="AM237" s="26"/>
      <c r="AN237" s="26"/>
      <c r="AO237" s="34">
        <v>4286</v>
      </c>
      <c r="AP237" s="34">
        <v>51901</v>
      </c>
      <c r="AQ237" s="26"/>
      <c r="AR237" s="34">
        <v>38901</v>
      </c>
      <c r="AS237" s="26"/>
      <c r="AT237" s="34">
        <v>13000</v>
      </c>
      <c r="AU237" s="26"/>
      <c r="AV237" s="34">
        <v>12714</v>
      </c>
      <c r="AW237" s="34"/>
      <c r="AX237" s="34"/>
      <c r="AY237" s="34"/>
      <c r="AZ237" s="34"/>
      <c r="BA237" s="34"/>
      <c r="BB237" s="34"/>
      <c r="BC237" s="34"/>
      <c r="BD237" s="34"/>
      <c r="BE237" s="34"/>
      <c r="BF237" s="34"/>
      <c r="BG237" s="34"/>
      <c r="BH237" s="34"/>
      <c r="BI237" s="34"/>
      <c r="BJ237" s="34"/>
      <c r="BK237" s="34"/>
      <c r="BL237" s="34"/>
      <c r="BM237" s="34"/>
      <c r="BN237" s="34"/>
      <c r="BO237" s="34"/>
      <c r="BP237" s="34"/>
      <c r="BQ237" s="34"/>
      <c r="BR237" s="63">
        <f t="shared" ref="BR237:CB237" si="139">SUM(BR238)</f>
        <v>7253.4</v>
      </c>
      <c r="BS237" s="63"/>
      <c r="BT237" s="63">
        <f t="shared" si="139"/>
        <v>1681.47</v>
      </c>
      <c r="BU237" s="63">
        <f t="shared" si="139"/>
        <v>956.13</v>
      </c>
      <c r="BV237" s="63">
        <f t="shared" si="139"/>
        <v>692.37</v>
      </c>
      <c r="BW237" s="63">
        <f t="shared" si="139"/>
        <v>0</v>
      </c>
      <c r="BX237" s="63">
        <f t="shared" si="139"/>
        <v>0</v>
      </c>
      <c r="BY237" s="63">
        <f t="shared" si="139"/>
        <v>0</v>
      </c>
      <c r="BZ237" s="63">
        <f t="shared" si="139"/>
        <v>0</v>
      </c>
      <c r="CA237" s="63">
        <f t="shared" si="139"/>
        <v>0</v>
      </c>
      <c r="CB237" s="63">
        <f t="shared" si="139"/>
        <v>0</v>
      </c>
    </row>
    <row r="238" spans="1:80" ht="11.1" hidden="1" customHeight="1" outlineLevel="5" x14ac:dyDescent="0.2">
      <c r="A238" s="19" t="s">
        <v>269</v>
      </c>
      <c r="B238" s="64">
        <f t="shared" si="125"/>
        <v>1</v>
      </c>
      <c r="C238" s="37"/>
      <c r="D238" s="17">
        <v>38901</v>
      </c>
      <c r="E238" s="17">
        <v>30000</v>
      </c>
      <c r="F238" s="13"/>
      <c r="G238" s="17">
        <v>30000</v>
      </c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7">
        <v>2970</v>
      </c>
      <c r="AH238" s="17">
        <v>2970</v>
      </c>
      <c r="AI238" s="17">
        <v>4286</v>
      </c>
      <c r="AJ238" s="13"/>
      <c r="AK238" s="13"/>
      <c r="AL238" s="13"/>
      <c r="AM238" s="13"/>
      <c r="AN238" s="13"/>
      <c r="AO238" s="17">
        <v>4286</v>
      </c>
      <c r="AP238" s="17">
        <v>51901</v>
      </c>
      <c r="AQ238" s="13"/>
      <c r="AR238" s="17">
        <v>38901</v>
      </c>
      <c r="AS238" s="13"/>
      <c r="AT238" s="17">
        <v>13000</v>
      </c>
      <c r="AU238" s="13"/>
      <c r="AV238" s="17">
        <v>12714</v>
      </c>
      <c r="AW238" s="93"/>
      <c r="AX238" s="93"/>
      <c r="AY238" s="93"/>
      <c r="AZ238" s="93"/>
      <c r="BA238" s="93"/>
      <c r="BB238" s="93"/>
      <c r="BC238" s="93"/>
      <c r="BD238" s="93"/>
      <c r="BE238" s="93"/>
      <c r="BF238" s="93"/>
      <c r="BG238" s="93"/>
      <c r="BH238" s="93"/>
      <c r="BI238" s="93"/>
      <c r="BJ238" s="93"/>
      <c r="BK238" s="93"/>
      <c r="BL238" s="93"/>
      <c r="BM238" s="93"/>
      <c r="BN238" s="93"/>
      <c r="BO238" s="93"/>
      <c r="BP238" s="93"/>
      <c r="BQ238" s="93"/>
      <c r="BR238">
        <f>SUMIF('ОПС ЯН'!$A$5:$A$375,A238,'ОПС ЯН'!$B$5:$B$375)</f>
        <v>7253.4</v>
      </c>
      <c r="BT238">
        <f>SUMIF('ФОМС ЯН'!$A$5:$A$360,A238,'ФОМС ЯН'!$B$5:$B$360)</f>
        <v>1681.47</v>
      </c>
      <c r="BU238">
        <f>SUMIF('ФСС ЯН'!$A$5:$A$375,A238,'ФСС ЯН'!$B$5:$B$375)</f>
        <v>956.13</v>
      </c>
      <c r="BV238">
        <f>SUMIF('ФСС НС ЯН'!$A$5:$A$375,A238,'ФСС НС ЯН'!$B$5:$B$375)</f>
        <v>692.37</v>
      </c>
      <c r="BW238">
        <f t="shared" si="126"/>
        <v>0</v>
      </c>
      <c r="BX238">
        <f t="shared" si="127"/>
        <v>0</v>
      </c>
      <c r="BY238">
        <f t="shared" si="128"/>
        <v>0</v>
      </c>
      <c r="BZ238">
        <f t="shared" si="129"/>
        <v>0</v>
      </c>
      <c r="CA238">
        <f t="shared" si="130"/>
        <v>0</v>
      </c>
      <c r="CB238">
        <f t="shared" si="131"/>
        <v>0</v>
      </c>
    </row>
    <row r="239" spans="1:80" s="27" customFormat="1" ht="11.1" hidden="1" customHeight="1" outlineLevel="4" x14ac:dyDescent="0.2">
      <c r="A239" s="28" t="s">
        <v>270</v>
      </c>
      <c r="B239" s="63">
        <f>SUM(B240)</f>
        <v>1</v>
      </c>
      <c r="C239" s="100"/>
      <c r="D239" s="34">
        <v>34532</v>
      </c>
      <c r="E239" s="34">
        <v>26500</v>
      </c>
      <c r="F239" s="26"/>
      <c r="G239" s="34">
        <v>26500</v>
      </c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34">
        <v>1600</v>
      </c>
      <c r="AH239" s="34">
        <v>1600</v>
      </c>
      <c r="AI239" s="34">
        <v>3653</v>
      </c>
      <c r="AJ239" s="26"/>
      <c r="AK239" s="26"/>
      <c r="AL239" s="26"/>
      <c r="AM239" s="26"/>
      <c r="AN239" s="26"/>
      <c r="AO239" s="34">
        <v>3653</v>
      </c>
      <c r="AP239" s="34">
        <v>46032</v>
      </c>
      <c r="AQ239" s="26"/>
      <c r="AR239" s="34">
        <v>34532</v>
      </c>
      <c r="AS239" s="26"/>
      <c r="AT239" s="34">
        <v>11500</v>
      </c>
      <c r="AU239" s="26"/>
      <c r="AV239" s="34">
        <v>11347</v>
      </c>
      <c r="AW239" s="34"/>
      <c r="AX239" s="34"/>
      <c r="AY239" s="34"/>
      <c r="AZ239" s="34"/>
      <c r="BA239" s="34"/>
      <c r="BB239" s="34"/>
      <c r="BC239" s="34"/>
      <c r="BD239" s="34"/>
      <c r="BE239" s="34"/>
      <c r="BF239" s="34"/>
      <c r="BG239" s="34"/>
      <c r="BH239" s="34"/>
      <c r="BI239" s="34"/>
      <c r="BJ239" s="34"/>
      <c r="BK239" s="34"/>
      <c r="BL239" s="34"/>
      <c r="BM239" s="34"/>
      <c r="BN239" s="34"/>
      <c r="BO239" s="34"/>
      <c r="BP239" s="34"/>
      <c r="BQ239" s="34"/>
      <c r="BR239" s="63">
        <f t="shared" ref="BR239:CB239" si="140">SUM(BR240)</f>
        <v>6182</v>
      </c>
      <c r="BS239" s="63"/>
      <c r="BT239" s="63">
        <f t="shared" si="140"/>
        <v>1433.1</v>
      </c>
      <c r="BU239" s="63">
        <f t="shared" si="140"/>
        <v>814.9</v>
      </c>
      <c r="BV239" s="63">
        <f t="shared" si="140"/>
        <v>590.1</v>
      </c>
      <c r="BW239" s="63">
        <f t="shared" si="140"/>
        <v>0</v>
      </c>
      <c r="BX239" s="63">
        <f t="shared" si="140"/>
        <v>0</v>
      </c>
      <c r="BY239" s="63">
        <f t="shared" si="140"/>
        <v>0</v>
      </c>
      <c r="BZ239" s="63">
        <f t="shared" si="140"/>
        <v>0</v>
      </c>
      <c r="CA239" s="63">
        <f t="shared" si="140"/>
        <v>0</v>
      </c>
      <c r="CB239" s="63">
        <f t="shared" si="140"/>
        <v>0</v>
      </c>
    </row>
    <row r="240" spans="1:80" ht="11.1" hidden="1" customHeight="1" outlineLevel="5" x14ac:dyDescent="0.2">
      <c r="A240" s="19" t="s">
        <v>271</v>
      </c>
      <c r="B240" s="64">
        <f t="shared" si="125"/>
        <v>1</v>
      </c>
      <c r="C240" s="37"/>
      <c r="D240" s="17">
        <v>34532</v>
      </c>
      <c r="E240" s="17">
        <v>26500</v>
      </c>
      <c r="F240" s="13"/>
      <c r="G240" s="17">
        <v>26500</v>
      </c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7">
        <v>1600</v>
      </c>
      <c r="AH240" s="17">
        <v>1600</v>
      </c>
      <c r="AI240" s="17">
        <v>3653</v>
      </c>
      <c r="AJ240" s="13"/>
      <c r="AK240" s="13"/>
      <c r="AL240" s="13"/>
      <c r="AM240" s="13"/>
      <c r="AN240" s="13"/>
      <c r="AO240" s="17">
        <v>3653</v>
      </c>
      <c r="AP240" s="17">
        <v>46032</v>
      </c>
      <c r="AQ240" s="13"/>
      <c r="AR240" s="17">
        <v>34532</v>
      </c>
      <c r="AS240" s="13"/>
      <c r="AT240" s="17">
        <v>11500</v>
      </c>
      <c r="AU240" s="13"/>
      <c r="AV240" s="17">
        <v>11347</v>
      </c>
      <c r="AW240" s="93"/>
      <c r="AX240" s="93"/>
      <c r="AY240" s="93"/>
      <c r="AZ240" s="93"/>
      <c r="BA240" s="93"/>
      <c r="BB240" s="93"/>
      <c r="BC240" s="93"/>
      <c r="BD240" s="93"/>
      <c r="BE240" s="93"/>
      <c r="BF240" s="93"/>
      <c r="BG240" s="93"/>
      <c r="BH240" s="93"/>
      <c r="BI240" s="93"/>
      <c r="BJ240" s="93"/>
      <c r="BK240" s="93"/>
      <c r="BL240" s="93"/>
      <c r="BM240" s="93"/>
      <c r="BN240" s="93"/>
      <c r="BO240" s="93"/>
      <c r="BP240" s="93"/>
      <c r="BQ240" s="93"/>
      <c r="BR240">
        <f>SUMIF('ОПС ЯН'!$A$5:$A$375,A240,'ОПС ЯН'!$B$5:$B$375)</f>
        <v>6182</v>
      </c>
      <c r="BT240">
        <f>SUMIF('ФОМС ЯН'!$A$5:$A$360,A240,'ФОМС ЯН'!$B$5:$B$360)</f>
        <v>1433.1</v>
      </c>
      <c r="BU240">
        <f>SUMIF('ФСС ЯН'!$A$5:$A$375,A240,'ФСС ЯН'!$B$5:$B$375)</f>
        <v>814.9</v>
      </c>
      <c r="BV240">
        <f>SUMIF('ФСС НС ЯН'!$A$5:$A$375,A240,'ФСС НС ЯН'!$B$5:$B$375)</f>
        <v>590.1</v>
      </c>
      <c r="BW240">
        <f t="shared" si="126"/>
        <v>0</v>
      </c>
      <c r="BX240">
        <f t="shared" si="127"/>
        <v>0</v>
      </c>
      <c r="BY240">
        <f t="shared" si="128"/>
        <v>0</v>
      </c>
      <c r="BZ240">
        <f t="shared" si="129"/>
        <v>0</v>
      </c>
      <c r="CA240">
        <f t="shared" si="130"/>
        <v>0</v>
      </c>
      <c r="CB240">
        <f t="shared" si="131"/>
        <v>0</v>
      </c>
    </row>
    <row r="241" spans="1:80" s="42" customFormat="1" ht="11.1" customHeight="1" outlineLevel="1" collapsed="1" x14ac:dyDescent="0.2">
      <c r="A241" s="38" t="s">
        <v>272</v>
      </c>
      <c r="B241" s="66">
        <f>B255+B312+B242</f>
        <v>53</v>
      </c>
      <c r="C241" s="98"/>
      <c r="D241" s="39">
        <v>1181939.72</v>
      </c>
      <c r="E241" s="39">
        <v>2309040.2000000002</v>
      </c>
      <c r="F241" s="39">
        <v>86850.21</v>
      </c>
      <c r="G241" s="39">
        <v>424062.5</v>
      </c>
      <c r="H241" s="39">
        <v>91779.66</v>
      </c>
      <c r="I241" s="39">
        <v>881410.15</v>
      </c>
      <c r="J241" s="40"/>
      <c r="K241" s="53">
        <v>312.5</v>
      </c>
      <c r="L241" s="40"/>
      <c r="M241" s="39">
        <v>4015.74</v>
      </c>
      <c r="N241" s="40"/>
      <c r="O241" s="40"/>
      <c r="P241" s="53">
        <v>213.5</v>
      </c>
      <c r="Q241" s="40"/>
      <c r="R241" s="41"/>
      <c r="S241" s="39">
        <v>6074.82</v>
      </c>
      <c r="T241" s="39">
        <v>22972.560000000001</v>
      </c>
      <c r="U241" s="39">
        <v>791348.56</v>
      </c>
      <c r="V241" s="41"/>
      <c r="W241" s="40"/>
      <c r="X241" s="41"/>
      <c r="Y241" s="40"/>
      <c r="Z241" s="40"/>
      <c r="AA241" s="40"/>
      <c r="AB241" s="40"/>
      <c r="AC241" s="40"/>
      <c r="AD241" s="40"/>
      <c r="AE241" s="40"/>
      <c r="AF241" s="40"/>
      <c r="AG241" s="39">
        <v>194590</v>
      </c>
      <c r="AH241" s="39">
        <v>194590</v>
      </c>
      <c r="AI241" s="39">
        <v>367709.16</v>
      </c>
      <c r="AJ241" s="39">
        <v>43539.66</v>
      </c>
      <c r="AK241" s="39">
        <v>1061.5</v>
      </c>
      <c r="AL241" s="40"/>
      <c r="AM241" s="40"/>
      <c r="AN241" s="40"/>
      <c r="AO241" s="39">
        <v>323108</v>
      </c>
      <c r="AP241" s="39">
        <v>2373172.25</v>
      </c>
      <c r="AQ241" s="39">
        <v>721833.11</v>
      </c>
      <c r="AR241" s="39">
        <v>1312544.8400000001</v>
      </c>
      <c r="AS241" s="39">
        <v>2894.3</v>
      </c>
      <c r="AT241" s="39">
        <v>334700</v>
      </c>
      <c r="AU241" s="39">
        <v>1200</v>
      </c>
      <c r="AV241" s="39">
        <v>750098.51</v>
      </c>
      <c r="AW241" s="39"/>
      <c r="AX241" s="39"/>
      <c r="AY241" s="39"/>
      <c r="AZ241" s="39"/>
      <c r="BA241" s="39"/>
      <c r="BB241" s="39"/>
      <c r="BC241" s="39"/>
      <c r="BD241" s="39"/>
      <c r="BE241" s="39"/>
      <c r="BF241" s="39"/>
      <c r="BG241" s="39"/>
      <c r="BH241" s="39"/>
      <c r="BI241" s="39"/>
      <c r="BJ241" s="39"/>
      <c r="BK241" s="39"/>
      <c r="BL241" s="39"/>
      <c r="BM241" s="39"/>
      <c r="BN241" s="39"/>
      <c r="BO241" s="39"/>
      <c r="BP241" s="39"/>
      <c r="BQ241" s="39"/>
      <c r="BR241" s="66">
        <f t="shared" ref="BR241:BV241" si="141">BR255+BR312+BR242</f>
        <v>514154.39</v>
      </c>
      <c r="BS241" s="66"/>
      <c r="BT241" s="66">
        <f t="shared" si="141"/>
        <v>88032.010000000009</v>
      </c>
      <c r="BU241" s="66">
        <f t="shared" si="141"/>
        <v>61054.5</v>
      </c>
      <c r="BV241" s="66">
        <f t="shared" si="141"/>
        <v>49078.36</v>
      </c>
      <c r="BW241" s="66">
        <f t="shared" ref="BW241:CB241" si="142">BW255+BW312+BW242</f>
        <v>0</v>
      </c>
      <c r="BX241" s="66">
        <f t="shared" si="142"/>
        <v>0</v>
      </c>
      <c r="BY241" s="66">
        <f t="shared" si="142"/>
        <v>0</v>
      </c>
      <c r="BZ241" s="66">
        <f t="shared" si="142"/>
        <v>0</v>
      </c>
      <c r="CA241" s="66">
        <f t="shared" si="142"/>
        <v>0</v>
      </c>
      <c r="CB241" s="66">
        <f t="shared" si="142"/>
        <v>0</v>
      </c>
    </row>
    <row r="242" spans="1:80" s="33" customFormat="1" ht="11.1" hidden="1" customHeight="1" outlineLevel="2" collapsed="1" x14ac:dyDescent="0.2">
      <c r="A242" s="30" t="s">
        <v>273</v>
      </c>
      <c r="B242" s="65">
        <f>B246+B243</f>
        <v>3</v>
      </c>
      <c r="C242" s="99"/>
      <c r="D242" s="35">
        <v>221711.13</v>
      </c>
      <c r="E242" s="35">
        <v>381456.97</v>
      </c>
      <c r="F242" s="35">
        <v>9180.18</v>
      </c>
      <c r="G242" s="35">
        <v>46875</v>
      </c>
      <c r="H242" s="35">
        <v>33534.959999999999</v>
      </c>
      <c r="I242" s="35">
        <v>5215.04</v>
      </c>
      <c r="J242" s="32"/>
      <c r="K242" s="44">
        <v>312.5</v>
      </c>
      <c r="L242" s="32"/>
      <c r="M242" s="32"/>
      <c r="N242" s="32"/>
      <c r="O242" s="32"/>
      <c r="P242" s="32"/>
      <c r="Q242" s="32"/>
      <c r="R242" s="32"/>
      <c r="S242" s="32"/>
      <c r="T242" s="32"/>
      <c r="U242" s="35">
        <v>286339.28999999998</v>
      </c>
      <c r="V242" s="32"/>
      <c r="W242" s="32"/>
      <c r="X242" s="31"/>
      <c r="Y242" s="32"/>
      <c r="Z242" s="32"/>
      <c r="AA242" s="32"/>
      <c r="AB242" s="32"/>
      <c r="AC242" s="32"/>
      <c r="AD242" s="32"/>
      <c r="AE242" s="32"/>
      <c r="AF242" s="32"/>
      <c r="AG242" s="35">
        <v>3040</v>
      </c>
      <c r="AH242" s="35">
        <v>3040</v>
      </c>
      <c r="AI242" s="35">
        <v>49985</v>
      </c>
      <c r="AJ242" s="32"/>
      <c r="AK242" s="32"/>
      <c r="AL242" s="32"/>
      <c r="AM242" s="32"/>
      <c r="AN242" s="32"/>
      <c r="AO242" s="35">
        <v>49985</v>
      </c>
      <c r="AP242" s="35">
        <v>495014.6</v>
      </c>
      <c r="AQ242" s="35">
        <v>257102.47</v>
      </c>
      <c r="AR242" s="35">
        <v>221712.13</v>
      </c>
      <c r="AS242" s="32"/>
      <c r="AT242" s="35">
        <v>16200</v>
      </c>
      <c r="AU242" s="32"/>
      <c r="AV242" s="35">
        <v>58168.5</v>
      </c>
      <c r="AW242" s="35"/>
      <c r="AX242" s="35"/>
      <c r="AY242" s="35"/>
      <c r="AZ242" s="35"/>
      <c r="BA242" s="35"/>
      <c r="BB242" s="35"/>
      <c r="BC242" s="35"/>
      <c r="BD242" s="35"/>
      <c r="BE242" s="35"/>
      <c r="BF242" s="35"/>
      <c r="BG242" s="35"/>
      <c r="BH242" s="35"/>
      <c r="BI242" s="35"/>
      <c r="BJ242" s="35"/>
      <c r="BK242" s="35"/>
      <c r="BL242" s="35"/>
      <c r="BM242" s="35"/>
      <c r="BN242" s="35"/>
      <c r="BO242" s="35"/>
      <c r="BP242" s="35"/>
      <c r="BQ242" s="35"/>
      <c r="BR242" s="65">
        <f t="shared" ref="BR242:BV242" si="143">BR246+BR243</f>
        <v>84589.34</v>
      </c>
      <c r="BS242" s="65"/>
      <c r="BT242" s="65">
        <f t="shared" si="143"/>
        <v>19609.349999999999</v>
      </c>
      <c r="BU242" s="65">
        <f t="shared" si="143"/>
        <v>11150.41</v>
      </c>
      <c r="BV242" s="65">
        <f t="shared" si="143"/>
        <v>8074.44</v>
      </c>
      <c r="BW242" s="65">
        <f t="shared" ref="BW242:CB242" si="144">BW246+BW243</f>
        <v>0</v>
      </c>
      <c r="BX242" s="65">
        <f t="shared" si="144"/>
        <v>0</v>
      </c>
      <c r="BY242" s="65">
        <f t="shared" si="144"/>
        <v>0</v>
      </c>
      <c r="BZ242" s="65">
        <f t="shared" si="144"/>
        <v>0</v>
      </c>
      <c r="CA242" s="65">
        <f t="shared" si="144"/>
        <v>0</v>
      </c>
      <c r="CB242" s="65">
        <f t="shared" si="144"/>
        <v>0</v>
      </c>
    </row>
    <row r="243" spans="1:80" s="52" customFormat="1" ht="11.1" hidden="1" customHeight="1" outlineLevel="3" x14ac:dyDescent="0.2">
      <c r="A243" s="47" t="s">
        <v>274</v>
      </c>
      <c r="B243" s="67">
        <f>B244</f>
        <v>1</v>
      </c>
      <c r="C243" s="101"/>
      <c r="D243" s="48">
        <v>15015.61</v>
      </c>
      <c r="E243" s="48">
        <v>64727.59</v>
      </c>
      <c r="F243" s="49"/>
      <c r="G243" s="49"/>
      <c r="H243" s="48">
        <v>2597.46</v>
      </c>
      <c r="I243" s="48">
        <v>5215.04</v>
      </c>
      <c r="J243" s="49"/>
      <c r="K243" s="50">
        <v>312.5</v>
      </c>
      <c r="L243" s="49"/>
      <c r="M243" s="49"/>
      <c r="N243" s="49"/>
      <c r="O243" s="49"/>
      <c r="P243" s="49"/>
      <c r="Q243" s="49"/>
      <c r="R243" s="49"/>
      <c r="S243" s="49"/>
      <c r="T243" s="49"/>
      <c r="U243" s="48">
        <v>56602.59</v>
      </c>
      <c r="V243" s="49"/>
      <c r="W243" s="49"/>
      <c r="X243" s="51"/>
      <c r="Y243" s="49"/>
      <c r="Z243" s="49"/>
      <c r="AA243" s="49"/>
      <c r="AB243" s="49"/>
      <c r="AC243" s="49"/>
      <c r="AD243" s="49"/>
      <c r="AE243" s="49"/>
      <c r="AF243" s="49"/>
      <c r="AG243" s="50">
        <v>800</v>
      </c>
      <c r="AH243" s="50">
        <v>800</v>
      </c>
      <c r="AI243" s="48">
        <v>8519</v>
      </c>
      <c r="AJ243" s="49"/>
      <c r="AK243" s="49"/>
      <c r="AL243" s="49"/>
      <c r="AM243" s="49"/>
      <c r="AN243" s="49"/>
      <c r="AO243" s="48">
        <v>8519</v>
      </c>
      <c r="AP243" s="48">
        <v>68260.2</v>
      </c>
      <c r="AQ243" s="48">
        <v>49244.59</v>
      </c>
      <c r="AR243" s="48">
        <v>15015.61</v>
      </c>
      <c r="AS243" s="49"/>
      <c r="AT243" s="48">
        <v>4000</v>
      </c>
      <c r="AU243" s="49"/>
      <c r="AV243" s="48">
        <v>2964</v>
      </c>
      <c r="AW243" s="48"/>
      <c r="AX243" s="48"/>
      <c r="AY243" s="48"/>
      <c r="AZ243" s="48"/>
      <c r="BA243" s="48"/>
      <c r="BB243" s="48"/>
      <c r="BC243" s="48"/>
      <c r="BD243" s="48"/>
      <c r="BE243" s="48"/>
      <c r="BF243" s="48"/>
      <c r="BG243" s="48"/>
      <c r="BH243" s="48"/>
      <c r="BI243" s="48"/>
      <c r="BJ243" s="48"/>
      <c r="BK243" s="48"/>
      <c r="BL243" s="48"/>
      <c r="BM243" s="48"/>
      <c r="BN243" s="48"/>
      <c r="BO243" s="48"/>
      <c r="BP243" s="48"/>
      <c r="BQ243" s="48"/>
      <c r="BR243" s="67">
        <f t="shared" ref="BR243:CB243" si="145">BR244</f>
        <v>14416.07</v>
      </c>
      <c r="BS243" s="67"/>
      <c r="BT243" s="67">
        <f t="shared" si="145"/>
        <v>3341.91</v>
      </c>
      <c r="BU243" s="67">
        <f t="shared" si="145"/>
        <v>1900.3</v>
      </c>
      <c r="BV243" s="67">
        <f t="shared" si="145"/>
        <v>1376.08</v>
      </c>
      <c r="BW243" s="67">
        <f t="shared" si="145"/>
        <v>0</v>
      </c>
      <c r="BX243" s="67">
        <f t="shared" si="145"/>
        <v>0</v>
      </c>
      <c r="BY243" s="67">
        <f t="shared" si="145"/>
        <v>0</v>
      </c>
      <c r="BZ243" s="67">
        <f t="shared" si="145"/>
        <v>0</v>
      </c>
      <c r="CA243" s="67">
        <f t="shared" si="145"/>
        <v>0</v>
      </c>
      <c r="CB243" s="67">
        <f t="shared" si="145"/>
        <v>0</v>
      </c>
    </row>
    <row r="244" spans="1:80" s="27" customFormat="1" ht="11.1" hidden="1" customHeight="1" outlineLevel="4" x14ac:dyDescent="0.2">
      <c r="A244" s="28" t="s">
        <v>275</v>
      </c>
      <c r="B244" s="63">
        <f>SUM(B245)</f>
        <v>1</v>
      </c>
      <c r="C244" s="100"/>
      <c r="D244" s="34">
        <v>15015.61</v>
      </c>
      <c r="E244" s="34">
        <v>64727.59</v>
      </c>
      <c r="F244" s="26"/>
      <c r="G244" s="26"/>
      <c r="H244" s="34">
        <v>2597.46</v>
      </c>
      <c r="I244" s="34">
        <v>5215.04</v>
      </c>
      <c r="J244" s="26"/>
      <c r="K244" s="43">
        <v>312.5</v>
      </c>
      <c r="L244" s="26"/>
      <c r="M244" s="26"/>
      <c r="N244" s="26"/>
      <c r="O244" s="26"/>
      <c r="P244" s="26"/>
      <c r="Q244" s="26"/>
      <c r="R244" s="26"/>
      <c r="S244" s="26"/>
      <c r="T244" s="26"/>
      <c r="U244" s="34">
        <v>56602.59</v>
      </c>
      <c r="V244" s="26"/>
      <c r="W244" s="26"/>
      <c r="X244" s="25"/>
      <c r="Y244" s="26"/>
      <c r="Z244" s="26"/>
      <c r="AA244" s="26"/>
      <c r="AB244" s="26"/>
      <c r="AC244" s="26"/>
      <c r="AD244" s="26"/>
      <c r="AE244" s="26"/>
      <c r="AF244" s="26"/>
      <c r="AG244" s="43">
        <v>800</v>
      </c>
      <c r="AH244" s="43">
        <v>800</v>
      </c>
      <c r="AI244" s="34">
        <v>8519</v>
      </c>
      <c r="AJ244" s="26"/>
      <c r="AK244" s="26"/>
      <c r="AL244" s="26"/>
      <c r="AM244" s="26"/>
      <c r="AN244" s="26"/>
      <c r="AO244" s="34">
        <v>8519</v>
      </c>
      <c r="AP244" s="34">
        <v>68260.2</v>
      </c>
      <c r="AQ244" s="34">
        <v>49244.59</v>
      </c>
      <c r="AR244" s="34">
        <v>15015.61</v>
      </c>
      <c r="AS244" s="26"/>
      <c r="AT244" s="34">
        <v>4000</v>
      </c>
      <c r="AU244" s="26"/>
      <c r="AV244" s="34">
        <v>2964</v>
      </c>
      <c r="AW244" s="34"/>
      <c r="AX244" s="34"/>
      <c r="AY244" s="34"/>
      <c r="AZ244" s="34"/>
      <c r="BA244" s="34"/>
      <c r="BB244" s="34"/>
      <c r="BC244" s="34"/>
      <c r="BD244" s="34"/>
      <c r="BE244" s="34"/>
      <c r="BF244" s="34"/>
      <c r="BG244" s="34"/>
      <c r="BH244" s="34"/>
      <c r="BI244" s="34"/>
      <c r="BJ244" s="34"/>
      <c r="BK244" s="34"/>
      <c r="BL244" s="34"/>
      <c r="BM244" s="34"/>
      <c r="BN244" s="34"/>
      <c r="BO244" s="34"/>
      <c r="BP244" s="34"/>
      <c r="BQ244" s="34"/>
      <c r="BR244" s="63">
        <f t="shared" ref="BR244:CB244" si="146">SUM(BR245)</f>
        <v>14416.07</v>
      </c>
      <c r="BS244" s="63"/>
      <c r="BT244" s="63">
        <f t="shared" si="146"/>
        <v>3341.91</v>
      </c>
      <c r="BU244" s="63">
        <f t="shared" si="146"/>
        <v>1900.3</v>
      </c>
      <c r="BV244" s="63">
        <f t="shared" si="146"/>
        <v>1376.08</v>
      </c>
      <c r="BW244" s="63">
        <f t="shared" si="146"/>
        <v>0</v>
      </c>
      <c r="BX244" s="63">
        <f t="shared" si="146"/>
        <v>0</v>
      </c>
      <c r="BY244" s="63">
        <f t="shared" si="146"/>
        <v>0</v>
      </c>
      <c r="BZ244" s="63">
        <f t="shared" si="146"/>
        <v>0</v>
      </c>
      <c r="CA244" s="63">
        <f t="shared" si="146"/>
        <v>0</v>
      </c>
      <c r="CB244" s="63">
        <f t="shared" si="146"/>
        <v>0</v>
      </c>
    </row>
    <row r="245" spans="1:80" ht="11.1" hidden="1" customHeight="1" outlineLevel="5" x14ac:dyDescent="0.2">
      <c r="A245" s="19" t="s">
        <v>276</v>
      </c>
      <c r="B245" s="64">
        <f t="shared" si="125"/>
        <v>1</v>
      </c>
      <c r="C245" s="37"/>
      <c r="D245" s="17">
        <v>15015.61</v>
      </c>
      <c r="E245" s="17">
        <v>64727.59</v>
      </c>
      <c r="F245" s="13"/>
      <c r="G245" s="13"/>
      <c r="H245" s="17">
        <v>2597.46</v>
      </c>
      <c r="I245" s="17">
        <v>5215.04</v>
      </c>
      <c r="J245" s="13"/>
      <c r="K245" s="16">
        <v>312.5</v>
      </c>
      <c r="L245" s="13"/>
      <c r="M245" s="13"/>
      <c r="N245" s="13"/>
      <c r="O245" s="13"/>
      <c r="P245" s="13"/>
      <c r="Q245" s="13"/>
      <c r="R245" s="13"/>
      <c r="S245" s="13"/>
      <c r="T245" s="13"/>
      <c r="U245" s="17">
        <v>56602.59</v>
      </c>
      <c r="V245" s="13"/>
      <c r="W245" s="13"/>
      <c r="X245" s="12"/>
      <c r="Y245" s="13"/>
      <c r="Z245" s="13"/>
      <c r="AA245" s="13"/>
      <c r="AB245" s="13"/>
      <c r="AC245" s="13"/>
      <c r="AD245" s="13"/>
      <c r="AE245" s="13"/>
      <c r="AF245" s="13"/>
      <c r="AG245" s="16">
        <v>800</v>
      </c>
      <c r="AH245" s="16">
        <v>800</v>
      </c>
      <c r="AI245" s="17">
        <v>8519</v>
      </c>
      <c r="AJ245" s="13"/>
      <c r="AK245" s="13"/>
      <c r="AL245" s="13"/>
      <c r="AM245" s="13"/>
      <c r="AN245" s="13"/>
      <c r="AO245" s="17">
        <v>8519</v>
      </c>
      <c r="AP245" s="17">
        <v>68260.2</v>
      </c>
      <c r="AQ245" s="17">
        <v>49244.59</v>
      </c>
      <c r="AR245" s="17">
        <v>15015.61</v>
      </c>
      <c r="AS245" s="13"/>
      <c r="AT245" s="17">
        <v>4000</v>
      </c>
      <c r="AU245" s="13"/>
      <c r="AV245" s="17">
        <v>2964</v>
      </c>
      <c r="AW245" s="93"/>
      <c r="AX245" s="93"/>
      <c r="AY245" s="93"/>
      <c r="AZ245" s="93"/>
      <c r="BA245" s="93"/>
      <c r="BB245" s="93"/>
      <c r="BC245" s="93"/>
      <c r="BD245" s="93"/>
      <c r="BE245" s="93"/>
      <c r="BF245" s="93"/>
      <c r="BG245" s="93"/>
      <c r="BH245" s="93"/>
      <c r="BI245" s="93"/>
      <c r="BJ245" s="93"/>
      <c r="BK245" s="93"/>
      <c r="BL245" s="93"/>
      <c r="BM245" s="93"/>
      <c r="BN245" s="93"/>
      <c r="BO245" s="93"/>
      <c r="BP245" s="93"/>
      <c r="BQ245" s="93"/>
      <c r="BR245">
        <f>SUMIF('ОПС ЯН'!$A$5:$A$375,A245,'ОПС ЯН'!$B$5:$B$375)</f>
        <v>14416.07</v>
      </c>
      <c r="BT245">
        <f>SUMIF('ФОМС ЯН'!$A$5:$A$360,A245,'ФОМС ЯН'!$B$5:$B$360)</f>
        <v>3341.91</v>
      </c>
      <c r="BU245">
        <f>SUMIF('ФСС ЯН'!$A$5:$A$375,A245,'ФСС ЯН'!$B$5:$B$375)</f>
        <v>1900.3</v>
      </c>
      <c r="BV245">
        <f>SUMIF('ФСС НС ЯН'!$A$5:$A$375,A245,'ФСС НС ЯН'!$B$5:$B$375)</f>
        <v>1376.08</v>
      </c>
      <c r="BW245">
        <f t="shared" si="126"/>
        <v>0</v>
      </c>
      <c r="BX245">
        <f t="shared" si="127"/>
        <v>0</v>
      </c>
      <c r="BY245">
        <f t="shared" si="128"/>
        <v>0</v>
      </c>
      <c r="BZ245">
        <f t="shared" si="129"/>
        <v>0</v>
      </c>
      <c r="CA245">
        <f t="shared" si="130"/>
        <v>0</v>
      </c>
      <c r="CB245">
        <f t="shared" si="131"/>
        <v>0</v>
      </c>
    </row>
    <row r="246" spans="1:80" s="52" customFormat="1" ht="11.1" hidden="1" customHeight="1" outlineLevel="3" x14ac:dyDescent="0.2">
      <c r="A246" s="47" t="s">
        <v>273</v>
      </c>
      <c r="B246" s="67">
        <f>B249+B251+B253+B247</f>
        <v>2</v>
      </c>
      <c r="C246" s="101"/>
      <c r="D246" s="48">
        <v>206695.52</v>
      </c>
      <c r="E246" s="48">
        <v>316729.38</v>
      </c>
      <c r="F246" s="48">
        <v>9180.18</v>
      </c>
      <c r="G246" s="48">
        <v>46875</v>
      </c>
      <c r="H246" s="48">
        <v>30937.5</v>
      </c>
      <c r="I246" s="49"/>
      <c r="J246" s="49"/>
      <c r="K246" s="49"/>
      <c r="L246" s="49"/>
      <c r="M246" s="49"/>
      <c r="N246" s="49"/>
      <c r="O246" s="49"/>
      <c r="P246" s="49"/>
      <c r="Q246" s="49"/>
      <c r="R246" s="49"/>
      <c r="S246" s="49"/>
      <c r="T246" s="49"/>
      <c r="U246" s="48">
        <v>229736.7</v>
      </c>
      <c r="V246" s="49"/>
      <c r="W246" s="49"/>
      <c r="X246" s="51"/>
      <c r="Y246" s="49"/>
      <c r="Z246" s="49"/>
      <c r="AA246" s="49"/>
      <c r="AB246" s="49"/>
      <c r="AC246" s="49"/>
      <c r="AD246" s="49"/>
      <c r="AE246" s="49"/>
      <c r="AF246" s="49"/>
      <c r="AG246" s="48">
        <v>2240</v>
      </c>
      <c r="AH246" s="48">
        <v>2240</v>
      </c>
      <c r="AI246" s="48">
        <v>41466</v>
      </c>
      <c r="AJ246" s="49"/>
      <c r="AK246" s="49"/>
      <c r="AL246" s="49"/>
      <c r="AM246" s="49"/>
      <c r="AN246" s="49"/>
      <c r="AO246" s="48">
        <v>41466</v>
      </c>
      <c r="AP246" s="48">
        <v>426754.4</v>
      </c>
      <c r="AQ246" s="48">
        <v>207857.88</v>
      </c>
      <c r="AR246" s="48">
        <v>206696.52</v>
      </c>
      <c r="AS246" s="49"/>
      <c r="AT246" s="48">
        <v>12200</v>
      </c>
      <c r="AU246" s="49"/>
      <c r="AV246" s="48">
        <v>55204.5</v>
      </c>
      <c r="AW246" s="48"/>
      <c r="AX246" s="48"/>
      <c r="AY246" s="48"/>
      <c r="AZ246" s="48"/>
      <c r="BA246" s="48"/>
      <c r="BB246" s="48"/>
      <c r="BC246" s="48"/>
      <c r="BD246" s="48"/>
      <c r="BE246" s="48"/>
      <c r="BF246" s="48"/>
      <c r="BG246" s="48"/>
      <c r="BH246" s="48"/>
      <c r="BI246" s="48"/>
      <c r="BJ246" s="48"/>
      <c r="BK246" s="48"/>
      <c r="BL246" s="48"/>
      <c r="BM246" s="48"/>
      <c r="BN246" s="48"/>
      <c r="BO246" s="48"/>
      <c r="BP246" s="48"/>
      <c r="BQ246" s="48"/>
      <c r="BR246" s="67">
        <f t="shared" ref="BR246:BV246" si="147">BR249+BR251+BR253+BR247</f>
        <v>70173.26999999999</v>
      </c>
      <c r="BS246" s="67"/>
      <c r="BT246" s="67">
        <f t="shared" si="147"/>
        <v>16267.44</v>
      </c>
      <c r="BU246" s="67">
        <f t="shared" si="147"/>
        <v>9250.11</v>
      </c>
      <c r="BV246" s="67">
        <f t="shared" si="147"/>
        <v>6698.36</v>
      </c>
      <c r="BW246" s="67">
        <f t="shared" ref="BW246:CB246" si="148">BW249+BW251+BW253+BW247</f>
        <v>0</v>
      </c>
      <c r="BX246" s="67">
        <f t="shared" si="148"/>
        <v>0</v>
      </c>
      <c r="BY246" s="67">
        <f t="shared" si="148"/>
        <v>0</v>
      </c>
      <c r="BZ246" s="67">
        <f t="shared" si="148"/>
        <v>0</v>
      </c>
      <c r="CA246" s="67">
        <f t="shared" si="148"/>
        <v>0</v>
      </c>
      <c r="CB246" s="67">
        <f t="shared" si="148"/>
        <v>0</v>
      </c>
    </row>
    <row r="247" spans="1:80" s="27" customFormat="1" ht="11.1" hidden="1" customHeight="1" outlineLevel="4" x14ac:dyDescent="0.2">
      <c r="A247" s="28" t="s">
        <v>189</v>
      </c>
      <c r="B247" s="63">
        <f>SUM(B248)</f>
        <v>1</v>
      </c>
      <c r="C247" s="100"/>
      <c r="D247" s="34">
        <v>97229</v>
      </c>
      <c r="E247" s="34">
        <v>212350.44</v>
      </c>
      <c r="F247" s="26"/>
      <c r="G247" s="34">
        <v>46875</v>
      </c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34">
        <v>165475.44</v>
      </c>
      <c r="V247" s="26"/>
      <c r="W247" s="26"/>
      <c r="X247" s="25"/>
      <c r="Y247" s="26"/>
      <c r="Z247" s="26"/>
      <c r="AA247" s="26"/>
      <c r="AB247" s="26"/>
      <c r="AC247" s="26"/>
      <c r="AD247" s="26"/>
      <c r="AE247" s="26"/>
      <c r="AF247" s="26"/>
      <c r="AG247" s="26"/>
      <c r="AH247" s="26"/>
      <c r="AI247" s="34">
        <v>27606</v>
      </c>
      <c r="AJ247" s="26"/>
      <c r="AK247" s="26"/>
      <c r="AL247" s="26"/>
      <c r="AM247" s="26"/>
      <c r="AN247" s="26"/>
      <c r="AO247" s="34">
        <v>27606</v>
      </c>
      <c r="AP247" s="34">
        <v>241192.44</v>
      </c>
      <c r="AQ247" s="34">
        <v>143963.44</v>
      </c>
      <c r="AR247" s="34">
        <v>97229</v>
      </c>
      <c r="AS247" s="26"/>
      <c r="AT247" s="26"/>
      <c r="AU247" s="26"/>
      <c r="AV247" s="34">
        <v>40781</v>
      </c>
      <c r="AW247" s="34"/>
      <c r="AX247" s="34"/>
      <c r="AY247" s="34"/>
      <c r="AZ247" s="34"/>
      <c r="BA247" s="34"/>
      <c r="BB247" s="34"/>
      <c r="BC247" s="34"/>
      <c r="BD247" s="34"/>
      <c r="BE247" s="34"/>
      <c r="BF247" s="34"/>
      <c r="BG247" s="34"/>
      <c r="BH247" s="34"/>
      <c r="BI247" s="34"/>
      <c r="BJ247" s="34"/>
      <c r="BK247" s="34"/>
      <c r="BL247" s="34"/>
      <c r="BM247" s="34"/>
      <c r="BN247" s="34"/>
      <c r="BO247" s="34"/>
      <c r="BP247" s="34"/>
      <c r="BQ247" s="34"/>
      <c r="BR247" s="63">
        <f t="shared" ref="BR247:CB247" si="149">SUM(BR248)</f>
        <v>46717.1</v>
      </c>
      <c r="BS247" s="63"/>
      <c r="BT247" s="63">
        <f t="shared" si="149"/>
        <v>10829.87</v>
      </c>
      <c r="BU247" s="63">
        <f t="shared" si="149"/>
        <v>6158.16</v>
      </c>
      <c r="BV247" s="63">
        <f t="shared" si="149"/>
        <v>4459.3599999999997</v>
      </c>
      <c r="BW247" s="63">
        <f t="shared" si="149"/>
        <v>0</v>
      </c>
      <c r="BX247" s="63">
        <f t="shared" si="149"/>
        <v>0</v>
      </c>
      <c r="BY247" s="63">
        <f t="shared" si="149"/>
        <v>0</v>
      </c>
      <c r="BZ247" s="63">
        <f t="shared" si="149"/>
        <v>0</v>
      </c>
      <c r="CA247" s="63">
        <f t="shared" si="149"/>
        <v>0</v>
      </c>
      <c r="CB247" s="63">
        <f t="shared" si="149"/>
        <v>0</v>
      </c>
    </row>
    <row r="248" spans="1:80" ht="11.1" hidden="1" customHeight="1" outlineLevel="5" x14ac:dyDescent="0.2">
      <c r="A248" s="19" t="s">
        <v>277</v>
      </c>
      <c r="B248" s="64">
        <f t="shared" si="125"/>
        <v>1</v>
      </c>
      <c r="C248" s="37"/>
      <c r="D248" s="17">
        <v>97229</v>
      </c>
      <c r="E248" s="17">
        <v>212350.44</v>
      </c>
      <c r="F248" s="13"/>
      <c r="G248" s="17">
        <v>46875</v>
      </c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7">
        <v>165475.44</v>
      </c>
      <c r="V248" s="13"/>
      <c r="W248" s="13"/>
      <c r="X248" s="12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7">
        <v>27606</v>
      </c>
      <c r="AJ248" s="13"/>
      <c r="AK248" s="13"/>
      <c r="AL248" s="13"/>
      <c r="AM248" s="13"/>
      <c r="AN248" s="13"/>
      <c r="AO248" s="17">
        <v>27606</v>
      </c>
      <c r="AP248" s="17">
        <v>241192.44</v>
      </c>
      <c r="AQ248" s="17">
        <v>143963.44</v>
      </c>
      <c r="AR248" s="17">
        <v>97229</v>
      </c>
      <c r="AS248" s="13"/>
      <c r="AT248" s="13"/>
      <c r="AU248" s="13"/>
      <c r="AV248" s="17">
        <v>40781</v>
      </c>
      <c r="AW248" s="93"/>
      <c r="AX248" s="93"/>
      <c r="AY248" s="93"/>
      <c r="AZ248" s="93"/>
      <c r="BA248" s="93"/>
      <c r="BB248" s="93"/>
      <c r="BC248" s="93"/>
      <c r="BD248" s="93"/>
      <c r="BE248" s="93"/>
      <c r="BF248" s="93"/>
      <c r="BG248" s="93"/>
      <c r="BH248" s="93"/>
      <c r="BI248" s="93"/>
      <c r="BJ248" s="93"/>
      <c r="BK248" s="93"/>
      <c r="BL248" s="93"/>
      <c r="BM248" s="93"/>
      <c r="BN248" s="93"/>
      <c r="BO248" s="93"/>
      <c r="BP248" s="93"/>
      <c r="BQ248" s="93"/>
      <c r="BR248">
        <f>SUMIF('ОПС ЯН'!$A$5:$A$375,A248,'ОПС ЯН'!$B$5:$B$375)</f>
        <v>46717.1</v>
      </c>
      <c r="BT248">
        <f>SUMIF('ФОМС ЯН'!$A$5:$A$360,A248,'ФОМС ЯН'!$B$5:$B$360)</f>
        <v>10829.87</v>
      </c>
      <c r="BU248">
        <f>SUMIF('ФСС ЯН'!$A$5:$A$375,A248,'ФСС ЯН'!$B$5:$B$375)</f>
        <v>6158.16</v>
      </c>
      <c r="BV248">
        <f>SUMIF('ФСС НС ЯН'!$A$5:$A$375,A248,'ФСС НС ЯН'!$B$5:$B$375)</f>
        <v>4459.3599999999997</v>
      </c>
      <c r="BW248">
        <f t="shared" si="126"/>
        <v>0</v>
      </c>
      <c r="BX248">
        <f t="shared" si="127"/>
        <v>0</v>
      </c>
      <c r="BY248">
        <f t="shared" si="128"/>
        <v>0</v>
      </c>
      <c r="BZ248">
        <f t="shared" si="129"/>
        <v>0</v>
      </c>
      <c r="CA248">
        <f t="shared" si="130"/>
        <v>0</v>
      </c>
      <c r="CB248">
        <f t="shared" si="131"/>
        <v>0</v>
      </c>
    </row>
    <row r="249" spans="1:80" s="27" customFormat="1" ht="11.1" hidden="1" customHeight="1" outlineLevel="4" x14ac:dyDescent="0.2">
      <c r="A249" s="28" t="s">
        <v>278</v>
      </c>
      <c r="B249" s="63">
        <f>SUM(B250)</f>
        <v>1</v>
      </c>
      <c r="C249" s="100"/>
      <c r="D249" s="34">
        <v>43672</v>
      </c>
      <c r="E249" s="34">
        <v>104378.94</v>
      </c>
      <c r="F249" s="34">
        <v>9180.18</v>
      </c>
      <c r="G249" s="26"/>
      <c r="H249" s="34">
        <v>30937.5</v>
      </c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34">
        <v>64261.26</v>
      </c>
      <c r="V249" s="26"/>
      <c r="W249" s="26"/>
      <c r="X249" s="25"/>
      <c r="Y249" s="26"/>
      <c r="Z249" s="26"/>
      <c r="AA249" s="26"/>
      <c r="AB249" s="26"/>
      <c r="AC249" s="26"/>
      <c r="AD249" s="26"/>
      <c r="AE249" s="26"/>
      <c r="AF249" s="26"/>
      <c r="AG249" s="34">
        <v>2240</v>
      </c>
      <c r="AH249" s="34">
        <v>2240</v>
      </c>
      <c r="AI249" s="34">
        <v>13860</v>
      </c>
      <c r="AJ249" s="26"/>
      <c r="AK249" s="26"/>
      <c r="AL249" s="26"/>
      <c r="AM249" s="26"/>
      <c r="AN249" s="26"/>
      <c r="AO249" s="34">
        <v>13860</v>
      </c>
      <c r="AP249" s="34">
        <v>119766.44</v>
      </c>
      <c r="AQ249" s="34">
        <v>63894.44</v>
      </c>
      <c r="AR249" s="34">
        <v>43672</v>
      </c>
      <c r="AS249" s="26"/>
      <c r="AT249" s="34">
        <v>12200</v>
      </c>
      <c r="AU249" s="26"/>
      <c r="AV249" s="34">
        <v>14424.5</v>
      </c>
      <c r="AW249" s="34"/>
      <c r="AX249" s="34"/>
      <c r="AY249" s="34"/>
      <c r="AZ249" s="34"/>
      <c r="BA249" s="34"/>
      <c r="BB249" s="34"/>
      <c r="BC249" s="34"/>
      <c r="BD249" s="34"/>
      <c r="BE249" s="34"/>
      <c r="BF249" s="34"/>
      <c r="BG249" s="34"/>
      <c r="BH249" s="34"/>
      <c r="BI249" s="34"/>
      <c r="BJ249" s="34"/>
      <c r="BK249" s="34"/>
      <c r="BL249" s="34"/>
      <c r="BM249" s="34"/>
      <c r="BN249" s="34"/>
      <c r="BO249" s="34"/>
      <c r="BP249" s="34"/>
      <c r="BQ249" s="34"/>
      <c r="BR249" s="63">
        <f t="shared" ref="BR249:CB249" si="150">SUM(BR250)</f>
        <v>23456.17</v>
      </c>
      <c r="BS249" s="63"/>
      <c r="BT249" s="63">
        <f t="shared" si="150"/>
        <v>5437.57</v>
      </c>
      <c r="BU249" s="63">
        <f t="shared" si="150"/>
        <v>3091.95</v>
      </c>
      <c r="BV249" s="63">
        <f t="shared" si="150"/>
        <v>2239</v>
      </c>
      <c r="BW249" s="63">
        <f t="shared" si="150"/>
        <v>0</v>
      </c>
      <c r="BX249" s="63">
        <f t="shared" si="150"/>
        <v>0</v>
      </c>
      <c r="BY249" s="63">
        <f t="shared" si="150"/>
        <v>0</v>
      </c>
      <c r="BZ249" s="63">
        <f t="shared" si="150"/>
        <v>0</v>
      </c>
      <c r="CA249" s="63">
        <f t="shared" si="150"/>
        <v>0</v>
      </c>
      <c r="CB249" s="63">
        <f t="shared" si="150"/>
        <v>0</v>
      </c>
    </row>
    <row r="250" spans="1:80" ht="11.1" hidden="1" customHeight="1" outlineLevel="5" x14ac:dyDescent="0.2">
      <c r="A250" s="19" t="s">
        <v>279</v>
      </c>
      <c r="B250" s="64">
        <f t="shared" si="125"/>
        <v>1</v>
      </c>
      <c r="C250" s="37"/>
      <c r="D250" s="17">
        <v>43672</v>
      </c>
      <c r="E250" s="17">
        <v>104378.94</v>
      </c>
      <c r="F250" s="17">
        <v>9180.18</v>
      </c>
      <c r="G250" s="13"/>
      <c r="H250" s="17">
        <v>30937.5</v>
      </c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7">
        <v>64261.26</v>
      </c>
      <c r="V250" s="13"/>
      <c r="W250" s="13"/>
      <c r="X250" s="12"/>
      <c r="Y250" s="13"/>
      <c r="Z250" s="13"/>
      <c r="AA250" s="13"/>
      <c r="AB250" s="13"/>
      <c r="AC250" s="13"/>
      <c r="AD250" s="13"/>
      <c r="AE250" s="13"/>
      <c r="AF250" s="13"/>
      <c r="AG250" s="17">
        <v>2240</v>
      </c>
      <c r="AH250" s="17">
        <v>2240</v>
      </c>
      <c r="AI250" s="17">
        <v>13860</v>
      </c>
      <c r="AJ250" s="13"/>
      <c r="AK250" s="13"/>
      <c r="AL250" s="13"/>
      <c r="AM250" s="13"/>
      <c r="AN250" s="13"/>
      <c r="AO250" s="17">
        <v>13860</v>
      </c>
      <c r="AP250" s="17">
        <v>119766.44</v>
      </c>
      <c r="AQ250" s="17">
        <v>63894.44</v>
      </c>
      <c r="AR250" s="17">
        <v>43672</v>
      </c>
      <c r="AS250" s="13"/>
      <c r="AT250" s="17">
        <v>12200</v>
      </c>
      <c r="AU250" s="13"/>
      <c r="AV250" s="17">
        <v>14424.5</v>
      </c>
      <c r="AW250" s="93"/>
      <c r="AX250" s="93"/>
      <c r="AY250" s="93"/>
      <c r="AZ250" s="93"/>
      <c r="BA250" s="93"/>
      <c r="BB250" s="93"/>
      <c r="BC250" s="93"/>
      <c r="BD250" s="93"/>
      <c r="BE250" s="93"/>
      <c r="BF250" s="93"/>
      <c r="BG250" s="93"/>
      <c r="BH250" s="93"/>
      <c r="BI250" s="93"/>
      <c r="BJ250" s="93"/>
      <c r="BK250" s="93"/>
      <c r="BL250" s="93"/>
      <c r="BM250" s="93"/>
      <c r="BN250" s="93"/>
      <c r="BO250" s="93"/>
      <c r="BP250" s="93"/>
      <c r="BQ250" s="93"/>
      <c r="BR250">
        <f>SUMIF('ОПС ЯН'!$A$5:$A$375,A250,'ОПС ЯН'!$B$5:$B$375)</f>
        <v>23456.17</v>
      </c>
      <c r="BT250">
        <f>SUMIF('ФОМС ЯН'!$A$5:$A$360,A250,'ФОМС ЯН'!$B$5:$B$360)</f>
        <v>5437.57</v>
      </c>
      <c r="BU250">
        <f>SUMIF('ФСС ЯН'!$A$5:$A$375,A250,'ФСС ЯН'!$B$5:$B$375)</f>
        <v>3091.95</v>
      </c>
      <c r="BV250">
        <f>SUMIF('ФСС НС ЯН'!$A$5:$A$375,A250,'ФСС НС ЯН'!$B$5:$B$375)</f>
        <v>2239</v>
      </c>
      <c r="BW250">
        <f t="shared" si="126"/>
        <v>0</v>
      </c>
      <c r="BX250">
        <f t="shared" si="127"/>
        <v>0</v>
      </c>
      <c r="BY250">
        <f t="shared" si="128"/>
        <v>0</v>
      </c>
      <c r="BZ250">
        <f t="shared" si="129"/>
        <v>0</v>
      </c>
      <c r="CA250">
        <f t="shared" si="130"/>
        <v>0</v>
      </c>
      <c r="CB250">
        <f t="shared" si="131"/>
        <v>0</v>
      </c>
    </row>
    <row r="251" spans="1:80" s="27" customFormat="1" ht="11.1" hidden="1" customHeight="1" outlineLevel="4" x14ac:dyDescent="0.2">
      <c r="A251" s="28" t="s">
        <v>280</v>
      </c>
      <c r="B251" s="63">
        <f>SUM(B252)</f>
        <v>0</v>
      </c>
      <c r="C251" s="100"/>
      <c r="D251" s="34">
        <v>65795.520000000004</v>
      </c>
      <c r="E251" s="25"/>
      <c r="F251" s="26"/>
      <c r="G251" s="25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5"/>
      <c r="Y251" s="26"/>
      <c r="Z251" s="26"/>
      <c r="AA251" s="26"/>
      <c r="AB251" s="26"/>
      <c r="AC251" s="26"/>
      <c r="AD251" s="26"/>
      <c r="AE251" s="26"/>
      <c r="AF251" s="26"/>
      <c r="AG251" s="26"/>
      <c r="AH251" s="26"/>
      <c r="AI251" s="26"/>
      <c r="AJ251" s="26"/>
      <c r="AK251" s="26"/>
      <c r="AL251" s="26"/>
      <c r="AM251" s="26"/>
      <c r="AN251" s="26"/>
      <c r="AO251" s="26"/>
      <c r="AP251" s="34">
        <v>65795.520000000004</v>
      </c>
      <c r="AQ251" s="26"/>
      <c r="AR251" s="34">
        <v>65795.520000000004</v>
      </c>
      <c r="AS251" s="26"/>
      <c r="AT251" s="26"/>
      <c r="AU251" s="26"/>
      <c r="AV251" s="26"/>
      <c r="AW251" s="26"/>
      <c r="AX251" s="26"/>
      <c r="AY251" s="26"/>
      <c r="AZ251" s="26"/>
      <c r="BA251" s="26"/>
      <c r="BB251" s="26"/>
      <c r="BC251" s="26"/>
      <c r="BD251" s="26"/>
      <c r="BE251" s="26"/>
      <c r="BF251" s="26"/>
      <c r="BG251" s="26"/>
      <c r="BH251" s="26"/>
      <c r="BI251" s="26"/>
      <c r="BJ251" s="26"/>
      <c r="BK251" s="26"/>
      <c r="BL251" s="26"/>
      <c r="BM251" s="26"/>
      <c r="BN251" s="26"/>
      <c r="BO251" s="26"/>
      <c r="BP251" s="26"/>
      <c r="BQ251" s="26"/>
      <c r="BR251" s="63">
        <f t="shared" ref="BR251:CB251" si="151">SUM(BR252)</f>
        <v>0</v>
      </c>
      <c r="BS251" s="63"/>
      <c r="BT251" s="63">
        <f t="shared" si="151"/>
        <v>0</v>
      </c>
      <c r="BU251" s="63">
        <f t="shared" si="151"/>
        <v>0</v>
      </c>
      <c r="BV251" s="63">
        <f t="shared" si="151"/>
        <v>0</v>
      </c>
      <c r="BW251" s="63">
        <f t="shared" si="151"/>
        <v>0</v>
      </c>
      <c r="BX251" s="63">
        <f t="shared" si="151"/>
        <v>0</v>
      </c>
      <c r="BY251" s="63">
        <f t="shared" si="151"/>
        <v>0</v>
      </c>
      <c r="BZ251" s="63">
        <f t="shared" si="151"/>
        <v>0</v>
      </c>
      <c r="CA251" s="63">
        <f t="shared" si="151"/>
        <v>0</v>
      </c>
      <c r="CB251" s="63">
        <f t="shared" si="151"/>
        <v>0</v>
      </c>
    </row>
    <row r="252" spans="1:80" ht="11.1" hidden="1" customHeight="1" outlineLevel="5" x14ac:dyDescent="0.2">
      <c r="A252" s="19" t="s">
        <v>281</v>
      </c>
      <c r="B252" s="64">
        <f t="shared" si="125"/>
        <v>0</v>
      </c>
      <c r="C252" s="37"/>
      <c r="D252" s="17">
        <v>65795.520000000004</v>
      </c>
      <c r="E252" s="12"/>
      <c r="F252" s="13"/>
      <c r="G252" s="12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2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7">
        <v>65795.520000000004</v>
      </c>
      <c r="AQ252" s="13"/>
      <c r="AR252" s="17">
        <v>65795.520000000004</v>
      </c>
      <c r="AS252" s="13"/>
      <c r="AT252" s="13"/>
      <c r="AU252" s="13"/>
      <c r="AV252" s="13"/>
      <c r="AW252" s="95"/>
      <c r="AX252" s="95"/>
      <c r="AY252" s="95"/>
      <c r="AZ252" s="95"/>
      <c r="BA252" s="95"/>
      <c r="BB252" s="95"/>
      <c r="BC252" s="95"/>
      <c r="BD252" s="95"/>
      <c r="BE252" s="95"/>
      <c r="BF252" s="95"/>
      <c r="BG252" s="95"/>
      <c r="BH252" s="95"/>
      <c r="BI252" s="95"/>
      <c r="BJ252" s="95"/>
      <c r="BK252" s="95"/>
      <c r="BL252" s="95"/>
      <c r="BM252" s="95"/>
      <c r="BN252" s="95"/>
      <c r="BO252" s="95"/>
      <c r="BP252" s="95"/>
      <c r="BQ252" s="95"/>
      <c r="BR252">
        <f>SUMIF('ОПС ЯН'!$A$5:$A$375,A252,'ОПС ЯН'!$B$5:$B$375)</f>
        <v>0</v>
      </c>
      <c r="BT252">
        <f>SUMIF('ФОМС ЯН'!$A$5:$A$360,A252,'ФОМС ЯН'!$B$5:$B$360)</f>
        <v>0</v>
      </c>
      <c r="BU252">
        <f>SUMIF('ФСС ЯН'!$A$5:$A$375,A252,'ФСС ЯН'!$B$5:$B$375)</f>
        <v>0</v>
      </c>
      <c r="BV252">
        <f>SUMIF('ФСС НС ЯН'!$A$5:$A$375,A252,'ФСС НС ЯН'!$B$5:$B$375)</f>
        <v>0</v>
      </c>
      <c r="BW252">
        <f t="shared" si="126"/>
        <v>0</v>
      </c>
      <c r="BX252">
        <f t="shared" si="127"/>
        <v>0</v>
      </c>
      <c r="BY252">
        <f t="shared" si="128"/>
        <v>0</v>
      </c>
      <c r="BZ252">
        <f t="shared" si="129"/>
        <v>0</v>
      </c>
      <c r="CA252">
        <f t="shared" si="130"/>
        <v>0</v>
      </c>
      <c r="CB252">
        <f t="shared" si="131"/>
        <v>0</v>
      </c>
    </row>
    <row r="253" spans="1:80" s="27" customFormat="1" ht="11.1" hidden="1" customHeight="1" outlineLevel="4" x14ac:dyDescent="0.2">
      <c r="A253" s="28" t="s">
        <v>193</v>
      </c>
      <c r="B253" s="63">
        <f>SUM(B254)</f>
        <v>0</v>
      </c>
      <c r="C253" s="100"/>
      <c r="D253" s="29">
        <v>-1</v>
      </c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6"/>
      <c r="AH253" s="26"/>
      <c r="AI253" s="26"/>
      <c r="AJ253" s="26"/>
      <c r="AK253" s="26"/>
      <c r="AL253" s="26"/>
      <c r="AM253" s="26"/>
      <c r="AN253" s="26"/>
      <c r="AO253" s="26"/>
      <c r="AP253" s="26"/>
      <c r="AQ253" s="26"/>
      <c r="AR253" s="26"/>
      <c r="AS253" s="26"/>
      <c r="AT253" s="26"/>
      <c r="AU253" s="26"/>
      <c r="AV253" s="29">
        <v>-1</v>
      </c>
      <c r="AW253" s="29"/>
      <c r="AX253" s="29"/>
      <c r="AY253" s="29"/>
      <c r="AZ253" s="29"/>
      <c r="BA253" s="29"/>
      <c r="BB253" s="29"/>
      <c r="BC253" s="29"/>
      <c r="BD253" s="29"/>
      <c r="BE253" s="29"/>
      <c r="BF253" s="29"/>
      <c r="BG253" s="29"/>
      <c r="BH253" s="29"/>
      <c r="BI253" s="29"/>
      <c r="BJ253" s="29"/>
      <c r="BK253" s="29"/>
      <c r="BL253" s="29"/>
      <c r="BM253" s="29"/>
      <c r="BN253" s="29"/>
      <c r="BO253" s="29"/>
      <c r="BP253" s="29"/>
      <c r="BQ253" s="29"/>
      <c r="BR253" s="63">
        <f t="shared" ref="BR253:CB253" si="152">SUM(BR254)</f>
        <v>0</v>
      </c>
      <c r="BS253" s="63"/>
      <c r="BT253" s="63">
        <f t="shared" si="152"/>
        <v>0</v>
      </c>
      <c r="BU253" s="63">
        <f t="shared" si="152"/>
        <v>0</v>
      </c>
      <c r="BV253" s="63">
        <f t="shared" si="152"/>
        <v>0</v>
      </c>
      <c r="BW253" s="63">
        <f t="shared" si="152"/>
        <v>0</v>
      </c>
      <c r="BX253" s="63">
        <f t="shared" si="152"/>
        <v>0</v>
      </c>
      <c r="BY253" s="63">
        <f t="shared" si="152"/>
        <v>0</v>
      </c>
      <c r="BZ253" s="63">
        <f t="shared" si="152"/>
        <v>0</v>
      </c>
      <c r="CA253" s="63">
        <f t="shared" si="152"/>
        <v>0</v>
      </c>
      <c r="CB253" s="63">
        <f t="shared" si="152"/>
        <v>0</v>
      </c>
    </row>
    <row r="254" spans="1:80" ht="11.1" hidden="1" customHeight="1" outlineLevel="5" x14ac:dyDescent="0.2">
      <c r="A254" s="19" t="s">
        <v>282</v>
      </c>
      <c r="B254" s="64">
        <f t="shared" si="125"/>
        <v>0</v>
      </c>
      <c r="C254" s="37"/>
      <c r="D254" s="15">
        <v>-1</v>
      </c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5">
        <v>-1</v>
      </c>
      <c r="AW254" s="91"/>
      <c r="AX254" s="91"/>
      <c r="AY254" s="91"/>
      <c r="AZ254" s="91"/>
      <c r="BA254" s="91"/>
      <c r="BB254" s="91"/>
      <c r="BC254" s="91"/>
      <c r="BD254" s="91"/>
      <c r="BE254" s="91"/>
      <c r="BF254" s="91"/>
      <c r="BG254" s="91"/>
      <c r="BH254" s="91"/>
      <c r="BI254" s="91"/>
      <c r="BJ254" s="91"/>
      <c r="BK254" s="91"/>
      <c r="BL254" s="91"/>
      <c r="BM254" s="91"/>
      <c r="BN254" s="91"/>
      <c r="BO254" s="91"/>
      <c r="BP254" s="91"/>
      <c r="BQ254" s="91"/>
      <c r="BR254">
        <f>SUMIF('ОПС ЯН'!$A$5:$A$375,A254,'ОПС ЯН'!$B$5:$B$375)</f>
        <v>0</v>
      </c>
      <c r="BT254">
        <f>SUMIF('ФОМС ЯН'!$A$5:$A$360,A254,'ФОМС ЯН'!$B$5:$B$360)</f>
        <v>0</v>
      </c>
      <c r="BU254">
        <f>SUMIF('ФСС ЯН'!$A$5:$A$375,A254,'ФСС ЯН'!$B$5:$B$375)</f>
        <v>0</v>
      </c>
      <c r="BV254">
        <f>SUMIF('ФСС НС ЯН'!$A$5:$A$375,A254,'ФСС НС ЯН'!$B$5:$B$375)</f>
        <v>0</v>
      </c>
      <c r="BW254">
        <f t="shared" si="126"/>
        <v>0</v>
      </c>
      <c r="BX254">
        <f t="shared" si="127"/>
        <v>0</v>
      </c>
      <c r="BY254">
        <f t="shared" si="128"/>
        <v>0</v>
      </c>
      <c r="BZ254">
        <f t="shared" si="129"/>
        <v>0</v>
      </c>
      <c r="CA254">
        <f t="shared" si="130"/>
        <v>0</v>
      </c>
      <c r="CB254">
        <f t="shared" si="131"/>
        <v>0</v>
      </c>
    </row>
    <row r="255" spans="1:80" s="33" customFormat="1" ht="11.1" hidden="1" customHeight="1" outlineLevel="2" collapsed="1" x14ac:dyDescent="0.2">
      <c r="A255" s="30" t="s">
        <v>283</v>
      </c>
      <c r="B255" s="65">
        <f>B272+B308+B256</f>
        <v>31</v>
      </c>
      <c r="C255" s="99"/>
      <c r="D255" s="35">
        <v>184343.03</v>
      </c>
      <c r="E255" s="35">
        <v>1039346.93</v>
      </c>
      <c r="F255" s="35">
        <v>77670.03</v>
      </c>
      <c r="G255" s="35">
        <v>167187.5</v>
      </c>
      <c r="H255" s="35">
        <v>58244.7</v>
      </c>
      <c r="I255" s="35">
        <v>224947.11</v>
      </c>
      <c r="J255" s="32"/>
      <c r="K255" s="32"/>
      <c r="L255" s="32"/>
      <c r="M255" s="32"/>
      <c r="N255" s="32"/>
      <c r="O255" s="32"/>
      <c r="P255" s="44">
        <v>213.5</v>
      </c>
      <c r="Q255" s="32"/>
      <c r="R255" s="31"/>
      <c r="S255" s="35">
        <v>6074.82</v>
      </c>
      <c r="T255" s="32"/>
      <c r="U255" s="35">
        <v>505009.27</v>
      </c>
      <c r="V255" s="31"/>
      <c r="W255" s="32"/>
      <c r="X255" s="31"/>
      <c r="Y255" s="32"/>
      <c r="Z255" s="32"/>
      <c r="AA255" s="32"/>
      <c r="AB255" s="32"/>
      <c r="AC255" s="32"/>
      <c r="AD255" s="32"/>
      <c r="AE255" s="32"/>
      <c r="AF255" s="32"/>
      <c r="AG255" s="35">
        <v>30790</v>
      </c>
      <c r="AH255" s="35">
        <v>30790</v>
      </c>
      <c r="AI255" s="35">
        <v>165442.16</v>
      </c>
      <c r="AJ255" s="35">
        <v>27263.66</v>
      </c>
      <c r="AK255" s="35">
        <v>1061.5</v>
      </c>
      <c r="AL255" s="32"/>
      <c r="AM255" s="32"/>
      <c r="AN255" s="32"/>
      <c r="AO255" s="35">
        <v>137117</v>
      </c>
      <c r="AP255" s="35">
        <v>893390.53</v>
      </c>
      <c r="AQ255" s="35">
        <v>444744.08</v>
      </c>
      <c r="AR255" s="35">
        <v>314952.15000000002</v>
      </c>
      <c r="AS255" s="35">
        <v>2894.3</v>
      </c>
      <c r="AT255" s="35">
        <v>129600</v>
      </c>
      <c r="AU255" s="35">
        <v>1200</v>
      </c>
      <c r="AV255" s="35">
        <v>164857.26999999999</v>
      </c>
      <c r="AW255" s="35"/>
      <c r="AX255" s="35"/>
      <c r="AY255" s="35"/>
      <c r="AZ255" s="35"/>
      <c r="BA255" s="35"/>
      <c r="BB255" s="35"/>
      <c r="BC255" s="35"/>
      <c r="BD255" s="35"/>
      <c r="BE255" s="35"/>
      <c r="BF255" s="35"/>
      <c r="BG255" s="35"/>
      <c r="BH255" s="35"/>
      <c r="BI255" s="35"/>
      <c r="BJ255" s="35"/>
      <c r="BK255" s="35"/>
      <c r="BL255" s="35"/>
      <c r="BM255" s="35"/>
      <c r="BN255" s="35"/>
      <c r="BO255" s="35"/>
      <c r="BP255" s="35"/>
      <c r="BQ255" s="35"/>
      <c r="BR255" s="65">
        <f t="shared" ref="BR255:BV255" si="153">BR272+BR308+BR256</f>
        <v>234093.66</v>
      </c>
      <c r="BS255" s="65"/>
      <c r="BT255" s="65">
        <f t="shared" si="153"/>
        <v>54267.19</v>
      </c>
      <c r="BU255" s="65">
        <f t="shared" si="153"/>
        <v>30857.83</v>
      </c>
      <c r="BV255" s="65">
        <f t="shared" si="153"/>
        <v>22345.29</v>
      </c>
      <c r="BW255" s="65">
        <f t="shared" ref="BW255:CB255" si="154">BW272+BW308+BW256</f>
        <v>0</v>
      </c>
      <c r="BX255" s="65">
        <f t="shared" si="154"/>
        <v>0</v>
      </c>
      <c r="BY255" s="65">
        <f t="shared" si="154"/>
        <v>0</v>
      </c>
      <c r="BZ255" s="65">
        <f t="shared" si="154"/>
        <v>0</v>
      </c>
      <c r="CA255" s="65">
        <f t="shared" si="154"/>
        <v>0</v>
      </c>
      <c r="CB255" s="65">
        <f t="shared" si="154"/>
        <v>0</v>
      </c>
    </row>
    <row r="256" spans="1:80" s="52" customFormat="1" ht="11.1" hidden="1" customHeight="1" outlineLevel="3" x14ac:dyDescent="0.2">
      <c r="A256" s="47" t="s">
        <v>284</v>
      </c>
      <c r="B256" s="67">
        <f>B270+B257</f>
        <v>13</v>
      </c>
      <c r="C256" s="101"/>
      <c r="D256" s="48">
        <v>8851.25</v>
      </c>
      <c r="E256" s="48">
        <v>573925.07999999996</v>
      </c>
      <c r="F256" s="48">
        <v>50644.86</v>
      </c>
      <c r="G256" s="48">
        <v>3125</v>
      </c>
      <c r="H256" s="48">
        <v>19642.09</v>
      </c>
      <c r="I256" s="48">
        <v>73976.22</v>
      </c>
      <c r="J256" s="49"/>
      <c r="K256" s="49"/>
      <c r="L256" s="49"/>
      <c r="M256" s="49"/>
      <c r="N256" s="49"/>
      <c r="O256" s="49"/>
      <c r="P256" s="50">
        <v>213.5</v>
      </c>
      <c r="Q256" s="49"/>
      <c r="R256" s="51"/>
      <c r="S256" s="48">
        <v>4813.1400000000003</v>
      </c>
      <c r="T256" s="49"/>
      <c r="U256" s="48">
        <v>421510.27</v>
      </c>
      <c r="V256" s="49"/>
      <c r="W256" s="49"/>
      <c r="X256" s="51"/>
      <c r="Y256" s="49"/>
      <c r="Z256" s="49"/>
      <c r="AA256" s="49"/>
      <c r="AB256" s="49"/>
      <c r="AC256" s="49"/>
      <c r="AD256" s="49"/>
      <c r="AE256" s="49"/>
      <c r="AF256" s="49"/>
      <c r="AG256" s="48">
        <v>5390</v>
      </c>
      <c r="AH256" s="48">
        <v>5390</v>
      </c>
      <c r="AI256" s="48">
        <v>96367.39</v>
      </c>
      <c r="AJ256" s="48">
        <v>21421.39</v>
      </c>
      <c r="AK256" s="49"/>
      <c r="AL256" s="49"/>
      <c r="AM256" s="49"/>
      <c r="AN256" s="49"/>
      <c r="AO256" s="48">
        <v>74946</v>
      </c>
      <c r="AP256" s="48">
        <v>455200.94</v>
      </c>
      <c r="AQ256" s="48">
        <v>349614.57</v>
      </c>
      <c r="AR256" s="48">
        <v>76286.37</v>
      </c>
      <c r="AS256" s="49"/>
      <c r="AT256" s="48">
        <v>29300</v>
      </c>
      <c r="AU256" s="49"/>
      <c r="AV256" s="48">
        <v>31208</v>
      </c>
      <c r="AW256" s="48"/>
      <c r="AX256" s="48"/>
      <c r="AY256" s="48"/>
      <c r="AZ256" s="48"/>
      <c r="BA256" s="48"/>
      <c r="BB256" s="48"/>
      <c r="BC256" s="48"/>
      <c r="BD256" s="48"/>
      <c r="BE256" s="48"/>
      <c r="BF256" s="48"/>
      <c r="BG256" s="48"/>
      <c r="BH256" s="48"/>
      <c r="BI256" s="48"/>
      <c r="BJ256" s="48"/>
      <c r="BK256" s="48"/>
      <c r="BL256" s="48"/>
      <c r="BM256" s="48"/>
      <c r="BN256" s="48"/>
      <c r="BO256" s="48"/>
      <c r="BP256" s="48"/>
      <c r="BQ256" s="48"/>
      <c r="BR256" s="67">
        <f t="shared" ref="BR256:BV256" si="155">BR270+BR257</f>
        <v>126390.42</v>
      </c>
      <c r="BS256" s="67"/>
      <c r="BT256" s="67">
        <f t="shared" si="155"/>
        <v>29299.610000000004</v>
      </c>
      <c r="BU256" s="67">
        <f t="shared" si="155"/>
        <v>16660.560000000001</v>
      </c>
      <c r="BV256" s="67">
        <f t="shared" si="155"/>
        <v>12064.54</v>
      </c>
      <c r="BW256" s="67">
        <f t="shared" ref="BW256:CB256" si="156">BW270+BW257</f>
        <v>0</v>
      </c>
      <c r="BX256" s="67">
        <f t="shared" si="156"/>
        <v>0</v>
      </c>
      <c r="BY256" s="67">
        <f t="shared" si="156"/>
        <v>0</v>
      </c>
      <c r="BZ256" s="67">
        <f t="shared" si="156"/>
        <v>0</v>
      </c>
      <c r="CA256" s="67">
        <f t="shared" si="156"/>
        <v>0</v>
      </c>
      <c r="CB256" s="67">
        <f t="shared" si="156"/>
        <v>0</v>
      </c>
    </row>
    <row r="257" spans="1:80" s="27" customFormat="1" ht="11.1" hidden="1" customHeight="1" outlineLevel="4" x14ac:dyDescent="0.2">
      <c r="A257" s="28" t="s">
        <v>197</v>
      </c>
      <c r="B257" s="63">
        <f>SUM(B258:B269)</f>
        <v>12</v>
      </c>
      <c r="C257" s="100"/>
      <c r="D257" s="36">
        <v>-5396.18</v>
      </c>
      <c r="E257" s="34">
        <v>528622.44999999995</v>
      </c>
      <c r="F257" s="34">
        <v>50644.86</v>
      </c>
      <c r="G257" s="34">
        <v>3125</v>
      </c>
      <c r="H257" s="34">
        <v>19642.09</v>
      </c>
      <c r="I257" s="34">
        <v>72023.17</v>
      </c>
      <c r="J257" s="26"/>
      <c r="K257" s="26"/>
      <c r="L257" s="26"/>
      <c r="M257" s="26"/>
      <c r="N257" s="26"/>
      <c r="O257" s="26"/>
      <c r="P257" s="43">
        <v>213.5</v>
      </c>
      <c r="Q257" s="26"/>
      <c r="R257" s="25"/>
      <c r="S257" s="34">
        <v>4813.1400000000003</v>
      </c>
      <c r="T257" s="26"/>
      <c r="U257" s="34">
        <v>378160.69</v>
      </c>
      <c r="V257" s="26"/>
      <c r="W257" s="26"/>
      <c r="X257" s="25"/>
      <c r="Y257" s="26"/>
      <c r="Z257" s="26"/>
      <c r="AA257" s="26"/>
      <c r="AB257" s="26"/>
      <c r="AC257" s="26"/>
      <c r="AD257" s="26"/>
      <c r="AE257" s="26"/>
      <c r="AF257" s="26"/>
      <c r="AG257" s="34">
        <v>5390</v>
      </c>
      <c r="AH257" s="34">
        <v>5390</v>
      </c>
      <c r="AI257" s="34">
        <v>90478.39</v>
      </c>
      <c r="AJ257" s="34">
        <v>21421.39</v>
      </c>
      <c r="AK257" s="26"/>
      <c r="AL257" s="26"/>
      <c r="AM257" s="26"/>
      <c r="AN257" s="26"/>
      <c r="AO257" s="34">
        <v>69057</v>
      </c>
      <c r="AP257" s="34">
        <v>403238.93</v>
      </c>
      <c r="AQ257" s="34">
        <v>311899.99</v>
      </c>
      <c r="AR257" s="34">
        <v>62038.94</v>
      </c>
      <c r="AS257" s="26"/>
      <c r="AT257" s="34">
        <v>29300</v>
      </c>
      <c r="AU257" s="26"/>
      <c r="AV257" s="34">
        <v>29508.95</v>
      </c>
      <c r="AW257" s="34"/>
      <c r="AX257" s="34"/>
      <c r="AY257" s="34"/>
      <c r="AZ257" s="34"/>
      <c r="BA257" s="34"/>
      <c r="BB257" s="34"/>
      <c r="BC257" s="34"/>
      <c r="BD257" s="34"/>
      <c r="BE257" s="34"/>
      <c r="BF257" s="34"/>
      <c r="BG257" s="34"/>
      <c r="BH257" s="34"/>
      <c r="BI257" s="34"/>
      <c r="BJ257" s="34"/>
      <c r="BK257" s="34"/>
      <c r="BL257" s="34"/>
      <c r="BM257" s="34"/>
      <c r="BN257" s="34"/>
      <c r="BO257" s="34"/>
      <c r="BP257" s="34"/>
      <c r="BQ257" s="34"/>
      <c r="BR257" s="63">
        <f t="shared" ref="BR257:BV257" si="157">SUM(BR258:BR269)</f>
        <v>116423.84</v>
      </c>
      <c r="BS257" s="63"/>
      <c r="BT257" s="63">
        <f t="shared" si="157"/>
        <v>26989.180000000004</v>
      </c>
      <c r="BU257" s="63">
        <f t="shared" si="157"/>
        <v>15346.78</v>
      </c>
      <c r="BV257" s="63">
        <f t="shared" si="157"/>
        <v>11113.18</v>
      </c>
      <c r="BW257" s="63">
        <f t="shared" ref="BW257:CB257" si="158">SUM(BW258:BW269)</f>
        <v>0</v>
      </c>
      <c r="BX257" s="63">
        <f t="shared" si="158"/>
        <v>0</v>
      </c>
      <c r="BY257" s="63">
        <f t="shared" si="158"/>
        <v>0</v>
      </c>
      <c r="BZ257" s="63">
        <f t="shared" si="158"/>
        <v>0</v>
      </c>
      <c r="CA257" s="63">
        <f t="shared" si="158"/>
        <v>0</v>
      </c>
      <c r="CB257" s="63">
        <f t="shared" si="158"/>
        <v>0</v>
      </c>
    </row>
    <row r="258" spans="1:80" ht="11.1" hidden="1" customHeight="1" outlineLevel="5" x14ac:dyDescent="0.2">
      <c r="A258" s="19" t="s">
        <v>285</v>
      </c>
      <c r="B258" s="64">
        <f t="shared" si="125"/>
        <v>1</v>
      </c>
      <c r="C258" s="37">
        <v>25</v>
      </c>
      <c r="D258" s="15">
        <v>-285.01</v>
      </c>
      <c r="E258" s="17">
        <v>3646.45</v>
      </c>
      <c r="F258" s="13"/>
      <c r="G258" s="13"/>
      <c r="H258" s="13"/>
      <c r="I258" s="17">
        <v>3646.45</v>
      </c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2"/>
      <c r="Y258" s="13"/>
      <c r="Z258" s="13"/>
      <c r="AA258" s="13"/>
      <c r="AB258" s="13"/>
      <c r="AC258" s="13"/>
      <c r="AD258" s="13"/>
      <c r="AE258" s="13"/>
      <c r="AF258" s="13"/>
      <c r="AG258" s="16">
        <v>320</v>
      </c>
      <c r="AH258" s="16">
        <v>320</v>
      </c>
      <c r="AI258" s="16">
        <v>516</v>
      </c>
      <c r="AJ258" s="13"/>
      <c r="AK258" s="13"/>
      <c r="AL258" s="13"/>
      <c r="AM258" s="13"/>
      <c r="AN258" s="13"/>
      <c r="AO258" s="16">
        <v>516</v>
      </c>
      <c r="AP258" s="13"/>
      <c r="AQ258" s="13"/>
      <c r="AR258" s="13"/>
      <c r="AS258" s="13"/>
      <c r="AT258" s="13"/>
      <c r="AU258" s="13"/>
      <c r="AV258" s="17">
        <v>2845.44</v>
      </c>
      <c r="AW258" s="93"/>
      <c r="AX258" s="93"/>
      <c r="AY258" s="93"/>
      <c r="AZ258" s="93"/>
      <c r="BA258" s="93"/>
      <c r="BB258" s="93"/>
      <c r="BC258" s="93"/>
      <c r="BD258" s="93"/>
      <c r="BE258" s="93"/>
      <c r="BF258" s="93"/>
      <c r="BG258" s="93"/>
      <c r="BH258" s="93"/>
      <c r="BI258" s="93"/>
      <c r="BJ258" s="93"/>
      <c r="BK258" s="93"/>
      <c r="BL258" s="93"/>
      <c r="BM258" s="93"/>
      <c r="BN258" s="93"/>
      <c r="BO258" s="93"/>
      <c r="BP258" s="93"/>
      <c r="BQ258" s="93"/>
      <c r="BR258">
        <f>SUMIF('ОПС ЯН'!$A$5:$A$375,A258,'ОПС ЯН'!$B$5:$B$375)</f>
        <v>872.62</v>
      </c>
      <c r="BT258">
        <f>SUMIF('ФОМС ЯН'!$A$5:$A$360,A258,'ФОМС ЯН'!$B$5:$B$360)</f>
        <v>202.29</v>
      </c>
      <c r="BU258">
        <f>SUMIF('ФСС ЯН'!$A$5:$A$375,A258,'ФСС ЯН'!$B$5:$B$375)</f>
        <v>115.03</v>
      </c>
      <c r="BV258">
        <f>SUMIF('ФСС НС ЯН'!$A$5:$A$375,A258,'ФСС НС ЯН'!$B$5:$B$375)</f>
        <v>83.3</v>
      </c>
      <c r="BW258">
        <f t="shared" si="126"/>
        <v>0</v>
      </c>
      <c r="BX258">
        <f t="shared" si="127"/>
        <v>0</v>
      </c>
      <c r="BY258">
        <f t="shared" si="128"/>
        <v>0</v>
      </c>
      <c r="BZ258">
        <f t="shared" si="129"/>
        <v>0</v>
      </c>
      <c r="CA258">
        <f t="shared" si="130"/>
        <v>0</v>
      </c>
      <c r="CB258">
        <f t="shared" si="131"/>
        <v>0</v>
      </c>
    </row>
    <row r="259" spans="1:80" ht="11.1" hidden="1" customHeight="1" outlineLevel="5" x14ac:dyDescent="0.2">
      <c r="A259" s="19" t="s">
        <v>286</v>
      </c>
      <c r="B259" s="64">
        <f t="shared" si="125"/>
        <v>1</v>
      </c>
      <c r="C259" s="37">
        <v>0</v>
      </c>
      <c r="D259" s="18">
        <v>-29912.02</v>
      </c>
      <c r="E259" s="17">
        <v>60584.88</v>
      </c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2"/>
      <c r="S259" s="17">
        <v>4813.1400000000003</v>
      </c>
      <c r="T259" s="13"/>
      <c r="U259" s="17">
        <v>55771.74</v>
      </c>
      <c r="V259" s="13"/>
      <c r="W259" s="13"/>
      <c r="X259" s="12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7">
        <v>7876</v>
      </c>
      <c r="AJ259" s="13"/>
      <c r="AK259" s="13"/>
      <c r="AL259" s="13"/>
      <c r="AM259" s="13"/>
      <c r="AN259" s="13"/>
      <c r="AO259" s="17">
        <v>7876</v>
      </c>
      <c r="AP259" s="17">
        <v>22795.86</v>
      </c>
      <c r="AQ259" s="17">
        <v>4187.1400000000003</v>
      </c>
      <c r="AR259" s="17">
        <v>18608.72</v>
      </c>
      <c r="AS259" s="13"/>
      <c r="AT259" s="13"/>
      <c r="AU259" s="13"/>
      <c r="AV259" s="16">
        <v>1</v>
      </c>
      <c r="AW259" s="92"/>
      <c r="AX259" s="92"/>
      <c r="AY259" s="92"/>
      <c r="AZ259" s="92"/>
      <c r="BA259" s="92"/>
      <c r="BB259" s="92"/>
      <c r="BC259" s="92"/>
      <c r="BD259" s="92"/>
      <c r="BE259" s="92"/>
      <c r="BF259" s="92"/>
      <c r="BG259" s="92"/>
      <c r="BH259" s="92"/>
      <c r="BI259" s="92"/>
      <c r="BJ259" s="92"/>
      <c r="BK259" s="92"/>
      <c r="BL259" s="92"/>
      <c r="BM259" s="92"/>
      <c r="BN259" s="92"/>
      <c r="BO259" s="92"/>
      <c r="BP259" s="92"/>
      <c r="BQ259" s="92"/>
      <c r="BR259">
        <f>SUMIF('ОПС ЯН'!$A$5:$A$375,A259,'ОПС ЯН'!$B$5:$B$375)</f>
        <v>12269.78</v>
      </c>
      <c r="BT259">
        <f>SUMIF('ФОМС ЯН'!$A$5:$A$360,A259,'ФОМС ЯН'!$B$5:$B$360)</f>
        <v>2844.36</v>
      </c>
      <c r="BU259">
        <f>SUMIF('ФСС ЯН'!$A$5:$A$375,A259,'ФСС ЯН'!$B$5:$B$375)</f>
        <v>1617.38</v>
      </c>
      <c r="BV259">
        <f>SUMIF('ФСС НС ЯН'!$A$5:$A$375,A259,'ФСС НС ЯН'!$B$5:$B$375)</f>
        <v>1171.21</v>
      </c>
      <c r="BW259">
        <f t="shared" si="126"/>
        <v>0</v>
      </c>
      <c r="BX259">
        <f t="shared" si="127"/>
        <v>0</v>
      </c>
      <c r="BY259">
        <f t="shared" si="128"/>
        <v>0</v>
      </c>
      <c r="BZ259">
        <f t="shared" si="129"/>
        <v>0</v>
      </c>
      <c r="CA259">
        <f t="shared" si="130"/>
        <v>0</v>
      </c>
      <c r="CB259">
        <f t="shared" si="131"/>
        <v>0</v>
      </c>
    </row>
    <row r="260" spans="1:80" ht="11.1" hidden="1" customHeight="1" outlineLevel="5" x14ac:dyDescent="0.2">
      <c r="A260" s="19" t="s">
        <v>287</v>
      </c>
      <c r="B260" s="64">
        <f t="shared" si="125"/>
        <v>1</v>
      </c>
      <c r="C260" s="37">
        <v>15</v>
      </c>
      <c r="D260" s="18">
        <v>-2319.17</v>
      </c>
      <c r="E260" s="17">
        <v>9375</v>
      </c>
      <c r="F260" s="13"/>
      <c r="G260" s="13"/>
      <c r="H260" s="17">
        <v>6291.06</v>
      </c>
      <c r="I260" s="17">
        <v>3083.94</v>
      </c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2"/>
      <c r="Y260" s="13"/>
      <c r="Z260" s="13"/>
      <c r="AA260" s="13"/>
      <c r="AB260" s="13"/>
      <c r="AC260" s="13"/>
      <c r="AD260" s="13"/>
      <c r="AE260" s="13"/>
      <c r="AF260" s="13"/>
      <c r="AG260" s="16">
        <v>800</v>
      </c>
      <c r="AH260" s="16">
        <v>800</v>
      </c>
      <c r="AI260" s="17">
        <v>1323</v>
      </c>
      <c r="AJ260" s="13"/>
      <c r="AK260" s="13"/>
      <c r="AL260" s="13"/>
      <c r="AM260" s="13"/>
      <c r="AN260" s="13"/>
      <c r="AO260" s="17">
        <v>1323</v>
      </c>
      <c r="AP260" s="13"/>
      <c r="AQ260" s="13"/>
      <c r="AR260" s="13"/>
      <c r="AS260" s="13"/>
      <c r="AT260" s="13"/>
      <c r="AU260" s="13"/>
      <c r="AV260" s="17">
        <v>5732.83</v>
      </c>
      <c r="AW260" s="93"/>
      <c r="AX260" s="93"/>
      <c r="AY260" s="93"/>
      <c r="AZ260" s="93"/>
      <c r="BA260" s="93"/>
      <c r="BB260" s="93"/>
      <c r="BC260" s="93"/>
      <c r="BD260" s="93"/>
      <c r="BE260" s="93"/>
      <c r="BF260" s="93"/>
      <c r="BG260" s="93"/>
      <c r="BH260" s="93"/>
      <c r="BI260" s="93"/>
      <c r="BJ260" s="93"/>
      <c r="BK260" s="93"/>
      <c r="BL260" s="93"/>
      <c r="BM260" s="93"/>
      <c r="BN260" s="93"/>
      <c r="BO260" s="93"/>
      <c r="BP260" s="93"/>
      <c r="BQ260" s="93"/>
      <c r="BR260">
        <f>SUMIF('ОПС ЯН'!$A$5:$A$375,A260,'ОПС ЯН'!$B$5:$B$375)</f>
        <v>2238.5</v>
      </c>
      <c r="BT260">
        <f>SUMIF('ФОМС ЯН'!$A$5:$A$360,A260,'ФОМС ЯН'!$B$5:$B$360)</f>
        <v>518.92999999999995</v>
      </c>
      <c r="BU260">
        <f>SUMIF('ФСС ЯН'!$A$5:$A$375,A260,'ФСС ЯН'!$B$5:$B$375)</f>
        <v>295.08</v>
      </c>
      <c r="BV260">
        <f>SUMIF('ФСС НС ЯН'!$A$5:$A$375,A260,'ФСС НС ЯН'!$B$5:$B$375)</f>
        <v>213.67</v>
      </c>
      <c r="BW260">
        <f t="shared" si="126"/>
        <v>0</v>
      </c>
      <c r="BX260">
        <f t="shared" si="127"/>
        <v>0</v>
      </c>
      <c r="BY260">
        <f t="shared" si="128"/>
        <v>0</v>
      </c>
      <c r="BZ260">
        <f t="shared" si="129"/>
        <v>0</v>
      </c>
      <c r="CA260">
        <f t="shared" si="130"/>
        <v>0</v>
      </c>
      <c r="CB260">
        <f t="shared" si="131"/>
        <v>0</v>
      </c>
    </row>
    <row r="261" spans="1:80" ht="11.1" hidden="1" customHeight="1" outlineLevel="5" x14ac:dyDescent="0.2">
      <c r="A261" s="19" t="s">
        <v>288</v>
      </c>
      <c r="B261" s="64">
        <f t="shared" si="125"/>
        <v>1</v>
      </c>
      <c r="C261" s="37">
        <v>15</v>
      </c>
      <c r="D261" s="17">
        <v>8153.34</v>
      </c>
      <c r="E261" s="17">
        <v>21386.720000000001</v>
      </c>
      <c r="F261" s="13"/>
      <c r="G261" s="13"/>
      <c r="H261" s="17">
        <v>3541.9</v>
      </c>
      <c r="I261" s="17">
        <v>17844.82</v>
      </c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7">
        <v>1760</v>
      </c>
      <c r="AH261" s="17">
        <v>1760</v>
      </c>
      <c r="AI261" s="17">
        <v>7603.43</v>
      </c>
      <c r="AJ261" s="17">
        <v>4594.43</v>
      </c>
      <c r="AK261" s="13"/>
      <c r="AL261" s="13"/>
      <c r="AM261" s="13"/>
      <c r="AN261" s="13"/>
      <c r="AO261" s="17">
        <v>3009</v>
      </c>
      <c r="AP261" s="17">
        <v>15212.34</v>
      </c>
      <c r="AQ261" s="13"/>
      <c r="AR261" s="17">
        <v>7712.34</v>
      </c>
      <c r="AS261" s="13"/>
      <c r="AT261" s="17">
        <v>7500</v>
      </c>
      <c r="AU261" s="13"/>
      <c r="AV261" s="17">
        <v>6724.29</v>
      </c>
      <c r="AW261" s="93"/>
      <c r="AX261" s="93"/>
      <c r="AY261" s="93"/>
      <c r="AZ261" s="93"/>
      <c r="BA261" s="93"/>
      <c r="BB261" s="93"/>
      <c r="BC261" s="93"/>
      <c r="BD261" s="93"/>
      <c r="BE261" s="93"/>
      <c r="BF261" s="93"/>
      <c r="BG261" s="93"/>
      <c r="BH261" s="93"/>
      <c r="BI261" s="93"/>
      <c r="BJ261" s="93"/>
      <c r="BK261" s="93"/>
      <c r="BL261" s="93"/>
      <c r="BM261" s="93"/>
      <c r="BN261" s="93"/>
      <c r="BO261" s="93"/>
      <c r="BP261" s="93"/>
      <c r="BQ261" s="93"/>
      <c r="BR261">
        <f>SUMIF('ОПС ЯН'!$A$5:$A$375,A261,'ОПС ЯН'!$B$5:$B$375)</f>
        <v>5092.28</v>
      </c>
      <c r="BT261">
        <f>SUMIF('ФОМС ЯН'!$A$5:$A$360,A261,'ФОМС ЯН'!$B$5:$B$360)</f>
        <v>1180.48</v>
      </c>
      <c r="BU261">
        <f>SUMIF('ФСС ЯН'!$A$5:$A$375,A261,'ФСС ЯН'!$B$5:$B$375)</f>
        <v>671.25</v>
      </c>
      <c r="BV261">
        <f>SUMIF('ФСС НС ЯН'!$A$5:$A$375,A261,'ФСС НС ЯН'!$B$5:$B$375)</f>
        <v>486.08</v>
      </c>
      <c r="BW261">
        <f t="shared" si="126"/>
        <v>0</v>
      </c>
      <c r="BX261">
        <f t="shared" si="127"/>
        <v>0</v>
      </c>
      <c r="BY261">
        <f t="shared" si="128"/>
        <v>0</v>
      </c>
      <c r="BZ261">
        <f t="shared" si="129"/>
        <v>0</v>
      </c>
      <c r="CA261">
        <f t="shared" si="130"/>
        <v>0</v>
      </c>
      <c r="CB261">
        <f t="shared" si="131"/>
        <v>0</v>
      </c>
    </row>
    <row r="262" spans="1:80" ht="11.1" hidden="1" customHeight="1" outlineLevel="5" x14ac:dyDescent="0.2">
      <c r="A262" s="19" t="s">
        <v>289</v>
      </c>
      <c r="B262" s="64">
        <f t="shared" si="125"/>
        <v>1</v>
      </c>
      <c r="C262" s="37">
        <v>25</v>
      </c>
      <c r="D262" s="17">
        <v>6526.83</v>
      </c>
      <c r="E262" s="17">
        <v>77364.84</v>
      </c>
      <c r="F262" s="17">
        <v>7486.92</v>
      </c>
      <c r="G262" s="13"/>
      <c r="H262" s="13"/>
      <c r="I262" s="12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7">
        <v>69877.919999999998</v>
      </c>
      <c r="V262" s="13"/>
      <c r="W262" s="13"/>
      <c r="X262" s="12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7">
        <v>26883.96</v>
      </c>
      <c r="AJ262" s="17">
        <v>16826.96</v>
      </c>
      <c r="AK262" s="13"/>
      <c r="AL262" s="13"/>
      <c r="AM262" s="13"/>
      <c r="AN262" s="13"/>
      <c r="AO262" s="17">
        <v>10057</v>
      </c>
      <c r="AP262" s="17">
        <v>57008.71</v>
      </c>
      <c r="AQ262" s="17">
        <v>50480.88</v>
      </c>
      <c r="AR262" s="17">
        <v>6527.83</v>
      </c>
      <c r="AS262" s="13"/>
      <c r="AT262" s="13"/>
      <c r="AU262" s="13"/>
      <c r="AV262" s="15">
        <v>-1</v>
      </c>
      <c r="AW262" s="91"/>
      <c r="AX262" s="91"/>
      <c r="AY262" s="91"/>
      <c r="AZ262" s="91"/>
      <c r="BA262" s="91"/>
      <c r="BB262" s="91"/>
      <c r="BC262" s="91"/>
      <c r="BD262" s="91"/>
      <c r="BE262" s="91"/>
      <c r="BF262" s="91"/>
      <c r="BG262" s="91"/>
      <c r="BH262" s="91"/>
      <c r="BI262" s="91"/>
      <c r="BJ262" s="91"/>
      <c r="BK262" s="91"/>
      <c r="BL262" s="91"/>
      <c r="BM262" s="91"/>
      <c r="BN262" s="91"/>
      <c r="BO262" s="91"/>
      <c r="BP262" s="91"/>
      <c r="BQ262" s="91"/>
      <c r="BR262">
        <f>SUMIF('ОПС ЯН'!$A$5:$A$375,A262,'ОПС ЯН'!$B$5:$B$375)</f>
        <v>17020.259999999998</v>
      </c>
      <c r="BT262">
        <f>SUMIF('ФОМС ЯН'!$A$5:$A$360,A262,'ФОМС ЯН'!$B$5:$B$360)</f>
        <v>3945.61</v>
      </c>
      <c r="BU262">
        <f>SUMIF('ФСС ЯН'!$A$5:$A$375,A262,'ФСС ЯН'!$B$5:$B$375)</f>
        <v>2243.58</v>
      </c>
      <c r="BV262">
        <f>SUMIF('ФСС НС ЯН'!$A$5:$A$375,A262,'ФСС НС ЯН'!$B$5:$B$375)</f>
        <v>1624.66</v>
      </c>
      <c r="BW262">
        <f t="shared" si="126"/>
        <v>0</v>
      </c>
      <c r="BX262">
        <f t="shared" si="127"/>
        <v>0</v>
      </c>
      <c r="BY262">
        <f t="shared" si="128"/>
        <v>0</v>
      </c>
      <c r="BZ262">
        <f t="shared" si="129"/>
        <v>0</v>
      </c>
      <c r="CA262">
        <f t="shared" si="130"/>
        <v>0</v>
      </c>
      <c r="CB262">
        <f t="shared" si="131"/>
        <v>0</v>
      </c>
    </row>
    <row r="263" spans="1:80" ht="11.1" hidden="1" customHeight="1" outlineLevel="5" x14ac:dyDescent="0.2">
      <c r="A263" s="19" t="s">
        <v>290</v>
      </c>
      <c r="B263" s="64">
        <f t="shared" si="125"/>
        <v>1</v>
      </c>
      <c r="C263" s="37">
        <v>20</v>
      </c>
      <c r="D263" s="16">
        <v>94.4</v>
      </c>
      <c r="E263" s="17">
        <v>3125</v>
      </c>
      <c r="F263" s="13"/>
      <c r="G263" s="17">
        <v>3125</v>
      </c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2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6">
        <v>406</v>
      </c>
      <c r="AJ263" s="13"/>
      <c r="AK263" s="13"/>
      <c r="AL263" s="13"/>
      <c r="AM263" s="13"/>
      <c r="AN263" s="13"/>
      <c r="AO263" s="16">
        <v>406</v>
      </c>
      <c r="AP263" s="16">
        <v>94.4</v>
      </c>
      <c r="AQ263" s="13"/>
      <c r="AR263" s="16">
        <v>94.4</v>
      </c>
      <c r="AS263" s="13"/>
      <c r="AT263" s="13"/>
      <c r="AU263" s="13"/>
      <c r="AV263" s="17">
        <v>2719</v>
      </c>
      <c r="AW263" s="93"/>
      <c r="AX263" s="93"/>
      <c r="AY263" s="93"/>
      <c r="AZ263" s="93"/>
      <c r="BA263" s="93"/>
      <c r="BB263" s="93"/>
      <c r="BC263" s="93"/>
      <c r="BD263" s="93"/>
      <c r="BE263" s="93"/>
      <c r="BF263" s="93"/>
      <c r="BG263" s="93"/>
      <c r="BH263" s="93"/>
      <c r="BI263" s="93"/>
      <c r="BJ263" s="93"/>
      <c r="BK263" s="93"/>
      <c r="BL263" s="93"/>
      <c r="BM263" s="93"/>
      <c r="BN263" s="93"/>
      <c r="BO263" s="93"/>
      <c r="BP263" s="93"/>
      <c r="BQ263" s="93"/>
      <c r="BR263">
        <f>SUMIF('ОПС ЯН'!$A$5:$A$375,A263,'ОПС ЯН'!$B$5:$B$375)</f>
        <v>687.5</v>
      </c>
      <c r="BT263">
        <f>SUMIF('ФОМС ЯН'!$A$5:$A$360,A263,'ФОМС ЯН'!$B$5:$B$360)</f>
        <v>159.38</v>
      </c>
      <c r="BU263">
        <f>SUMIF('ФСС ЯН'!$A$5:$A$375,A263,'ФСС ЯН'!$B$5:$B$375)</f>
        <v>90.63</v>
      </c>
      <c r="BV263">
        <f>SUMIF('ФСС НС ЯН'!$A$5:$A$375,A263,'ФСС НС ЯН'!$B$5:$B$375)</f>
        <v>65.62</v>
      </c>
      <c r="BW263">
        <f t="shared" si="126"/>
        <v>0</v>
      </c>
      <c r="BX263">
        <f t="shared" si="127"/>
        <v>0</v>
      </c>
      <c r="BY263">
        <f t="shared" si="128"/>
        <v>0</v>
      </c>
      <c r="BZ263">
        <f t="shared" si="129"/>
        <v>0</v>
      </c>
      <c r="CA263">
        <f t="shared" si="130"/>
        <v>0</v>
      </c>
      <c r="CB263">
        <f t="shared" si="131"/>
        <v>0</v>
      </c>
    </row>
    <row r="264" spans="1:80" ht="11.1" hidden="1" customHeight="1" outlineLevel="5" x14ac:dyDescent="0.2">
      <c r="A264" s="19" t="s">
        <v>291</v>
      </c>
      <c r="B264" s="64">
        <f t="shared" si="125"/>
        <v>1</v>
      </c>
      <c r="C264" s="37">
        <v>15</v>
      </c>
      <c r="D264" s="17">
        <v>14692.48</v>
      </c>
      <c r="E264" s="17">
        <v>12237.55</v>
      </c>
      <c r="F264" s="13"/>
      <c r="G264" s="13"/>
      <c r="H264" s="13"/>
      <c r="I264" s="17">
        <v>12237.55</v>
      </c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2"/>
      <c r="Y264" s="13"/>
      <c r="Z264" s="13"/>
      <c r="AA264" s="13"/>
      <c r="AB264" s="13"/>
      <c r="AC264" s="13"/>
      <c r="AD264" s="13"/>
      <c r="AE264" s="13"/>
      <c r="AF264" s="13"/>
      <c r="AG264" s="17">
        <v>1070</v>
      </c>
      <c r="AH264" s="17">
        <v>1070</v>
      </c>
      <c r="AI264" s="17">
        <v>1366</v>
      </c>
      <c r="AJ264" s="13"/>
      <c r="AK264" s="13"/>
      <c r="AL264" s="13"/>
      <c r="AM264" s="13"/>
      <c r="AN264" s="13"/>
      <c r="AO264" s="17">
        <v>1366</v>
      </c>
      <c r="AP264" s="17">
        <v>24692.48</v>
      </c>
      <c r="AQ264" s="13"/>
      <c r="AR264" s="17">
        <v>14692.48</v>
      </c>
      <c r="AS264" s="13"/>
      <c r="AT264" s="17">
        <v>10000</v>
      </c>
      <c r="AU264" s="13"/>
      <c r="AV264" s="16">
        <v>871.55</v>
      </c>
      <c r="AW264" s="92"/>
      <c r="AX264" s="92"/>
      <c r="AY264" s="92"/>
      <c r="AZ264" s="92"/>
      <c r="BA264" s="92"/>
      <c r="BB264" s="92"/>
      <c r="BC264" s="92"/>
      <c r="BD264" s="92"/>
      <c r="BE264" s="92"/>
      <c r="BF264" s="92"/>
      <c r="BG264" s="92"/>
      <c r="BH264" s="92"/>
      <c r="BI264" s="92"/>
      <c r="BJ264" s="92"/>
      <c r="BK264" s="92"/>
      <c r="BL264" s="92"/>
      <c r="BM264" s="92"/>
      <c r="BN264" s="92"/>
      <c r="BO264" s="92"/>
      <c r="BP264" s="92"/>
      <c r="BQ264" s="92"/>
      <c r="BR264">
        <f>SUMIF('ОПС ЯН'!$A$5:$A$375,A264,'ОПС ЯН'!$B$5:$B$375)</f>
        <v>2927.66</v>
      </c>
      <c r="BT264">
        <f>SUMIF('ФОМС ЯН'!$A$5:$A$360,A264,'ФОМС ЯН'!$B$5:$B$360)</f>
        <v>678.69</v>
      </c>
      <c r="BU264">
        <f>SUMIF('ФСС ЯН'!$A$5:$A$375,A264,'ФСС ЯН'!$B$5:$B$375)</f>
        <v>385.92</v>
      </c>
      <c r="BV264">
        <f>SUMIF('ФСС НС ЯН'!$A$5:$A$375,A264,'ФСС НС ЯН'!$B$5:$B$375)</f>
        <v>279.45999999999998</v>
      </c>
      <c r="BW264">
        <f t="shared" si="126"/>
        <v>0</v>
      </c>
      <c r="BX264">
        <f t="shared" si="127"/>
        <v>0</v>
      </c>
      <c r="BY264">
        <f t="shared" si="128"/>
        <v>0</v>
      </c>
      <c r="BZ264">
        <f t="shared" si="129"/>
        <v>0</v>
      </c>
      <c r="CA264">
        <f t="shared" si="130"/>
        <v>0</v>
      </c>
      <c r="CB264">
        <f t="shared" si="131"/>
        <v>0</v>
      </c>
    </row>
    <row r="265" spans="1:80" ht="11.1" hidden="1" customHeight="1" outlineLevel="5" x14ac:dyDescent="0.2">
      <c r="A265" s="19" t="s">
        <v>292</v>
      </c>
      <c r="B265" s="64">
        <f t="shared" si="125"/>
        <v>1</v>
      </c>
      <c r="C265" s="37">
        <v>0</v>
      </c>
      <c r="D265" s="17">
        <v>3112.38</v>
      </c>
      <c r="E265" s="17">
        <v>62926.720000000001</v>
      </c>
      <c r="F265" s="17">
        <v>5899.38</v>
      </c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7">
        <v>57027.34</v>
      </c>
      <c r="V265" s="13"/>
      <c r="W265" s="13"/>
      <c r="X265" s="12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7">
        <v>8180</v>
      </c>
      <c r="AJ265" s="13"/>
      <c r="AK265" s="13"/>
      <c r="AL265" s="13"/>
      <c r="AM265" s="13"/>
      <c r="AN265" s="13"/>
      <c r="AO265" s="17">
        <v>8180</v>
      </c>
      <c r="AP265" s="17">
        <v>57859.1</v>
      </c>
      <c r="AQ265" s="17">
        <v>54746.720000000001</v>
      </c>
      <c r="AR265" s="17">
        <v>3112.38</v>
      </c>
      <c r="AS265" s="13"/>
      <c r="AT265" s="13"/>
      <c r="AU265" s="13"/>
      <c r="AV265" s="13"/>
      <c r="AW265" s="95"/>
      <c r="AX265" s="95"/>
      <c r="AY265" s="95"/>
      <c r="AZ265" s="95"/>
      <c r="BA265" s="95"/>
      <c r="BB265" s="95"/>
      <c r="BC265" s="95"/>
      <c r="BD265" s="95"/>
      <c r="BE265" s="95"/>
      <c r="BF265" s="95"/>
      <c r="BG265" s="95"/>
      <c r="BH265" s="95"/>
      <c r="BI265" s="95"/>
      <c r="BJ265" s="95"/>
      <c r="BK265" s="95"/>
      <c r="BL265" s="95"/>
      <c r="BM265" s="95"/>
      <c r="BN265" s="95"/>
      <c r="BO265" s="95"/>
      <c r="BP265" s="95"/>
      <c r="BQ265" s="95"/>
      <c r="BR265">
        <f>SUMIF('ОПС ЯН'!$A$5:$A$375,A265,'ОПС ЯН'!$B$5:$B$375)</f>
        <v>13843.88</v>
      </c>
      <c r="BT265">
        <f>SUMIF('ФОМС ЯН'!$A$5:$A$360,A265,'ФОМС ЯН'!$B$5:$B$360)</f>
        <v>3209.26</v>
      </c>
      <c r="BU265">
        <f>SUMIF('ФСС ЯН'!$A$5:$A$375,A265,'ФСС ЯН'!$B$5:$B$375)</f>
        <v>1824.87</v>
      </c>
      <c r="BV265">
        <f>SUMIF('ФСС НС ЯН'!$A$5:$A$375,A265,'ФСС НС ЯН'!$B$5:$B$375)</f>
        <v>1321.46</v>
      </c>
      <c r="BW265">
        <f t="shared" si="126"/>
        <v>0</v>
      </c>
      <c r="BX265">
        <f t="shared" si="127"/>
        <v>0</v>
      </c>
      <c r="BY265">
        <f t="shared" si="128"/>
        <v>0</v>
      </c>
      <c r="BZ265">
        <f t="shared" si="129"/>
        <v>0</v>
      </c>
      <c r="CA265">
        <f t="shared" si="130"/>
        <v>0</v>
      </c>
      <c r="CB265">
        <f t="shared" si="131"/>
        <v>0</v>
      </c>
    </row>
    <row r="266" spans="1:80" ht="11.1" hidden="1" customHeight="1" outlineLevel="5" x14ac:dyDescent="0.2">
      <c r="A266" s="19" t="s">
        <v>293</v>
      </c>
      <c r="B266" s="64">
        <f t="shared" ref="B266:B329" si="159">COUNTIF(E266,"&gt;0")</f>
        <v>1</v>
      </c>
      <c r="C266" s="37">
        <v>20</v>
      </c>
      <c r="D266" s="15">
        <v>-772</v>
      </c>
      <c r="E266" s="17">
        <v>12988.28</v>
      </c>
      <c r="F266" s="13"/>
      <c r="G266" s="13"/>
      <c r="H266" s="17">
        <v>2733.6</v>
      </c>
      <c r="I266" s="17">
        <v>10254.68</v>
      </c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2"/>
      <c r="Y266" s="13"/>
      <c r="Z266" s="13"/>
      <c r="AA266" s="13"/>
      <c r="AB266" s="13"/>
      <c r="AC266" s="13"/>
      <c r="AD266" s="13"/>
      <c r="AE266" s="13"/>
      <c r="AF266" s="13"/>
      <c r="AG266" s="16">
        <v>640</v>
      </c>
      <c r="AH266" s="16">
        <v>640</v>
      </c>
      <c r="AI266" s="17">
        <v>1772</v>
      </c>
      <c r="AJ266" s="13"/>
      <c r="AK266" s="13"/>
      <c r="AL266" s="13"/>
      <c r="AM266" s="13"/>
      <c r="AN266" s="13"/>
      <c r="AO266" s="17">
        <v>1772</v>
      </c>
      <c r="AP266" s="13"/>
      <c r="AQ266" s="13"/>
      <c r="AR266" s="13"/>
      <c r="AS266" s="13"/>
      <c r="AT266" s="13"/>
      <c r="AU266" s="13"/>
      <c r="AV266" s="17">
        <v>10444.280000000001</v>
      </c>
      <c r="AW266" s="93"/>
      <c r="AX266" s="93"/>
      <c r="AY266" s="93"/>
      <c r="AZ266" s="93"/>
      <c r="BA266" s="93"/>
      <c r="BB266" s="93"/>
      <c r="BC266" s="93"/>
      <c r="BD266" s="93"/>
      <c r="BE266" s="93"/>
      <c r="BF266" s="93"/>
      <c r="BG266" s="93"/>
      <c r="BH266" s="93"/>
      <c r="BI266" s="93"/>
      <c r="BJ266" s="93"/>
      <c r="BK266" s="93"/>
      <c r="BL266" s="93"/>
      <c r="BM266" s="93"/>
      <c r="BN266" s="93"/>
      <c r="BO266" s="93"/>
      <c r="BP266" s="93"/>
      <c r="BQ266" s="93"/>
      <c r="BR266">
        <f>SUMIF('ОПС ЯН'!$A$5:$A$375,A266,'ОПС ЯН'!$B$5:$B$375)</f>
        <v>2998.22</v>
      </c>
      <c r="BT266">
        <f>SUMIF('ФОМС ЯН'!$A$5:$A$360,A266,'ФОМС ЯН'!$B$5:$B$360)</f>
        <v>695.04</v>
      </c>
      <c r="BU266">
        <f>SUMIF('ФСС ЯН'!$A$5:$A$375,A266,'ФСС ЯН'!$B$5:$B$375)</f>
        <v>395.22</v>
      </c>
      <c r="BV266">
        <f>SUMIF('ФСС НС ЯН'!$A$5:$A$375,A266,'ФСС НС ЯН'!$B$5:$B$375)</f>
        <v>286.19</v>
      </c>
      <c r="BW266">
        <f t="shared" ref="BW266:BW329" si="160">IF(AA266&gt;0,AA266*13%,0)</f>
        <v>0</v>
      </c>
      <c r="BX266">
        <f t="shared" ref="BX266:BX329" si="161">IF($AA$9&gt;0,$AA$9*22%,0)</f>
        <v>0</v>
      </c>
      <c r="BY266">
        <f t="shared" ref="BY266:BY329" si="162">IF($AA$9&gt;0,$AA$9*0%,0)</f>
        <v>0</v>
      </c>
      <c r="BZ266">
        <f t="shared" ref="BZ266:BZ329" si="163">IF($AA$9&gt;0,$AA$9*5.1%,0)</f>
        <v>0</v>
      </c>
      <c r="CA266">
        <f t="shared" ref="CA266:CA329" si="164">IF($AA$9&gt;0,$AA$9*2.9%,0)</f>
        <v>0</v>
      </c>
      <c r="CB266">
        <f t="shared" ref="CB266:CB329" si="165">IF($AA$9&gt;0,$AA$9*2.1%,0)</f>
        <v>0</v>
      </c>
    </row>
    <row r="267" spans="1:80" ht="11.1" hidden="1" customHeight="1" outlineLevel="5" x14ac:dyDescent="0.2">
      <c r="A267" s="19" t="s">
        <v>294</v>
      </c>
      <c r="B267" s="64">
        <f t="shared" si="159"/>
        <v>1</v>
      </c>
      <c r="C267" s="37">
        <v>25</v>
      </c>
      <c r="D267" s="18">
        <v>-15977.2</v>
      </c>
      <c r="E267" s="17">
        <v>9765.6299999999992</v>
      </c>
      <c r="F267" s="13"/>
      <c r="G267" s="13"/>
      <c r="H267" s="17">
        <v>1060.55</v>
      </c>
      <c r="I267" s="17">
        <v>8705.08</v>
      </c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2"/>
      <c r="Y267" s="13"/>
      <c r="Z267" s="13"/>
      <c r="AA267" s="13"/>
      <c r="AB267" s="13"/>
      <c r="AC267" s="13"/>
      <c r="AD267" s="13"/>
      <c r="AE267" s="13"/>
      <c r="AF267" s="13"/>
      <c r="AG267" s="16">
        <v>320</v>
      </c>
      <c r="AH267" s="16">
        <v>320</v>
      </c>
      <c r="AI267" s="17">
        <v>1311</v>
      </c>
      <c r="AJ267" s="13"/>
      <c r="AK267" s="13"/>
      <c r="AL267" s="13"/>
      <c r="AM267" s="13"/>
      <c r="AN267" s="13"/>
      <c r="AO267" s="17">
        <v>1311</v>
      </c>
      <c r="AP267" s="13"/>
      <c r="AQ267" s="13"/>
      <c r="AR267" s="13"/>
      <c r="AS267" s="13"/>
      <c r="AT267" s="13"/>
      <c r="AU267" s="13"/>
      <c r="AV267" s="18">
        <v>-7522.57</v>
      </c>
      <c r="AW267" s="94"/>
      <c r="AX267" s="94"/>
      <c r="AY267" s="94"/>
      <c r="AZ267" s="94"/>
      <c r="BA267" s="94"/>
      <c r="BB267" s="94"/>
      <c r="BC267" s="94"/>
      <c r="BD267" s="94"/>
      <c r="BE267" s="94"/>
      <c r="BF267" s="94"/>
      <c r="BG267" s="94"/>
      <c r="BH267" s="94"/>
      <c r="BI267" s="94"/>
      <c r="BJ267" s="94"/>
      <c r="BK267" s="94"/>
      <c r="BL267" s="94"/>
      <c r="BM267" s="94"/>
      <c r="BN267" s="94"/>
      <c r="BO267" s="94"/>
      <c r="BP267" s="94"/>
      <c r="BQ267" s="94"/>
      <c r="BR267">
        <f>SUMIF('ОПС ЯН'!$A$5:$A$375,A267,'ОПС ЯН'!$B$5:$B$375)</f>
        <v>2218.84</v>
      </c>
      <c r="BT267">
        <f>SUMIF('ФОМС ЯН'!$A$5:$A$360,A267,'ФОМС ЯН'!$B$5:$B$360)</f>
        <v>514.37</v>
      </c>
      <c r="BU267">
        <f>SUMIF('ФСС ЯН'!$A$5:$A$375,A267,'ФСС ЯН'!$B$5:$B$375)</f>
        <v>292.48</v>
      </c>
      <c r="BV267">
        <f>SUMIF('ФСС НС ЯН'!$A$5:$A$375,A267,'ФСС НС ЯН'!$B$5:$B$375)</f>
        <v>211.8</v>
      </c>
      <c r="BW267">
        <f t="shared" si="160"/>
        <v>0</v>
      </c>
      <c r="BX267">
        <f t="shared" si="161"/>
        <v>0</v>
      </c>
      <c r="BY267">
        <f t="shared" si="162"/>
        <v>0</v>
      </c>
      <c r="BZ267">
        <f t="shared" si="163"/>
        <v>0</v>
      </c>
      <c r="CA267">
        <f t="shared" si="164"/>
        <v>0</v>
      </c>
      <c r="CB267">
        <f t="shared" si="165"/>
        <v>0</v>
      </c>
    </row>
    <row r="268" spans="1:80" ht="11.1" hidden="1" customHeight="1" outlineLevel="5" x14ac:dyDescent="0.2">
      <c r="A268" s="19" t="s">
        <v>295</v>
      </c>
      <c r="B268" s="64">
        <f t="shared" si="159"/>
        <v>1</v>
      </c>
      <c r="C268" s="37">
        <v>25</v>
      </c>
      <c r="D268" s="17">
        <v>5858.79</v>
      </c>
      <c r="E268" s="17">
        <v>126541.93</v>
      </c>
      <c r="F268" s="17">
        <v>18876.78</v>
      </c>
      <c r="G268" s="13"/>
      <c r="H268" s="17">
        <v>2912.18</v>
      </c>
      <c r="I268" s="17">
        <v>10369.07</v>
      </c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7">
        <v>94383.9</v>
      </c>
      <c r="V268" s="13"/>
      <c r="W268" s="13"/>
      <c r="X268" s="12"/>
      <c r="Y268" s="13"/>
      <c r="Z268" s="13"/>
      <c r="AA268" s="13"/>
      <c r="AB268" s="13"/>
      <c r="AC268" s="13"/>
      <c r="AD268" s="13"/>
      <c r="AE268" s="13"/>
      <c r="AF268" s="13"/>
      <c r="AG268" s="16">
        <v>320</v>
      </c>
      <c r="AH268" s="16">
        <v>320</v>
      </c>
      <c r="AI268" s="17">
        <v>16492</v>
      </c>
      <c r="AJ268" s="13"/>
      <c r="AK268" s="13"/>
      <c r="AL268" s="13"/>
      <c r="AM268" s="13"/>
      <c r="AN268" s="13"/>
      <c r="AO268" s="17">
        <v>16492</v>
      </c>
      <c r="AP268" s="17">
        <v>112196.47</v>
      </c>
      <c r="AQ268" s="17">
        <v>98536.68</v>
      </c>
      <c r="AR268" s="17">
        <v>5859.79</v>
      </c>
      <c r="AS268" s="13"/>
      <c r="AT268" s="17">
        <v>7800</v>
      </c>
      <c r="AU268" s="13"/>
      <c r="AV268" s="17">
        <v>3712.25</v>
      </c>
      <c r="AW268" s="93"/>
      <c r="AX268" s="93"/>
      <c r="AY268" s="93"/>
      <c r="AZ268" s="93"/>
      <c r="BA268" s="93"/>
      <c r="BB268" s="93"/>
      <c r="BC268" s="93"/>
      <c r="BD268" s="93"/>
      <c r="BE268" s="93"/>
      <c r="BF268" s="93"/>
      <c r="BG268" s="93"/>
      <c r="BH268" s="93"/>
      <c r="BI268" s="93"/>
      <c r="BJ268" s="93"/>
      <c r="BK268" s="93"/>
      <c r="BL268" s="93"/>
      <c r="BM268" s="93"/>
      <c r="BN268" s="93"/>
      <c r="BO268" s="93"/>
      <c r="BP268" s="93"/>
      <c r="BQ268" s="93"/>
      <c r="BR268">
        <f>SUMIF('ОПС ЯН'!$A$5:$A$375,A268,'ОПС ЯН'!$B$5:$B$375)</f>
        <v>27909.62</v>
      </c>
      <c r="BT268">
        <f>SUMIF('ФОМС ЯН'!$A$5:$A$360,A268,'ФОМС ЯН'!$B$5:$B$360)</f>
        <v>6469.96</v>
      </c>
      <c r="BU268">
        <f>SUMIF('ФСС ЯН'!$A$5:$A$375,A268,'ФСС ЯН'!$B$5:$B$375)</f>
        <v>3679</v>
      </c>
      <c r="BV268">
        <f>SUMIF('ФСС НС ЯН'!$A$5:$A$375,A268,'ФСС НС ЯН'!$B$5:$B$375)</f>
        <v>2664.1</v>
      </c>
      <c r="BW268">
        <f t="shared" si="160"/>
        <v>0</v>
      </c>
      <c r="BX268">
        <f t="shared" si="161"/>
        <v>0</v>
      </c>
      <c r="BY268">
        <f t="shared" si="162"/>
        <v>0</v>
      </c>
      <c r="BZ268">
        <f t="shared" si="163"/>
        <v>0</v>
      </c>
      <c r="CA268">
        <f t="shared" si="164"/>
        <v>0</v>
      </c>
      <c r="CB268">
        <f t="shared" si="165"/>
        <v>0</v>
      </c>
    </row>
    <row r="269" spans="1:80" ht="11.1" hidden="1" customHeight="1" outlineLevel="5" x14ac:dyDescent="0.2">
      <c r="A269" s="19" t="s">
        <v>296</v>
      </c>
      <c r="B269" s="64">
        <f t="shared" si="159"/>
        <v>1</v>
      </c>
      <c r="C269" s="37">
        <v>20</v>
      </c>
      <c r="D269" s="17">
        <v>5431</v>
      </c>
      <c r="E269" s="17">
        <v>128679.45</v>
      </c>
      <c r="F269" s="17">
        <v>18381.78</v>
      </c>
      <c r="G269" s="13"/>
      <c r="H269" s="17">
        <v>3102.8</v>
      </c>
      <c r="I269" s="17">
        <v>5881.58</v>
      </c>
      <c r="J269" s="13"/>
      <c r="K269" s="13"/>
      <c r="L269" s="13"/>
      <c r="M269" s="13"/>
      <c r="N269" s="13"/>
      <c r="O269" s="13"/>
      <c r="P269" s="16">
        <v>213.5</v>
      </c>
      <c r="Q269" s="13"/>
      <c r="R269" s="13"/>
      <c r="S269" s="13"/>
      <c r="T269" s="13"/>
      <c r="U269" s="17">
        <v>101099.79</v>
      </c>
      <c r="V269" s="13"/>
      <c r="W269" s="13"/>
      <c r="X269" s="12"/>
      <c r="Y269" s="13"/>
      <c r="Z269" s="13"/>
      <c r="AA269" s="13"/>
      <c r="AB269" s="13"/>
      <c r="AC269" s="13"/>
      <c r="AD269" s="13"/>
      <c r="AE269" s="13"/>
      <c r="AF269" s="13"/>
      <c r="AG269" s="16">
        <v>160</v>
      </c>
      <c r="AH269" s="16">
        <v>160</v>
      </c>
      <c r="AI269" s="17">
        <v>16749</v>
      </c>
      <c r="AJ269" s="13"/>
      <c r="AK269" s="13"/>
      <c r="AL269" s="13"/>
      <c r="AM269" s="13"/>
      <c r="AN269" s="13"/>
      <c r="AO269" s="17">
        <v>16749</v>
      </c>
      <c r="AP269" s="17">
        <v>113379.57</v>
      </c>
      <c r="AQ269" s="17">
        <v>103948.57</v>
      </c>
      <c r="AR269" s="17">
        <v>5431</v>
      </c>
      <c r="AS269" s="13"/>
      <c r="AT269" s="17">
        <v>4000</v>
      </c>
      <c r="AU269" s="13"/>
      <c r="AV269" s="17">
        <v>3981.88</v>
      </c>
      <c r="AW269" s="93"/>
      <c r="AX269" s="93"/>
      <c r="AY269" s="93"/>
      <c r="AZ269" s="93"/>
      <c r="BA269" s="93"/>
      <c r="BB269" s="93"/>
      <c r="BC269" s="93"/>
      <c r="BD269" s="93"/>
      <c r="BE269" s="93"/>
      <c r="BF269" s="93"/>
      <c r="BG269" s="93"/>
      <c r="BH269" s="93"/>
      <c r="BI269" s="93"/>
      <c r="BJ269" s="93"/>
      <c r="BK269" s="93"/>
      <c r="BL269" s="93"/>
      <c r="BM269" s="93"/>
      <c r="BN269" s="93"/>
      <c r="BO269" s="93"/>
      <c r="BP269" s="93"/>
      <c r="BQ269" s="93"/>
      <c r="BR269">
        <f>SUMIF('ОПС ЯН'!$A$5:$A$375,A269,'ОПС ЯН'!$B$5:$B$375)</f>
        <v>28344.68</v>
      </c>
      <c r="BT269">
        <f>SUMIF('ФОМС ЯН'!$A$5:$A$360,A269,'ФОМС ЯН'!$B$5:$B$360)</f>
        <v>6570.81</v>
      </c>
      <c r="BU269">
        <f>SUMIF('ФСС ЯН'!$A$5:$A$375,A269,'ФСС ЯН'!$B$5:$B$375)</f>
        <v>3736.34</v>
      </c>
      <c r="BV269">
        <f>SUMIF('ФСС НС ЯН'!$A$5:$A$375,A269,'ФСС НС ЯН'!$B$5:$B$375)</f>
        <v>2705.63</v>
      </c>
      <c r="BW269">
        <f t="shared" si="160"/>
        <v>0</v>
      </c>
      <c r="BX269">
        <f t="shared" si="161"/>
        <v>0</v>
      </c>
      <c r="BY269">
        <f t="shared" si="162"/>
        <v>0</v>
      </c>
      <c r="BZ269">
        <f t="shared" si="163"/>
        <v>0</v>
      </c>
      <c r="CA269">
        <f t="shared" si="164"/>
        <v>0</v>
      </c>
      <c r="CB269">
        <f t="shared" si="165"/>
        <v>0</v>
      </c>
    </row>
    <row r="270" spans="1:80" s="27" customFormat="1" ht="11.1" hidden="1" customHeight="1" outlineLevel="4" x14ac:dyDescent="0.2">
      <c r="A270" s="28" t="s">
        <v>213</v>
      </c>
      <c r="B270" s="63">
        <f>SUM(B271)</f>
        <v>1</v>
      </c>
      <c r="C270" s="100"/>
      <c r="D270" s="34">
        <v>14247.43</v>
      </c>
      <c r="E270" s="34">
        <v>45302.63</v>
      </c>
      <c r="F270" s="26"/>
      <c r="G270" s="26"/>
      <c r="H270" s="26"/>
      <c r="I270" s="34">
        <v>1953.05</v>
      </c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34">
        <v>43349.58</v>
      </c>
      <c r="V270" s="26"/>
      <c r="W270" s="26"/>
      <c r="X270" s="25"/>
      <c r="Y270" s="26"/>
      <c r="Z270" s="26"/>
      <c r="AA270" s="26"/>
      <c r="AB270" s="26"/>
      <c r="AC270" s="26"/>
      <c r="AD270" s="26"/>
      <c r="AE270" s="26"/>
      <c r="AF270" s="26"/>
      <c r="AG270" s="26"/>
      <c r="AH270" s="26"/>
      <c r="AI270" s="34">
        <v>5889</v>
      </c>
      <c r="AJ270" s="26"/>
      <c r="AK270" s="26"/>
      <c r="AL270" s="26"/>
      <c r="AM270" s="26"/>
      <c r="AN270" s="26"/>
      <c r="AO270" s="34">
        <v>5889</v>
      </c>
      <c r="AP270" s="34">
        <v>51962.01</v>
      </c>
      <c r="AQ270" s="34">
        <v>37714.58</v>
      </c>
      <c r="AR270" s="34">
        <v>14247.43</v>
      </c>
      <c r="AS270" s="26"/>
      <c r="AT270" s="26"/>
      <c r="AU270" s="26"/>
      <c r="AV270" s="34">
        <v>1699.05</v>
      </c>
      <c r="AW270" s="34"/>
      <c r="AX270" s="34"/>
      <c r="AY270" s="34"/>
      <c r="AZ270" s="34"/>
      <c r="BA270" s="34"/>
      <c r="BB270" s="34"/>
      <c r="BC270" s="34"/>
      <c r="BD270" s="34"/>
      <c r="BE270" s="34"/>
      <c r="BF270" s="34"/>
      <c r="BG270" s="34"/>
      <c r="BH270" s="34"/>
      <c r="BI270" s="34"/>
      <c r="BJ270" s="34"/>
      <c r="BK270" s="34"/>
      <c r="BL270" s="34"/>
      <c r="BM270" s="34"/>
      <c r="BN270" s="34"/>
      <c r="BO270" s="34"/>
      <c r="BP270" s="34"/>
      <c r="BQ270" s="34"/>
      <c r="BR270" s="63">
        <f t="shared" ref="BR270:CB270" si="166">SUM(BR271)</f>
        <v>9966.58</v>
      </c>
      <c r="BS270" s="63"/>
      <c r="BT270" s="63">
        <f t="shared" si="166"/>
        <v>2310.4299999999998</v>
      </c>
      <c r="BU270" s="63">
        <f t="shared" si="166"/>
        <v>1313.78</v>
      </c>
      <c r="BV270" s="63">
        <f t="shared" si="166"/>
        <v>951.36</v>
      </c>
      <c r="BW270" s="63">
        <f t="shared" si="166"/>
        <v>0</v>
      </c>
      <c r="BX270" s="63">
        <f t="shared" si="166"/>
        <v>0</v>
      </c>
      <c r="BY270" s="63">
        <f t="shared" si="166"/>
        <v>0</v>
      </c>
      <c r="BZ270" s="63">
        <f t="shared" si="166"/>
        <v>0</v>
      </c>
      <c r="CA270" s="63">
        <f t="shared" si="166"/>
        <v>0</v>
      </c>
      <c r="CB270" s="63">
        <f t="shared" si="166"/>
        <v>0</v>
      </c>
    </row>
    <row r="271" spans="1:80" ht="11.1" hidden="1" customHeight="1" outlineLevel="5" x14ac:dyDescent="0.2">
      <c r="A271" s="19" t="s">
        <v>297</v>
      </c>
      <c r="B271" s="64">
        <f t="shared" si="159"/>
        <v>1</v>
      </c>
      <c r="C271" s="37">
        <v>15</v>
      </c>
      <c r="D271" s="17">
        <v>14247.43</v>
      </c>
      <c r="E271" s="17">
        <v>45302.63</v>
      </c>
      <c r="F271" s="13"/>
      <c r="G271" s="13"/>
      <c r="H271" s="13"/>
      <c r="I271" s="17">
        <v>1953.05</v>
      </c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7">
        <v>43349.58</v>
      </c>
      <c r="V271" s="13"/>
      <c r="W271" s="13"/>
      <c r="X271" s="12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7">
        <v>5889</v>
      </c>
      <c r="AJ271" s="13"/>
      <c r="AK271" s="13"/>
      <c r="AL271" s="13"/>
      <c r="AM271" s="13"/>
      <c r="AN271" s="13"/>
      <c r="AO271" s="17">
        <v>5889</v>
      </c>
      <c r="AP271" s="17">
        <v>51962.01</v>
      </c>
      <c r="AQ271" s="17">
        <v>37714.58</v>
      </c>
      <c r="AR271" s="17">
        <v>14247.43</v>
      </c>
      <c r="AS271" s="13"/>
      <c r="AT271" s="13"/>
      <c r="AU271" s="13"/>
      <c r="AV271" s="17">
        <v>1699.05</v>
      </c>
      <c r="AW271" s="93"/>
      <c r="AX271" s="93"/>
      <c r="AY271" s="93"/>
      <c r="AZ271" s="93"/>
      <c r="BA271" s="93"/>
      <c r="BB271" s="93"/>
      <c r="BC271" s="93"/>
      <c r="BD271" s="93"/>
      <c r="BE271" s="93"/>
      <c r="BF271" s="93"/>
      <c r="BG271" s="93"/>
      <c r="BH271" s="93"/>
      <c r="BI271" s="93"/>
      <c r="BJ271" s="93"/>
      <c r="BK271" s="93"/>
      <c r="BL271" s="93"/>
      <c r="BM271" s="93"/>
      <c r="BN271" s="93"/>
      <c r="BO271" s="93"/>
      <c r="BP271" s="93"/>
      <c r="BQ271" s="93"/>
      <c r="BR271">
        <f>SUMIF('ОПС ЯН'!$A$5:$A$375,A271,'ОПС ЯН'!$B$5:$B$375)</f>
        <v>9966.58</v>
      </c>
      <c r="BT271">
        <f>SUMIF('ФОМС ЯН'!$A$5:$A$360,A271,'ФОМС ЯН'!$B$5:$B$360)</f>
        <v>2310.4299999999998</v>
      </c>
      <c r="BU271">
        <f>SUMIF('ФСС ЯН'!$A$5:$A$375,A271,'ФСС ЯН'!$B$5:$B$375)</f>
        <v>1313.78</v>
      </c>
      <c r="BV271">
        <f>SUMIF('ФСС НС ЯН'!$A$5:$A$375,A271,'ФСС НС ЯН'!$B$5:$B$375)</f>
        <v>951.36</v>
      </c>
      <c r="BW271">
        <f t="shared" si="160"/>
        <v>0</v>
      </c>
      <c r="BX271">
        <f t="shared" si="161"/>
        <v>0</v>
      </c>
      <c r="BY271">
        <f t="shared" si="162"/>
        <v>0</v>
      </c>
      <c r="BZ271">
        <f t="shared" si="163"/>
        <v>0</v>
      </c>
      <c r="CA271">
        <f t="shared" si="164"/>
        <v>0</v>
      </c>
      <c r="CB271">
        <f t="shared" si="165"/>
        <v>0</v>
      </c>
    </row>
    <row r="272" spans="1:80" s="52" customFormat="1" ht="11.1" hidden="1" customHeight="1" outlineLevel="3" x14ac:dyDescent="0.2">
      <c r="A272" s="47" t="s">
        <v>298</v>
      </c>
      <c r="B272" s="67">
        <f>B303+B273</f>
        <v>16</v>
      </c>
      <c r="C272" s="101"/>
      <c r="D272" s="48">
        <v>53799.25</v>
      </c>
      <c r="E272" s="48">
        <v>352921.85</v>
      </c>
      <c r="F272" s="48">
        <v>27025.17</v>
      </c>
      <c r="G272" s="48">
        <v>51562.5</v>
      </c>
      <c r="H272" s="48">
        <v>38602.61</v>
      </c>
      <c r="I272" s="48">
        <v>150970.89000000001</v>
      </c>
      <c r="J272" s="49"/>
      <c r="K272" s="49"/>
      <c r="L272" s="49"/>
      <c r="M272" s="49"/>
      <c r="N272" s="49"/>
      <c r="O272" s="49"/>
      <c r="P272" s="49"/>
      <c r="Q272" s="49"/>
      <c r="R272" s="51"/>
      <c r="S272" s="48">
        <v>1261.68</v>
      </c>
      <c r="T272" s="49"/>
      <c r="U272" s="48">
        <v>83499</v>
      </c>
      <c r="V272" s="51"/>
      <c r="W272" s="49"/>
      <c r="X272" s="51"/>
      <c r="Y272" s="49"/>
      <c r="Z272" s="49"/>
      <c r="AA272" s="49"/>
      <c r="AB272" s="49"/>
      <c r="AC272" s="49"/>
      <c r="AD272" s="49"/>
      <c r="AE272" s="49"/>
      <c r="AF272" s="49"/>
      <c r="AG272" s="48">
        <v>25400</v>
      </c>
      <c r="AH272" s="48">
        <v>25400</v>
      </c>
      <c r="AI272" s="48">
        <v>54449.77</v>
      </c>
      <c r="AJ272" s="48">
        <v>5842.27</v>
      </c>
      <c r="AK272" s="48">
        <v>1061.5</v>
      </c>
      <c r="AL272" s="49"/>
      <c r="AM272" s="49"/>
      <c r="AN272" s="49"/>
      <c r="AO272" s="48">
        <v>47546</v>
      </c>
      <c r="AP272" s="48">
        <v>275397.06</v>
      </c>
      <c r="AQ272" s="48">
        <v>95129.51</v>
      </c>
      <c r="AR272" s="48">
        <v>116973.25</v>
      </c>
      <c r="AS272" s="48">
        <v>2894.3</v>
      </c>
      <c r="AT272" s="48">
        <v>59200</v>
      </c>
      <c r="AU272" s="48">
        <v>1200</v>
      </c>
      <c r="AV272" s="48">
        <v>76874.27</v>
      </c>
      <c r="AW272" s="48"/>
      <c r="AX272" s="48"/>
      <c r="AY272" s="48"/>
      <c r="AZ272" s="48"/>
      <c r="BA272" s="48"/>
      <c r="BB272" s="48"/>
      <c r="BC272" s="48"/>
      <c r="BD272" s="48"/>
      <c r="BE272" s="48"/>
      <c r="BF272" s="48"/>
      <c r="BG272" s="48"/>
      <c r="BH272" s="48"/>
      <c r="BI272" s="48"/>
      <c r="BJ272" s="48"/>
      <c r="BK272" s="48"/>
      <c r="BL272" s="48"/>
      <c r="BM272" s="48"/>
      <c r="BN272" s="48"/>
      <c r="BO272" s="48"/>
      <c r="BP272" s="48"/>
      <c r="BQ272" s="48"/>
      <c r="BR272" s="67">
        <f t="shared" ref="BR272:BV272" si="167">BR303+BR273</f>
        <v>82953.240000000005</v>
      </c>
      <c r="BS272" s="67"/>
      <c r="BT272" s="67">
        <f t="shared" si="167"/>
        <v>19230.080000000002</v>
      </c>
      <c r="BU272" s="67">
        <f t="shared" si="167"/>
        <v>10934.77</v>
      </c>
      <c r="BV272" s="67">
        <f t="shared" si="167"/>
        <v>7918.25</v>
      </c>
      <c r="BW272" s="67">
        <f t="shared" ref="BW272:CB272" si="168">BW303+BW273</f>
        <v>0</v>
      </c>
      <c r="BX272" s="67">
        <f t="shared" si="168"/>
        <v>0</v>
      </c>
      <c r="BY272" s="67">
        <f t="shared" si="168"/>
        <v>0</v>
      </c>
      <c r="BZ272" s="67">
        <f t="shared" si="168"/>
        <v>0</v>
      </c>
      <c r="CA272" s="67">
        <f t="shared" si="168"/>
        <v>0</v>
      </c>
      <c r="CB272" s="67">
        <f t="shared" si="168"/>
        <v>0</v>
      </c>
    </row>
    <row r="273" spans="1:80" s="27" customFormat="1" ht="11.1" hidden="1" customHeight="1" outlineLevel="4" x14ac:dyDescent="0.2">
      <c r="A273" s="28" t="s">
        <v>221</v>
      </c>
      <c r="B273" s="63">
        <f>SUM(B274:B302)</f>
        <v>14</v>
      </c>
      <c r="C273" s="100"/>
      <c r="D273" s="34">
        <v>29667.15</v>
      </c>
      <c r="E273" s="34">
        <v>302382.42</v>
      </c>
      <c r="F273" s="34">
        <v>27025.17</v>
      </c>
      <c r="G273" s="34">
        <v>51562.5</v>
      </c>
      <c r="H273" s="34">
        <v>38602.61</v>
      </c>
      <c r="I273" s="34">
        <v>100431.46</v>
      </c>
      <c r="J273" s="26"/>
      <c r="K273" s="26"/>
      <c r="L273" s="26"/>
      <c r="M273" s="26"/>
      <c r="N273" s="26"/>
      <c r="O273" s="26"/>
      <c r="P273" s="26"/>
      <c r="Q273" s="26"/>
      <c r="R273" s="25"/>
      <c r="S273" s="34">
        <v>1261.68</v>
      </c>
      <c r="T273" s="26"/>
      <c r="U273" s="34">
        <v>83499</v>
      </c>
      <c r="V273" s="25"/>
      <c r="W273" s="26"/>
      <c r="X273" s="25"/>
      <c r="Y273" s="26"/>
      <c r="Z273" s="26"/>
      <c r="AA273" s="26"/>
      <c r="AB273" s="26"/>
      <c r="AC273" s="26"/>
      <c r="AD273" s="26"/>
      <c r="AE273" s="26"/>
      <c r="AF273" s="26"/>
      <c r="AG273" s="34">
        <v>17350</v>
      </c>
      <c r="AH273" s="34">
        <v>17350</v>
      </c>
      <c r="AI273" s="34">
        <v>45771.27</v>
      </c>
      <c r="AJ273" s="34">
        <v>5842.27</v>
      </c>
      <c r="AK273" s="26"/>
      <c r="AL273" s="26"/>
      <c r="AM273" s="26"/>
      <c r="AN273" s="26"/>
      <c r="AO273" s="34">
        <v>39929</v>
      </c>
      <c r="AP273" s="34">
        <v>250064.96</v>
      </c>
      <c r="AQ273" s="34">
        <v>95129.51</v>
      </c>
      <c r="AR273" s="34">
        <v>95735.45</v>
      </c>
      <c r="AS273" s="26"/>
      <c r="AT273" s="34">
        <v>59200</v>
      </c>
      <c r="AU273" s="26"/>
      <c r="AV273" s="34">
        <v>36213.339999999997</v>
      </c>
      <c r="AW273" s="34"/>
      <c r="AX273" s="34"/>
      <c r="AY273" s="34"/>
      <c r="AZ273" s="34"/>
      <c r="BA273" s="34"/>
      <c r="BB273" s="34"/>
      <c r="BC273" s="34"/>
      <c r="BD273" s="34"/>
      <c r="BE273" s="34"/>
      <c r="BF273" s="34"/>
      <c r="BG273" s="34"/>
      <c r="BH273" s="34"/>
      <c r="BI273" s="34"/>
      <c r="BJ273" s="34"/>
      <c r="BK273" s="34"/>
      <c r="BL273" s="34"/>
      <c r="BM273" s="34"/>
      <c r="BN273" s="34"/>
      <c r="BO273" s="34"/>
      <c r="BP273" s="34"/>
      <c r="BQ273" s="34"/>
      <c r="BR273" s="63">
        <f t="shared" ref="BR273:BV273" si="169">SUM(BR274:BR302)</f>
        <v>70063.570000000007</v>
      </c>
      <c r="BS273" s="63"/>
      <c r="BT273" s="63">
        <f t="shared" si="169"/>
        <v>16242.02</v>
      </c>
      <c r="BU273" s="63">
        <f t="shared" si="169"/>
        <v>9235.67</v>
      </c>
      <c r="BV273" s="63">
        <f t="shared" si="169"/>
        <v>6687.88</v>
      </c>
      <c r="BW273" s="63">
        <f t="shared" ref="BW273:CB273" si="170">SUM(BW274:BW302)</f>
        <v>0</v>
      </c>
      <c r="BX273" s="63">
        <f t="shared" si="170"/>
        <v>0</v>
      </c>
      <c r="BY273" s="63">
        <f t="shared" si="170"/>
        <v>0</v>
      </c>
      <c r="BZ273" s="63">
        <f t="shared" si="170"/>
        <v>0</v>
      </c>
      <c r="CA273" s="63">
        <f t="shared" si="170"/>
        <v>0</v>
      </c>
      <c r="CB273" s="63">
        <f t="shared" si="170"/>
        <v>0</v>
      </c>
    </row>
    <row r="274" spans="1:80" ht="11.1" hidden="1" customHeight="1" outlineLevel="5" x14ac:dyDescent="0.2">
      <c r="A274" s="19" t="s">
        <v>299</v>
      </c>
      <c r="B274" s="64">
        <f t="shared" si="159"/>
        <v>1</v>
      </c>
      <c r="C274" s="37">
        <v>15</v>
      </c>
      <c r="D274" s="18">
        <v>-7496.01</v>
      </c>
      <c r="E274" s="17">
        <v>15012.87</v>
      </c>
      <c r="F274" s="17">
        <v>10325.370000000001</v>
      </c>
      <c r="G274" s="17">
        <v>4687.5</v>
      </c>
      <c r="H274" s="13"/>
      <c r="I274" s="12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2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7">
        <v>5080.72</v>
      </c>
      <c r="AJ274" s="17">
        <v>3310.72</v>
      </c>
      <c r="AK274" s="13"/>
      <c r="AL274" s="13"/>
      <c r="AM274" s="13"/>
      <c r="AN274" s="13"/>
      <c r="AO274" s="17">
        <v>1770</v>
      </c>
      <c r="AP274" s="17">
        <v>6874.03</v>
      </c>
      <c r="AQ274" s="17">
        <v>6874.03</v>
      </c>
      <c r="AR274" s="13"/>
      <c r="AS274" s="13"/>
      <c r="AT274" s="13"/>
      <c r="AU274" s="13"/>
      <c r="AV274" s="18">
        <v>-4437.8900000000003</v>
      </c>
      <c r="AW274" s="94"/>
      <c r="AX274" s="94"/>
      <c r="AY274" s="94"/>
      <c r="AZ274" s="94"/>
      <c r="BA274" s="94"/>
      <c r="BB274" s="94"/>
      <c r="BC274" s="94"/>
      <c r="BD274" s="94"/>
      <c r="BE274" s="94"/>
      <c r="BF274" s="94"/>
      <c r="BG274" s="94"/>
      <c r="BH274" s="94"/>
      <c r="BI274" s="94"/>
      <c r="BJ274" s="94"/>
      <c r="BK274" s="94"/>
      <c r="BL274" s="94"/>
      <c r="BM274" s="94"/>
      <c r="BN274" s="94"/>
      <c r="BO274" s="94"/>
      <c r="BP274" s="94"/>
      <c r="BQ274" s="94"/>
      <c r="BR274">
        <f>SUMIF('ОПС ЯН'!$A$5:$A$375,A274,'ОПС ЯН'!$B$5:$B$375)</f>
        <v>3302.83</v>
      </c>
      <c r="BT274">
        <f>SUMIF('ФОМС ЯН'!$A$5:$A$360,A274,'ФОМС ЯН'!$B$5:$B$360)</f>
        <v>765.66</v>
      </c>
      <c r="BU274">
        <f>SUMIF('ФСС ЯН'!$A$5:$A$375,A274,'ФСС ЯН'!$B$5:$B$375)</f>
        <v>435.37</v>
      </c>
      <c r="BV274">
        <f>SUMIF('ФСС НС ЯН'!$A$5:$A$375,A274,'ФСС НС ЯН'!$B$5:$B$375)</f>
        <v>315.27</v>
      </c>
      <c r="BW274">
        <f t="shared" si="160"/>
        <v>0</v>
      </c>
      <c r="BX274">
        <f t="shared" si="161"/>
        <v>0</v>
      </c>
      <c r="BY274">
        <f t="shared" si="162"/>
        <v>0</v>
      </c>
      <c r="BZ274">
        <f t="shared" si="163"/>
        <v>0</v>
      </c>
      <c r="CA274">
        <f t="shared" si="164"/>
        <v>0</v>
      </c>
      <c r="CB274">
        <f t="shared" si="165"/>
        <v>0</v>
      </c>
    </row>
    <row r="275" spans="1:80" ht="11.1" hidden="1" customHeight="1" outlineLevel="5" x14ac:dyDescent="0.2">
      <c r="A275" s="19" t="s">
        <v>300</v>
      </c>
      <c r="B275" s="64">
        <f t="shared" si="159"/>
        <v>1</v>
      </c>
      <c r="C275" s="37">
        <v>5</v>
      </c>
      <c r="D275" s="13"/>
      <c r="E275" s="17">
        <v>18554.689999999999</v>
      </c>
      <c r="F275" s="13"/>
      <c r="G275" s="17">
        <v>7812.5</v>
      </c>
      <c r="H275" s="17">
        <v>4463.59</v>
      </c>
      <c r="I275" s="17">
        <v>6278.6</v>
      </c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2"/>
      <c r="Y275" s="13"/>
      <c r="Z275" s="13"/>
      <c r="AA275" s="13"/>
      <c r="AB275" s="13"/>
      <c r="AC275" s="13"/>
      <c r="AD275" s="13"/>
      <c r="AE275" s="13"/>
      <c r="AF275" s="13"/>
      <c r="AG275" s="17">
        <v>1120</v>
      </c>
      <c r="AH275" s="17">
        <v>1120</v>
      </c>
      <c r="AI275" s="17">
        <v>2194</v>
      </c>
      <c r="AJ275" s="13"/>
      <c r="AK275" s="13"/>
      <c r="AL275" s="13"/>
      <c r="AM275" s="13"/>
      <c r="AN275" s="13"/>
      <c r="AO275" s="17">
        <v>2194</v>
      </c>
      <c r="AP275" s="17">
        <v>2700</v>
      </c>
      <c r="AQ275" s="13"/>
      <c r="AR275" s="13"/>
      <c r="AS275" s="13"/>
      <c r="AT275" s="17">
        <v>2700</v>
      </c>
      <c r="AU275" s="13"/>
      <c r="AV275" s="17">
        <v>13660.69</v>
      </c>
      <c r="AW275" s="93"/>
      <c r="AX275" s="93"/>
      <c r="AY275" s="93"/>
      <c r="AZ275" s="93"/>
      <c r="BA275" s="93"/>
      <c r="BB275" s="93"/>
      <c r="BC275" s="93"/>
      <c r="BD275" s="93"/>
      <c r="BE275" s="93"/>
      <c r="BF275" s="93"/>
      <c r="BG275" s="93"/>
      <c r="BH275" s="93"/>
      <c r="BI275" s="93"/>
      <c r="BJ275" s="93"/>
      <c r="BK275" s="93"/>
      <c r="BL275" s="93"/>
      <c r="BM275" s="93"/>
      <c r="BN275" s="93"/>
      <c r="BO275" s="93"/>
      <c r="BP275" s="93"/>
      <c r="BQ275" s="93"/>
      <c r="BR275">
        <f>SUMIF('ОПС ЯН'!$A$5:$A$375,A275,'ОПС ЯН'!$B$5:$B$375)</f>
        <v>4328.43</v>
      </c>
      <c r="BT275">
        <f>SUMIF('ФОМС ЯН'!$A$5:$A$360,A275,'ФОМС ЯН'!$B$5:$B$360)</f>
        <v>1003.41</v>
      </c>
      <c r="BU275">
        <f>SUMIF('ФСС ЯН'!$A$5:$A$375,A275,'ФСС ЯН'!$B$5:$B$375)</f>
        <v>570.57000000000005</v>
      </c>
      <c r="BV275">
        <f>SUMIF('ФСС НС ЯН'!$A$5:$A$375,A275,'ФСС НС ЯН'!$B$5:$B$375)</f>
        <v>413.17</v>
      </c>
      <c r="BW275">
        <f t="shared" si="160"/>
        <v>0</v>
      </c>
      <c r="BX275">
        <f t="shared" si="161"/>
        <v>0</v>
      </c>
      <c r="BY275">
        <f t="shared" si="162"/>
        <v>0</v>
      </c>
      <c r="BZ275">
        <f t="shared" si="163"/>
        <v>0</v>
      </c>
      <c r="CA275">
        <f t="shared" si="164"/>
        <v>0</v>
      </c>
      <c r="CB275">
        <f t="shared" si="165"/>
        <v>0</v>
      </c>
    </row>
    <row r="276" spans="1:80" ht="11.1" hidden="1" customHeight="1" outlineLevel="5" x14ac:dyDescent="0.2">
      <c r="A276" s="19" t="s">
        <v>301</v>
      </c>
      <c r="B276" s="64">
        <f t="shared" si="159"/>
        <v>0</v>
      </c>
      <c r="C276" s="37">
        <v>23</v>
      </c>
      <c r="D276" s="18">
        <v>-8302.5</v>
      </c>
      <c r="E276" s="12"/>
      <c r="F276" s="13"/>
      <c r="G276" s="13"/>
      <c r="H276" s="13"/>
      <c r="I276" s="12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2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8">
        <v>-8302.5</v>
      </c>
      <c r="AW276" s="94"/>
      <c r="AX276" s="94"/>
      <c r="AY276" s="94"/>
      <c r="AZ276" s="94"/>
      <c r="BA276" s="94"/>
      <c r="BB276" s="94"/>
      <c r="BC276" s="94"/>
      <c r="BD276" s="94"/>
      <c r="BE276" s="94"/>
      <c r="BF276" s="94"/>
      <c r="BG276" s="94"/>
      <c r="BH276" s="94"/>
      <c r="BI276" s="94"/>
      <c r="BJ276" s="94"/>
      <c r="BK276" s="94"/>
      <c r="BL276" s="94"/>
      <c r="BM276" s="94"/>
      <c r="BN276" s="94"/>
      <c r="BO276" s="94"/>
      <c r="BP276" s="94"/>
      <c r="BQ276" s="94"/>
      <c r="BR276">
        <f>SUMIF('ОПС ЯН'!$A$5:$A$375,A276,'ОПС ЯН'!$B$5:$B$375)</f>
        <v>0</v>
      </c>
      <c r="BT276">
        <f>SUMIF('ФОМС ЯН'!$A$5:$A$360,A276,'ФОМС ЯН'!$B$5:$B$360)</f>
        <v>0</v>
      </c>
      <c r="BU276">
        <f>SUMIF('ФСС ЯН'!$A$5:$A$375,A276,'ФСС ЯН'!$B$5:$B$375)</f>
        <v>0</v>
      </c>
      <c r="BV276">
        <f>SUMIF('ФСС НС ЯН'!$A$5:$A$375,A276,'ФСС НС ЯН'!$B$5:$B$375)</f>
        <v>0</v>
      </c>
      <c r="BW276">
        <f t="shared" si="160"/>
        <v>0</v>
      </c>
      <c r="BX276">
        <f t="shared" si="161"/>
        <v>0</v>
      </c>
      <c r="BY276">
        <f t="shared" si="162"/>
        <v>0</v>
      </c>
      <c r="BZ276">
        <f t="shared" si="163"/>
        <v>0</v>
      </c>
      <c r="CA276">
        <f t="shared" si="164"/>
        <v>0</v>
      </c>
      <c r="CB276">
        <f t="shared" si="165"/>
        <v>0</v>
      </c>
    </row>
    <row r="277" spans="1:80" ht="11.1" hidden="1" customHeight="1" outlineLevel="5" x14ac:dyDescent="0.2">
      <c r="A277" s="19" t="s">
        <v>302</v>
      </c>
      <c r="B277" s="64">
        <f t="shared" si="159"/>
        <v>0</v>
      </c>
      <c r="C277" s="102" t="s">
        <v>665</v>
      </c>
      <c r="D277" s="16">
        <v>1</v>
      </c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6">
        <v>1</v>
      </c>
      <c r="AW277" s="92"/>
      <c r="AX277" s="92"/>
      <c r="AY277" s="92"/>
      <c r="AZ277" s="92"/>
      <c r="BA277" s="92"/>
      <c r="BB277" s="92"/>
      <c r="BC277" s="92"/>
      <c r="BD277" s="92"/>
      <c r="BE277" s="92"/>
      <c r="BF277" s="92"/>
      <c r="BG277" s="92"/>
      <c r="BH277" s="92"/>
      <c r="BI277" s="92"/>
      <c r="BJ277" s="92"/>
      <c r="BK277" s="92"/>
      <c r="BL277" s="92"/>
      <c r="BM277" s="92"/>
      <c r="BN277" s="92"/>
      <c r="BO277" s="92"/>
      <c r="BP277" s="92"/>
      <c r="BQ277" s="92"/>
      <c r="BR277">
        <f>SUMIF('ОПС ЯН'!$A$5:$A$375,A277,'ОПС ЯН'!$B$5:$B$375)</f>
        <v>0</v>
      </c>
      <c r="BT277">
        <f>SUMIF('ФОМС ЯН'!$A$5:$A$360,A277,'ФОМС ЯН'!$B$5:$B$360)</f>
        <v>0</v>
      </c>
      <c r="BU277">
        <f>SUMIF('ФСС ЯН'!$A$5:$A$375,A277,'ФСС ЯН'!$B$5:$B$375)</f>
        <v>0</v>
      </c>
      <c r="BV277">
        <f>SUMIF('ФСС НС ЯН'!$A$5:$A$375,A277,'ФСС НС ЯН'!$B$5:$B$375)</f>
        <v>0</v>
      </c>
      <c r="BW277">
        <f t="shared" si="160"/>
        <v>0</v>
      </c>
      <c r="BX277">
        <f t="shared" si="161"/>
        <v>0</v>
      </c>
      <c r="BY277">
        <f t="shared" si="162"/>
        <v>0</v>
      </c>
      <c r="BZ277">
        <f t="shared" si="163"/>
        <v>0</v>
      </c>
      <c r="CA277">
        <f t="shared" si="164"/>
        <v>0</v>
      </c>
      <c r="CB277">
        <f t="shared" si="165"/>
        <v>0</v>
      </c>
    </row>
    <row r="278" spans="1:80" ht="11.1" hidden="1" customHeight="1" outlineLevel="5" x14ac:dyDescent="0.2">
      <c r="A278" s="19" t="s">
        <v>303</v>
      </c>
      <c r="B278" s="64">
        <f t="shared" si="159"/>
        <v>0</v>
      </c>
      <c r="C278" s="37">
        <v>20</v>
      </c>
      <c r="D278" s="16">
        <v>68.510000000000005</v>
      </c>
      <c r="E278" s="12"/>
      <c r="F278" s="13"/>
      <c r="G278" s="13"/>
      <c r="H278" s="13"/>
      <c r="I278" s="12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2"/>
      <c r="W278" s="13"/>
      <c r="X278" s="12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6">
        <v>68.510000000000005</v>
      </c>
      <c r="AQ278" s="13"/>
      <c r="AR278" s="16">
        <v>68.510000000000005</v>
      </c>
      <c r="AS278" s="13"/>
      <c r="AT278" s="13"/>
      <c r="AU278" s="13"/>
      <c r="AV278" s="13"/>
      <c r="AW278" s="95"/>
      <c r="AX278" s="95"/>
      <c r="AY278" s="95"/>
      <c r="AZ278" s="95"/>
      <c r="BA278" s="95"/>
      <c r="BB278" s="95"/>
      <c r="BC278" s="95"/>
      <c r="BD278" s="95"/>
      <c r="BE278" s="95"/>
      <c r="BF278" s="95"/>
      <c r="BG278" s="95"/>
      <c r="BH278" s="95"/>
      <c r="BI278" s="95"/>
      <c r="BJ278" s="95"/>
      <c r="BK278" s="95"/>
      <c r="BL278" s="95"/>
      <c r="BM278" s="95"/>
      <c r="BN278" s="95"/>
      <c r="BO278" s="95"/>
      <c r="BP278" s="95"/>
      <c r="BQ278" s="95"/>
      <c r="BR278">
        <f>SUMIF('ОПС ЯН'!$A$5:$A$375,A278,'ОПС ЯН'!$B$5:$B$375)</f>
        <v>0</v>
      </c>
      <c r="BT278">
        <f>SUMIF('ФОМС ЯН'!$A$5:$A$360,A278,'ФОМС ЯН'!$B$5:$B$360)</f>
        <v>0</v>
      </c>
      <c r="BU278">
        <f>SUMIF('ФСС ЯН'!$A$5:$A$375,A278,'ФСС ЯН'!$B$5:$B$375)</f>
        <v>0</v>
      </c>
      <c r="BV278">
        <f>SUMIF('ФСС НС ЯН'!$A$5:$A$375,A278,'ФСС НС ЯН'!$B$5:$B$375)</f>
        <v>0</v>
      </c>
      <c r="BW278">
        <f t="shared" si="160"/>
        <v>0</v>
      </c>
      <c r="BX278">
        <f t="shared" si="161"/>
        <v>0</v>
      </c>
      <c r="BY278">
        <f t="shared" si="162"/>
        <v>0</v>
      </c>
      <c r="BZ278">
        <f t="shared" si="163"/>
        <v>0</v>
      </c>
      <c r="CA278">
        <f t="shared" si="164"/>
        <v>0</v>
      </c>
      <c r="CB278">
        <f t="shared" si="165"/>
        <v>0</v>
      </c>
    </row>
    <row r="279" spans="1:80" ht="11.1" hidden="1" customHeight="1" outlineLevel="5" x14ac:dyDescent="0.2">
      <c r="A279" s="19" t="s">
        <v>304</v>
      </c>
      <c r="B279" s="64">
        <f t="shared" si="159"/>
        <v>0</v>
      </c>
      <c r="C279" s="37">
        <v>19</v>
      </c>
      <c r="D279" s="17">
        <v>4646.42</v>
      </c>
      <c r="E279" s="12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2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7">
        <v>4646.42</v>
      </c>
      <c r="AQ279" s="13"/>
      <c r="AR279" s="17">
        <v>4646.42</v>
      </c>
      <c r="AS279" s="13"/>
      <c r="AT279" s="13"/>
      <c r="AU279" s="13"/>
      <c r="AV279" s="13"/>
      <c r="AW279" s="95"/>
      <c r="AX279" s="95"/>
      <c r="AY279" s="95"/>
      <c r="AZ279" s="95"/>
      <c r="BA279" s="95"/>
      <c r="BB279" s="95"/>
      <c r="BC279" s="95"/>
      <c r="BD279" s="95"/>
      <c r="BE279" s="95"/>
      <c r="BF279" s="95"/>
      <c r="BG279" s="95"/>
      <c r="BH279" s="95"/>
      <c r="BI279" s="95"/>
      <c r="BJ279" s="95"/>
      <c r="BK279" s="95"/>
      <c r="BL279" s="95"/>
      <c r="BM279" s="95"/>
      <c r="BN279" s="95"/>
      <c r="BO279" s="95"/>
      <c r="BP279" s="95"/>
      <c r="BQ279" s="95"/>
      <c r="BR279">
        <f>SUMIF('ОПС ЯН'!$A$5:$A$375,A279,'ОПС ЯН'!$B$5:$B$375)</f>
        <v>0</v>
      </c>
      <c r="BT279">
        <f>SUMIF('ФОМС ЯН'!$A$5:$A$360,A279,'ФОМС ЯН'!$B$5:$B$360)</f>
        <v>0</v>
      </c>
      <c r="BU279">
        <f>SUMIF('ФСС ЯН'!$A$5:$A$375,A279,'ФСС ЯН'!$B$5:$B$375)</f>
        <v>0</v>
      </c>
      <c r="BV279">
        <f>SUMIF('ФСС НС ЯН'!$A$5:$A$375,A279,'ФСС НС ЯН'!$B$5:$B$375)</f>
        <v>0</v>
      </c>
      <c r="BW279">
        <f t="shared" si="160"/>
        <v>0</v>
      </c>
      <c r="BX279">
        <f t="shared" si="161"/>
        <v>0</v>
      </c>
      <c r="BY279">
        <f t="shared" si="162"/>
        <v>0</v>
      </c>
      <c r="BZ279">
        <f t="shared" si="163"/>
        <v>0</v>
      </c>
      <c r="CA279">
        <f t="shared" si="164"/>
        <v>0</v>
      </c>
      <c r="CB279">
        <f t="shared" si="165"/>
        <v>0</v>
      </c>
    </row>
    <row r="280" spans="1:80" ht="11.1" hidden="1" customHeight="1" outlineLevel="5" x14ac:dyDescent="0.2">
      <c r="A280" s="19" t="s">
        <v>305</v>
      </c>
      <c r="B280" s="64">
        <f t="shared" si="159"/>
        <v>0</v>
      </c>
      <c r="C280" s="37">
        <v>20</v>
      </c>
      <c r="D280" s="16">
        <v>33</v>
      </c>
      <c r="E280" s="12"/>
      <c r="F280" s="13"/>
      <c r="G280" s="13"/>
      <c r="H280" s="13"/>
      <c r="I280" s="12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2"/>
      <c r="W280" s="13"/>
      <c r="X280" s="12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6">
        <v>33</v>
      </c>
      <c r="AQ280" s="13"/>
      <c r="AR280" s="16">
        <v>33</v>
      </c>
      <c r="AS280" s="13"/>
      <c r="AT280" s="13"/>
      <c r="AU280" s="13"/>
      <c r="AV280" s="13"/>
      <c r="AW280" s="95"/>
      <c r="AX280" s="95"/>
      <c r="AY280" s="95"/>
      <c r="AZ280" s="95"/>
      <c r="BA280" s="95"/>
      <c r="BB280" s="95"/>
      <c r="BC280" s="95"/>
      <c r="BD280" s="95"/>
      <c r="BE280" s="95"/>
      <c r="BF280" s="95"/>
      <c r="BG280" s="95"/>
      <c r="BH280" s="95"/>
      <c r="BI280" s="95"/>
      <c r="BJ280" s="95"/>
      <c r="BK280" s="95"/>
      <c r="BL280" s="95"/>
      <c r="BM280" s="95"/>
      <c r="BN280" s="95"/>
      <c r="BO280" s="95"/>
      <c r="BP280" s="95"/>
      <c r="BQ280" s="95"/>
      <c r="BR280">
        <f>SUMIF('ОПС ЯН'!$A$5:$A$375,A280,'ОПС ЯН'!$B$5:$B$375)</f>
        <v>0</v>
      </c>
      <c r="BT280">
        <f>SUMIF('ФОМС ЯН'!$A$5:$A$360,A280,'ФОМС ЯН'!$B$5:$B$360)</f>
        <v>0</v>
      </c>
      <c r="BU280">
        <f>SUMIF('ФСС ЯН'!$A$5:$A$375,A280,'ФСС ЯН'!$B$5:$B$375)</f>
        <v>0</v>
      </c>
      <c r="BV280">
        <f>SUMIF('ФСС НС ЯН'!$A$5:$A$375,A280,'ФСС НС ЯН'!$B$5:$B$375)</f>
        <v>0</v>
      </c>
      <c r="BW280">
        <f t="shared" si="160"/>
        <v>0</v>
      </c>
      <c r="BX280">
        <f t="shared" si="161"/>
        <v>0</v>
      </c>
      <c r="BY280">
        <f t="shared" si="162"/>
        <v>0</v>
      </c>
      <c r="BZ280">
        <f t="shared" si="163"/>
        <v>0</v>
      </c>
      <c r="CA280">
        <f t="shared" si="164"/>
        <v>0</v>
      </c>
      <c r="CB280">
        <f t="shared" si="165"/>
        <v>0</v>
      </c>
    </row>
    <row r="281" spans="1:80" ht="11.1" hidden="1" customHeight="1" outlineLevel="5" x14ac:dyDescent="0.2">
      <c r="A281" s="19" t="s">
        <v>306</v>
      </c>
      <c r="B281" s="64">
        <f t="shared" si="159"/>
        <v>0</v>
      </c>
      <c r="C281" s="37">
        <v>12</v>
      </c>
      <c r="D281" s="16">
        <v>35</v>
      </c>
      <c r="E281" s="12"/>
      <c r="F281" s="13"/>
      <c r="G281" s="13"/>
      <c r="H281" s="13"/>
      <c r="I281" s="12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2"/>
      <c r="W281" s="13"/>
      <c r="X281" s="12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6">
        <v>34</v>
      </c>
      <c r="AQ281" s="13"/>
      <c r="AR281" s="16">
        <v>34</v>
      </c>
      <c r="AS281" s="13"/>
      <c r="AT281" s="13"/>
      <c r="AU281" s="13"/>
      <c r="AV281" s="16">
        <v>1</v>
      </c>
      <c r="AW281" s="92"/>
      <c r="AX281" s="92"/>
      <c r="AY281" s="92"/>
      <c r="AZ281" s="92"/>
      <c r="BA281" s="92"/>
      <c r="BB281" s="92"/>
      <c r="BC281" s="92"/>
      <c r="BD281" s="92"/>
      <c r="BE281" s="92"/>
      <c r="BF281" s="92"/>
      <c r="BG281" s="92"/>
      <c r="BH281" s="92"/>
      <c r="BI281" s="92"/>
      <c r="BJ281" s="92"/>
      <c r="BK281" s="92"/>
      <c r="BL281" s="92"/>
      <c r="BM281" s="92"/>
      <c r="BN281" s="92"/>
      <c r="BO281" s="92"/>
      <c r="BP281" s="92"/>
      <c r="BQ281" s="92"/>
      <c r="BR281">
        <f>SUMIF('ОПС ЯН'!$A$5:$A$375,A281,'ОПС ЯН'!$B$5:$B$375)</f>
        <v>0</v>
      </c>
      <c r="BT281">
        <f>SUMIF('ФОМС ЯН'!$A$5:$A$360,A281,'ФОМС ЯН'!$B$5:$B$360)</f>
        <v>0</v>
      </c>
      <c r="BU281">
        <f>SUMIF('ФСС ЯН'!$A$5:$A$375,A281,'ФСС ЯН'!$B$5:$B$375)</f>
        <v>0</v>
      </c>
      <c r="BV281">
        <f>SUMIF('ФСС НС ЯН'!$A$5:$A$375,A281,'ФСС НС ЯН'!$B$5:$B$375)</f>
        <v>0</v>
      </c>
      <c r="BW281">
        <f t="shared" si="160"/>
        <v>0</v>
      </c>
      <c r="BX281">
        <f t="shared" si="161"/>
        <v>0</v>
      </c>
      <c r="BY281">
        <f t="shared" si="162"/>
        <v>0</v>
      </c>
      <c r="BZ281">
        <f t="shared" si="163"/>
        <v>0</v>
      </c>
      <c r="CA281">
        <f t="shared" si="164"/>
        <v>0</v>
      </c>
      <c r="CB281">
        <f t="shared" si="165"/>
        <v>0</v>
      </c>
    </row>
    <row r="282" spans="1:80" ht="11.1" hidden="1" customHeight="1" outlineLevel="5" x14ac:dyDescent="0.2">
      <c r="A282" s="19" t="s">
        <v>307</v>
      </c>
      <c r="B282" s="64">
        <f t="shared" si="159"/>
        <v>0</v>
      </c>
      <c r="C282" s="37">
        <v>0</v>
      </c>
      <c r="D282" s="16">
        <v>26</v>
      </c>
      <c r="E282" s="12"/>
      <c r="F282" s="13"/>
      <c r="G282" s="13"/>
      <c r="H282" s="13"/>
      <c r="I282" s="12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2"/>
      <c r="W282" s="13"/>
      <c r="X282" s="12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6">
        <v>26</v>
      </c>
      <c r="AQ282" s="13"/>
      <c r="AR282" s="16">
        <v>26</v>
      </c>
      <c r="AS282" s="13"/>
      <c r="AT282" s="13"/>
      <c r="AU282" s="13"/>
      <c r="AV282" s="13"/>
      <c r="AW282" s="95"/>
      <c r="AX282" s="95"/>
      <c r="AY282" s="95"/>
      <c r="AZ282" s="95"/>
      <c r="BA282" s="95"/>
      <c r="BB282" s="95"/>
      <c r="BC282" s="95"/>
      <c r="BD282" s="95"/>
      <c r="BE282" s="95"/>
      <c r="BF282" s="95"/>
      <c r="BG282" s="95"/>
      <c r="BH282" s="95"/>
      <c r="BI282" s="95"/>
      <c r="BJ282" s="95"/>
      <c r="BK282" s="95"/>
      <c r="BL282" s="95"/>
      <c r="BM282" s="95"/>
      <c r="BN282" s="95"/>
      <c r="BO282" s="95"/>
      <c r="BP282" s="95"/>
      <c r="BQ282" s="95"/>
      <c r="BR282">
        <f>SUMIF('ОПС ЯН'!$A$5:$A$375,A282,'ОПС ЯН'!$B$5:$B$375)</f>
        <v>0</v>
      </c>
      <c r="BT282">
        <f>SUMIF('ФОМС ЯН'!$A$5:$A$360,A282,'ФОМС ЯН'!$B$5:$B$360)</f>
        <v>0</v>
      </c>
      <c r="BU282">
        <f>SUMIF('ФСС ЯН'!$A$5:$A$375,A282,'ФСС ЯН'!$B$5:$B$375)</f>
        <v>0</v>
      </c>
      <c r="BV282">
        <f>SUMIF('ФСС НС ЯН'!$A$5:$A$375,A282,'ФСС НС ЯН'!$B$5:$B$375)</f>
        <v>0</v>
      </c>
      <c r="BW282">
        <f t="shared" si="160"/>
        <v>0</v>
      </c>
      <c r="BX282">
        <f t="shared" si="161"/>
        <v>0</v>
      </c>
      <c r="BY282">
        <f t="shared" si="162"/>
        <v>0</v>
      </c>
      <c r="BZ282">
        <f t="shared" si="163"/>
        <v>0</v>
      </c>
      <c r="CA282">
        <f t="shared" si="164"/>
        <v>0</v>
      </c>
      <c r="CB282">
        <f t="shared" si="165"/>
        <v>0</v>
      </c>
    </row>
    <row r="283" spans="1:80" ht="11.1" hidden="1" customHeight="1" outlineLevel="5" x14ac:dyDescent="0.2">
      <c r="A283" s="19" t="s">
        <v>308</v>
      </c>
      <c r="B283" s="64">
        <f t="shared" si="159"/>
        <v>1</v>
      </c>
      <c r="C283" s="37">
        <v>18</v>
      </c>
      <c r="D283" s="18">
        <v>-15058.22</v>
      </c>
      <c r="E283" s="17">
        <v>9375</v>
      </c>
      <c r="F283" s="13"/>
      <c r="G283" s="17">
        <v>9375</v>
      </c>
      <c r="H283" s="13"/>
      <c r="I283" s="12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2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7">
        <v>1219</v>
      </c>
      <c r="AJ283" s="13"/>
      <c r="AK283" s="13"/>
      <c r="AL283" s="13"/>
      <c r="AM283" s="13"/>
      <c r="AN283" s="13"/>
      <c r="AO283" s="17">
        <v>1219</v>
      </c>
      <c r="AP283" s="13"/>
      <c r="AQ283" s="13"/>
      <c r="AR283" s="13"/>
      <c r="AS283" s="13"/>
      <c r="AT283" s="13"/>
      <c r="AU283" s="13"/>
      <c r="AV283" s="18">
        <v>-6902.22</v>
      </c>
      <c r="AW283" s="94"/>
      <c r="AX283" s="94"/>
      <c r="AY283" s="94"/>
      <c r="AZ283" s="94"/>
      <c r="BA283" s="94"/>
      <c r="BB283" s="94"/>
      <c r="BC283" s="94"/>
      <c r="BD283" s="94"/>
      <c r="BE283" s="94"/>
      <c r="BF283" s="94"/>
      <c r="BG283" s="94"/>
      <c r="BH283" s="94"/>
      <c r="BI283" s="94"/>
      <c r="BJ283" s="94"/>
      <c r="BK283" s="94"/>
      <c r="BL283" s="94"/>
      <c r="BM283" s="94"/>
      <c r="BN283" s="94"/>
      <c r="BO283" s="94"/>
      <c r="BP283" s="94"/>
      <c r="BQ283" s="94"/>
      <c r="BR283">
        <f>SUMIF('ОПС ЯН'!$A$5:$A$375,A283,'ОПС ЯН'!$B$5:$B$375)</f>
        <v>2062.5</v>
      </c>
      <c r="BT283">
        <f>SUMIF('ФОМС ЯН'!$A$5:$A$360,A283,'ФОМС ЯН'!$B$5:$B$360)</f>
        <v>478.13</v>
      </c>
      <c r="BU283">
        <f>SUMIF('ФСС ЯН'!$A$5:$A$375,A283,'ФСС ЯН'!$B$5:$B$375)</f>
        <v>271.88</v>
      </c>
      <c r="BV283">
        <f>SUMIF('ФСС НС ЯН'!$A$5:$A$375,A283,'ФСС НС ЯН'!$B$5:$B$375)</f>
        <v>196.87</v>
      </c>
      <c r="BW283">
        <f t="shared" si="160"/>
        <v>0</v>
      </c>
      <c r="BX283">
        <f t="shared" si="161"/>
        <v>0</v>
      </c>
      <c r="BY283">
        <f t="shared" si="162"/>
        <v>0</v>
      </c>
      <c r="BZ283">
        <f t="shared" si="163"/>
        <v>0</v>
      </c>
      <c r="CA283">
        <f t="shared" si="164"/>
        <v>0</v>
      </c>
      <c r="CB283">
        <f t="shared" si="165"/>
        <v>0</v>
      </c>
    </row>
    <row r="284" spans="1:80" ht="11.1" hidden="1" customHeight="1" outlineLevel="5" x14ac:dyDescent="0.2">
      <c r="A284" s="19" t="s">
        <v>309</v>
      </c>
      <c r="B284" s="64">
        <f t="shared" si="159"/>
        <v>0</v>
      </c>
      <c r="C284" s="37">
        <v>0</v>
      </c>
      <c r="D284" s="16">
        <v>37</v>
      </c>
      <c r="E284" s="12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2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6">
        <v>36</v>
      </c>
      <c r="AQ284" s="13"/>
      <c r="AR284" s="16">
        <v>36</v>
      </c>
      <c r="AS284" s="13"/>
      <c r="AT284" s="13"/>
      <c r="AU284" s="13"/>
      <c r="AV284" s="16">
        <v>1</v>
      </c>
      <c r="AW284" s="92"/>
      <c r="AX284" s="92"/>
      <c r="AY284" s="92"/>
      <c r="AZ284" s="92"/>
      <c r="BA284" s="92"/>
      <c r="BB284" s="92"/>
      <c r="BC284" s="92"/>
      <c r="BD284" s="92"/>
      <c r="BE284" s="92"/>
      <c r="BF284" s="92"/>
      <c r="BG284" s="92"/>
      <c r="BH284" s="92"/>
      <c r="BI284" s="92"/>
      <c r="BJ284" s="92"/>
      <c r="BK284" s="92"/>
      <c r="BL284" s="92"/>
      <c r="BM284" s="92"/>
      <c r="BN284" s="92"/>
      <c r="BO284" s="92"/>
      <c r="BP284" s="92"/>
      <c r="BQ284" s="92"/>
      <c r="BR284">
        <f>SUMIF('ОПС ЯН'!$A$5:$A$375,A284,'ОПС ЯН'!$B$5:$B$375)</f>
        <v>0</v>
      </c>
      <c r="BT284">
        <f>SUMIF('ФОМС ЯН'!$A$5:$A$360,A284,'ФОМС ЯН'!$B$5:$B$360)</f>
        <v>0</v>
      </c>
      <c r="BU284">
        <f>SUMIF('ФСС ЯН'!$A$5:$A$375,A284,'ФСС ЯН'!$B$5:$B$375)</f>
        <v>0</v>
      </c>
      <c r="BV284">
        <f>SUMIF('ФСС НС ЯН'!$A$5:$A$375,A284,'ФСС НС ЯН'!$B$5:$B$375)</f>
        <v>0</v>
      </c>
      <c r="BW284">
        <f t="shared" si="160"/>
        <v>0</v>
      </c>
      <c r="BX284">
        <f t="shared" si="161"/>
        <v>0</v>
      </c>
      <c r="BY284">
        <f t="shared" si="162"/>
        <v>0</v>
      </c>
      <c r="BZ284">
        <f t="shared" si="163"/>
        <v>0</v>
      </c>
      <c r="CA284">
        <f t="shared" si="164"/>
        <v>0</v>
      </c>
      <c r="CB284">
        <f t="shared" si="165"/>
        <v>0</v>
      </c>
    </row>
    <row r="285" spans="1:80" ht="11.1" hidden="1" customHeight="1" outlineLevel="5" x14ac:dyDescent="0.2">
      <c r="A285" s="19" t="s">
        <v>310</v>
      </c>
      <c r="B285" s="64">
        <f t="shared" si="159"/>
        <v>1</v>
      </c>
      <c r="C285" s="37">
        <v>18</v>
      </c>
      <c r="D285" s="15">
        <v>-15</v>
      </c>
      <c r="E285" s="17">
        <v>26261.68</v>
      </c>
      <c r="F285" s="13"/>
      <c r="G285" s="13"/>
      <c r="H285" s="17">
        <v>11089.2</v>
      </c>
      <c r="I285" s="17">
        <v>13910.8</v>
      </c>
      <c r="J285" s="13"/>
      <c r="K285" s="13"/>
      <c r="L285" s="13"/>
      <c r="M285" s="13"/>
      <c r="N285" s="13"/>
      <c r="O285" s="13"/>
      <c r="P285" s="13"/>
      <c r="Q285" s="13"/>
      <c r="R285" s="12"/>
      <c r="S285" s="17">
        <v>1261.68</v>
      </c>
      <c r="T285" s="13"/>
      <c r="U285" s="13"/>
      <c r="V285" s="13"/>
      <c r="W285" s="13"/>
      <c r="X285" s="12"/>
      <c r="Y285" s="13"/>
      <c r="Z285" s="13"/>
      <c r="AA285" s="13"/>
      <c r="AB285" s="13"/>
      <c r="AC285" s="13"/>
      <c r="AD285" s="13"/>
      <c r="AE285" s="13"/>
      <c r="AF285" s="13"/>
      <c r="AG285" s="17">
        <v>7770</v>
      </c>
      <c r="AH285" s="17">
        <v>7770</v>
      </c>
      <c r="AI285" s="17">
        <v>4424</v>
      </c>
      <c r="AJ285" s="13"/>
      <c r="AK285" s="13"/>
      <c r="AL285" s="13"/>
      <c r="AM285" s="13"/>
      <c r="AN285" s="13"/>
      <c r="AO285" s="17">
        <v>4424</v>
      </c>
      <c r="AP285" s="17">
        <v>10582.68</v>
      </c>
      <c r="AQ285" s="17">
        <v>1082.68</v>
      </c>
      <c r="AR285" s="13"/>
      <c r="AS285" s="13"/>
      <c r="AT285" s="17">
        <v>9500</v>
      </c>
      <c r="AU285" s="13"/>
      <c r="AV285" s="17">
        <v>11240</v>
      </c>
      <c r="AW285" s="93"/>
      <c r="AX285" s="93"/>
      <c r="AY285" s="93"/>
      <c r="AZ285" s="93"/>
      <c r="BA285" s="93"/>
      <c r="BB285" s="93"/>
      <c r="BC285" s="93"/>
      <c r="BD285" s="93"/>
      <c r="BE285" s="93"/>
      <c r="BF285" s="93"/>
      <c r="BG285" s="93"/>
      <c r="BH285" s="93"/>
      <c r="BI285" s="93"/>
      <c r="BJ285" s="93"/>
      <c r="BK285" s="93"/>
      <c r="BL285" s="93"/>
      <c r="BM285" s="93"/>
      <c r="BN285" s="93"/>
      <c r="BO285" s="93"/>
      <c r="BP285" s="93"/>
      <c r="BQ285" s="93"/>
      <c r="BR285">
        <f>SUMIF('ОПС ЯН'!$A$5:$A$375,A285,'ОПС ЯН'!$B$5:$B$375)</f>
        <v>7209.4</v>
      </c>
      <c r="BT285">
        <f>SUMIF('ФОМС ЯН'!$A$5:$A$360,A285,'ФОМС ЯН'!$B$5:$B$360)</f>
        <v>1671.27</v>
      </c>
      <c r="BU285">
        <f>SUMIF('ФСС ЯН'!$A$5:$A$375,A285,'ФСС ЯН'!$B$5:$B$375)</f>
        <v>950.33</v>
      </c>
      <c r="BV285">
        <f>SUMIF('ФСС НС ЯН'!$A$5:$A$375,A285,'ФСС НС ЯН'!$B$5:$B$375)</f>
        <v>688.17</v>
      </c>
      <c r="BW285">
        <f t="shared" si="160"/>
        <v>0</v>
      </c>
      <c r="BX285">
        <f t="shared" si="161"/>
        <v>0</v>
      </c>
      <c r="BY285">
        <f t="shared" si="162"/>
        <v>0</v>
      </c>
      <c r="BZ285">
        <f t="shared" si="163"/>
        <v>0</v>
      </c>
      <c r="CA285">
        <f t="shared" si="164"/>
        <v>0</v>
      </c>
      <c r="CB285">
        <f t="shared" si="165"/>
        <v>0</v>
      </c>
    </row>
    <row r="286" spans="1:80" ht="11.1" hidden="1" customHeight="1" outlineLevel="5" x14ac:dyDescent="0.2">
      <c r="A286" s="19" t="s">
        <v>311</v>
      </c>
      <c r="B286" s="64">
        <f t="shared" si="159"/>
        <v>0</v>
      </c>
      <c r="C286" s="37">
        <v>8</v>
      </c>
      <c r="D286" s="17">
        <v>20000</v>
      </c>
      <c r="E286" s="12"/>
      <c r="F286" s="13"/>
      <c r="G286" s="13"/>
      <c r="H286" s="13"/>
      <c r="I286" s="12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2"/>
      <c r="W286" s="13"/>
      <c r="X286" s="12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7">
        <v>20000</v>
      </c>
      <c r="AQ286" s="13"/>
      <c r="AR286" s="17">
        <v>20000</v>
      </c>
      <c r="AS286" s="13"/>
      <c r="AT286" s="13"/>
      <c r="AU286" s="13"/>
      <c r="AV286" s="13"/>
      <c r="AW286" s="95"/>
      <c r="AX286" s="95"/>
      <c r="AY286" s="95"/>
      <c r="AZ286" s="95"/>
      <c r="BA286" s="95"/>
      <c r="BB286" s="95"/>
      <c r="BC286" s="95"/>
      <c r="BD286" s="95"/>
      <c r="BE286" s="95"/>
      <c r="BF286" s="95"/>
      <c r="BG286" s="95"/>
      <c r="BH286" s="95"/>
      <c r="BI286" s="95"/>
      <c r="BJ286" s="95"/>
      <c r="BK286" s="95"/>
      <c r="BL286" s="95"/>
      <c r="BM286" s="95"/>
      <c r="BN286" s="95"/>
      <c r="BO286" s="95"/>
      <c r="BP286" s="95"/>
      <c r="BQ286" s="95"/>
      <c r="BR286">
        <f>SUMIF('ОПС ЯН'!$A$5:$A$375,A286,'ОПС ЯН'!$B$5:$B$375)</f>
        <v>0</v>
      </c>
      <c r="BT286">
        <f>SUMIF('ФОМС ЯН'!$A$5:$A$360,A286,'ФОМС ЯН'!$B$5:$B$360)</f>
        <v>0</v>
      </c>
      <c r="BU286">
        <f>SUMIF('ФСС ЯН'!$A$5:$A$375,A286,'ФСС ЯН'!$B$5:$B$375)</f>
        <v>0</v>
      </c>
      <c r="BV286">
        <f>SUMIF('ФСС НС ЯН'!$A$5:$A$375,A286,'ФСС НС ЯН'!$B$5:$B$375)</f>
        <v>0</v>
      </c>
      <c r="BW286">
        <f t="shared" si="160"/>
        <v>0</v>
      </c>
      <c r="BX286">
        <f t="shared" si="161"/>
        <v>0</v>
      </c>
      <c r="BY286">
        <f t="shared" si="162"/>
        <v>0</v>
      </c>
      <c r="BZ286">
        <f t="shared" si="163"/>
        <v>0</v>
      </c>
      <c r="CA286">
        <f t="shared" si="164"/>
        <v>0</v>
      </c>
      <c r="CB286">
        <f t="shared" si="165"/>
        <v>0</v>
      </c>
    </row>
    <row r="287" spans="1:80" ht="11.1" hidden="1" customHeight="1" outlineLevel="5" x14ac:dyDescent="0.2">
      <c r="A287" s="19" t="s">
        <v>312</v>
      </c>
      <c r="B287" s="64">
        <f t="shared" si="159"/>
        <v>1</v>
      </c>
      <c r="C287" s="37">
        <v>25</v>
      </c>
      <c r="D287" s="17">
        <v>29965.81</v>
      </c>
      <c r="E287" s="17">
        <v>25000</v>
      </c>
      <c r="F287" s="13"/>
      <c r="G287" s="13"/>
      <c r="H287" s="17">
        <v>1155.2</v>
      </c>
      <c r="I287" s="17">
        <v>23844.799999999999</v>
      </c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7">
        <v>2560</v>
      </c>
      <c r="AH287" s="17">
        <v>2560</v>
      </c>
      <c r="AI287" s="17">
        <v>3583</v>
      </c>
      <c r="AJ287" s="13"/>
      <c r="AK287" s="13"/>
      <c r="AL287" s="13"/>
      <c r="AM287" s="13"/>
      <c r="AN287" s="13"/>
      <c r="AO287" s="17">
        <v>3583</v>
      </c>
      <c r="AP287" s="17">
        <v>39965.81</v>
      </c>
      <c r="AQ287" s="13"/>
      <c r="AR287" s="17">
        <v>29965.81</v>
      </c>
      <c r="AS287" s="13"/>
      <c r="AT287" s="17">
        <v>10000</v>
      </c>
      <c r="AU287" s="13"/>
      <c r="AV287" s="17">
        <v>11417</v>
      </c>
      <c r="AW287" s="93"/>
      <c r="AX287" s="93"/>
      <c r="AY287" s="93"/>
      <c r="AZ287" s="93"/>
      <c r="BA287" s="93"/>
      <c r="BB287" s="93"/>
      <c r="BC287" s="93"/>
      <c r="BD287" s="93"/>
      <c r="BE287" s="93"/>
      <c r="BF287" s="93"/>
      <c r="BG287" s="93"/>
      <c r="BH287" s="93"/>
      <c r="BI287" s="93"/>
      <c r="BJ287" s="93"/>
      <c r="BK287" s="93"/>
      <c r="BL287" s="93"/>
      <c r="BM287" s="93"/>
      <c r="BN287" s="93"/>
      <c r="BO287" s="93"/>
      <c r="BP287" s="93"/>
      <c r="BQ287" s="93"/>
      <c r="BR287">
        <f>SUMIF('ОПС ЯН'!$A$5:$A$375,A287,'ОПС ЯН'!$B$5:$B$375)</f>
        <v>6063.2</v>
      </c>
      <c r="BT287">
        <f>SUMIF('ФОМС ЯН'!$A$5:$A$360,A287,'ФОМС ЯН'!$B$5:$B$360)</f>
        <v>1405.56</v>
      </c>
      <c r="BU287">
        <f>SUMIF('ФСС ЯН'!$A$5:$A$375,A287,'ФСС ЯН'!$B$5:$B$375)</f>
        <v>799.24</v>
      </c>
      <c r="BV287">
        <f>SUMIF('ФСС НС ЯН'!$A$5:$A$375,A287,'ФСС НС ЯН'!$B$5:$B$375)</f>
        <v>578.76</v>
      </c>
      <c r="BW287">
        <f t="shared" si="160"/>
        <v>0</v>
      </c>
      <c r="BX287">
        <f t="shared" si="161"/>
        <v>0</v>
      </c>
      <c r="BY287">
        <f t="shared" si="162"/>
        <v>0</v>
      </c>
      <c r="BZ287">
        <f t="shared" si="163"/>
        <v>0</v>
      </c>
      <c r="CA287">
        <f t="shared" si="164"/>
        <v>0</v>
      </c>
      <c r="CB287">
        <f t="shared" si="165"/>
        <v>0</v>
      </c>
    </row>
    <row r="288" spans="1:80" ht="11.1" hidden="1" customHeight="1" outlineLevel="5" x14ac:dyDescent="0.2">
      <c r="A288" s="19" t="s">
        <v>313</v>
      </c>
      <c r="B288" s="64">
        <f t="shared" si="159"/>
        <v>1</v>
      </c>
      <c r="C288" s="37">
        <v>15</v>
      </c>
      <c r="D288" s="18">
        <v>-4182.8100000000004</v>
      </c>
      <c r="E288" s="17">
        <v>1562.5</v>
      </c>
      <c r="F288" s="13"/>
      <c r="G288" s="17">
        <v>1562.5</v>
      </c>
      <c r="H288" s="13"/>
      <c r="I288" s="12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2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6">
        <v>203</v>
      </c>
      <c r="AJ288" s="13"/>
      <c r="AK288" s="13"/>
      <c r="AL288" s="13"/>
      <c r="AM288" s="13"/>
      <c r="AN288" s="13"/>
      <c r="AO288" s="16">
        <v>203</v>
      </c>
      <c r="AP288" s="13"/>
      <c r="AQ288" s="13"/>
      <c r="AR288" s="13"/>
      <c r="AS288" s="13"/>
      <c r="AT288" s="13"/>
      <c r="AU288" s="13"/>
      <c r="AV288" s="18">
        <v>-2823.31</v>
      </c>
      <c r="AW288" s="94"/>
      <c r="AX288" s="94"/>
      <c r="AY288" s="94"/>
      <c r="AZ288" s="94"/>
      <c r="BA288" s="94"/>
      <c r="BB288" s="94"/>
      <c r="BC288" s="94"/>
      <c r="BD288" s="94"/>
      <c r="BE288" s="94"/>
      <c r="BF288" s="94"/>
      <c r="BG288" s="94"/>
      <c r="BH288" s="94"/>
      <c r="BI288" s="94"/>
      <c r="BJ288" s="94"/>
      <c r="BK288" s="94"/>
      <c r="BL288" s="94"/>
      <c r="BM288" s="94"/>
      <c r="BN288" s="94"/>
      <c r="BO288" s="94"/>
      <c r="BP288" s="94"/>
      <c r="BQ288" s="94"/>
      <c r="BR288">
        <f>SUMIF('ОПС ЯН'!$A$5:$A$375,A288,'ОПС ЯН'!$B$5:$B$375)</f>
        <v>343.75</v>
      </c>
      <c r="BT288">
        <f>SUMIF('ФОМС ЯН'!$A$5:$A$360,A288,'ФОМС ЯН'!$B$5:$B$360)</f>
        <v>79.69</v>
      </c>
      <c r="BU288">
        <f>SUMIF('ФСС ЯН'!$A$5:$A$375,A288,'ФСС ЯН'!$B$5:$B$375)</f>
        <v>45.31</v>
      </c>
      <c r="BV288">
        <f>SUMIF('ФСС НС ЯН'!$A$5:$A$375,A288,'ФСС НС ЯН'!$B$5:$B$375)</f>
        <v>32.81</v>
      </c>
      <c r="BW288">
        <f t="shared" si="160"/>
        <v>0</v>
      </c>
      <c r="BX288">
        <f t="shared" si="161"/>
        <v>0</v>
      </c>
      <c r="BY288">
        <f t="shared" si="162"/>
        <v>0</v>
      </c>
      <c r="BZ288">
        <f t="shared" si="163"/>
        <v>0</v>
      </c>
      <c r="CA288">
        <f t="shared" si="164"/>
        <v>0</v>
      </c>
      <c r="CB288">
        <f t="shared" si="165"/>
        <v>0</v>
      </c>
    </row>
    <row r="289" spans="1:80" ht="11.1" hidden="1" customHeight="1" outlineLevel="5" x14ac:dyDescent="0.2">
      <c r="A289" s="19" t="s">
        <v>314</v>
      </c>
      <c r="B289" s="64">
        <f t="shared" si="159"/>
        <v>0</v>
      </c>
      <c r="C289" s="37">
        <v>9</v>
      </c>
      <c r="D289" s="17">
        <v>3005.04</v>
      </c>
      <c r="E289" s="12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2"/>
      <c r="Y289" s="13"/>
      <c r="Z289" s="13"/>
      <c r="AA289" s="13"/>
      <c r="AB289" s="13"/>
      <c r="AC289" s="13"/>
      <c r="AD289" s="13"/>
      <c r="AE289" s="13"/>
      <c r="AF289" s="13"/>
      <c r="AG289" s="17">
        <v>1420</v>
      </c>
      <c r="AH289" s="17">
        <v>1420</v>
      </c>
      <c r="AI289" s="16">
        <v>185</v>
      </c>
      <c r="AJ289" s="13"/>
      <c r="AK289" s="13"/>
      <c r="AL289" s="13"/>
      <c r="AM289" s="13"/>
      <c r="AN289" s="13"/>
      <c r="AO289" s="16">
        <v>185</v>
      </c>
      <c r="AP289" s="17">
        <v>2820.04</v>
      </c>
      <c r="AQ289" s="13"/>
      <c r="AR289" s="17">
        <v>2820.04</v>
      </c>
      <c r="AS289" s="13"/>
      <c r="AT289" s="13"/>
      <c r="AU289" s="13"/>
      <c r="AV289" s="13"/>
      <c r="AW289" s="95"/>
      <c r="AX289" s="95"/>
      <c r="AY289" s="95"/>
      <c r="AZ289" s="95"/>
      <c r="BA289" s="95"/>
      <c r="BB289" s="95"/>
      <c r="BC289" s="95"/>
      <c r="BD289" s="95"/>
      <c r="BE289" s="95"/>
      <c r="BF289" s="95"/>
      <c r="BG289" s="95"/>
      <c r="BH289" s="95"/>
      <c r="BI289" s="95"/>
      <c r="BJ289" s="95"/>
      <c r="BK289" s="95"/>
      <c r="BL289" s="95"/>
      <c r="BM289" s="95"/>
      <c r="BN289" s="95"/>
      <c r="BO289" s="95"/>
      <c r="BP289" s="95"/>
      <c r="BQ289" s="95"/>
      <c r="BR289">
        <f>SUMIF('ОПС ЯН'!$A$5:$A$375,A289,'ОПС ЯН'!$B$5:$B$375)</f>
        <v>312.39999999999998</v>
      </c>
      <c r="BT289">
        <f>SUMIF('ФОМС ЯН'!$A$5:$A$360,A289,'ФОМС ЯН'!$B$5:$B$360)</f>
        <v>72.42</v>
      </c>
      <c r="BU289">
        <f>SUMIF('ФСС ЯН'!$A$5:$A$375,A289,'ФСС ЯН'!$B$5:$B$375)</f>
        <v>41.18</v>
      </c>
      <c r="BV289">
        <f>SUMIF('ФСС НС ЯН'!$A$5:$A$375,A289,'ФСС НС ЯН'!$B$5:$B$375)</f>
        <v>29.82</v>
      </c>
      <c r="BW289">
        <f t="shared" si="160"/>
        <v>0</v>
      </c>
      <c r="BX289">
        <f t="shared" si="161"/>
        <v>0</v>
      </c>
      <c r="BY289">
        <f t="shared" si="162"/>
        <v>0</v>
      </c>
      <c r="BZ289">
        <f t="shared" si="163"/>
        <v>0</v>
      </c>
      <c r="CA289">
        <f t="shared" si="164"/>
        <v>0</v>
      </c>
      <c r="CB289">
        <f t="shared" si="165"/>
        <v>0</v>
      </c>
    </row>
    <row r="290" spans="1:80" ht="11.1" hidden="1" customHeight="1" outlineLevel="5" x14ac:dyDescent="0.2">
      <c r="A290" s="19" t="s">
        <v>315</v>
      </c>
      <c r="B290" s="64">
        <f t="shared" si="159"/>
        <v>1</v>
      </c>
      <c r="C290" s="37">
        <v>10</v>
      </c>
      <c r="D290" s="18">
        <v>-15480.81</v>
      </c>
      <c r="E290" s="17">
        <v>9375</v>
      </c>
      <c r="F290" s="13"/>
      <c r="G290" s="17">
        <v>9375</v>
      </c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2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7">
        <v>1219</v>
      </c>
      <c r="AJ290" s="13"/>
      <c r="AK290" s="13"/>
      <c r="AL290" s="13"/>
      <c r="AM290" s="13"/>
      <c r="AN290" s="13"/>
      <c r="AO290" s="17">
        <v>1219</v>
      </c>
      <c r="AP290" s="13"/>
      <c r="AQ290" s="13"/>
      <c r="AR290" s="13"/>
      <c r="AS290" s="13"/>
      <c r="AT290" s="13"/>
      <c r="AU290" s="13"/>
      <c r="AV290" s="18">
        <v>-7324.81</v>
      </c>
      <c r="AW290" s="94"/>
      <c r="AX290" s="94"/>
      <c r="AY290" s="94"/>
      <c r="AZ290" s="94"/>
      <c r="BA290" s="94"/>
      <c r="BB290" s="94"/>
      <c r="BC290" s="94"/>
      <c r="BD290" s="94"/>
      <c r="BE290" s="94"/>
      <c r="BF290" s="94"/>
      <c r="BG290" s="94"/>
      <c r="BH290" s="94"/>
      <c r="BI290" s="94"/>
      <c r="BJ290" s="94"/>
      <c r="BK290" s="94"/>
      <c r="BL290" s="94"/>
      <c r="BM290" s="94"/>
      <c r="BN290" s="94"/>
      <c r="BO290" s="94"/>
      <c r="BP290" s="94"/>
      <c r="BQ290" s="94"/>
      <c r="BR290">
        <f>SUMIF('ОПС ЯН'!$A$5:$A$375,A290,'ОПС ЯН'!$B$5:$B$375)</f>
        <v>2062.5</v>
      </c>
      <c r="BT290">
        <f>SUMIF('ФОМС ЯН'!$A$5:$A$360,A290,'ФОМС ЯН'!$B$5:$B$360)</f>
        <v>478.13</v>
      </c>
      <c r="BU290">
        <f>SUMIF('ФСС ЯН'!$A$5:$A$375,A290,'ФСС ЯН'!$B$5:$B$375)</f>
        <v>271.88</v>
      </c>
      <c r="BV290">
        <f>SUMIF('ФСС НС ЯН'!$A$5:$A$375,A290,'ФСС НС ЯН'!$B$5:$B$375)</f>
        <v>196.88</v>
      </c>
      <c r="BW290">
        <f t="shared" si="160"/>
        <v>0</v>
      </c>
      <c r="BX290">
        <f t="shared" si="161"/>
        <v>0</v>
      </c>
      <c r="BY290">
        <f t="shared" si="162"/>
        <v>0</v>
      </c>
      <c r="BZ290">
        <f t="shared" si="163"/>
        <v>0</v>
      </c>
      <c r="CA290">
        <f t="shared" si="164"/>
        <v>0</v>
      </c>
      <c r="CB290">
        <f t="shared" si="165"/>
        <v>0</v>
      </c>
    </row>
    <row r="291" spans="1:80" ht="11.1" hidden="1" customHeight="1" outlineLevel="5" x14ac:dyDescent="0.2">
      <c r="A291" s="19" t="s">
        <v>316</v>
      </c>
      <c r="B291" s="64">
        <f t="shared" si="159"/>
        <v>0</v>
      </c>
      <c r="C291" s="37">
        <v>20</v>
      </c>
      <c r="D291" s="16">
        <v>31</v>
      </c>
      <c r="E291" s="12"/>
      <c r="F291" s="13"/>
      <c r="G291" s="13"/>
      <c r="H291" s="13"/>
      <c r="I291" s="12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2"/>
      <c r="W291" s="13"/>
      <c r="X291" s="12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6">
        <v>31</v>
      </c>
      <c r="AQ291" s="13"/>
      <c r="AR291" s="16">
        <v>31</v>
      </c>
      <c r="AS291" s="13"/>
      <c r="AT291" s="13"/>
      <c r="AU291" s="13"/>
      <c r="AV291" s="13"/>
      <c r="AW291" s="95"/>
      <c r="AX291" s="95"/>
      <c r="AY291" s="95"/>
      <c r="AZ291" s="95"/>
      <c r="BA291" s="95"/>
      <c r="BB291" s="95"/>
      <c r="BC291" s="95"/>
      <c r="BD291" s="95"/>
      <c r="BE291" s="95"/>
      <c r="BF291" s="95"/>
      <c r="BG291" s="95"/>
      <c r="BH291" s="95"/>
      <c r="BI291" s="95"/>
      <c r="BJ291" s="95"/>
      <c r="BK291" s="95"/>
      <c r="BL291" s="95"/>
      <c r="BM291" s="95"/>
      <c r="BN291" s="95"/>
      <c r="BO291" s="95"/>
      <c r="BP291" s="95"/>
      <c r="BQ291" s="95"/>
      <c r="BR291">
        <f>SUMIF('ОПС ЯН'!$A$5:$A$375,A291,'ОПС ЯН'!$B$5:$B$375)</f>
        <v>0</v>
      </c>
      <c r="BT291">
        <f>SUMIF('ФОМС ЯН'!$A$5:$A$360,A291,'ФОМС ЯН'!$B$5:$B$360)</f>
        <v>0</v>
      </c>
      <c r="BU291">
        <f>SUMIF('ФСС ЯН'!$A$5:$A$375,A291,'ФСС ЯН'!$B$5:$B$375)</f>
        <v>0</v>
      </c>
      <c r="BV291">
        <f>SUMIF('ФСС НС ЯН'!$A$5:$A$375,A291,'ФСС НС ЯН'!$B$5:$B$375)</f>
        <v>0</v>
      </c>
      <c r="BW291">
        <f t="shared" si="160"/>
        <v>0</v>
      </c>
      <c r="BX291">
        <f t="shared" si="161"/>
        <v>0</v>
      </c>
      <c r="BY291">
        <f t="shared" si="162"/>
        <v>0</v>
      </c>
      <c r="BZ291">
        <f t="shared" si="163"/>
        <v>0</v>
      </c>
      <c r="CA291">
        <f t="shared" si="164"/>
        <v>0</v>
      </c>
      <c r="CB291">
        <f t="shared" si="165"/>
        <v>0</v>
      </c>
    </row>
    <row r="292" spans="1:80" ht="11.1" hidden="1" customHeight="1" outlineLevel="5" x14ac:dyDescent="0.2">
      <c r="A292" s="19" t="s">
        <v>317</v>
      </c>
      <c r="B292" s="64">
        <f t="shared" si="159"/>
        <v>0</v>
      </c>
      <c r="C292" s="37">
        <v>20</v>
      </c>
      <c r="D292" s="16">
        <v>29</v>
      </c>
      <c r="E292" s="12"/>
      <c r="F292" s="13"/>
      <c r="G292" s="13"/>
      <c r="H292" s="13"/>
      <c r="I292" s="12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2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6">
        <v>29</v>
      </c>
      <c r="AQ292" s="13"/>
      <c r="AR292" s="16">
        <v>29</v>
      </c>
      <c r="AS292" s="13"/>
      <c r="AT292" s="13"/>
      <c r="AU292" s="13"/>
      <c r="AV292" s="13"/>
      <c r="AW292" s="95"/>
      <c r="AX292" s="95"/>
      <c r="AY292" s="95"/>
      <c r="AZ292" s="95"/>
      <c r="BA292" s="95"/>
      <c r="BB292" s="95"/>
      <c r="BC292" s="95"/>
      <c r="BD292" s="95"/>
      <c r="BE292" s="95"/>
      <c r="BF292" s="95"/>
      <c r="BG292" s="95"/>
      <c r="BH292" s="95"/>
      <c r="BI292" s="95"/>
      <c r="BJ292" s="95"/>
      <c r="BK292" s="95"/>
      <c r="BL292" s="95"/>
      <c r="BM292" s="95"/>
      <c r="BN292" s="95"/>
      <c r="BO292" s="95"/>
      <c r="BP292" s="95"/>
      <c r="BQ292" s="95"/>
      <c r="BR292">
        <f>SUMIF('ОПС ЯН'!$A$5:$A$375,A292,'ОПС ЯН'!$B$5:$B$375)</f>
        <v>0</v>
      </c>
      <c r="BT292">
        <f>SUMIF('ФОМС ЯН'!$A$5:$A$360,A292,'ФОМС ЯН'!$B$5:$B$360)</f>
        <v>0</v>
      </c>
      <c r="BU292">
        <f>SUMIF('ФСС ЯН'!$A$5:$A$375,A292,'ФСС ЯН'!$B$5:$B$375)</f>
        <v>0</v>
      </c>
      <c r="BV292">
        <f>SUMIF('ФСС НС ЯН'!$A$5:$A$375,A292,'ФСС НС ЯН'!$B$5:$B$375)</f>
        <v>0</v>
      </c>
      <c r="BW292">
        <f t="shared" si="160"/>
        <v>0</v>
      </c>
      <c r="BX292">
        <f t="shared" si="161"/>
        <v>0</v>
      </c>
      <c r="BY292">
        <f t="shared" si="162"/>
        <v>0</v>
      </c>
      <c r="BZ292">
        <f t="shared" si="163"/>
        <v>0</v>
      </c>
      <c r="CA292">
        <f t="shared" si="164"/>
        <v>0</v>
      </c>
      <c r="CB292">
        <f t="shared" si="165"/>
        <v>0</v>
      </c>
    </row>
    <row r="293" spans="1:80" ht="11.1" hidden="1" customHeight="1" outlineLevel="5" x14ac:dyDescent="0.2">
      <c r="A293" s="19" t="s">
        <v>318</v>
      </c>
      <c r="B293" s="64">
        <f t="shared" si="159"/>
        <v>0</v>
      </c>
      <c r="C293" s="37">
        <v>10</v>
      </c>
      <c r="D293" s="17">
        <v>7396.85</v>
      </c>
      <c r="E293" s="12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2"/>
      <c r="Y293" s="13"/>
      <c r="Z293" s="13"/>
      <c r="AA293" s="13"/>
      <c r="AB293" s="13"/>
      <c r="AC293" s="13"/>
      <c r="AD293" s="13"/>
      <c r="AE293" s="13"/>
      <c r="AF293" s="13"/>
      <c r="AG293" s="16">
        <v>960</v>
      </c>
      <c r="AH293" s="16">
        <v>960</v>
      </c>
      <c r="AI293" s="16">
        <v>125</v>
      </c>
      <c r="AJ293" s="13"/>
      <c r="AK293" s="13"/>
      <c r="AL293" s="13"/>
      <c r="AM293" s="13"/>
      <c r="AN293" s="13"/>
      <c r="AO293" s="16">
        <v>125</v>
      </c>
      <c r="AP293" s="17">
        <v>7271.85</v>
      </c>
      <c r="AQ293" s="13"/>
      <c r="AR293" s="17">
        <v>7271.85</v>
      </c>
      <c r="AS293" s="13"/>
      <c r="AT293" s="13"/>
      <c r="AU293" s="13"/>
      <c r="AV293" s="13"/>
      <c r="AW293" s="95"/>
      <c r="AX293" s="95"/>
      <c r="AY293" s="95"/>
      <c r="AZ293" s="95"/>
      <c r="BA293" s="95"/>
      <c r="BB293" s="95"/>
      <c r="BC293" s="95"/>
      <c r="BD293" s="95"/>
      <c r="BE293" s="95"/>
      <c r="BF293" s="95"/>
      <c r="BG293" s="95"/>
      <c r="BH293" s="95"/>
      <c r="BI293" s="95"/>
      <c r="BJ293" s="95"/>
      <c r="BK293" s="95"/>
      <c r="BL293" s="95"/>
      <c r="BM293" s="95"/>
      <c r="BN293" s="95"/>
      <c r="BO293" s="95"/>
      <c r="BP293" s="95"/>
      <c r="BQ293" s="95"/>
      <c r="BR293">
        <f>SUMIF('ОПС ЯН'!$A$5:$A$375,A293,'ОПС ЯН'!$B$5:$B$375)</f>
        <v>211.2</v>
      </c>
      <c r="BT293">
        <f>SUMIF('ФОМС ЯН'!$A$5:$A$360,A293,'ФОМС ЯН'!$B$5:$B$360)</f>
        <v>48.96</v>
      </c>
      <c r="BU293">
        <f>SUMIF('ФСС ЯН'!$A$5:$A$375,A293,'ФСС ЯН'!$B$5:$B$375)</f>
        <v>27.84</v>
      </c>
      <c r="BV293">
        <f>SUMIF('ФСС НС ЯН'!$A$5:$A$375,A293,'ФСС НС ЯН'!$B$5:$B$375)</f>
        <v>20.16</v>
      </c>
      <c r="BW293">
        <f t="shared" si="160"/>
        <v>0</v>
      </c>
      <c r="BX293">
        <f t="shared" si="161"/>
        <v>0</v>
      </c>
      <c r="BY293">
        <f t="shared" si="162"/>
        <v>0</v>
      </c>
      <c r="BZ293">
        <f t="shared" si="163"/>
        <v>0</v>
      </c>
      <c r="CA293">
        <f t="shared" si="164"/>
        <v>0</v>
      </c>
      <c r="CB293">
        <f t="shared" si="165"/>
        <v>0</v>
      </c>
    </row>
    <row r="294" spans="1:80" ht="11.1" hidden="1" customHeight="1" outlineLevel="5" x14ac:dyDescent="0.2">
      <c r="A294" s="19" t="s">
        <v>319</v>
      </c>
      <c r="B294" s="64">
        <f t="shared" si="159"/>
        <v>1</v>
      </c>
      <c r="C294" s="37">
        <v>3</v>
      </c>
      <c r="D294" s="17">
        <v>13146.25</v>
      </c>
      <c r="E294" s="17">
        <v>1562.5</v>
      </c>
      <c r="F294" s="13"/>
      <c r="G294" s="17">
        <v>1562.5</v>
      </c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2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6">
        <v>203</v>
      </c>
      <c r="AJ294" s="13"/>
      <c r="AK294" s="13"/>
      <c r="AL294" s="13"/>
      <c r="AM294" s="13"/>
      <c r="AN294" s="13"/>
      <c r="AO294" s="16">
        <v>203</v>
      </c>
      <c r="AP294" s="17">
        <v>13146.25</v>
      </c>
      <c r="AQ294" s="13"/>
      <c r="AR294" s="17">
        <v>13146.25</v>
      </c>
      <c r="AS294" s="13"/>
      <c r="AT294" s="13"/>
      <c r="AU294" s="13"/>
      <c r="AV294" s="17">
        <v>1359.5</v>
      </c>
      <c r="AW294" s="93"/>
      <c r="AX294" s="93"/>
      <c r="AY294" s="93"/>
      <c r="AZ294" s="93"/>
      <c r="BA294" s="93"/>
      <c r="BB294" s="93"/>
      <c r="BC294" s="93"/>
      <c r="BD294" s="93"/>
      <c r="BE294" s="93"/>
      <c r="BF294" s="93"/>
      <c r="BG294" s="93"/>
      <c r="BH294" s="93"/>
      <c r="BI294" s="93"/>
      <c r="BJ294" s="93"/>
      <c r="BK294" s="93"/>
      <c r="BL294" s="93"/>
      <c r="BM294" s="93"/>
      <c r="BN294" s="93"/>
      <c r="BO294" s="93"/>
      <c r="BP294" s="93"/>
      <c r="BQ294" s="93"/>
      <c r="BR294">
        <f>SUMIF('ОПС ЯН'!$A$5:$A$375,A294,'ОПС ЯН'!$B$5:$B$375)</f>
        <v>343.75</v>
      </c>
      <c r="BT294">
        <f>SUMIF('ФОМС ЯН'!$A$5:$A$360,A294,'ФОМС ЯН'!$B$5:$B$360)</f>
        <v>79.69</v>
      </c>
      <c r="BU294">
        <f>SUMIF('ФСС ЯН'!$A$5:$A$375,A294,'ФСС ЯН'!$B$5:$B$375)</f>
        <v>45.31</v>
      </c>
      <c r="BV294">
        <f>SUMIF('ФСС НС ЯН'!$A$5:$A$375,A294,'ФСС НС ЯН'!$B$5:$B$375)</f>
        <v>32.81</v>
      </c>
      <c r="BW294">
        <f t="shared" si="160"/>
        <v>0</v>
      </c>
      <c r="BX294">
        <f t="shared" si="161"/>
        <v>0</v>
      </c>
      <c r="BY294">
        <f t="shared" si="162"/>
        <v>0</v>
      </c>
      <c r="BZ294">
        <f t="shared" si="163"/>
        <v>0</v>
      </c>
      <c r="CA294">
        <f t="shared" si="164"/>
        <v>0</v>
      </c>
      <c r="CB294">
        <f t="shared" si="165"/>
        <v>0</v>
      </c>
    </row>
    <row r="295" spans="1:80" ht="11.1" hidden="1" customHeight="1" outlineLevel="5" x14ac:dyDescent="0.2">
      <c r="A295" s="19" t="s">
        <v>320</v>
      </c>
      <c r="B295" s="64">
        <f t="shared" si="159"/>
        <v>1</v>
      </c>
      <c r="C295" s="37">
        <v>20</v>
      </c>
      <c r="D295" s="17">
        <v>11501.9</v>
      </c>
      <c r="E295" s="17">
        <v>114818.8</v>
      </c>
      <c r="F295" s="17">
        <v>16699.8</v>
      </c>
      <c r="G295" s="13"/>
      <c r="H295" s="13"/>
      <c r="I295" s="17">
        <v>14620</v>
      </c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7">
        <v>83499</v>
      </c>
      <c r="V295" s="13"/>
      <c r="W295" s="13"/>
      <c r="X295" s="12"/>
      <c r="Y295" s="13"/>
      <c r="Z295" s="13"/>
      <c r="AA295" s="13"/>
      <c r="AB295" s="13"/>
      <c r="AC295" s="13"/>
      <c r="AD295" s="13"/>
      <c r="AE295" s="13"/>
      <c r="AF295" s="13"/>
      <c r="AG295" s="16">
        <v>960</v>
      </c>
      <c r="AH295" s="16">
        <v>960</v>
      </c>
      <c r="AI295" s="17">
        <v>15051</v>
      </c>
      <c r="AJ295" s="13"/>
      <c r="AK295" s="13"/>
      <c r="AL295" s="13"/>
      <c r="AM295" s="13"/>
      <c r="AN295" s="13"/>
      <c r="AO295" s="17">
        <v>15051</v>
      </c>
      <c r="AP295" s="17">
        <v>109674.7</v>
      </c>
      <c r="AQ295" s="17">
        <v>87172.800000000003</v>
      </c>
      <c r="AR295" s="17">
        <v>11501.9</v>
      </c>
      <c r="AS295" s="13"/>
      <c r="AT295" s="17">
        <v>11000</v>
      </c>
      <c r="AU295" s="13"/>
      <c r="AV295" s="17">
        <v>1595</v>
      </c>
      <c r="AW295" s="93"/>
      <c r="AX295" s="93"/>
      <c r="AY295" s="93"/>
      <c r="AZ295" s="93"/>
      <c r="BA295" s="93"/>
      <c r="BB295" s="93"/>
      <c r="BC295" s="93"/>
      <c r="BD295" s="93"/>
      <c r="BE295" s="93"/>
      <c r="BF295" s="93"/>
      <c r="BG295" s="93"/>
      <c r="BH295" s="93"/>
      <c r="BI295" s="93"/>
      <c r="BJ295" s="93"/>
      <c r="BK295" s="93"/>
      <c r="BL295" s="93"/>
      <c r="BM295" s="93"/>
      <c r="BN295" s="93"/>
      <c r="BO295" s="93"/>
      <c r="BP295" s="93"/>
      <c r="BQ295" s="93"/>
      <c r="BR295">
        <f>SUMIF('ОПС ЯН'!$A$5:$A$375,A295,'ОПС ЯН'!$B$5:$B$375)</f>
        <v>25471.34</v>
      </c>
      <c r="BT295">
        <f>SUMIF('ФОМС ЯН'!$A$5:$A$360,A295,'ФОМС ЯН'!$B$5:$B$360)</f>
        <v>5904.72</v>
      </c>
      <c r="BU295">
        <f>SUMIF('ФСС ЯН'!$A$5:$A$375,A295,'ФСС ЯН'!$B$5:$B$375)</f>
        <v>3357.59</v>
      </c>
      <c r="BV295">
        <f>SUMIF('ФСС НС ЯН'!$A$5:$A$375,A295,'ФСС НС ЯН'!$B$5:$B$375)</f>
        <v>2431.35</v>
      </c>
      <c r="BW295">
        <f t="shared" si="160"/>
        <v>0</v>
      </c>
      <c r="BX295">
        <f t="shared" si="161"/>
        <v>0</v>
      </c>
      <c r="BY295">
        <f t="shared" si="162"/>
        <v>0</v>
      </c>
      <c r="BZ295">
        <f t="shared" si="163"/>
        <v>0</v>
      </c>
      <c r="CA295">
        <f t="shared" si="164"/>
        <v>0</v>
      </c>
      <c r="CB295">
        <f t="shared" si="165"/>
        <v>0</v>
      </c>
    </row>
    <row r="296" spans="1:80" ht="11.1" hidden="1" customHeight="1" outlineLevel="5" x14ac:dyDescent="0.2">
      <c r="A296" s="19" t="s">
        <v>321</v>
      </c>
      <c r="B296" s="64">
        <f t="shared" si="159"/>
        <v>1</v>
      </c>
      <c r="C296" s="37">
        <v>20</v>
      </c>
      <c r="D296" s="16">
        <v>27.89</v>
      </c>
      <c r="E296" s="17">
        <v>25000</v>
      </c>
      <c r="F296" s="13"/>
      <c r="G296" s="17">
        <v>17187.5</v>
      </c>
      <c r="H296" s="17">
        <v>2125.9299999999998</v>
      </c>
      <c r="I296" s="17">
        <v>5686.57</v>
      </c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6">
        <v>160</v>
      </c>
      <c r="AH296" s="16">
        <v>160</v>
      </c>
      <c r="AI296" s="17">
        <v>2907</v>
      </c>
      <c r="AJ296" s="13"/>
      <c r="AK296" s="13"/>
      <c r="AL296" s="13"/>
      <c r="AM296" s="13"/>
      <c r="AN296" s="13"/>
      <c r="AO296" s="17">
        <v>2907</v>
      </c>
      <c r="AP296" s="17">
        <v>10028.89</v>
      </c>
      <c r="AQ296" s="13"/>
      <c r="AR296" s="16">
        <v>28.89</v>
      </c>
      <c r="AS296" s="13"/>
      <c r="AT296" s="17">
        <v>10000</v>
      </c>
      <c r="AU296" s="13"/>
      <c r="AV296" s="17">
        <v>12092</v>
      </c>
      <c r="AW296" s="93"/>
      <c r="AX296" s="93"/>
      <c r="AY296" s="93"/>
      <c r="AZ296" s="93"/>
      <c r="BA296" s="93"/>
      <c r="BB296" s="93"/>
      <c r="BC296" s="93"/>
      <c r="BD296" s="93"/>
      <c r="BE296" s="93"/>
      <c r="BF296" s="93"/>
      <c r="BG296" s="93"/>
      <c r="BH296" s="93"/>
      <c r="BI296" s="93"/>
      <c r="BJ296" s="93"/>
      <c r="BK296" s="93"/>
      <c r="BL296" s="93"/>
      <c r="BM296" s="93"/>
      <c r="BN296" s="93"/>
      <c r="BO296" s="93"/>
      <c r="BP296" s="93"/>
      <c r="BQ296" s="93"/>
      <c r="BR296">
        <f>SUMIF('ОПС ЯН'!$A$5:$A$375,A296,'ОПС ЯН'!$B$5:$B$375)</f>
        <v>5535.2</v>
      </c>
      <c r="BT296">
        <f>SUMIF('ФОМС ЯН'!$A$5:$A$360,A296,'ФОМС ЯН'!$B$5:$B$360)</f>
        <v>1283.1600000000001</v>
      </c>
      <c r="BU296">
        <f>SUMIF('ФСС ЯН'!$A$5:$A$375,A296,'ФСС ЯН'!$B$5:$B$375)</f>
        <v>729.64</v>
      </c>
      <c r="BV296">
        <f>SUMIF('ФСС НС ЯН'!$A$5:$A$375,A296,'ФСС НС ЯН'!$B$5:$B$375)</f>
        <v>528.36</v>
      </c>
      <c r="BW296">
        <f t="shared" si="160"/>
        <v>0</v>
      </c>
      <c r="BX296">
        <f t="shared" si="161"/>
        <v>0</v>
      </c>
      <c r="BY296">
        <f t="shared" si="162"/>
        <v>0</v>
      </c>
      <c r="BZ296">
        <f t="shared" si="163"/>
        <v>0</v>
      </c>
      <c r="CA296">
        <f t="shared" si="164"/>
        <v>0</v>
      </c>
      <c r="CB296">
        <f t="shared" si="165"/>
        <v>0</v>
      </c>
    </row>
    <row r="297" spans="1:80" ht="11.1" hidden="1" customHeight="1" outlineLevel="5" x14ac:dyDescent="0.2">
      <c r="A297" s="19" t="s">
        <v>322</v>
      </c>
      <c r="B297" s="64">
        <f t="shared" si="159"/>
        <v>1</v>
      </c>
      <c r="C297" s="37">
        <v>10</v>
      </c>
      <c r="D297" s="17">
        <v>2629.12</v>
      </c>
      <c r="E297" s="17">
        <v>23437.5</v>
      </c>
      <c r="F297" s="13"/>
      <c r="G297" s="13"/>
      <c r="H297" s="17">
        <v>5683.69</v>
      </c>
      <c r="I297" s="17">
        <v>17753.810000000001</v>
      </c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7">
        <v>1600</v>
      </c>
      <c r="AH297" s="17">
        <v>1600</v>
      </c>
      <c r="AI297" s="17">
        <v>2891</v>
      </c>
      <c r="AJ297" s="13"/>
      <c r="AK297" s="13"/>
      <c r="AL297" s="13"/>
      <c r="AM297" s="13"/>
      <c r="AN297" s="13"/>
      <c r="AO297" s="17">
        <v>2891</v>
      </c>
      <c r="AP297" s="17">
        <v>12630.12</v>
      </c>
      <c r="AQ297" s="13"/>
      <c r="AR297" s="17">
        <v>2630.12</v>
      </c>
      <c r="AS297" s="13"/>
      <c r="AT297" s="17">
        <v>10000</v>
      </c>
      <c r="AU297" s="13"/>
      <c r="AV297" s="17">
        <v>10545.5</v>
      </c>
      <c r="AW297" s="93"/>
      <c r="AX297" s="93"/>
      <c r="AY297" s="93"/>
      <c r="AZ297" s="93"/>
      <c r="BA297" s="93"/>
      <c r="BB297" s="93"/>
      <c r="BC297" s="93"/>
      <c r="BD297" s="93"/>
      <c r="BE297" s="93"/>
      <c r="BF297" s="93"/>
      <c r="BG297" s="93"/>
      <c r="BH297" s="93"/>
      <c r="BI297" s="93"/>
      <c r="BJ297" s="93"/>
      <c r="BK297" s="93"/>
      <c r="BL297" s="93"/>
      <c r="BM297" s="93"/>
      <c r="BN297" s="93"/>
      <c r="BO297" s="93"/>
      <c r="BP297" s="93"/>
      <c r="BQ297" s="93"/>
      <c r="BR297">
        <f>SUMIF('ОПС ЯН'!$A$5:$A$375,A297,'ОПС ЯН'!$B$5:$B$375)</f>
        <v>5508.25</v>
      </c>
      <c r="BT297">
        <f>SUMIF('ФОМС ЯН'!$A$5:$A$360,A297,'ФОМС ЯН'!$B$5:$B$360)</f>
        <v>1276.9100000000001</v>
      </c>
      <c r="BU297">
        <f>SUMIF('ФСС ЯН'!$A$5:$A$375,A297,'ФСС ЯН'!$B$5:$B$375)</f>
        <v>726.09</v>
      </c>
      <c r="BV297">
        <f>SUMIF('ФСС НС ЯН'!$A$5:$A$375,A297,'ФСС НС ЯН'!$B$5:$B$375)</f>
        <v>525.79</v>
      </c>
      <c r="BW297">
        <f t="shared" si="160"/>
        <v>0</v>
      </c>
      <c r="BX297">
        <f t="shared" si="161"/>
        <v>0</v>
      </c>
      <c r="BY297">
        <f t="shared" si="162"/>
        <v>0</v>
      </c>
      <c r="BZ297">
        <f t="shared" si="163"/>
        <v>0</v>
      </c>
      <c r="CA297">
        <f t="shared" si="164"/>
        <v>0</v>
      </c>
      <c r="CB297">
        <f t="shared" si="165"/>
        <v>0</v>
      </c>
    </row>
    <row r="298" spans="1:80" ht="11.1" hidden="1" customHeight="1" outlineLevel="5" x14ac:dyDescent="0.2">
      <c r="A298" s="19" t="s">
        <v>323</v>
      </c>
      <c r="B298" s="64">
        <f t="shared" si="159"/>
        <v>1</v>
      </c>
      <c r="C298" s="37">
        <v>1</v>
      </c>
      <c r="D298" s="18">
        <v>-15775.95</v>
      </c>
      <c r="E298" s="17">
        <v>7031.25</v>
      </c>
      <c r="F298" s="13"/>
      <c r="G298" s="13"/>
      <c r="H298" s="17">
        <v>2999.25</v>
      </c>
      <c r="I298" s="17">
        <v>4032</v>
      </c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2"/>
      <c r="Y298" s="13"/>
      <c r="Z298" s="13"/>
      <c r="AA298" s="13"/>
      <c r="AB298" s="13"/>
      <c r="AC298" s="13"/>
      <c r="AD298" s="13"/>
      <c r="AE298" s="13"/>
      <c r="AF298" s="13"/>
      <c r="AG298" s="16">
        <v>320</v>
      </c>
      <c r="AH298" s="16">
        <v>320</v>
      </c>
      <c r="AI298" s="17">
        <v>3487.55</v>
      </c>
      <c r="AJ298" s="17">
        <v>2531.5500000000002</v>
      </c>
      <c r="AK298" s="13"/>
      <c r="AL298" s="13"/>
      <c r="AM298" s="13"/>
      <c r="AN298" s="13"/>
      <c r="AO298" s="16">
        <v>956</v>
      </c>
      <c r="AP298" s="13"/>
      <c r="AQ298" s="13"/>
      <c r="AR298" s="13"/>
      <c r="AS298" s="13"/>
      <c r="AT298" s="13"/>
      <c r="AU298" s="13"/>
      <c r="AV298" s="18">
        <v>-12232.25</v>
      </c>
      <c r="AW298" s="94"/>
      <c r="AX298" s="94"/>
      <c r="AY298" s="94"/>
      <c r="AZ298" s="94"/>
      <c r="BA298" s="94"/>
      <c r="BB298" s="94"/>
      <c r="BC298" s="94"/>
      <c r="BD298" s="94"/>
      <c r="BE298" s="94"/>
      <c r="BF298" s="94"/>
      <c r="BG298" s="94"/>
      <c r="BH298" s="94"/>
      <c r="BI298" s="94"/>
      <c r="BJ298" s="94"/>
      <c r="BK298" s="94"/>
      <c r="BL298" s="94"/>
      <c r="BM298" s="94"/>
      <c r="BN298" s="94"/>
      <c r="BO298" s="94"/>
      <c r="BP298" s="94"/>
      <c r="BQ298" s="94"/>
      <c r="BR298">
        <f>SUMIF('ОПС ЯН'!$A$5:$A$375,A298,'ОПС ЯН'!$B$5:$B$375)</f>
        <v>1617.28</v>
      </c>
      <c r="BT298">
        <f>SUMIF('ФОМС ЯН'!$A$5:$A$360,A298,'ФОМС ЯН'!$B$5:$B$360)</f>
        <v>374.91</v>
      </c>
      <c r="BU298">
        <f>SUMIF('ФСС ЯН'!$A$5:$A$375,A298,'ФСС ЯН'!$B$5:$B$375)</f>
        <v>213.19</v>
      </c>
      <c r="BV298">
        <f>SUMIF('ФСС НС ЯН'!$A$5:$A$375,A298,'ФСС НС ЯН'!$B$5:$B$375)</f>
        <v>154.38</v>
      </c>
      <c r="BW298">
        <f t="shared" si="160"/>
        <v>0</v>
      </c>
      <c r="BX298">
        <f t="shared" si="161"/>
        <v>0</v>
      </c>
      <c r="BY298">
        <f t="shared" si="162"/>
        <v>0</v>
      </c>
      <c r="BZ298">
        <f t="shared" si="163"/>
        <v>0</v>
      </c>
      <c r="CA298">
        <f t="shared" si="164"/>
        <v>0</v>
      </c>
      <c r="CB298">
        <f t="shared" si="165"/>
        <v>0</v>
      </c>
    </row>
    <row r="299" spans="1:80" ht="11.1" hidden="1" customHeight="1" outlineLevel="5" x14ac:dyDescent="0.2">
      <c r="A299" s="19" t="s">
        <v>324</v>
      </c>
      <c r="B299" s="64">
        <f t="shared" si="159"/>
        <v>0</v>
      </c>
      <c r="C299" s="37">
        <v>15</v>
      </c>
      <c r="D299" s="15">
        <v>-68</v>
      </c>
      <c r="E299" s="12"/>
      <c r="F299" s="13"/>
      <c r="G299" s="13"/>
      <c r="H299" s="13"/>
      <c r="I299" s="12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2"/>
      <c r="W299" s="13"/>
      <c r="X299" s="12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5">
        <v>-68</v>
      </c>
      <c r="AW299" s="91"/>
      <c r="AX299" s="91"/>
      <c r="AY299" s="91"/>
      <c r="AZ299" s="91"/>
      <c r="BA299" s="91"/>
      <c r="BB299" s="91"/>
      <c r="BC299" s="91"/>
      <c r="BD299" s="91"/>
      <c r="BE299" s="91"/>
      <c r="BF299" s="91"/>
      <c r="BG299" s="91"/>
      <c r="BH299" s="91"/>
      <c r="BI299" s="91"/>
      <c r="BJ299" s="91"/>
      <c r="BK299" s="91"/>
      <c r="BL299" s="91"/>
      <c r="BM299" s="91"/>
      <c r="BN299" s="91"/>
      <c r="BO299" s="91"/>
      <c r="BP299" s="91"/>
      <c r="BQ299" s="91"/>
      <c r="BR299">
        <f>SUMIF('ОПС ЯН'!$A$5:$A$375,A299,'ОПС ЯН'!$B$5:$B$375)</f>
        <v>0</v>
      </c>
      <c r="BT299">
        <f>SUMIF('ФОМС ЯН'!$A$5:$A$360,A299,'ФОМС ЯН'!$B$5:$B$360)</f>
        <v>0</v>
      </c>
      <c r="BU299">
        <f>SUMIF('ФСС ЯН'!$A$5:$A$375,A299,'ФСС ЯН'!$B$5:$B$375)</f>
        <v>0</v>
      </c>
      <c r="BV299">
        <f>SUMIF('ФСС НС ЯН'!$A$5:$A$375,A299,'ФСС НС ЯН'!$B$5:$B$375)</f>
        <v>0</v>
      </c>
      <c r="BW299">
        <f t="shared" si="160"/>
        <v>0</v>
      </c>
      <c r="BX299">
        <f t="shared" si="161"/>
        <v>0</v>
      </c>
      <c r="BY299">
        <f t="shared" si="162"/>
        <v>0</v>
      </c>
      <c r="BZ299">
        <f t="shared" si="163"/>
        <v>0</v>
      </c>
      <c r="CA299">
        <f t="shared" si="164"/>
        <v>0</v>
      </c>
      <c r="CB299">
        <f t="shared" si="165"/>
        <v>0</v>
      </c>
    </row>
    <row r="300" spans="1:80" ht="11.1" hidden="1" customHeight="1" outlineLevel="5" x14ac:dyDescent="0.2">
      <c r="A300" s="19" t="s">
        <v>325</v>
      </c>
      <c r="B300" s="64">
        <f t="shared" si="159"/>
        <v>0</v>
      </c>
      <c r="C300" s="37">
        <v>13</v>
      </c>
      <c r="D300" s="16">
        <v>46</v>
      </c>
      <c r="E300" s="12"/>
      <c r="F300" s="13"/>
      <c r="G300" s="13"/>
      <c r="H300" s="13"/>
      <c r="I300" s="12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2"/>
      <c r="W300" s="13"/>
      <c r="X300" s="12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6">
        <v>46</v>
      </c>
      <c r="AQ300" s="13"/>
      <c r="AR300" s="16">
        <v>46</v>
      </c>
      <c r="AS300" s="13"/>
      <c r="AT300" s="13"/>
      <c r="AU300" s="13"/>
      <c r="AV300" s="13"/>
      <c r="AW300" s="95"/>
      <c r="AX300" s="95"/>
      <c r="AY300" s="95"/>
      <c r="AZ300" s="95"/>
      <c r="BA300" s="95"/>
      <c r="BB300" s="95"/>
      <c r="BC300" s="95"/>
      <c r="BD300" s="95"/>
      <c r="BE300" s="95"/>
      <c r="BF300" s="95"/>
      <c r="BG300" s="95"/>
      <c r="BH300" s="95"/>
      <c r="BI300" s="95"/>
      <c r="BJ300" s="95"/>
      <c r="BK300" s="95"/>
      <c r="BL300" s="95"/>
      <c r="BM300" s="95"/>
      <c r="BN300" s="95"/>
      <c r="BO300" s="95"/>
      <c r="BP300" s="95"/>
      <c r="BQ300" s="95"/>
      <c r="BR300">
        <f>SUMIF('ОПС ЯН'!$A$5:$A$375,A300,'ОПС ЯН'!$B$5:$B$375)</f>
        <v>0</v>
      </c>
      <c r="BT300">
        <f>SUMIF('ФОМС ЯН'!$A$5:$A$360,A300,'ФОМС ЯН'!$B$5:$B$360)</f>
        <v>0</v>
      </c>
      <c r="BU300">
        <f>SUMIF('ФСС ЯН'!$A$5:$A$375,A300,'ФСС ЯН'!$B$5:$B$375)</f>
        <v>0</v>
      </c>
      <c r="BV300">
        <f>SUMIF('ФСС НС ЯН'!$A$5:$A$375,A300,'ФСС НС ЯН'!$B$5:$B$375)</f>
        <v>0</v>
      </c>
      <c r="BW300">
        <f t="shared" si="160"/>
        <v>0</v>
      </c>
      <c r="BX300">
        <f t="shared" si="161"/>
        <v>0</v>
      </c>
      <c r="BY300">
        <f t="shared" si="162"/>
        <v>0</v>
      </c>
      <c r="BZ300">
        <f t="shared" si="163"/>
        <v>0</v>
      </c>
      <c r="CA300">
        <f t="shared" si="164"/>
        <v>0</v>
      </c>
      <c r="CB300">
        <f t="shared" si="165"/>
        <v>0</v>
      </c>
    </row>
    <row r="301" spans="1:80" ht="11.1" hidden="1" customHeight="1" outlineLevel="5" x14ac:dyDescent="0.2">
      <c r="A301" s="19" t="s">
        <v>326</v>
      </c>
      <c r="B301" s="64">
        <f t="shared" si="159"/>
        <v>1</v>
      </c>
      <c r="C301" s="37">
        <v>4</v>
      </c>
      <c r="D301" s="17">
        <v>2767.7</v>
      </c>
      <c r="E301" s="17">
        <v>21093.75</v>
      </c>
      <c r="F301" s="13"/>
      <c r="G301" s="13"/>
      <c r="H301" s="17">
        <v>9252.8700000000008</v>
      </c>
      <c r="I301" s="17">
        <v>11840.88</v>
      </c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2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7">
        <v>2742</v>
      </c>
      <c r="AJ301" s="13"/>
      <c r="AK301" s="13"/>
      <c r="AL301" s="13"/>
      <c r="AM301" s="13"/>
      <c r="AN301" s="13"/>
      <c r="AO301" s="17">
        <v>2742</v>
      </c>
      <c r="AP301" s="17">
        <v>8767.7000000000007</v>
      </c>
      <c r="AQ301" s="13"/>
      <c r="AR301" s="17">
        <v>2767.7</v>
      </c>
      <c r="AS301" s="13"/>
      <c r="AT301" s="17">
        <v>6000</v>
      </c>
      <c r="AU301" s="13"/>
      <c r="AV301" s="17">
        <v>12351.75</v>
      </c>
      <c r="AW301" s="93"/>
      <c r="AX301" s="93"/>
      <c r="AY301" s="93"/>
      <c r="AZ301" s="93"/>
      <c r="BA301" s="93"/>
      <c r="BB301" s="93"/>
      <c r="BC301" s="93"/>
      <c r="BD301" s="93"/>
      <c r="BE301" s="93"/>
      <c r="BF301" s="93"/>
      <c r="BG301" s="93"/>
      <c r="BH301" s="93"/>
      <c r="BI301" s="93"/>
      <c r="BJ301" s="93"/>
      <c r="BK301" s="93"/>
      <c r="BL301" s="93"/>
      <c r="BM301" s="93"/>
      <c r="BN301" s="93"/>
      <c r="BO301" s="93"/>
      <c r="BP301" s="93"/>
      <c r="BQ301" s="93"/>
      <c r="BR301">
        <f>SUMIF('ОПС ЯН'!$A$5:$A$375,A301,'ОПС ЯН'!$B$5:$B$375)</f>
        <v>4640.63</v>
      </c>
      <c r="BT301">
        <f>SUMIF('ФОМС ЯН'!$A$5:$A$360,A301,'ФОМС ЯН'!$B$5:$B$360)</f>
        <v>1075.78</v>
      </c>
      <c r="BU301">
        <f>SUMIF('ФСС ЯН'!$A$5:$A$375,A301,'ФСС ЯН'!$B$5:$B$375)</f>
        <v>611.72</v>
      </c>
      <c r="BV301">
        <f>SUMIF('ФСС НС ЯН'!$A$5:$A$375,A301,'ФСС НС ЯН'!$B$5:$B$375)</f>
        <v>442.97</v>
      </c>
      <c r="BW301">
        <f t="shared" si="160"/>
        <v>0</v>
      </c>
      <c r="BX301">
        <f t="shared" si="161"/>
        <v>0</v>
      </c>
      <c r="BY301">
        <f t="shared" si="162"/>
        <v>0</v>
      </c>
      <c r="BZ301">
        <f t="shared" si="163"/>
        <v>0</v>
      </c>
      <c r="CA301">
        <f t="shared" si="164"/>
        <v>0</v>
      </c>
      <c r="CB301">
        <f t="shared" si="165"/>
        <v>0</v>
      </c>
    </row>
    <row r="302" spans="1:80" ht="11.1" hidden="1" customHeight="1" outlineLevel="5" x14ac:dyDescent="0.2">
      <c r="A302" s="19" t="s">
        <v>327</v>
      </c>
      <c r="B302" s="64">
        <f t="shared" si="159"/>
        <v>1</v>
      </c>
      <c r="C302" s="37">
        <v>13</v>
      </c>
      <c r="D302" s="16">
        <v>652.96</v>
      </c>
      <c r="E302" s="17">
        <v>4296.88</v>
      </c>
      <c r="F302" s="13"/>
      <c r="G302" s="13"/>
      <c r="H302" s="17">
        <v>1832.88</v>
      </c>
      <c r="I302" s="17">
        <v>2464</v>
      </c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2"/>
      <c r="Y302" s="13"/>
      <c r="Z302" s="13"/>
      <c r="AA302" s="13"/>
      <c r="AB302" s="13"/>
      <c r="AC302" s="13"/>
      <c r="AD302" s="13"/>
      <c r="AE302" s="13"/>
      <c r="AF302" s="13"/>
      <c r="AG302" s="16">
        <v>480</v>
      </c>
      <c r="AH302" s="16">
        <v>480</v>
      </c>
      <c r="AI302" s="16">
        <v>257</v>
      </c>
      <c r="AJ302" s="13"/>
      <c r="AK302" s="13"/>
      <c r="AL302" s="13"/>
      <c r="AM302" s="13"/>
      <c r="AN302" s="13"/>
      <c r="AO302" s="16">
        <v>257</v>
      </c>
      <c r="AP302" s="16">
        <v>652.96</v>
      </c>
      <c r="AQ302" s="13"/>
      <c r="AR302" s="16">
        <v>652.96</v>
      </c>
      <c r="AS302" s="13"/>
      <c r="AT302" s="13"/>
      <c r="AU302" s="13"/>
      <c r="AV302" s="17">
        <v>4039.88</v>
      </c>
      <c r="AW302" s="93"/>
      <c r="AX302" s="93"/>
      <c r="AY302" s="93"/>
      <c r="AZ302" s="93"/>
      <c r="BA302" s="93"/>
      <c r="BB302" s="93"/>
      <c r="BC302" s="93"/>
      <c r="BD302" s="93"/>
      <c r="BE302" s="93"/>
      <c r="BF302" s="93"/>
      <c r="BG302" s="93"/>
      <c r="BH302" s="93"/>
      <c r="BI302" s="93"/>
      <c r="BJ302" s="93"/>
      <c r="BK302" s="93"/>
      <c r="BL302" s="93"/>
      <c r="BM302" s="93"/>
      <c r="BN302" s="93"/>
      <c r="BO302" s="93"/>
      <c r="BP302" s="93"/>
      <c r="BQ302" s="93"/>
      <c r="BR302">
        <f>SUMIF('ОПС ЯН'!$A$5:$A$375,A302,'ОПС ЯН'!$B$5:$B$375)</f>
        <v>1050.9100000000001</v>
      </c>
      <c r="BT302">
        <f>SUMIF('ФОМС ЯН'!$A$5:$A$360,A302,'ФОМС ЯН'!$B$5:$B$360)</f>
        <v>243.62</v>
      </c>
      <c r="BU302">
        <f>SUMIF('ФСС ЯН'!$A$5:$A$375,A302,'ФСС ЯН'!$B$5:$B$375)</f>
        <v>138.53</v>
      </c>
      <c r="BV302">
        <f>SUMIF('ФСС НС ЯН'!$A$5:$A$375,A302,'ФСС НС ЯН'!$B$5:$B$375)</f>
        <v>100.31</v>
      </c>
      <c r="BW302">
        <f t="shared" si="160"/>
        <v>0</v>
      </c>
      <c r="BX302">
        <f t="shared" si="161"/>
        <v>0</v>
      </c>
      <c r="BY302">
        <f t="shared" si="162"/>
        <v>0</v>
      </c>
      <c r="BZ302">
        <f t="shared" si="163"/>
        <v>0</v>
      </c>
      <c r="CA302">
        <f t="shared" si="164"/>
        <v>0</v>
      </c>
      <c r="CB302">
        <f t="shared" si="165"/>
        <v>0</v>
      </c>
    </row>
    <row r="303" spans="1:80" s="27" customFormat="1" ht="11.1" hidden="1" customHeight="1" outlineLevel="4" x14ac:dyDescent="0.2">
      <c r="A303" s="28" t="s">
        <v>251</v>
      </c>
      <c r="B303" s="63">
        <f>SUM(B304:B307)</f>
        <v>2</v>
      </c>
      <c r="C303" s="100"/>
      <c r="D303" s="34">
        <v>24132.1</v>
      </c>
      <c r="E303" s="34">
        <v>50539.43</v>
      </c>
      <c r="F303" s="26"/>
      <c r="G303" s="26"/>
      <c r="H303" s="26"/>
      <c r="I303" s="34">
        <v>50539.43</v>
      </c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5"/>
      <c r="W303" s="26"/>
      <c r="X303" s="25"/>
      <c r="Y303" s="26"/>
      <c r="Z303" s="26"/>
      <c r="AA303" s="26"/>
      <c r="AB303" s="26"/>
      <c r="AC303" s="26"/>
      <c r="AD303" s="26"/>
      <c r="AE303" s="26"/>
      <c r="AF303" s="26"/>
      <c r="AG303" s="34">
        <v>8050</v>
      </c>
      <c r="AH303" s="34">
        <v>8050</v>
      </c>
      <c r="AI303" s="34">
        <v>8678.5</v>
      </c>
      <c r="AJ303" s="26"/>
      <c r="AK303" s="34">
        <v>1061.5</v>
      </c>
      <c r="AL303" s="26"/>
      <c r="AM303" s="26"/>
      <c r="AN303" s="26"/>
      <c r="AO303" s="34">
        <v>7617</v>
      </c>
      <c r="AP303" s="34">
        <v>25332.1</v>
      </c>
      <c r="AQ303" s="26"/>
      <c r="AR303" s="34">
        <v>21237.8</v>
      </c>
      <c r="AS303" s="34">
        <v>2894.3</v>
      </c>
      <c r="AT303" s="26"/>
      <c r="AU303" s="34">
        <v>1200</v>
      </c>
      <c r="AV303" s="34">
        <v>40660.93</v>
      </c>
      <c r="AW303" s="34"/>
      <c r="AX303" s="34"/>
      <c r="AY303" s="34"/>
      <c r="AZ303" s="34"/>
      <c r="BA303" s="34"/>
      <c r="BB303" s="34"/>
      <c r="BC303" s="34"/>
      <c r="BD303" s="34"/>
      <c r="BE303" s="34"/>
      <c r="BF303" s="34"/>
      <c r="BG303" s="34"/>
      <c r="BH303" s="34"/>
      <c r="BI303" s="34"/>
      <c r="BJ303" s="34"/>
      <c r="BK303" s="34"/>
      <c r="BL303" s="34"/>
      <c r="BM303" s="34"/>
      <c r="BN303" s="34"/>
      <c r="BO303" s="34"/>
      <c r="BP303" s="34"/>
      <c r="BQ303" s="34"/>
      <c r="BR303" s="63">
        <f t="shared" ref="BR303:CB303" si="171">SUM(BR304:BR307)</f>
        <v>12889.67</v>
      </c>
      <c r="BS303" s="63"/>
      <c r="BT303" s="63">
        <f t="shared" si="171"/>
        <v>2988.06</v>
      </c>
      <c r="BU303" s="63">
        <f t="shared" si="171"/>
        <v>1699.1</v>
      </c>
      <c r="BV303" s="63">
        <f t="shared" si="171"/>
        <v>1230.3699999999999</v>
      </c>
      <c r="BW303" s="63">
        <f t="shared" si="171"/>
        <v>0</v>
      </c>
      <c r="BX303" s="63">
        <f t="shared" si="171"/>
        <v>0</v>
      </c>
      <c r="BY303" s="63">
        <f t="shared" si="171"/>
        <v>0</v>
      </c>
      <c r="BZ303" s="63">
        <f t="shared" si="171"/>
        <v>0</v>
      </c>
      <c r="CA303" s="63">
        <f t="shared" si="171"/>
        <v>0</v>
      </c>
      <c r="CB303" s="63">
        <f t="shared" si="171"/>
        <v>0</v>
      </c>
    </row>
    <row r="304" spans="1:80" ht="11.1" hidden="1" customHeight="1" outlineLevel="5" x14ac:dyDescent="0.2">
      <c r="A304" s="19" t="s">
        <v>328</v>
      </c>
      <c r="B304" s="64">
        <f t="shared" si="159"/>
        <v>0</v>
      </c>
      <c r="C304" s="37">
        <v>7</v>
      </c>
      <c r="D304" s="17">
        <v>4546.92</v>
      </c>
      <c r="E304" s="12"/>
      <c r="F304" s="13"/>
      <c r="G304" s="13"/>
      <c r="H304" s="13"/>
      <c r="I304" s="12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2"/>
      <c r="W304" s="13"/>
      <c r="X304" s="12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7">
        <v>4546.92</v>
      </c>
      <c r="AQ304" s="13"/>
      <c r="AR304" s="17">
        <v>4546.92</v>
      </c>
      <c r="AS304" s="13"/>
      <c r="AT304" s="13"/>
      <c r="AU304" s="13"/>
      <c r="AV304" s="13"/>
      <c r="AW304" s="95"/>
      <c r="AX304" s="95"/>
      <c r="AY304" s="95"/>
      <c r="AZ304" s="95"/>
      <c r="BA304" s="95"/>
      <c r="BB304" s="95"/>
      <c r="BC304" s="95"/>
      <c r="BD304" s="95"/>
      <c r="BE304" s="95"/>
      <c r="BF304" s="95"/>
      <c r="BG304" s="95"/>
      <c r="BH304" s="95"/>
      <c r="BI304" s="95"/>
      <c r="BJ304" s="95"/>
      <c r="BK304" s="95"/>
      <c r="BL304" s="95"/>
      <c r="BM304" s="95"/>
      <c r="BN304" s="95"/>
      <c r="BO304" s="95"/>
      <c r="BP304" s="95"/>
      <c r="BQ304" s="95"/>
      <c r="BR304">
        <f>SUMIF('ОПС ЯН'!$A$5:$A$375,A304,'ОПС ЯН'!$B$5:$B$375)</f>
        <v>0</v>
      </c>
      <c r="BT304">
        <f>SUMIF('ФОМС ЯН'!$A$5:$A$360,A304,'ФОМС ЯН'!$B$5:$B$360)</f>
        <v>0</v>
      </c>
      <c r="BU304">
        <f>SUMIF('ФСС ЯН'!$A$5:$A$375,A304,'ФСС ЯН'!$B$5:$B$375)</f>
        <v>0</v>
      </c>
      <c r="BV304">
        <f>SUMIF('ФСС НС ЯН'!$A$5:$A$375,A304,'ФСС НС ЯН'!$B$5:$B$375)</f>
        <v>0</v>
      </c>
      <c r="BW304">
        <f t="shared" si="160"/>
        <v>0</v>
      </c>
      <c r="BX304">
        <f t="shared" si="161"/>
        <v>0</v>
      </c>
      <c r="BY304">
        <f t="shared" si="162"/>
        <v>0</v>
      </c>
      <c r="BZ304">
        <f t="shared" si="163"/>
        <v>0</v>
      </c>
      <c r="CA304">
        <f t="shared" si="164"/>
        <v>0</v>
      </c>
      <c r="CB304">
        <f t="shared" si="165"/>
        <v>0</v>
      </c>
    </row>
    <row r="305" spans="1:80" ht="11.1" hidden="1" customHeight="1" outlineLevel="5" x14ac:dyDescent="0.2">
      <c r="A305" s="19" t="s">
        <v>329</v>
      </c>
      <c r="B305" s="64">
        <f t="shared" si="159"/>
        <v>0</v>
      </c>
      <c r="C305" s="37">
        <v>0</v>
      </c>
      <c r="D305" s="16">
        <v>35.46</v>
      </c>
      <c r="E305" s="12"/>
      <c r="F305" s="13"/>
      <c r="G305" s="13"/>
      <c r="H305" s="13"/>
      <c r="I305" s="12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2"/>
      <c r="W305" s="13"/>
      <c r="X305" s="12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6">
        <v>35.46</v>
      </c>
      <c r="AQ305" s="13"/>
      <c r="AR305" s="16">
        <v>35.46</v>
      </c>
      <c r="AS305" s="13"/>
      <c r="AT305" s="13"/>
      <c r="AU305" s="13"/>
      <c r="AV305" s="13"/>
      <c r="AW305" s="95"/>
      <c r="AX305" s="95"/>
      <c r="AY305" s="95"/>
      <c r="AZ305" s="95"/>
      <c r="BA305" s="95"/>
      <c r="BB305" s="95"/>
      <c r="BC305" s="95"/>
      <c r="BD305" s="95"/>
      <c r="BE305" s="95"/>
      <c r="BF305" s="95"/>
      <c r="BG305" s="95"/>
      <c r="BH305" s="95"/>
      <c r="BI305" s="95"/>
      <c r="BJ305" s="95"/>
      <c r="BK305" s="95"/>
      <c r="BL305" s="95"/>
      <c r="BM305" s="95"/>
      <c r="BN305" s="95"/>
      <c r="BO305" s="95"/>
      <c r="BP305" s="95"/>
      <c r="BQ305" s="95"/>
      <c r="BR305">
        <f>SUMIF('ОПС ЯН'!$A$5:$A$375,A305,'ОПС ЯН'!$B$5:$B$375)</f>
        <v>0</v>
      </c>
      <c r="BT305">
        <f>SUMIF('ФОМС ЯН'!$A$5:$A$360,A305,'ФОМС ЯН'!$B$5:$B$360)</f>
        <v>0</v>
      </c>
      <c r="BU305">
        <f>SUMIF('ФСС ЯН'!$A$5:$A$375,A305,'ФСС ЯН'!$B$5:$B$375)</f>
        <v>0</v>
      </c>
      <c r="BV305">
        <f>SUMIF('ФСС НС ЯН'!$A$5:$A$375,A305,'ФСС НС ЯН'!$B$5:$B$375)</f>
        <v>0</v>
      </c>
      <c r="BW305">
        <f t="shared" si="160"/>
        <v>0</v>
      </c>
      <c r="BX305">
        <f t="shared" si="161"/>
        <v>0</v>
      </c>
      <c r="BY305">
        <f t="shared" si="162"/>
        <v>0</v>
      </c>
      <c r="BZ305">
        <f t="shared" si="163"/>
        <v>0</v>
      </c>
      <c r="CA305">
        <f t="shared" si="164"/>
        <v>0</v>
      </c>
      <c r="CB305">
        <f t="shared" si="165"/>
        <v>0</v>
      </c>
    </row>
    <row r="306" spans="1:80" ht="11.1" hidden="1" customHeight="1" outlineLevel="5" x14ac:dyDescent="0.2">
      <c r="A306" s="19" t="s">
        <v>330</v>
      </c>
      <c r="B306" s="64">
        <f t="shared" si="159"/>
        <v>1</v>
      </c>
      <c r="C306" s="37">
        <v>20</v>
      </c>
      <c r="D306" s="17">
        <v>2894.3</v>
      </c>
      <c r="E306" s="17">
        <v>2464</v>
      </c>
      <c r="F306" s="13"/>
      <c r="G306" s="13"/>
      <c r="H306" s="13"/>
      <c r="I306" s="17">
        <v>2464</v>
      </c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2"/>
      <c r="W306" s="13"/>
      <c r="X306" s="12"/>
      <c r="Y306" s="13"/>
      <c r="Z306" s="13"/>
      <c r="AA306" s="13"/>
      <c r="AB306" s="13"/>
      <c r="AC306" s="13"/>
      <c r="AD306" s="13"/>
      <c r="AE306" s="13"/>
      <c r="AF306" s="13"/>
      <c r="AG306" s="16">
        <v>160</v>
      </c>
      <c r="AH306" s="16">
        <v>160</v>
      </c>
      <c r="AI306" s="17">
        <v>1402.5</v>
      </c>
      <c r="AJ306" s="13"/>
      <c r="AK306" s="17">
        <v>1061.5</v>
      </c>
      <c r="AL306" s="13"/>
      <c r="AM306" s="13"/>
      <c r="AN306" s="13"/>
      <c r="AO306" s="16">
        <v>341</v>
      </c>
      <c r="AP306" s="17">
        <v>4094.3</v>
      </c>
      <c r="AQ306" s="13"/>
      <c r="AR306" s="13"/>
      <c r="AS306" s="17">
        <v>2894.3</v>
      </c>
      <c r="AT306" s="13"/>
      <c r="AU306" s="17">
        <v>1200</v>
      </c>
      <c r="AV306" s="15">
        <v>-138.5</v>
      </c>
      <c r="AW306" s="91"/>
      <c r="AX306" s="91"/>
      <c r="AY306" s="91"/>
      <c r="AZ306" s="91"/>
      <c r="BA306" s="91"/>
      <c r="BB306" s="91"/>
      <c r="BC306" s="91"/>
      <c r="BD306" s="91"/>
      <c r="BE306" s="91"/>
      <c r="BF306" s="91"/>
      <c r="BG306" s="91"/>
      <c r="BH306" s="91"/>
      <c r="BI306" s="91"/>
      <c r="BJ306" s="91"/>
      <c r="BK306" s="91"/>
      <c r="BL306" s="91"/>
      <c r="BM306" s="91"/>
      <c r="BN306" s="91"/>
      <c r="BO306" s="91"/>
      <c r="BP306" s="91"/>
      <c r="BQ306" s="91"/>
      <c r="BR306">
        <f>SUMIF('ОПС ЯН'!$A$5:$A$375,A306,'ОПС ЯН'!$B$5:$B$375)</f>
        <v>577.28</v>
      </c>
      <c r="BT306">
        <f>SUMIF('ФОМС ЯН'!$A$5:$A$360,A306,'ФОМС ЯН'!$B$5:$B$360)</f>
        <v>133.82</v>
      </c>
      <c r="BU306">
        <f>SUMIF('ФСС ЯН'!$A$5:$A$375,A306,'ФСС ЯН'!$B$5:$B$375)</f>
        <v>76.099999999999994</v>
      </c>
      <c r="BV306">
        <f>SUMIF('ФСС НС ЯН'!$A$5:$A$375,A306,'ФСС НС ЯН'!$B$5:$B$375)</f>
        <v>55.1</v>
      </c>
      <c r="BW306">
        <f t="shared" si="160"/>
        <v>0</v>
      </c>
      <c r="BX306">
        <f t="shared" si="161"/>
        <v>0</v>
      </c>
      <c r="BY306">
        <f t="shared" si="162"/>
        <v>0</v>
      </c>
      <c r="BZ306">
        <f t="shared" si="163"/>
        <v>0</v>
      </c>
      <c r="CA306">
        <f t="shared" si="164"/>
        <v>0</v>
      </c>
      <c r="CB306">
        <f t="shared" si="165"/>
        <v>0</v>
      </c>
    </row>
    <row r="307" spans="1:80" ht="11.1" hidden="1" customHeight="1" outlineLevel="5" x14ac:dyDescent="0.2">
      <c r="A307" s="19" t="s">
        <v>331</v>
      </c>
      <c r="B307" s="64">
        <f t="shared" si="159"/>
        <v>1</v>
      </c>
      <c r="C307" s="37">
        <v>7</v>
      </c>
      <c r="D307" s="17">
        <v>16655.419999999998</v>
      </c>
      <c r="E307" s="17">
        <v>48075.43</v>
      </c>
      <c r="F307" s="13"/>
      <c r="G307" s="13"/>
      <c r="H307" s="13"/>
      <c r="I307" s="17">
        <v>48075.43</v>
      </c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7">
        <v>7890</v>
      </c>
      <c r="AH307" s="17">
        <v>7890</v>
      </c>
      <c r="AI307" s="17">
        <v>7276</v>
      </c>
      <c r="AJ307" s="13"/>
      <c r="AK307" s="13"/>
      <c r="AL307" s="13"/>
      <c r="AM307" s="13"/>
      <c r="AN307" s="13"/>
      <c r="AO307" s="17">
        <v>7276</v>
      </c>
      <c r="AP307" s="17">
        <v>16655.419999999998</v>
      </c>
      <c r="AQ307" s="13"/>
      <c r="AR307" s="17">
        <v>16655.419999999998</v>
      </c>
      <c r="AS307" s="13"/>
      <c r="AT307" s="13"/>
      <c r="AU307" s="13"/>
      <c r="AV307" s="17">
        <v>40799.43</v>
      </c>
      <c r="AW307" s="93"/>
      <c r="AX307" s="93"/>
      <c r="AY307" s="93"/>
      <c r="AZ307" s="93"/>
      <c r="BA307" s="93"/>
      <c r="BB307" s="93"/>
      <c r="BC307" s="93"/>
      <c r="BD307" s="93"/>
      <c r="BE307" s="93"/>
      <c r="BF307" s="93"/>
      <c r="BG307" s="93"/>
      <c r="BH307" s="93"/>
      <c r="BI307" s="93"/>
      <c r="BJ307" s="93"/>
      <c r="BK307" s="93"/>
      <c r="BL307" s="93"/>
      <c r="BM307" s="93"/>
      <c r="BN307" s="93"/>
      <c r="BO307" s="93"/>
      <c r="BP307" s="93"/>
      <c r="BQ307" s="93"/>
      <c r="BR307">
        <f>SUMIF('ОПС ЯН'!$A$5:$A$375,A307,'ОПС ЯН'!$B$5:$B$375)</f>
        <v>12312.39</v>
      </c>
      <c r="BT307">
        <f>SUMIF('ФОМС ЯН'!$A$5:$A$360,A307,'ФОМС ЯН'!$B$5:$B$360)</f>
        <v>2854.24</v>
      </c>
      <c r="BU307">
        <f>SUMIF('ФСС ЯН'!$A$5:$A$375,A307,'ФСС ЯН'!$B$5:$B$375)</f>
        <v>1623</v>
      </c>
      <c r="BV307">
        <f>SUMIF('ФСС НС ЯН'!$A$5:$A$375,A307,'ФСС НС ЯН'!$B$5:$B$375)</f>
        <v>1175.27</v>
      </c>
      <c r="BW307">
        <f t="shared" si="160"/>
        <v>0</v>
      </c>
      <c r="BX307">
        <f t="shared" si="161"/>
        <v>0</v>
      </c>
      <c r="BY307">
        <f t="shared" si="162"/>
        <v>0</v>
      </c>
      <c r="BZ307">
        <f t="shared" si="163"/>
        <v>0</v>
      </c>
      <c r="CA307">
        <f t="shared" si="164"/>
        <v>0</v>
      </c>
      <c r="CB307">
        <f t="shared" si="165"/>
        <v>0</v>
      </c>
    </row>
    <row r="308" spans="1:80" s="52" customFormat="1" ht="11.1" hidden="1" customHeight="1" outlineLevel="3" x14ac:dyDescent="0.2">
      <c r="A308" s="47" t="s">
        <v>283</v>
      </c>
      <c r="B308" s="67">
        <f>B309</f>
        <v>2</v>
      </c>
      <c r="C308" s="101"/>
      <c r="D308" s="48">
        <v>121692.53</v>
      </c>
      <c r="E308" s="48">
        <v>112500</v>
      </c>
      <c r="F308" s="49"/>
      <c r="G308" s="48">
        <v>112500</v>
      </c>
      <c r="H308" s="49"/>
      <c r="I308" s="49"/>
      <c r="J308" s="49"/>
      <c r="K308" s="49"/>
      <c r="L308" s="49"/>
      <c r="M308" s="49"/>
      <c r="N308" s="49"/>
      <c r="O308" s="49"/>
      <c r="P308" s="49"/>
      <c r="Q308" s="49"/>
      <c r="R308" s="49"/>
      <c r="S308" s="49"/>
      <c r="T308" s="49"/>
      <c r="U308" s="49"/>
      <c r="V308" s="49"/>
      <c r="W308" s="49"/>
      <c r="X308" s="51"/>
      <c r="Y308" s="49"/>
      <c r="Z308" s="49"/>
      <c r="AA308" s="49"/>
      <c r="AB308" s="49"/>
      <c r="AC308" s="49"/>
      <c r="AD308" s="49"/>
      <c r="AE308" s="49"/>
      <c r="AF308" s="49"/>
      <c r="AG308" s="49"/>
      <c r="AH308" s="49"/>
      <c r="AI308" s="48">
        <v>14625</v>
      </c>
      <c r="AJ308" s="49"/>
      <c r="AK308" s="49"/>
      <c r="AL308" s="49"/>
      <c r="AM308" s="49"/>
      <c r="AN308" s="49"/>
      <c r="AO308" s="48">
        <v>14625</v>
      </c>
      <c r="AP308" s="48">
        <v>162792.53</v>
      </c>
      <c r="AQ308" s="49"/>
      <c r="AR308" s="48">
        <v>121692.53</v>
      </c>
      <c r="AS308" s="49"/>
      <c r="AT308" s="48">
        <v>41100</v>
      </c>
      <c r="AU308" s="49"/>
      <c r="AV308" s="48">
        <v>56775</v>
      </c>
      <c r="AW308" s="48"/>
      <c r="AX308" s="48"/>
      <c r="AY308" s="48"/>
      <c r="AZ308" s="48"/>
      <c r="BA308" s="48"/>
      <c r="BB308" s="48"/>
      <c r="BC308" s="48"/>
      <c r="BD308" s="48"/>
      <c r="BE308" s="48"/>
      <c r="BF308" s="48"/>
      <c r="BG308" s="48"/>
      <c r="BH308" s="48"/>
      <c r="BI308" s="48"/>
      <c r="BJ308" s="48"/>
      <c r="BK308" s="48"/>
      <c r="BL308" s="48"/>
      <c r="BM308" s="48"/>
      <c r="BN308" s="48"/>
      <c r="BO308" s="48"/>
      <c r="BP308" s="48"/>
      <c r="BQ308" s="48"/>
      <c r="BR308" s="67">
        <f t="shared" ref="BR308:CB308" si="172">BR309</f>
        <v>24750</v>
      </c>
      <c r="BS308" s="67"/>
      <c r="BT308" s="67">
        <f t="shared" si="172"/>
        <v>5737.5</v>
      </c>
      <c r="BU308" s="67">
        <f t="shared" si="172"/>
        <v>3262.5</v>
      </c>
      <c r="BV308" s="67">
        <f t="shared" si="172"/>
        <v>2362.5</v>
      </c>
      <c r="BW308" s="67">
        <f t="shared" si="172"/>
        <v>0</v>
      </c>
      <c r="BX308" s="67">
        <f t="shared" si="172"/>
        <v>0</v>
      </c>
      <c r="BY308" s="67">
        <f t="shared" si="172"/>
        <v>0</v>
      </c>
      <c r="BZ308" s="67">
        <f t="shared" si="172"/>
        <v>0</v>
      </c>
      <c r="CA308" s="67">
        <f t="shared" si="172"/>
        <v>0</v>
      </c>
      <c r="CB308" s="67">
        <f t="shared" si="172"/>
        <v>0</v>
      </c>
    </row>
    <row r="309" spans="1:80" s="27" customFormat="1" ht="11.1" hidden="1" customHeight="1" outlineLevel="4" x14ac:dyDescent="0.2">
      <c r="A309" s="28" t="s">
        <v>263</v>
      </c>
      <c r="B309" s="63">
        <f>SUM(B310:B311)</f>
        <v>2</v>
      </c>
      <c r="C309" s="100"/>
      <c r="D309" s="34">
        <v>121692.53</v>
      </c>
      <c r="E309" s="34">
        <v>112500</v>
      </c>
      <c r="F309" s="26"/>
      <c r="G309" s="34">
        <v>112500</v>
      </c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5"/>
      <c r="Y309" s="26"/>
      <c r="Z309" s="26"/>
      <c r="AA309" s="26"/>
      <c r="AB309" s="26"/>
      <c r="AC309" s="26"/>
      <c r="AD309" s="26"/>
      <c r="AE309" s="26"/>
      <c r="AF309" s="26"/>
      <c r="AG309" s="26"/>
      <c r="AH309" s="26"/>
      <c r="AI309" s="34">
        <v>14625</v>
      </c>
      <c r="AJ309" s="26"/>
      <c r="AK309" s="26"/>
      <c r="AL309" s="26"/>
      <c r="AM309" s="26"/>
      <c r="AN309" s="26"/>
      <c r="AO309" s="34">
        <v>14625</v>
      </c>
      <c r="AP309" s="34">
        <v>162792.53</v>
      </c>
      <c r="AQ309" s="26"/>
      <c r="AR309" s="34">
        <v>121692.53</v>
      </c>
      <c r="AS309" s="26"/>
      <c r="AT309" s="34">
        <v>41100</v>
      </c>
      <c r="AU309" s="26"/>
      <c r="AV309" s="34">
        <v>56775</v>
      </c>
      <c r="AW309" s="34"/>
      <c r="AX309" s="34"/>
      <c r="AY309" s="34"/>
      <c r="AZ309" s="34"/>
      <c r="BA309" s="34"/>
      <c r="BB309" s="34"/>
      <c r="BC309" s="34"/>
      <c r="BD309" s="34"/>
      <c r="BE309" s="34"/>
      <c r="BF309" s="34"/>
      <c r="BG309" s="34"/>
      <c r="BH309" s="34"/>
      <c r="BI309" s="34"/>
      <c r="BJ309" s="34"/>
      <c r="BK309" s="34"/>
      <c r="BL309" s="34"/>
      <c r="BM309" s="34"/>
      <c r="BN309" s="34"/>
      <c r="BO309" s="34"/>
      <c r="BP309" s="34"/>
      <c r="BQ309" s="34"/>
      <c r="BR309" s="63">
        <f t="shared" ref="BR309:BV309" si="173">SUM(BR310:BR311)</f>
        <v>24750</v>
      </c>
      <c r="BS309" s="63"/>
      <c r="BT309" s="63">
        <f t="shared" si="173"/>
        <v>5737.5</v>
      </c>
      <c r="BU309" s="63">
        <f t="shared" si="173"/>
        <v>3262.5</v>
      </c>
      <c r="BV309" s="63">
        <f t="shared" si="173"/>
        <v>2362.5</v>
      </c>
      <c r="BW309" s="63">
        <f t="shared" ref="BW309:CB309" si="174">SUM(BW310:BW311)</f>
        <v>0</v>
      </c>
      <c r="BX309" s="63">
        <f t="shared" si="174"/>
        <v>0</v>
      </c>
      <c r="BY309" s="63">
        <f t="shared" si="174"/>
        <v>0</v>
      </c>
      <c r="BZ309" s="63">
        <f t="shared" si="174"/>
        <v>0</v>
      </c>
      <c r="CA309" s="63">
        <f t="shared" si="174"/>
        <v>0</v>
      </c>
      <c r="CB309" s="63">
        <f t="shared" si="174"/>
        <v>0</v>
      </c>
    </row>
    <row r="310" spans="1:80" ht="11.1" hidden="1" customHeight="1" outlineLevel="5" x14ac:dyDescent="0.2">
      <c r="A310" s="19" t="s">
        <v>332</v>
      </c>
      <c r="B310" s="64">
        <f t="shared" si="159"/>
        <v>1</v>
      </c>
      <c r="C310" s="37"/>
      <c r="D310" s="17">
        <v>53392.53</v>
      </c>
      <c r="E310" s="17">
        <v>52500</v>
      </c>
      <c r="F310" s="13"/>
      <c r="G310" s="17">
        <v>52500</v>
      </c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2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7">
        <v>6825</v>
      </c>
      <c r="AJ310" s="13"/>
      <c r="AK310" s="13"/>
      <c r="AL310" s="13"/>
      <c r="AM310" s="13"/>
      <c r="AN310" s="13"/>
      <c r="AO310" s="17">
        <v>6825</v>
      </c>
      <c r="AP310" s="17">
        <v>68392.53</v>
      </c>
      <c r="AQ310" s="13"/>
      <c r="AR310" s="17">
        <v>53392.53</v>
      </c>
      <c r="AS310" s="13"/>
      <c r="AT310" s="17">
        <v>15000</v>
      </c>
      <c r="AU310" s="13"/>
      <c r="AV310" s="17">
        <v>30675</v>
      </c>
      <c r="AW310" s="93"/>
      <c r="AX310" s="93"/>
      <c r="AY310" s="93"/>
      <c r="AZ310" s="93"/>
      <c r="BA310" s="93"/>
      <c r="BB310" s="93"/>
      <c r="BC310" s="93"/>
      <c r="BD310" s="93"/>
      <c r="BE310" s="93"/>
      <c r="BF310" s="93"/>
      <c r="BG310" s="93"/>
      <c r="BH310" s="93"/>
      <c r="BI310" s="93"/>
      <c r="BJ310" s="93"/>
      <c r="BK310" s="93"/>
      <c r="BL310" s="93"/>
      <c r="BM310" s="93"/>
      <c r="BN310" s="93"/>
      <c r="BO310" s="93"/>
      <c r="BP310" s="93"/>
      <c r="BQ310" s="93"/>
      <c r="BR310">
        <f>SUMIF('ОПС ЯН'!$A$5:$A$375,A310,'ОПС ЯН'!$B$5:$B$375)</f>
        <v>11550</v>
      </c>
      <c r="BT310">
        <f>SUMIF('ФОМС ЯН'!$A$5:$A$360,A310,'ФОМС ЯН'!$B$5:$B$360)</f>
        <v>2677.5</v>
      </c>
      <c r="BU310">
        <f>SUMIF('ФСС ЯН'!$A$5:$A$375,A310,'ФСС ЯН'!$B$5:$B$375)</f>
        <v>1522.5</v>
      </c>
      <c r="BV310">
        <f>SUMIF('ФСС НС ЯН'!$A$5:$A$375,A310,'ФСС НС ЯН'!$B$5:$B$375)</f>
        <v>1102.5</v>
      </c>
      <c r="BW310">
        <f t="shared" si="160"/>
        <v>0</v>
      </c>
      <c r="BX310">
        <f t="shared" si="161"/>
        <v>0</v>
      </c>
      <c r="BY310">
        <f t="shared" si="162"/>
        <v>0</v>
      </c>
      <c r="BZ310">
        <f t="shared" si="163"/>
        <v>0</v>
      </c>
      <c r="CA310">
        <f t="shared" si="164"/>
        <v>0</v>
      </c>
      <c r="CB310">
        <f t="shared" si="165"/>
        <v>0</v>
      </c>
    </row>
    <row r="311" spans="1:80" ht="11.1" hidden="1" customHeight="1" outlineLevel="5" x14ac:dyDescent="0.2">
      <c r="A311" s="19" t="s">
        <v>333</v>
      </c>
      <c r="B311" s="64">
        <f t="shared" si="159"/>
        <v>1</v>
      </c>
      <c r="C311" s="37"/>
      <c r="D311" s="17">
        <v>68300</v>
      </c>
      <c r="E311" s="17">
        <v>60000</v>
      </c>
      <c r="F311" s="13"/>
      <c r="G311" s="17">
        <v>60000</v>
      </c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7">
        <v>7800</v>
      </c>
      <c r="AJ311" s="13"/>
      <c r="AK311" s="13"/>
      <c r="AL311" s="13"/>
      <c r="AM311" s="13"/>
      <c r="AN311" s="13"/>
      <c r="AO311" s="17">
        <v>7800</v>
      </c>
      <c r="AP311" s="17">
        <v>94400</v>
      </c>
      <c r="AQ311" s="13"/>
      <c r="AR311" s="17">
        <v>68300</v>
      </c>
      <c r="AS311" s="13"/>
      <c r="AT311" s="17">
        <v>26100</v>
      </c>
      <c r="AU311" s="13"/>
      <c r="AV311" s="17">
        <v>26100</v>
      </c>
      <c r="AW311" s="93"/>
      <c r="AX311" s="93"/>
      <c r="AY311" s="93"/>
      <c r="AZ311" s="93"/>
      <c r="BA311" s="93"/>
      <c r="BB311" s="93"/>
      <c r="BC311" s="93"/>
      <c r="BD311" s="93"/>
      <c r="BE311" s="93"/>
      <c r="BF311" s="93"/>
      <c r="BG311" s="93"/>
      <c r="BH311" s="93"/>
      <c r="BI311" s="93"/>
      <c r="BJ311" s="93"/>
      <c r="BK311" s="93"/>
      <c r="BL311" s="93"/>
      <c r="BM311" s="93"/>
      <c r="BN311" s="93"/>
      <c r="BO311" s="93"/>
      <c r="BP311" s="93"/>
      <c r="BQ311" s="93"/>
      <c r="BR311">
        <f>SUMIF('ОПС ЯН'!$A$5:$A$375,A311,'ОПС ЯН'!$B$5:$B$375)</f>
        <v>13200</v>
      </c>
      <c r="BT311">
        <f>SUMIF('ФОМС ЯН'!$A$5:$A$360,A311,'ФОМС ЯН'!$B$5:$B$360)</f>
        <v>3060</v>
      </c>
      <c r="BU311">
        <f>SUMIF('ФСС ЯН'!$A$5:$A$375,A311,'ФСС ЯН'!$B$5:$B$375)</f>
        <v>1740</v>
      </c>
      <c r="BV311">
        <f>SUMIF('ФСС НС ЯН'!$A$5:$A$375,A311,'ФСС НС ЯН'!$B$5:$B$375)</f>
        <v>1260</v>
      </c>
      <c r="BW311">
        <f t="shared" si="160"/>
        <v>0</v>
      </c>
      <c r="BX311">
        <f t="shared" si="161"/>
        <v>0</v>
      </c>
      <c r="BY311">
        <f t="shared" si="162"/>
        <v>0</v>
      </c>
      <c r="BZ311">
        <f t="shared" si="163"/>
        <v>0</v>
      </c>
      <c r="CA311">
        <f t="shared" si="164"/>
        <v>0</v>
      </c>
      <c r="CB311">
        <f t="shared" si="165"/>
        <v>0</v>
      </c>
    </row>
    <row r="312" spans="1:80" s="33" customFormat="1" ht="11.1" hidden="1" customHeight="1" outlineLevel="2" collapsed="1" x14ac:dyDescent="0.2">
      <c r="A312" s="30" t="s">
        <v>334</v>
      </c>
      <c r="B312" s="65">
        <f>B313</f>
        <v>19</v>
      </c>
      <c r="C312" s="99"/>
      <c r="D312" s="35">
        <v>775885.56</v>
      </c>
      <c r="E312" s="35">
        <v>888236.3</v>
      </c>
      <c r="F312" s="32"/>
      <c r="G312" s="35">
        <v>210000</v>
      </c>
      <c r="H312" s="32"/>
      <c r="I312" s="35">
        <v>651248</v>
      </c>
      <c r="J312" s="32"/>
      <c r="K312" s="32"/>
      <c r="L312" s="32"/>
      <c r="M312" s="35">
        <v>4015.74</v>
      </c>
      <c r="N312" s="32"/>
      <c r="O312" s="32"/>
      <c r="P312" s="32"/>
      <c r="Q312" s="32"/>
      <c r="R312" s="32"/>
      <c r="S312" s="32"/>
      <c r="T312" s="35">
        <v>22972.560000000001</v>
      </c>
      <c r="U312" s="32"/>
      <c r="V312" s="31"/>
      <c r="W312" s="32"/>
      <c r="X312" s="31"/>
      <c r="Y312" s="32"/>
      <c r="Z312" s="32"/>
      <c r="AA312" s="32"/>
      <c r="AB312" s="32"/>
      <c r="AC312" s="32"/>
      <c r="AD312" s="32"/>
      <c r="AE312" s="32"/>
      <c r="AF312" s="32"/>
      <c r="AG312" s="35">
        <v>160760</v>
      </c>
      <c r="AH312" s="35">
        <v>160760</v>
      </c>
      <c r="AI312" s="35">
        <v>152282</v>
      </c>
      <c r="AJ312" s="35">
        <v>16276</v>
      </c>
      <c r="AK312" s="32"/>
      <c r="AL312" s="32"/>
      <c r="AM312" s="32"/>
      <c r="AN312" s="32"/>
      <c r="AO312" s="35">
        <v>136006</v>
      </c>
      <c r="AP312" s="35">
        <v>984767.12</v>
      </c>
      <c r="AQ312" s="35">
        <v>19986.560000000001</v>
      </c>
      <c r="AR312" s="35">
        <v>775880.56</v>
      </c>
      <c r="AS312" s="32"/>
      <c r="AT312" s="35">
        <v>188900</v>
      </c>
      <c r="AU312" s="32"/>
      <c r="AV312" s="35">
        <v>527072.74</v>
      </c>
      <c r="AW312" s="35"/>
      <c r="AX312" s="35"/>
      <c r="AY312" s="35"/>
      <c r="AZ312" s="35"/>
      <c r="BA312" s="35"/>
      <c r="BB312" s="35"/>
      <c r="BC312" s="35"/>
      <c r="BD312" s="35"/>
      <c r="BE312" s="35"/>
      <c r="BF312" s="35"/>
      <c r="BG312" s="35"/>
      <c r="BH312" s="35"/>
      <c r="BI312" s="35"/>
      <c r="BJ312" s="35"/>
      <c r="BK312" s="35"/>
      <c r="BL312" s="35"/>
      <c r="BM312" s="35"/>
      <c r="BN312" s="35"/>
      <c r="BO312" s="35"/>
      <c r="BP312" s="35"/>
      <c r="BQ312" s="35"/>
      <c r="BR312" s="65">
        <f t="shared" ref="BR312:CB312" si="175">BR313</f>
        <v>195471.38999999998</v>
      </c>
      <c r="BS312" s="65"/>
      <c r="BT312" s="65">
        <f t="shared" si="175"/>
        <v>14155.47</v>
      </c>
      <c r="BU312" s="65">
        <f t="shared" si="175"/>
        <v>19046.260000000002</v>
      </c>
      <c r="BV312" s="65">
        <f t="shared" si="175"/>
        <v>18658.629999999997</v>
      </c>
      <c r="BW312" s="65">
        <f t="shared" si="175"/>
        <v>0</v>
      </c>
      <c r="BX312" s="65">
        <f t="shared" si="175"/>
        <v>0</v>
      </c>
      <c r="BY312" s="65">
        <f t="shared" si="175"/>
        <v>0</v>
      </c>
      <c r="BZ312" s="65">
        <f t="shared" si="175"/>
        <v>0</v>
      </c>
      <c r="CA312" s="65">
        <f t="shared" si="175"/>
        <v>0</v>
      </c>
      <c r="CB312" s="65">
        <f t="shared" si="175"/>
        <v>0</v>
      </c>
    </row>
    <row r="313" spans="1:80" s="52" customFormat="1" ht="11.1" hidden="1" customHeight="1" outlineLevel="3" x14ac:dyDescent="0.2">
      <c r="A313" s="47" t="s">
        <v>335</v>
      </c>
      <c r="B313" s="67">
        <f>B317+B319+B321+B323+B338+B340+B314</f>
        <v>19</v>
      </c>
      <c r="C313" s="101"/>
      <c r="D313" s="48">
        <v>775885.56</v>
      </c>
      <c r="E313" s="48">
        <v>888236.3</v>
      </c>
      <c r="F313" s="49"/>
      <c r="G313" s="48">
        <v>210000</v>
      </c>
      <c r="H313" s="49"/>
      <c r="I313" s="48">
        <v>651248</v>
      </c>
      <c r="J313" s="49"/>
      <c r="K313" s="49"/>
      <c r="L313" s="49"/>
      <c r="M313" s="48">
        <v>4015.74</v>
      </c>
      <c r="N313" s="49"/>
      <c r="O313" s="49"/>
      <c r="P313" s="49"/>
      <c r="Q313" s="49"/>
      <c r="R313" s="49"/>
      <c r="S313" s="49"/>
      <c r="T313" s="48">
        <v>22972.560000000001</v>
      </c>
      <c r="U313" s="49"/>
      <c r="V313" s="51"/>
      <c r="W313" s="49"/>
      <c r="X313" s="51"/>
      <c r="Y313" s="49"/>
      <c r="Z313" s="49"/>
      <c r="AA313" s="49"/>
      <c r="AB313" s="49"/>
      <c r="AC313" s="49"/>
      <c r="AD313" s="49"/>
      <c r="AE313" s="49"/>
      <c r="AF313" s="49"/>
      <c r="AG313" s="48">
        <v>160760</v>
      </c>
      <c r="AH313" s="48">
        <v>160760</v>
      </c>
      <c r="AI313" s="48">
        <v>152282</v>
      </c>
      <c r="AJ313" s="48">
        <v>16276</v>
      </c>
      <c r="AK313" s="49"/>
      <c r="AL313" s="49"/>
      <c r="AM313" s="49"/>
      <c r="AN313" s="49"/>
      <c r="AO313" s="48">
        <v>136006</v>
      </c>
      <c r="AP313" s="48">
        <v>984767.12</v>
      </c>
      <c r="AQ313" s="48">
        <v>19986.560000000001</v>
      </c>
      <c r="AR313" s="48">
        <v>775880.56</v>
      </c>
      <c r="AS313" s="49"/>
      <c r="AT313" s="48">
        <v>188900</v>
      </c>
      <c r="AU313" s="49"/>
      <c r="AV313" s="48">
        <v>527072.74</v>
      </c>
      <c r="AW313" s="48"/>
      <c r="AX313" s="48"/>
      <c r="AY313" s="48"/>
      <c r="AZ313" s="48"/>
      <c r="BA313" s="48"/>
      <c r="BB313" s="48"/>
      <c r="BC313" s="48"/>
      <c r="BD313" s="48"/>
      <c r="BE313" s="48"/>
      <c r="BF313" s="48"/>
      <c r="BG313" s="48"/>
      <c r="BH313" s="48"/>
      <c r="BI313" s="48"/>
      <c r="BJ313" s="48"/>
      <c r="BK313" s="48"/>
      <c r="BL313" s="48"/>
      <c r="BM313" s="48"/>
      <c r="BN313" s="48"/>
      <c r="BO313" s="48"/>
      <c r="BP313" s="48"/>
      <c r="BQ313" s="48"/>
      <c r="BR313" s="67">
        <f t="shared" ref="BR313:BV313" si="176">BR317+BR319+BR321+BR323+BR338+BR340+BR314</f>
        <v>195471.38999999998</v>
      </c>
      <c r="BS313" s="67"/>
      <c r="BT313" s="67">
        <f t="shared" si="176"/>
        <v>14155.47</v>
      </c>
      <c r="BU313" s="67">
        <f t="shared" si="176"/>
        <v>19046.260000000002</v>
      </c>
      <c r="BV313" s="67">
        <f t="shared" si="176"/>
        <v>18658.629999999997</v>
      </c>
      <c r="BW313" s="67">
        <f t="shared" ref="BW313:CB313" si="177">BW317+BW319+BW321+BW323+BW338+BW340+BW314</f>
        <v>0</v>
      </c>
      <c r="BX313" s="67">
        <f t="shared" si="177"/>
        <v>0</v>
      </c>
      <c r="BY313" s="67">
        <f t="shared" si="177"/>
        <v>0</v>
      </c>
      <c r="BZ313" s="67">
        <f t="shared" si="177"/>
        <v>0</v>
      </c>
      <c r="CA313" s="67">
        <f t="shared" si="177"/>
        <v>0</v>
      </c>
      <c r="CB313" s="67">
        <f t="shared" si="177"/>
        <v>0</v>
      </c>
    </row>
    <row r="314" spans="1:80" s="27" customFormat="1" ht="11.1" hidden="1" customHeight="1" outlineLevel="4" x14ac:dyDescent="0.2">
      <c r="A314" s="28" t="s">
        <v>336</v>
      </c>
      <c r="B314" s="63">
        <f>SUM(B315:B316)</f>
        <v>2</v>
      </c>
      <c r="C314" s="100"/>
      <c r="D314" s="34">
        <v>97220</v>
      </c>
      <c r="E314" s="34">
        <v>115405</v>
      </c>
      <c r="F314" s="26"/>
      <c r="G314" s="26"/>
      <c r="H314" s="26"/>
      <c r="I314" s="34">
        <v>115405</v>
      </c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  <c r="AC314" s="26"/>
      <c r="AD314" s="26"/>
      <c r="AE314" s="26"/>
      <c r="AF314" s="26"/>
      <c r="AG314" s="34">
        <v>22940</v>
      </c>
      <c r="AH314" s="34">
        <v>22940</v>
      </c>
      <c r="AI314" s="34">
        <v>17985</v>
      </c>
      <c r="AJ314" s="26"/>
      <c r="AK314" s="26"/>
      <c r="AL314" s="26"/>
      <c r="AM314" s="26"/>
      <c r="AN314" s="26"/>
      <c r="AO314" s="34">
        <v>17985</v>
      </c>
      <c r="AP314" s="34">
        <v>127619</v>
      </c>
      <c r="AQ314" s="26"/>
      <c r="AR314" s="34">
        <v>97219</v>
      </c>
      <c r="AS314" s="26"/>
      <c r="AT314" s="34">
        <v>30400</v>
      </c>
      <c r="AU314" s="26"/>
      <c r="AV314" s="34">
        <v>67021</v>
      </c>
      <c r="AW314" s="34"/>
      <c r="AX314" s="34"/>
      <c r="AY314" s="34"/>
      <c r="AZ314" s="34"/>
      <c r="BA314" s="34"/>
      <c r="BB314" s="34"/>
      <c r="BC314" s="34"/>
      <c r="BD314" s="34"/>
      <c r="BE314" s="34"/>
      <c r="BF314" s="34"/>
      <c r="BG314" s="34"/>
      <c r="BH314" s="34"/>
      <c r="BI314" s="34"/>
      <c r="BJ314" s="34"/>
      <c r="BK314" s="34"/>
      <c r="BL314" s="34"/>
      <c r="BM314" s="34"/>
      <c r="BN314" s="34"/>
      <c r="BO314" s="34"/>
      <c r="BP314" s="34"/>
      <c r="BQ314" s="34"/>
      <c r="BR314" s="63">
        <f t="shared" ref="BR314:BV314" si="178">SUM(BR315:BR316)</f>
        <v>25389.1</v>
      </c>
      <c r="BS314" s="63"/>
      <c r="BT314" s="63">
        <f t="shared" si="178"/>
        <v>0</v>
      </c>
      <c r="BU314" s="63">
        <f t="shared" si="178"/>
        <v>2077.29</v>
      </c>
      <c r="BV314" s="63">
        <f t="shared" si="178"/>
        <v>2423.5</v>
      </c>
      <c r="BW314" s="63">
        <f t="shared" ref="BW314:CB314" si="179">SUM(BW315:BW316)</f>
        <v>0</v>
      </c>
      <c r="BX314" s="63">
        <f t="shared" si="179"/>
        <v>0</v>
      </c>
      <c r="BY314" s="63">
        <f t="shared" si="179"/>
        <v>0</v>
      </c>
      <c r="BZ314" s="63">
        <f t="shared" si="179"/>
        <v>0</v>
      </c>
      <c r="CA314" s="63">
        <f t="shared" si="179"/>
        <v>0</v>
      </c>
      <c r="CB314" s="63">
        <f t="shared" si="179"/>
        <v>0</v>
      </c>
    </row>
    <row r="315" spans="1:80" ht="11.1" hidden="1" customHeight="1" outlineLevel="5" x14ac:dyDescent="0.2">
      <c r="A315" s="19" t="s">
        <v>337</v>
      </c>
      <c r="B315" s="64">
        <f t="shared" si="159"/>
        <v>1</v>
      </c>
      <c r="C315" s="37"/>
      <c r="D315" s="17">
        <v>95749</v>
      </c>
      <c r="E315" s="17">
        <v>52024</v>
      </c>
      <c r="F315" s="13"/>
      <c r="G315" s="13"/>
      <c r="H315" s="13"/>
      <c r="I315" s="17">
        <v>52024</v>
      </c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7">
        <v>11470</v>
      </c>
      <c r="AH315" s="17">
        <v>11470</v>
      </c>
      <c r="AI315" s="17">
        <v>8254</v>
      </c>
      <c r="AJ315" s="13"/>
      <c r="AK315" s="13"/>
      <c r="AL315" s="13"/>
      <c r="AM315" s="13"/>
      <c r="AN315" s="13"/>
      <c r="AO315" s="17">
        <v>8254</v>
      </c>
      <c r="AP315" s="17">
        <v>110948</v>
      </c>
      <c r="AQ315" s="13"/>
      <c r="AR315" s="17">
        <v>95748</v>
      </c>
      <c r="AS315" s="13"/>
      <c r="AT315" s="17">
        <v>15200</v>
      </c>
      <c r="AU315" s="13"/>
      <c r="AV315" s="17">
        <v>28571</v>
      </c>
      <c r="AW315" s="93"/>
      <c r="AX315" s="93"/>
      <c r="AY315" s="93"/>
      <c r="AZ315" s="93"/>
      <c r="BA315" s="93"/>
      <c r="BB315" s="93"/>
      <c r="BC315" s="93"/>
      <c r="BD315" s="93"/>
      <c r="BE315" s="93"/>
      <c r="BF315" s="93"/>
      <c r="BG315" s="93"/>
      <c r="BH315" s="93"/>
      <c r="BI315" s="93"/>
      <c r="BJ315" s="93"/>
      <c r="BK315" s="93"/>
      <c r="BL315" s="93"/>
      <c r="BM315" s="93"/>
      <c r="BN315" s="93"/>
      <c r="BO315" s="93"/>
      <c r="BP315" s="93"/>
      <c r="BQ315" s="93"/>
      <c r="BR315">
        <f>SUMIF('ОПС ЯН'!$A$5:$A$375,A315,'ОПС ЯН'!$B$5:$B$375)</f>
        <v>11445.28</v>
      </c>
      <c r="BT315">
        <f>SUMIF('ФОМС ЯН'!$A$5:$A$360,A315,'ФОМС ЯН'!$B$5:$B$360)</f>
        <v>0</v>
      </c>
      <c r="BU315">
        <f>SUMIF('ФСС ЯН'!$A$5:$A$375,A315,'ФСС ЯН'!$B$5:$B$375)</f>
        <v>936.43</v>
      </c>
      <c r="BV315">
        <f>SUMIF('ФСС НС ЯН'!$A$5:$A$375,A315,'ФСС НС ЯН'!$B$5:$B$375)</f>
        <v>1092.5</v>
      </c>
      <c r="BW315">
        <f t="shared" si="160"/>
        <v>0</v>
      </c>
      <c r="BX315">
        <f t="shared" si="161"/>
        <v>0</v>
      </c>
      <c r="BY315">
        <f t="shared" si="162"/>
        <v>0</v>
      </c>
      <c r="BZ315">
        <f t="shared" si="163"/>
        <v>0</v>
      </c>
      <c r="CA315">
        <f t="shared" si="164"/>
        <v>0</v>
      </c>
      <c r="CB315">
        <f t="shared" si="165"/>
        <v>0</v>
      </c>
    </row>
    <row r="316" spans="1:80" ht="11.1" hidden="1" customHeight="1" outlineLevel="5" x14ac:dyDescent="0.2">
      <c r="A316" s="19" t="s">
        <v>338</v>
      </c>
      <c r="B316" s="64">
        <f t="shared" si="159"/>
        <v>1</v>
      </c>
      <c r="C316" s="37"/>
      <c r="D316" s="17">
        <v>1471</v>
      </c>
      <c r="E316" s="17">
        <v>63381</v>
      </c>
      <c r="F316" s="13"/>
      <c r="G316" s="13"/>
      <c r="H316" s="13"/>
      <c r="I316" s="17">
        <v>63381</v>
      </c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7">
        <v>11470</v>
      </c>
      <c r="AH316" s="17">
        <v>11470</v>
      </c>
      <c r="AI316" s="17">
        <v>9731</v>
      </c>
      <c r="AJ316" s="13"/>
      <c r="AK316" s="13"/>
      <c r="AL316" s="13"/>
      <c r="AM316" s="13"/>
      <c r="AN316" s="13"/>
      <c r="AO316" s="17">
        <v>9731</v>
      </c>
      <c r="AP316" s="17">
        <v>16671</v>
      </c>
      <c r="AQ316" s="13"/>
      <c r="AR316" s="17">
        <v>1471</v>
      </c>
      <c r="AS316" s="13"/>
      <c r="AT316" s="17">
        <v>15200</v>
      </c>
      <c r="AU316" s="13"/>
      <c r="AV316" s="17">
        <v>38450</v>
      </c>
      <c r="AW316" s="93"/>
      <c r="AX316" s="93"/>
      <c r="AY316" s="93"/>
      <c r="AZ316" s="93"/>
      <c r="BA316" s="93"/>
      <c r="BB316" s="93"/>
      <c r="BC316" s="93"/>
      <c r="BD316" s="93"/>
      <c r="BE316" s="93"/>
      <c r="BF316" s="93"/>
      <c r="BG316" s="93"/>
      <c r="BH316" s="93"/>
      <c r="BI316" s="93"/>
      <c r="BJ316" s="93"/>
      <c r="BK316" s="93"/>
      <c r="BL316" s="93"/>
      <c r="BM316" s="93"/>
      <c r="BN316" s="93"/>
      <c r="BO316" s="93"/>
      <c r="BP316" s="93"/>
      <c r="BQ316" s="93"/>
      <c r="BR316">
        <f>SUMIF('ОПС ЯН'!$A$5:$A$375,A316,'ОПС ЯН'!$B$5:$B$375)</f>
        <v>13943.82</v>
      </c>
      <c r="BT316">
        <f>SUMIF('ФОМС ЯН'!$A$5:$A$360,A316,'ФОМС ЯН'!$B$5:$B$360)</f>
        <v>0</v>
      </c>
      <c r="BU316">
        <f>SUMIF('ФСС ЯН'!$A$5:$A$375,A316,'ФСС ЯН'!$B$5:$B$375)</f>
        <v>1140.8599999999999</v>
      </c>
      <c r="BV316">
        <f>SUMIF('ФСС НС ЯН'!$A$5:$A$375,A316,'ФСС НС ЯН'!$B$5:$B$375)</f>
        <v>1331</v>
      </c>
      <c r="BW316">
        <f t="shared" si="160"/>
        <v>0</v>
      </c>
      <c r="BX316">
        <f t="shared" si="161"/>
        <v>0</v>
      </c>
      <c r="BY316">
        <f t="shared" si="162"/>
        <v>0</v>
      </c>
      <c r="BZ316">
        <f t="shared" si="163"/>
        <v>0</v>
      </c>
      <c r="CA316">
        <f t="shared" si="164"/>
        <v>0</v>
      </c>
      <c r="CB316">
        <f t="shared" si="165"/>
        <v>0</v>
      </c>
    </row>
    <row r="317" spans="1:80" s="27" customFormat="1" ht="11.1" hidden="1" customHeight="1" outlineLevel="4" x14ac:dyDescent="0.2">
      <c r="A317" s="28" t="s">
        <v>339</v>
      </c>
      <c r="B317" s="63">
        <f>SUM(B318)</f>
        <v>1</v>
      </c>
      <c r="C317" s="100"/>
      <c r="D317" s="34">
        <v>59162.79</v>
      </c>
      <c r="E317" s="34">
        <v>45000</v>
      </c>
      <c r="F317" s="26"/>
      <c r="G317" s="34">
        <v>45000</v>
      </c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  <c r="AC317" s="26"/>
      <c r="AD317" s="26"/>
      <c r="AE317" s="26"/>
      <c r="AF317" s="26"/>
      <c r="AG317" s="26"/>
      <c r="AH317" s="26"/>
      <c r="AI317" s="34">
        <v>5850</v>
      </c>
      <c r="AJ317" s="26"/>
      <c r="AK317" s="26"/>
      <c r="AL317" s="26"/>
      <c r="AM317" s="26"/>
      <c r="AN317" s="26"/>
      <c r="AO317" s="34">
        <v>5850</v>
      </c>
      <c r="AP317" s="34">
        <v>78662.789999999994</v>
      </c>
      <c r="AQ317" s="26"/>
      <c r="AR317" s="34">
        <v>59162.79</v>
      </c>
      <c r="AS317" s="26"/>
      <c r="AT317" s="34">
        <v>19500</v>
      </c>
      <c r="AU317" s="26"/>
      <c r="AV317" s="34">
        <v>19650</v>
      </c>
      <c r="AW317" s="34"/>
      <c r="AX317" s="34"/>
      <c r="AY317" s="34"/>
      <c r="AZ317" s="34"/>
      <c r="BA317" s="34"/>
      <c r="BB317" s="34"/>
      <c r="BC317" s="34"/>
      <c r="BD317" s="34"/>
      <c r="BE317" s="34"/>
      <c r="BF317" s="34"/>
      <c r="BG317" s="34"/>
      <c r="BH317" s="34"/>
      <c r="BI317" s="34"/>
      <c r="BJ317" s="34"/>
      <c r="BK317" s="34"/>
      <c r="BL317" s="34"/>
      <c r="BM317" s="34"/>
      <c r="BN317" s="34"/>
      <c r="BO317" s="34"/>
      <c r="BP317" s="34"/>
      <c r="BQ317" s="34"/>
      <c r="BR317" s="63">
        <f t="shared" ref="BR317:CB317" si="180">SUM(BR318)</f>
        <v>9900</v>
      </c>
      <c r="BS317" s="63"/>
      <c r="BT317" s="63">
        <f t="shared" si="180"/>
        <v>2295</v>
      </c>
      <c r="BU317" s="63">
        <f t="shared" si="180"/>
        <v>1305</v>
      </c>
      <c r="BV317" s="63">
        <f t="shared" si="180"/>
        <v>945</v>
      </c>
      <c r="BW317" s="63">
        <f t="shared" si="180"/>
        <v>0</v>
      </c>
      <c r="BX317" s="63">
        <f t="shared" si="180"/>
        <v>0</v>
      </c>
      <c r="BY317" s="63">
        <f t="shared" si="180"/>
        <v>0</v>
      </c>
      <c r="BZ317" s="63">
        <f t="shared" si="180"/>
        <v>0</v>
      </c>
      <c r="CA317" s="63">
        <f t="shared" si="180"/>
        <v>0</v>
      </c>
      <c r="CB317" s="63">
        <f t="shared" si="180"/>
        <v>0</v>
      </c>
    </row>
    <row r="318" spans="1:80" ht="11.1" hidden="1" customHeight="1" outlineLevel="5" x14ac:dyDescent="0.2">
      <c r="A318" s="19" t="s">
        <v>340</v>
      </c>
      <c r="B318" s="64">
        <f t="shared" si="159"/>
        <v>1</v>
      </c>
      <c r="C318" s="37"/>
      <c r="D318" s="17">
        <v>59162.79</v>
      </c>
      <c r="E318" s="17">
        <v>45000</v>
      </c>
      <c r="F318" s="13"/>
      <c r="G318" s="17">
        <v>45000</v>
      </c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7">
        <v>5850</v>
      </c>
      <c r="AJ318" s="13"/>
      <c r="AK318" s="13"/>
      <c r="AL318" s="13"/>
      <c r="AM318" s="13"/>
      <c r="AN318" s="13"/>
      <c r="AO318" s="17">
        <v>5850</v>
      </c>
      <c r="AP318" s="17">
        <v>78662.789999999994</v>
      </c>
      <c r="AQ318" s="13"/>
      <c r="AR318" s="17">
        <v>59162.79</v>
      </c>
      <c r="AS318" s="13"/>
      <c r="AT318" s="17">
        <v>19500</v>
      </c>
      <c r="AU318" s="13"/>
      <c r="AV318" s="17">
        <v>19650</v>
      </c>
      <c r="AW318" s="93"/>
      <c r="AX318" s="93"/>
      <c r="AY318" s="93"/>
      <c r="AZ318" s="93"/>
      <c r="BA318" s="93"/>
      <c r="BB318" s="93"/>
      <c r="BC318" s="93"/>
      <c r="BD318" s="93"/>
      <c r="BE318" s="93"/>
      <c r="BF318" s="93"/>
      <c r="BG318" s="93"/>
      <c r="BH318" s="93"/>
      <c r="BI318" s="93"/>
      <c r="BJ318" s="93"/>
      <c r="BK318" s="93"/>
      <c r="BL318" s="93"/>
      <c r="BM318" s="93"/>
      <c r="BN318" s="93"/>
      <c r="BO318" s="93"/>
      <c r="BP318" s="93"/>
      <c r="BQ318" s="93"/>
      <c r="BR318">
        <f>SUMIF('ОПС ЯН'!$A$5:$A$375,A318,'ОПС ЯН'!$B$5:$B$375)</f>
        <v>9900</v>
      </c>
      <c r="BT318">
        <f>SUMIF('ФОМС ЯН'!$A$5:$A$360,A318,'ФОМС ЯН'!$B$5:$B$360)</f>
        <v>2295</v>
      </c>
      <c r="BU318">
        <f>SUMIF('ФСС ЯН'!$A$5:$A$375,A318,'ФСС ЯН'!$B$5:$B$375)</f>
        <v>1305</v>
      </c>
      <c r="BV318">
        <f>SUMIF('ФСС НС ЯН'!$A$5:$A$375,A318,'ФСС НС ЯН'!$B$5:$B$375)</f>
        <v>945</v>
      </c>
      <c r="BW318">
        <f t="shared" si="160"/>
        <v>0</v>
      </c>
      <c r="BX318">
        <f t="shared" si="161"/>
        <v>0</v>
      </c>
      <c r="BY318">
        <f t="shared" si="162"/>
        <v>0</v>
      </c>
      <c r="BZ318">
        <f t="shared" si="163"/>
        <v>0</v>
      </c>
      <c r="CA318">
        <f t="shared" si="164"/>
        <v>0</v>
      </c>
      <c r="CB318">
        <f t="shared" si="165"/>
        <v>0</v>
      </c>
    </row>
    <row r="319" spans="1:80" s="27" customFormat="1" ht="11.1" hidden="1" customHeight="1" outlineLevel="4" x14ac:dyDescent="0.2">
      <c r="A319" s="28" t="s">
        <v>341</v>
      </c>
      <c r="B319" s="63">
        <f>SUM(B320)</f>
        <v>1</v>
      </c>
      <c r="C319" s="100"/>
      <c r="D319" s="34">
        <v>39588.46</v>
      </c>
      <c r="E319" s="34">
        <v>63917.440000000002</v>
      </c>
      <c r="F319" s="26"/>
      <c r="G319" s="34">
        <v>40000</v>
      </c>
      <c r="H319" s="26"/>
      <c r="I319" s="26"/>
      <c r="J319" s="26"/>
      <c r="K319" s="26"/>
      <c r="L319" s="26"/>
      <c r="M319" s="43">
        <v>944.88</v>
      </c>
      <c r="N319" s="26"/>
      <c r="O319" s="26"/>
      <c r="P319" s="26"/>
      <c r="Q319" s="26"/>
      <c r="R319" s="26"/>
      <c r="S319" s="26"/>
      <c r="T319" s="34">
        <v>22972.560000000001</v>
      </c>
      <c r="U319" s="26"/>
      <c r="V319" s="26"/>
      <c r="W319" s="26"/>
      <c r="X319" s="25"/>
      <c r="Y319" s="26"/>
      <c r="Z319" s="26"/>
      <c r="AA319" s="26"/>
      <c r="AB319" s="26"/>
      <c r="AC319" s="26"/>
      <c r="AD319" s="26"/>
      <c r="AE319" s="26"/>
      <c r="AF319" s="26"/>
      <c r="AG319" s="43">
        <v>90</v>
      </c>
      <c r="AH319" s="43">
        <v>90</v>
      </c>
      <c r="AI319" s="34">
        <v>8321</v>
      </c>
      <c r="AJ319" s="26"/>
      <c r="AK319" s="26"/>
      <c r="AL319" s="26"/>
      <c r="AM319" s="26"/>
      <c r="AN319" s="26"/>
      <c r="AO319" s="34">
        <v>8321</v>
      </c>
      <c r="AP319" s="34">
        <v>76975.02</v>
      </c>
      <c r="AQ319" s="34">
        <v>19986.560000000001</v>
      </c>
      <c r="AR319" s="34">
        <v>39588.46</v>
      </c>
      <c r="AS319" s="26"/>
      <c r="AT319" s="34">
        <v>17400</v>
      </c>
      <c r="AU319" s="26"/>
      <c r="AV319" s="34">
        <v>18209.88</v>
      </c>
      <c r="AW319" s="34"/>
      <c r="AX319" s="34"/>
      <c r="AY319" s="34"/>
      <c r="AZ319" s="34"/>
      <c r="BA319" s="34"/>
      <c r="BB319" s="34"/>
      <c r="BC319" s="34"/>
      <c r="BD319" s="34"/>
      <c r="BE319" s="34"/>
      <c r="BF319" s="34"/>
      <c r="BG319" s="34"/>
      <c r="BH319" s="34"/>
      <c r="BI319" s="34"/>
      <c r="BJ319" s="34"/>
      <c r="BK319" s="34"/>
      <c r="BL319" s="34"/>
      <c r="BM319" s="34"/>
      <c r="BN319" s="34"/>
      <c r="BO319" s="34"/>
      <c r="BP319" s="34"/>
      <c r="BQ319" s="34"/>
      <c r="BR319" s="63">
        <f t="shared" ref="BR319:CB319" si="181">SUM(BR320)</f>
        <v>14081.64</v>
      </c>
      <c r="BS319" s="63"/>
      <c r="BT319" s="63">
        <f t="shared" si="181"/>
        <v>3264.38</v>
      </c>
      <c r="BU319" s="63">
        <f t="shared" si="181"/>
        <v>1856.22</v>
      </c>
      <c r="BV319" s="63">
        <f t="shared" si="181"/>
        <v>1344.16</v>
      </c>
      <c r="BW319" s="63">
        <f t="shared" si="181"/>
        <v>0</v>
      </c>
      <c r="BX319" s="63">
        <f t="shared" si="181"/>
        <v>0</v>
      </c>
      <c r="BY319" s="63">
        <f t="shared" si="181"/>
        <v>0</v>
      </c>
      <c r="BZ319" s="63">
        <f t="shared" si="181"/>
        <v>0</v>
      </c>
      <c r="CA319" s="63">
        <f t="shared" si="181"/>
        <v>0</v>
      </c>
      <c r="CB319" s="63">
        <f t="shared" si="181"/>
        <v>0</v>
      </c>
    </row>
    <row r="320" spans="1:80" ht="11.1" hidden="1" customHeight="1" outlineLevel="5" x14ac:dyDescent="0.2">
      <c r="A320" s="19" t="s">
        <v>342</v>
      </c>
      <c r="B320" s="64">
        <f t="shared" si="159"/>
        <v>1</v>
      </c>
      <c r="C320" s="37"/>
      <c r="D320" s="17">
        <v>39588.46</v>
      </c>
      <c r="E320" s="17">
        <v>63917.440000000002</v>
      </c>
      <c r="F320" s="13"/>
      <c r="G320" s="17">
        <v>40000</v>
      </c>
      <c r="H320" s="13"/>
      <c r="I320" s="13"/>
      <c r="J320" s="13"/>
      <c r="K320" s="13"/>
      <c r="L320" s="13"/>
      <c r="M320" s="16">
        <v>944.88</v>
      </c>
      <c r="N320" s="13"/>
      <c r="O320" s="13"/>
      <c r="P320" s="13"/>
      <c r="Q320" s="13"/>
      <c r="R320" s="13"/>
      <c r="S320" s="13"/>
      <c r="T320" s="17">
        <v>22972.560000000001</v>
      </c>
      <c r="U320" s="13"/>
      <c r="V320" s="13"/>
      <c r="W320" s="13"/>
      <c r="X320" s="12"/>
      <c r="Y320" s="13"/>
      <c r="Z320" s="13"/>
      <c r="AA320" s="13"/>
      <c r="AB320" s="13"/>
      <c r="AC320" s="13"/>
      <c r="AD320" s="13"/>
      <c r="AE320" s="13"/>
      <c r="AF320" s="13"/>
      <c r="AG320" s="16">
        <v>90</v>
      </c>
      <c r="AH320" s="16">
        <v>90</v>
      </c>
      <c r="AI320" s="17">
        <v>8321</v>
      </c>
      <c r="AJ320" s="13"/>
      <c r="AK320" s="13"/>
      <c r="AL320" s="13"/>
      <c r="AM320" s="13"/>
      <c r="AN320" s="13"/>
      <c r="AO320" s="17">
        <v>8321</v>
      </c>
      <c r="AP320" s="17">
        <v>76975.02</v>
      </c>
      <c r="AQ320" s="17">
        <v>19986.560000000001</v>
      </c>
      <c r="AR320" s="17">
        <v>39588.46</v>
      </c>
      <c r="AS320" s="13"/>
      <c r="AT320" s="17">
        <v>17400</v>
      </c>
      <c r="AU320" s="13"/>
      <c r="AV320" s="17">
        <v>18209.88</v>
      </c>
      <c r="AW320" s="93"/>
      <c r="AX320" s="93"/>
      <c r="AY320" s="93"/>
      <c r="AZ320" s="93"/>
      <c r="BA320" s="93"/>
      <c r="BB320" s="93"/>
      <c r="BC320" s="93"/>
      <c r="BD320" s="93"/>
      <c r="BE320" s="93"/>
      <c r="BF320" s="93"/>
      <c r="BG320" s="93"/>
      <c r="BH320" s="93"/>
      <c r="BI320" s="93"/>
      <c r="BJ320" s="93"/>
      <c r="BK320" s="93"/>
      <c r="BL320" s="93"/>
      <c r="BM320" s="93"/>
      <c r="BN320" s="93"/>
      <c r="BO320" s="93"/>
      <c r="BP320" s="93"/>
      <c r="BQ320" s="93"/>
      <c r="BR320">
        <f>SUMIF('ОПС ЯН'!$A$5:$A$375,A320,'ОПС ЯН'!$B$5:$B$375)</f>
        <v>14081.64</v>
      </c>
      <c r="BT320">
        <f>SUMIF('ФОМС ЯН'!$A$5:$A$360,A320,'ФОМС ЯН'!$B$5:$B$360)</f>
        <v>3264.38</v>
      </c>
      <c r="BU320">
        <f>SUMIF('ФСС ЯН'!$A$5:$A$375,A320,'ФСС ЯН'!$B$5:$B$375)</f>
        <v>1856.22</v>
      </c>
      <c r="BV320">
        <f>SUMIF('ФСС НС ЯН'!$A$5:$A$375,A320,'ФСС НС ЯН'!$B$5:$B$375)</f>
        <v>1344.16</v>
      </c>
      <c r="BW320">
        <f t="shared" si="160"/>
        <v>0</v>
      </c>
      <c r="BX320">
        <f t="shared" si="161"/>
        <v>0</v>
      </c>
      <c r="BY320">
        <f t="shared" si="162"/>
        <v>0</v>
      </c>
      <c r="BZ320">
        <f t="shared" si="163"/>
        <v>0</v>
      </c>
      <c r="CA320">
        <f t="shared" si="164"/>
        <v>0</v>
      </c>
      <c r="CB320">
        <f t="shared" si="165"/>
        <v>0</v>
      </c>
    </row>
    <row r="321" spans="1:80" s="27" customFormat="1" ht="11.1" hidden="1" customHeight="1" outlineLevel="4" x14ac:dyDescent="0.2">
      <c r="A321" s="28" t="s">
        <v>343</v>
      </c>
      <c r="B321" s="63">
        <f>SUM(B322)</f>
        <v>1</v>
      </c>
      <c r="C321" s="100"/>
      <c r="D321" s="34">
        <v>38550</v>
      </c>
      <c r="E321" s="34">
        <v>31771.65</v>
      </c>
      <c r="F321" s="26"/>
      <c r="G321" s="34">
        <v>30000</v>
      </c>
      <c r="H321" s="26"/>
      <c r="I321" s="26"/>
      <c r="J321" s="26"/>
      <c r="K321" s="26"/>
      <c r="L321" s="26"/>
      <c r="M321" s="34">
        <v>1771.65</v>
      </c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  <c r="AC321" s="26"/>
      <c r="AD321" s="26"/>
      <c r="AE321" s="26"/>
      <c r="AF321" s="26"/>
      <c r="AG321" s="26"/>
      <c r="AH321" s="26"/>
      <c r="AI321" s="34">
        <v>4130</v>
      </c>
      <c r="AJ321" s="26"/>
      <c r="AK321" s="26"/>
      <c r="AL321" s="26"/>
      <c r="AM321" s="26"/>
      <c r="AN321" s="26"/>
      <c r="AO321" s="34">
        <v>4130</v>
      </c>
      <c r="AP321" s="34">
        <v>51550</v>
      </c>
      <c r="AQ321" s="26"/>
      <c r="AR321" s="34">
        <v>38550</v>
      </c>
      <c r="AS321" s="26"/>
      <c r="AT321" s="34">
        <v>13000</v>
      </c>
      <c r="AU321" s="26"/>
      <c r="AV321" s="34">
        <v>14641.65</v>
      </c>
      <c r="AW321" s="34"/>
      <c r="AX321" s="34"/>
      <c r="AY321" s="34"/>
      <c r="AZ321" s="34"/>
      <c r="BA321" s="34"/>
      <c r="BB321" s="34"/>
      <c r="BC321" s="34"/>
      <c r="BD321" s="34"/>
      <c r="BE321" s="34"/>
      <c r="BF321" s="34"/>
      <c r="BG321" s="34"/>
      <c r="BH321" s="34"/>
      <c r="BI321" s="34"/>
      <c r="BJ321" s="34"/>
      <c r="BK321" s="34"/>
      <c r="BL321" s="34"/>
      <c r="BM321" s="34"/>
      <c r="BN321" s="34"/>
      <c r="BO321" s="34"/>
      <c r="BP321" s="34"/>
      <c r="BQ321" s="34"/>
      <c r="BR321" s="63">
        <f t="shared" ref="BR321:CB321" si="182">SUM(BR322)</f>
        <v>6989.76</v>
      </c>
      <c r="BS321" s="63"/>
      <c r="BT321" s="63">
        <f t="shared" si="182"/>
        <v>1620.35</v>
      </c>
      <c r="BU321" s="63">
        <f t="shared" si="182"/>
        <v>921.38</v>
      </c>
      <c r="BV321" s="63">
        <f t="shared" si="182"/>
        <v>667.2</v>
      </c>
      <c r="BW321" s="63">
        <f t="shared" si="182"/>
        <v>0</v>
      </c>
      <c r="BX321" s="63">
        <f t="shared" si="182"/>
        <v>0</v>
      </c>
      <c r="BY321" s="63">
        <f t="shared" si="182"/>
        <v>0</v>
      </c>
      <c r="BZ321" s="63">
        <f t="shared" si="182"/>
        <v>0</v>
      </c>
      <c r="CA321" s="63">
        <f t="shared" si="182"/>
        <v>0</v>
      </c>
      <c r="CB321" s="63">
        <f t="shared" si="182"/>
        <v>0</v>
      </c>
    </row>
    <row r="322" spans="1:80" ht="11.1" hidden="1" customHeight="1" outlineLevel="5" x14ac:dyDescent="0.2">
      <c r="A322" s="19" t="s">
        <v>344</v>
      </c>
      <c r="B322" s="64">
        <f t="shared" si="159"/>
        <v>1</v>
      </c>
      <c r="C322" s="37"/>
      <c r="D322" s="17">
        <v>38550</v>
      </c>
      <c r="E322" s="17">
        <v>31771.65</v>
      </c>
      <c r="F322" s="13"/>
      <c r="G322" s="17">
        <v>30000</v>
      </c>
      <c r="H322" s="13"/>
      <c r="I322" s="13"/>
      <c r="J322" s="13"/>
      <c r="K322" s="13"/>
      <c r="L322" s="13"/>
      <c r="M322" s="17">
        <v>1771.65</v>
      </c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7">
        <v>4130</v>
      </c>
      <c r="AJ322" s="13"/>
      <c r="AK322" s="13"/>
      <c r="AL322" s="13"/>
      <c r="AM322" s="13"/>
      <c r="AN322" s="13"/>
      <c r="AO322" s="17">
        <v>4130</v>
      </c>
      <c r="AP322" s="17">
        <v>51550</v>
      </c>
      <c r="AQ322" s="13"/>
      <c r="AR322" s="17">
        <v>38550</v>
      </c>
      <c r="AS322" s="13"/>
      <c r="AT322" s="17">
        <v>13000</v>
      </c>
      <c r="AU322" s="13"/>
      <c r="AV322" s="17">
        <v>14641.65</v>
      </c>
      <c r="AW322" s="93"/>
      <c r="AX322" s="93"/>
      <c r="AY322" s="93"/>
      <c r="AZ322" s="93"/>
      <c r="BA322" s="93"/>
      <c r="BB322" s="93"/>
      <c r="BC322" s="93"/>
      <c r="BD322" s="93"/>
      <c r="BE322" s="93"/>
      <c r="BF322" s="93"/>
      <c r="BG322" s="93"/>
      <c r="BH322" s="93"/>
      <c r="BI322" s="93"/>
      <c r="BJ322" s="93"/>
      <c r="BK322" s="93"/>
      <c r="BL322" s="93"/>
      <c r="BM322" s="93"/>
      <c r="BN322" s="93"/>
      <c r="BO322" s="93"/>
      <c r="BP322" s="93"/>
      <c r="BQ322" s="93"/>
      <c r="BR322">
        <f>SUMIF('ОПС ЯН'!$A$5:$A$375,A322,'ОПС ЯН'!$B$5:$B$375)</f>
        <v>6989.76</v>
      </c>
      <c r="BT322">
        <f>SUMIF('ФОМС ЯН'!$A$5:$A$360,A322,'ФОМС ЯН'!$B$5:$B$360)</f>
        <v>1620.35</v>
      </c>
      <c r="BU322">
        <f>SUMIF('ФСС ЯН'!$A$5:$A$375,A322,'ФСС ЯН'!$B$5:$B$375)</f>
        <v>921.38</v>
      </c>
      <c r="BV322">
        <f>SUMIF('ФСС НС ЯН'!$A$5:$A$375,A322,'ФСС НС ЯН'!$B$5:$B$375)</f>
        <v>667.2</v>
      </c>
      <c r="BW322">
        <f t="shared" si="160"/>
        <v>0</v>
      </c>
      <c r="BX322">
        <f t="shared" si="161"/>
        <v>0</v>
      </c>
      <c r="BY322">
        <f t="shared" si="162"/>
        <v>0</v>
      </c>
      <c r="BZ322">
        <f t="shared" si="163"/>
        <v>0</v>
      </c>
      <c r="CA322">
        <f t="shared" si="164"/>
        <v>0</v>
      </c>
      <c r="CB322">
        <f t="shared" si="165"/>
        <v>0</v>
      </c>
    </row>
    <row r="323" spans="1:80" s="27" customFormat="1" ht="11.1" hidden="1" customHeight="1" outlineLevel="4" x14ac:dyDescent="0.2">
      <c r="A323" s="28" t="s">
        <v>345</v>
      </c>
      <c r="B323" s="63">
        <f>SUM(B324:B337)</f>
        <v>12</v>
      </c>
      <c r="C323" s="100"/>
      <c r="D323" s="34">
        <v>443827</v>
      </c>
      <c r="E323" s="34">
        <v>535843</v>
      </c>
      <c r="F323" s="26"/>
      <c r="G323" s="26"/>
      <c r="H323" s="26"/>
      <c r="I323" s="34">
        <v>535843</v>
      </c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5"/>
      <c r="W323" s="26"/>
      <c r="X323" s="25"/>
      <c r="Y323" s="26"/>
      <c r="Z323" s="26"/>
      <c r="AA323" s="26"/>
      <c r="AB323" s="26"/>
      <c r="AC323" s="26"/>
      <c r="AD323" s="26"/>
      <c r="AE323" s="26"/>
      <c r="AF323" s="26"/>
      <c r="AG323" s="34">
        <v>137550</v>
      </c>
      <c r="AH323" s="34">
        <v>137550</v>
      </c>
      <c r="AI323" s="34">
        <v>87542</v>
      </c>
      <c r="AJ323" s="26"/>
      <c r="AK323" s="26"/>
      <c r="AL323" s="26"/>
      <c r="AM323" s="26"/>
      <c r="AN323" s="26"/>
      <c r="AO323" s="34">
        <v>87542</v>
      </c>
      <c r="AP323" s="34">
        <v>516923</v>
      </c>
      <c r="AQ323" s="26"/>
      <c r="AR323" s="34">
        <v>443823</v>
      </c>
      <c r="AS323" s="26"/>
      <c r="AT323" s="34">
        <v>73100</v>
      </c>
      <c r="AU323" s="26"/>
      <c r="AV323" s="34">
        <v>375205</v>
      </c>
      <c r="AW323" s="34"/>
      <c r="AX323" s="34"/>
      <c r="AY323" s="34"/>
      <c r="AZ323" s="34"/>
      <c r="BA323" s="34"/>
      <c r="BB323" s="34"/>
      <c r="BC323" s="34"/>
      <c r="BD323" s="34"/>
      <c r="BE323" s="34"/>
      <c r="BF323" s="34"/>
      <c r="BG323" s="34"/>
      <c r="BH323" s="34"/>
      <c r="BI323" s="34"/>
      <c r="BJ323" s="34"/>
      <c r="BK323" s="34"/>
      <c r="BL323" s="34"/>
      <c r="BM323" s="34"/>
      <c r="BN323" s="34"/>
      <c r="BO323" s="34"/>
      <c r="BP323" s="34"/>
      <c r="BQ323" s="34"/>
      <c r="BR323" s="63">
        <f t="shared" ref="BR323:CB323" si="183">SUM(BR324:BR337)</f>
        <v>117885.45999999999</v>
      </c>
      <c r="BS323" s="63"/>
      <c r="BT323" s="63">
        <f t="shared" si="183"/>
        <v>2055.3000000000002</v>
      </c>
      <c r="BU323" s="63">
        <f t="shared" si="183"/>
        <v>10088.469999999999</v>
      </c>
      <c r="BV323" s="63">
        <f t="shared" si="183"/>
        <v>11252.71</v>
      </c>
      <c r="BW323" s="63">
        <f t="shared" si="183"/>
        <v>0</v>
      </c>
      <c r="BX323" s="63">
        <f t="shared" si="183"/>
        <v>0</v>
      </c>
      <c r="BY323" s="63">
        <f t="shared" si="183"/>
        <v>0</v>
      </c>
      <c r="BZ323" s="63">
        <f t="shared" si="183"/>
        <v>0</v>
      </c>
      <c r="CA323" s="63">
        <f t="shared" si="183"/>
        <v>0</v>
      </c>
      <c r="CB323" s="63">
        <f t="shared" si="183"/>
        <v>0</v>
      </c>
    </row>
    <row r="324" spans="1:80" ht="11.1" hidden="1" customHeight="1" outlineLevel="5" x14ac:dyDescent="0.2">
      <c r="A324" s="19" t="s">
        <v>346</v>
      </c>
      <c r="B324" s="64">
        <f t="shared" si="159"/>
        <v>1</v>
      </c>
      <c r="C324" s="37"/>
      <c r="D324" s="17">
        <v>84941</v>
      </c>
      <c r="E324" s="17">
        <v>40300</v>
      </c>
      <c r="F324" s="13"/>
      <c r="G324" s="13"/>
      <c r="H324" s="13"/>
      <c r="I324" s="17">
        <v>40300</v>
      </c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7">
        <v>11470</v>
      </c>
      <c r="AH324" s="17">
        <v>11470</v>
      </c>
      <c r="AI324" s="17">
        <v>6730</v>
      </c>
      <c r="AJ324" s="13"/>
      <c r="AK324" s="13"/>
      <c r="AL324" s="13"/>
      <c r="AM324" s="13"/>
      <c r="AN324" s="13"/>
      <c r="AO324" s="17">
        <v>6730</v>
      </c>
      <c r="AP324" s="17">
        <v>91440</v>
      </c>
      <c r="AQ324" s="13"/>
      <c r="AR324" s="17">
        <v>84940</v>
      </c>
      <c r="AS324" s="13"/>
      <c r="AT324" s="17">
        <v>6500</v>
      </c>
      <c r="AU324" s="13"/>
      <c r="AV324" s="17">
        <v>27071</v>
      </c>
      <c r="AW324" s="93"/>
      <c r="AX324" s="93"/>
      <c r="AY324" s="93"/>
      <c r="AZ324" s="93"/>
      <c r="BA324" s="93"/>
      <c r="BB324" s="93"/>
      <c r="BC324" s="93"/>
      <c r="BD324" s="93"/>
      <c r="BE324" s="93"/>
      <c r="BF324" s="93"/>
      <c r="BG324" s="93"/>
      <c r="BH324" s="93"/>
      <c r="BI324" s="93"/>
      <c r="BJ324" s="93"/>
      <c r="BK324" s="93"/>
      <c r="BL324" s="93"/>
      <c r="BM324" s="93"/>
      <c r="BN324" s="93"/>
      <c r="BO324" s="93"/>
      <c r="BP324" s="93"/>
      <c r="BQ324" s="93"/>
      <c r="BR324">
        <f>SUMIF('ОПС ЯН'!$A$5:$A$375,A324,'ОПС ЯН'!$B$5:$B$375)</f>
        <v>8866</v>
      </c>
      <c r="BT324">
        <f>SUMIF('ФОМС ЯН'!$A$5:$A$360,A324,'ФОМС ЯН'!$B$5:$B$360)</f>
        <v>0</v>
      </c>
      <c r="BU324">
        <f>SUMIF('ФСС ЯН'!$A$5:$A$375,A324,'ФСС ЯН'!$B$5:$B$375)</f>
        <v>725.4</v>
      </c>
      <c r="BV324">
        <f>SUMIF('ФСС НС ЯН'!$A$5:$A$375,A324,'ФСС НС ЯН'!$B$5:$B$375)</f>
        <v>846.3</v>
      </c>
      <c r="BW324">
        <f t="shared" si="160"/>
        <v>0</v>
      </c>
      <c r="BX324">
        <f t="shared" si="161"/>
        <v>0</v>
      </c>
      <c r="BY324">
        <f t="shared" si="162"/>
        <v>0</v>
      </c>
      <c r="BZ324">
        <f t="shared" si="163"/>
        <v>0</v>
      </c>
      <c r="CA324">
        <f t="shared" si="164"/>
        <v>0</v>
      </c>
      <c r="CB324">
        <f t="shared" si="165"/>
        <v>0</v>
      </c>
    </row>
    <row r="325" spans="1:80" ht="11.1" hidden="1" customHeight="1" outlineLevel="5" x14ac:dyDescent="0.2">
      <c r="A325" s="19" t="s">
        <v>347</v>
      </c>
      <c r="B325" s="64">
        <f t="shared" si="159"/>
        <v>1</v>
      </c>
      <c r="C325" s="37"/>
      <c r="D325" s="17">
        <v>84291</v>
      </c>
      <c r="E325" s="17">
        <v>40300</v>
      </c>
      <c r="F325" s="13"/>
      <c r="G325" s="13"/>
      <c r="H325" s="13"/>
      <c r="I325" s="17">
        <v>40300</v>
      </c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7">
        <v>11470</v>
      </c>
      <c r="AH325" s="17">
        <v>11470</v>
      </c>
      <c r="AI325" s="17">
        <v>6730</v>
      </c>
      <c r="AJ325" s="13"/>
      <c r="AK325" s="13"/>
      <c r="AL325" s="13"/>
      <c r="AM325" s="13"/>
      <c r="AN325" s="13"/>
      <c r="AO325" s="17">
        <v>6730</v>
      </c>
      <c r="AP325" s="17">
        <v>90790</v>
      </c>
      <c r="AQ325" s="13"/>
      <c r="AR325" s="17">
        <v>84290</v>
      </c>
      <c r="AS325" s="13"/>
      <c r="AT325" s="17">
        <v>6500</v>
      </c>
      <c r="AU325" s="13"/>
      <c r="AV325" s="17">
        <v>27071</v>
      </c>
      <c r="AW325" s="93"/>
      <c r="AX325" s="93"/>
      <c r="AY325" s="93"/>
      <c r="AZ325" s="93"/>
      <c r="BA325" s="93"/>
      <c r="BB325" s="93"/>
      <c r="BC325" s="93"/>
      <c r="BD325" s="93"/>
      <c r="BE325" s="93"/>
      <c r="BF325" s="93"/>
      <c r="BG325" s="93"/>
      <c r="BH325" s="93"/>
      <c r="BI325" s="93"/>
      <c r="BJ325" s="93"/>
      <c r="BK325" s="93"/>
      <c r="BL325" s="93"/>
      <c r="BM325" s="93"/>
      <c r="BN325" s="93"/>
      <c r="BO325" s="93"/>
      <c r="BP325" s="93"/>
      <c r="BQ325" s="93"/>
      <c r="BR325">
        <f>SUMIF('ОПС ЯН'!$A$5:$A$375,A325,'ОПС ЯН'!$B$5:$B$375)</f>
        <v>8866</v>
      </c>
      <c r="BT325">
        <f>SUMIF('ФОМС ЯН'!$A$5:$A$360,A325,'ФОМС ЯН'!$B$5:$B$360)</f>
        <v>0</v>
      </c>
      <c r="BU325">
        <f>SUMIF('ФСС ЯН'!$A$5:$A$375,A325,'ФСС ЯН'!$B$5:$B$375)</f>
        <v>725.4</v>
      </c>
      <c r="BV325">
        <f>SUMIF('ФСС НС ЯН'!$A$5:$A$375,A325,'ФСС НС ЯН'!$B$5:$B$375)</f>
        <v>846.3</v>
      </c>
      <c r="BW325">
        <f t="shared" si="160"/>
        <v>0</v>
      </c>
      <c r="BX325">
        <f t="shared" si="161"/>
        <v>0</v>
      </c>
      <c r="BY325">
        <f t="shared" si="162"/>
        <v>0</v>
      </c>
      <c r="BZ325">
        <f t="shared" si="163"/>
        <v>0</v>
      </c>
      <c r="CA325">
        <f t="shared" si="164"/>
        <v>0</v>
      </c>
      <c r="CB325">
        <f t="shared" si="165"/>
        <v>0</v>
      </c>
    </row>
    <row r="326" spans="1:80" ht="11.1" hidden="1" customHeight="1" outlineLevel="5" x14ac:dyDescent="0.2">
      <c r="A326" s="19" t="s">
        <v>348</v>
      </c>
      <c r="B326" s="64">
        <f t="shared" si="159"/>
        <v>1</v>
      </c>
      <c r="C326" s="37"/>
      <c r="D326" s="13"/>
      <c r="E326" s="17">
        <v>35757</v>
      </c>
      <c r="F326" s="13"/>
      <c r="G326" s="13"/>
      <c r="H326" s="13"/>
      <c r="I326" s="17">
        <v>35757</v>
      </c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7">
        <v>11380</v>
      </c>
      <c r="AH326" s="17">
        <v>11380</v>
      </c>
      <c r="AI326" s="17">
        <v>6128</v>
      </c>
      <c r="AJ326" s="13"/>
      <c r="AK326" s="13"/>
      <c r="AL326" s="13"/>
      <c r="AM326" s="13"/>
      <c r="AN326" s="13"/>
      <c r="AO326" s="17">
        <v>6128</v>
      </c>
      <c r="AP326" s="17">
        <v>1600</v>
      </c>
      <c r="AQ326" s="13"/>
      <c r="AR326" s="13"/>
      <c r="AS326" s="13"/>
      <c r="AT326" s="17">
        <v>1600</v>
      </c>
      <c r="AU326" s="13"/>
      <c r="AV326" s="17">
        <v>28029</v>
      </c>
      <c r="AW326" s="93"/>
      <c r="AX326" s="93"/>
      <c r="AY326" s="93"/>
      <c r="AZ326" s="93"/>
      <c r="BA326" s="93"/>
      <c r="BB326" s="93"/>
      <c r="BC326" s="93"/>
      <c r="BD326" s="93"/>
      <c r="BE326" s="93"/>
      <c r="BF326" s="93"/>
      <c r="BG326" s="93"/>
      <c r="BH326" s="93"/>
      <c r="BI326" s="93"/>
      <c r="BJ326" s="93"/>
      <c r="BK326" s="93"/>
      <c r="BL326" s="93"/>
      <c r="BM326" s="93"/>
      <c r="BN326" s="93"/>
      <c r="BO326" s="93"/>
      <c r="BP326" s="93"/>
      <c r="BQ326" s="93"/>
      <c r="BR326">
        <f>SUMIF('ОПС ЯН'!$A$5:$A$375,A326,'ОПС ЯН'!$B$5:$B$375)</f>
        <v>7866.54</v>
      </c>
      <c r="BT326">
        <f>SUMIF('ФОМС ЯН'!$A$5:$A$360,A326,'ФОМС ЯН'!$B$5:$B$360)</f>
        <v>0</v>
      </c>
      <c r="BU326">
        <f>SUMIF('ФСС ЯН'!$A$5:$A$375,A326,'ФСС ЯН'!$B$5:$B$375)</f>
        <v>643.63</v>
      </c>
      <c r="BV326">
        <f>SUMIF('ФСС НС ЯН'!$A$5:$A$375,A326,'ФСС НС ЯН'!$B$5:$B$375)</f>
        <v>750.9</v>
      </c>
      <c r="BW326">
        <f t="shared" si="160"/>
        <v>0</v>
      </c>
      <c r="BX326">
        <f t="shared" si="161"/>
        <v>0</v>
      </c>
      <c r="BY326">
        <f t="shared" si="162"/>
        <v>0</v>
      </c>
      <c r="BZ326">
        <f t="shared" si="163"/>
        <v>0</v>
      </c>
      <c r="CA326">
        <f t="shared" si="164"/>
        <v>0</v>
      </c>
      <c r="CB326">
        <f t="shared" si="165"/>
        <v>0</v>
      </c>
    </row>
    <row r="327" spans="1:80" ht="11.1" hidden="1" customHeight="1" outlineLevel="5" x14ac:dyDescent="0.2">
      <c r="A327" s="19" t="s">
        <v>349</v>
      </c>
      <c r="B327" s="64">
        <f t="shared" si="159"/>
        <v>1</v>
      </c>
      <c r="C327" s="37"/>
      <c r="D327" s="17">
        <v>1986</v>
      </c>
      <c r="E327" s="17">
        <v>40300</v>
      </c>
      <c r="F327" s="13"/>
      <c r="G327" s="13"/>
      <c r="H327" s="13"/>
      <c r="I327" s="17">
        <v>40300</v>
      </c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7">
        <v>11470</v>
      </c>
      <c r="AH327" s="17">
        <v>11470</v>
      </c>
      <c r="AI327" s="17">
        <v>6730</v>
      </c>
      <c r="AJ327" s="13"/>
      <c r="AK327" s="13"/>
      <c r="AL327" s="13"/>
      <c r="AM327" s="13"/>
      <c r="AN327" s="13"/>
      <c r="AO327" s="17">
        <v>6730</v>
      </c>
      <c r="AP327" s="17">
        <v>8486</v>
      </c>
      <c r="AQ327" s="13"/>
      <c r="AR327" s="17">
        <v>1986</v>
      </c>
      <c r="AS327" s="13"/>
      <c r="AT327" s="17">
        <v>6500</v>
      </c>
      <c r="AU327" s="13"/>
      <c r="AV327" s="17">
        <v>27070</v>
      </c>
      <c r="AW327" s="93"/>
      <c r="AX327" s="93"/>
      <c r="AY327" s="93"/>
      <c r="AZ327" s="93"/>
      <c r="BA327" s="93"/>
      <c r="BB327" s="93"/>
      <c r="BC327" s="93"/>
      <c r="BD327" s="93"/>
      <c r="BE327" s="93"/>
      <c r="BF327" s="93"/>
      <c r="BG327" s="93"/>
      <c r="BH327" s="93"/>
      <c r="BI327" s="93"/>
      <c r="BJ327" s="93"/>
      <c r="BK327" s="93"/>
      <c r="BL327" s="93"/>
      <c r="BM327" s="93"/>
      <c r="BN327" s="93"/>
      <c r="BO327" s="93"/>
      <c r="BP327" s="93"/>
      <c r="BQ327" s="93"/>
      <c r="BR327">
        <f>SUMIF('ОПС ЯН'!$A$5:$A$375,A327,'ОПС ЯН'!$B$5:$B$375)</f>
        <v>8866</v>
      </c>
      <c r="BT327">
        <f>SUMIF('ФОМС ЯН'!$A$5:$A$360,A327,'ФОМС ЯН'!$B$5:$B$360)</f>
        <v>0</v>
      </c>
      <c r="BU327">
        <f>SUMIF('ФСС ЯН'!$A$5:$A$375,A327,'ФСС ЯН'!$B$5:$B$375)</f>
        <v>725.4</v>
      </c>
      <c r="BV327">
        <f>SUMIF('ФСС НС ЯН'!$A$5:$A$375,A327,'ФСС НС ЯН'!$B$5:$B$375)</f>
        <v>846.3</v>
      </c>
      <c r="BW327">
        <f t="shared" si="160"/>
        <v>0</v>
      </c>
      <c r="BX327">
        <f t="shared" si="161"/>
        <v>0</v>
      </c>
      <c r="BY327">
        <f t="shared" si="162"/>
        <v>0</v>
      </c>
      <c r="BZ327">
        <f t="shared" si="163"/>
        <v>0</v>
      </c>
      <c r="CA327">
        <f t="shared" si="164"/>
        <v>0</v>
      </c>
      <c r="CB327">
        <f t="shared" si="165"/>
        <v>0</v>
      </c>
    </row>
    <row r="328" spans="1:80" ht="11.1" hidden="1" customHeight="1" outlineLevel="5" x14ac:dyDescent="0.2">
      <c r="A328" s="19" t="s">
        <v>350</v>
      </c>
      <c r="B328" s="64">
        <f t="shared" si="159"/>
        <v>1</v>
      </c>
      <c r="C328" s="37"/>
      <c r="D328" s="17">
        <v>84941</v>
      </c>
      <c r="E328" s="17">
        <v>40300</v>
      </c>
      <c r="F328" s="13"/>
      <c r="G328" s="13"/>
      <c r="H328" s="13"/>
      <c r="I328" s="17">
        <v>40300</v>
      </c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7">
        <v>11470</v>
      </c>
      <c r="AH328" s="17">
        <v>11470</v>
      </c>
      <c r="AI328" s="17">
        <v>6730</v>
      </c>
      <c r="AJ328" s="13"/>
      <c r="AK328" s="13"/>
      <c r="AL328" s="13"/>
      <c r="AM328" s="13"/>
      <c r="AN328" s="13"/>
      <c r="AO328" s="17">
        <v>6730</v>
      </c>
      <c r="AP328" s="17">
        <v>91440</v>
      </c>
      <c r="AQ328" s="13"/>
      <c r="AR328" s="17">
        <v>84940</v>
      </c>
      <c r="AS328" s="13"/>
      <c r="AT328" s="17">
        <v>6500</v>
      </c>
      <c r="AU328" s="13"/>
      <c r="AV328" s="17">
        <v>27071</v>
      </c>
      <c r="AW328" s="93"/>
      <c r="AX328" s="93"/>
      <c r="AY328" s="93"/>
      <c r="AZ328" s="93"/>
      <c r="BA328" s="93"/>
      <c r="BB328" s="93"/>
      <c r="BC328" s="93"/>
      <c r="BD328" s="93"/>
      <c r="BE328" s="93"/>
      <c r="BF328" s="93"/>
      <c r="BG328" s="93"/>
      <c r="BH328" s="93"/>
      <c r="BI328" s="93"/>
      <c r="BJ328" s="93"/>
      <c r="BK328" s="93"/>
      <c r="BL328" s="93"/>
      <c r="BM328" s="93"/>
      <c r="BN328" s="93"/>
      <c r="BO328" s="93"/>
      <c r="BP328" s="93"/>
      <c r="BQ328" s="93"/>
      <c r="BR328">
        <f>SUMIF('ОПС ЯН'!$A$5:$A$375,A328,'ОПС ЯН'!$B$5:$B$375)</f>
        <v>8866</v>
      </c>
      <c r="BT328">
        <f>SUMIF('ФОМС ЯН'!$A$5:$A$360,A328,'ФОМС ЯН'!$B$5:$B$360)</f>
        <v>2055.3000000000002</v>
      </c>
      <c r="BU328">
        <f>SUMIF('ФСС ЯН'!$A$5:$A$375,A328,'ФСС ЯН'!$B$5:$B$375)</f>
        <v>1168.7</v>
      </c>
      <c r="BV328">
        <f>SUMIF('ФСС НС ЯН'!$A$5:$A$375,A328,'ФСС НС ЯН'!$B$5:$B$375)</f>
        <v>846.3</v>
      </c>
      <c r="BW328">
        <f t="shared" si="160"/>
        <v>0</v>
      </c>
      <c r="BX328">
        <f t="shared" si="161"/>
        <v>0</v>
      </c>
      <c r="BY328">
        <f t="shared" si="162"/>
        <v>0</v>
      </c>
      <c r="BZ328">
        <f t="shared" si="163"/>
        <v>0</v>
      </c>
      <c r="CA328">
        <f t="shared" si="164"/>
        <v>0</v>
      </c>
      <c r="CB328">
        <f t="shared" si="165"/>
        <v>0</v>
      </c>
    </row>
    <row r="329" spans="1:80" ht="11.1" hidden="1" customHeight="1" outlineLevel="5" x14ac:dyDescent="0.2">
      <c r="A329" s="19" t="s">
        <v>351</v>
      </c>
      <c r="B329" s="64">
        <f t="shared" si="159"/>
        <v>1</v>
      </c>
      <c r="C329" s="37"/>
      <c r="D329" s="17">
        <v>4356</v>
      </c>
      <c r="E329" s="17">
        <v>41033</v>
      </c>
      <c r="F329" s="13"/>
      <c r="G329" s="13"/>
      <c r="H329" s="13"/>
      <c r="I329" s="17">
        <v>41033</v>
      </c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7">
        <v>11470</v>
      </c>
      <c r="AH329" s="17">
        <v>11470</v>
      </c>
      <c r="AI329" s="17">
        <v>6825</v>
      </c>
      <c r="AJ329" s="13"/>
      <c r="AK329" s="13"/>
      <c r="AL329" s="13"/>
      <c r="AM329" s="13"/>
      <c r="AN329" s="13"/>
      <c r="AO329" s="17">
        <v>6825</v>
      </c>
      <c r="AP329" s="17">
        <v>10856</v>
      </c>
      <c r="AQ329" s="13"/>
      <c r="AR329" s="17">
        <v>4356</v>
      </c>
      <c r="AS329" s="13"/>
      <c r="AT329" s="17">
        <v>6500</v>
      </c>
      <c r="AU329" s="13"/>
      <c r="AV329" s="17">
        <v>27708</v>
      </c>
      <c r="AW329" s="93"/>
      <c r="AX329" s="93"/>
      <c r="AY329" s="93"/>
      <c r="AZ329" s="93"/>
      <c r="BA329" s="93"/>
      <c r="BB329" s="93"/>
      <c r="BC329" s="93"/>
      <c r="BD329" s="93"/>
      <c r="BE329" s="93"/>
      <c r="BF329" s="93"/>
      <c r="BG329" s="93"/>
      <c r="BH329" s="93"/>
      <c r="BI329" s="93"/>
      <c r="BJ329" s="93"/>
      <c r="BK329" s="93"/>
      <c r="BL329" s="93"/>
      <c r="BM329" s="93"/>
      <c r="BN329" s="93"/>
      <c r="BO329" s="93"/>
      <c r="BP329" s="93"/>
      <c r="BQ329" s="93"/>
      <c r="BR329">
        <f>SUMIF('ОПС ЯН'!$A$5:$A$375,A329,'ОПС ЯН'!$B$5:$B$375)</f>
        <v>9027.26</v>
      </c>
      <c r="BT329">
        <f>SUMIF('ФОМС ЯН'!$A$5:$A$360,A329,'ФОМС ЯН'!$B$5:$B$360)</f>
        <v>0</v>
      </c>
      <c r="BU329">
        <f>SUMIF('ФСС ЯН'!$A$5:$A$375,A329,'ФСС ЯН'!$B$5:$B$375)</f>
        <v>738.59</v>
      </c>
      <c r="BV329">
        <f>SUMIF('ФСС НС ЯН'!$A$5:$A$375,A329,'ФСС НС ЯН'!$B$5:$B$375)</f>
        <v>861.69</v>
      </c>
      <c r="BW329">
        <f t="shared" si="160"/>
        <v>0</v>
      </c>
      <c r="BX329">
        <f t="shared" si="161"/>
        <v>0</v>
      </c>
      <c r="BY329">
        <f t="shared" si="162"/>
        <v>0</v>
      </c>
      <c r="BZ329">
        <f t="shared" si="163"/>
        <v>0</v>
      </c>
      <c r="CA329">
        <f t="shared" si="164"/>
        <v>0</v>
      </c>
      <c r="CB329">
        <f t="shared" si="165"/>
        <v>0</v>
      </c>
    </row>
    <row r="330" spans="1:80" ht="11.1" hidden="1" customHeight="1" outlineLevel="5" x14ac:dyDescent="0.2">
      <c r="A330" s="19" t="s">
        <v>352</v>
      </c>
      <c r="B330" s="64">
        <f t="shared" ref="B330:B391" si="184">COUNTIF(E330,"&gt;0")</f>
        <v>0</v>
      </c>
      <c r="C330" s="37"/>
      <c r="D330" s="13"/>
      <c r="E330" s="12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2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  <c r="AW330" s="95"/>
      <c r="AX330" s="95"/>
      <c r="AY330" s="95"/>
      <c r="AZ330" s="95"/>
      <c r="BA330" s="95"/>
      <c r="BB330" s="95"/>
      <c r="BC330" s="95"/>
      <c r="BD330" s="95"/>
      <c r="BE330" s="95"/>
      <c r="BF330" s="95"/>
      <c r="BG330" s="95"/>
      <c r="BH330" s="95"/>
      <c r="BI330" s="95"/>
      <c r="BJ330" s="95"/>
      <c r="BK330" s="95"/>
      <c r="BL330" s="95"/>
      <c r="BM330" s="95"/>
      <c r="BN330" s="95"/>
      <c r="BO330" s="95"/>
      <c r="BP330" s="95"/>
      <c r="BQ330" s="95"/>
      <c r="BR330">
        <f>SUMIF('ОПС ЯН'!$A$5:$A$375,A330,'ОПС ЯН'!$B$5:$B$375)</f>
        <v>0</v>
      </c>
      <c r="BT330">
        <f>SUMIF('ФОМС ЯН'!$A$5:$A$360,A330,'ФОМС ЯН'!$B$5:$B$360)</f>
        <v>0</v>
      </c>
      <c r="BU330">
        <f>SUMIF('ФСС ЯН'!$A$5:$A$375,A330,'ФСС ЯН'!$B$5:$B$375)</f>
        <v>0</v>
      </c>
      <c r="BV330">
        <f>SUMIF('ФСС НС ЯН'!$A$5:$A$375,A330,'ФСС НС ЯН'!$B$5:$B$375)</f>
        <v>0</v>
      </c>
      <c r="BW330">
        <f t="shared" ref="BW330:BW391" si="185">IF(AA330&gt;0,AA330*13%,0)</f>
        <v>0</v>
      </c>
      <c r="BX330">
        <f t="shared" ref="BX330:BX391" si="186">IF($AA$9&gt;0,$AA$9*22%,0)</f>
        <v>0</v>
      </c>
      <c r="BY330">
        <f t="shared" ref="BY330:BY391" si="187">IF($AA$9&gt;0,$AA$9*0%,0)</f>
        <v>0</v>
      </c>
      <c r="BZ330">
        <f t="shared" ref="BZ330:BZ391" si="188">IF($AA$9&gt;0,$AA$9*5.1%,0)</f>
        <v>0</v>
      </c>
      <c r="CA330">
        <f t="shared" ref="CA330:CA391" si="189">IF($AA$9&gt;0,$AA$9*2.9%,0)</f>
        <v>0</v>
      </c>
      <c r="CB330">
        <f t="shared" ref="CB330:CB391" si="190">IF($AA$9&gt;0,$AA$9*2.1%,0)</f>
        <v>0</v>
      </c>
    </row>
    <row r="331" spans="1:80" ht="11.1" hidden="1" customHeight="1" outlineLevel="5" x14ac:dyDescent="0.2">
      <c r="A331" s="19" t="s">
        <v>353</v>
      </c>
      <c r="B331" s="64">
        <f t="shared" si="184"/>
        <v>1</v>
      </c>
      <c r="C331" s="37"/>
      <c r="D331" s="17">
        <v>2425</v>
      </c>
      <c r="E331" s="17">
        <v>57519</v>
      </c>
      <c r="F331" s="13"/>
      <c r="G331" s="13"/>
      <c r="H331" s="13"/>
      <c r="I331" s="17">
        <v>57519</v>
      </c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7">
        <v>11470</v>
      </c>
      <c r="AH331" s="17">
        <v>11470</v>
      </c>
      <c r="AI331" s="17">
        <v>8969</v>
      </c>
      <c r="AJ331" s="13"/>
      <c r="AK331" s="13"/>
      <c r="AL331" s="13"/>
      <c r="AM331" s="13"/>
      <c r="AN331" s="13"/>
      <c r="AO331" s="17">
        <v>8969</v>
      </c>
      <c r="AP331" s="17">
        <v>8925</v>
      </c>
      <c r="AQ331" s="13"/>
      <c r="AR331" s="17">
        <v>2425</v>
      </c>
      <c r="AS331" s="13"/>
      <c r="AT331" s="17">
        <v>6500</v>
      </c>
      <c r="AU331" s="13"/>
      <c r="AV331" s="17">
        <v>42050</v>
      </c>
      <c r="AW331" s="93"/>
      <c r="AX331" s="93"/>
      <c r="AY331" s="93"/>
      <c r="AZ331" s="93"/>
      <c r="BA331" s="93"/>
      <c r="BB331" s="93"/>
      <c r="BC331" s="93"/>
      <c r="BD331" s="93"/>
      <c r="BE331" s="93"/>
      <c r="BF331" s="93"/>
      <c r="BG331" s="93"/>
      <c r="BH331" s="93"/>
      <c r="BI331" s="93"/>
      <c r="BJ331" s="93"/>
      <c r="BK331" s="93"/>
      <c r="BL331" s="93"/>
      <c r="BM331" s="93"/>
      <c r="BN331" s="93"/>
      <c r="BO331" s="93"/>
      <c r="BP331" s="93"/>
      <c r="BQ331" s="93"/>
      <c r="BR331">
        <f>SUMIF('ОПС ЯН'!$A$5:$A$375,A331,'ОПС ЯН'!$B$5:$B$375)</f>
        <v>12654.18</v>
      </c>
      <c r="BT331">
        <f>SUMIF('ФОМС ЯН'!$A$5:$A$360,A331,'ФОМС ЯН'!$B$5:$B$360)</f>
        <v>0</v>
      </c>
      <c r="BU331">
        <f>SUMIF('ФСС ЯН'!$A$5:$A$375,A331,'ФСС ЯН'!$B$5:$B$375)</f>
        <v>1035.3399999999999</v>
      </c>
      <c r="BV331">
        <f>SUMIF('ФСС НС ЯН'!$A$5:$A$375,A331,'ФСС НС ЯН'!$B$5:$B$375)</f>
        <v>1207.9000000000001</v>
      </c>
      <c r="BW331">
        <f t="shared" si="185"/>
        <v>0</v>
      </c>
      <c r="BX331">
        <f t="shared" si="186"/>
        <v>0</v>
      </c>
      <c r="BY331">
        <f t="shared" si="187"/>
        <v>0</v>
      </c>
      <c r="BZ331">
        <f t="shared" si="188"/>
        <v>0</v>
      </c>
      <c r="CA331">
        <f t="shared" si="189"/>
        <v>0</v>
      </c>
      <c r="CB331">
        <f t="shared" si="190"/>
        <v>0</v>
      </c>
    </row>
    <row r="332" spans="1:80" ht="11.1" hidden="1" customHeight="1" outlineLevel="5" x14ac:dyDescent="0.2">
      <c r="A332" s="19" t="s">
        <v>354</v>
      </c>
      <c r="B332" s="64">
        <f t="shared" si="184"/>
        <v>1</v>
      </c>
      <c r="C332" s="37"/>
      <c r="D332" s="17">
        <v>3731</v>
      </c>
      <c r="E332" s="17">
        <v>44696</v>
      </c>
      <c r="F332" s="13"/>
      <c r="G332" s="13"/>
      <c r="H332" s="13"/>
      <c r="I332" s="17">
        <v>44696</v>
      </c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7">
        <v>11470</v>
      </c>
      <c r="AH332" s="17">
        <v>11470</v>
      </c>
      <c r="AI332" s="17">
        <v>7302</v>
      </c>
      <c r="AJ332" s="13"/>
      <c r="AK332" s="13"/>
      <c r="AL332" s="13"/>
      <c r="AM332" s="13"/>
      <c r="AN332" s="13"/>
      <c r="AO332" s="17">
        <v>7302</v>
      </c>
      <c r="AP332" s="17">
        <v>10231</v>
      </c>
      <c r="AQ332" s="13"/>
      <c r="AR332" s="17">
        <v>3731</v>
      </c>
      <c r="AS332" s="13"/>
      <c r="AT332" s="17">
        <v>6500</v>
      </c>
      <c r="AU332" s="13"/>
      <c r="AV332" s="17">
        <v>30894</v>
      </c>
      <c r="AW332" s="93"/>
      <c r="AX332" s="93"/>
      <c r="AY332" s="93"/>
      <c r="AZ332" s="93"/>
      <c r="BA332" s="93"/>
      <c r="BB332" s="93"/>
      <c r="BC332" s="93"/>
      <c r="BD332" s="93"/>
      <c r="BE332" s="93"/>
      <c r="BF332" s="93"/>
      <c r="BG332" s="93"/>
      <c r="BH332" s="93"/>
      <c r="BI332" s="93"/>
      <c r="BJ332" s="93"/>
      <c r="BK332" s="93"/>
      <c r="BL332" s="93"/>
      <c r="BM332" s="93"/>
      <c r="BN332" s="93"/>
      <c r="BO332" s="93"/>
      <c r="BP332" s="93"/>
      <c r="BQ332" s="93"/>
      <c r="BR332">
        <f>SUMIF('ОПС ЯН'!$A$5:$A$375,A332,'ОПС ЯН'!$B$5:$B$375)</f>
        <v>9833.1200000000008</v>
      </c>
      <c r="BT332">
        <f>SUMIF('ФОМС ЯН'!$A$5:$A$360,A332,'ФОМС ЯН'!$B$5:$B$360)</f>
        <v>0</v>
      </c>
      <c r="BU332">
        <f>SUMIF('ФСС ЯН'!$A$5:$A$375,A332,'ФСС ЯН'!$B$5:$B$375)</f>
        <v>804.53</v>
      </c>
      <c r="BV332">
        <f>SUMIF('ФСС НС ЯН'!$A$5:$A$375,A332,'ФСС НС ЯН'!$B$5:$B$375)</f>
        <v>938.62</v>
      </c>
      <c r="BW332">
        <f t="shared" si="185"/>
        <v>0</v>
      </c>
      <c r="BX332">
        <f t="shared" si="186"/>
        <v>0</v>
      </c>
      <c r="BY332">
        <f t="shared" si="187"/>
        <v>0</v>
      </c>
      <c r="BZ332">
        <f t="shared" si="188"/>
        <v>0</v>
      </c>
      <c r="CA332">
        <f t="shared" si="189"/>
        <v>0</v>
      </c>
      <c r="CB332">
        <f t="shared" si="190"/>
        <v>0</v>
      </c>
    </row>
    <row r="333" spans="1:80" ht="11.1" hidden="1" customHeight="1" outlineLevel="5" x14ac:dyDescent="0.2">
      <c r="A333" s="19" t="s">
        <v>355</v>
      </c>
      <c r="B333" s="64">
        <f t="shared" si="184"/>
        <v>0</v>
      </c>
      <c r="C333" s="37"/>
      <c r="D333" s="17">
        <v>2425</v>
      </c>
      <c r="E333" s="12"/>
      <c r="F333" s="13"/>
      <c r="G333" s="13"/>
      <c r="H333" s="13"/>
      <c r="I333" s="12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2"/>
      <c r="W333" s="13"/>
      <c r="X333" s="12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7">
        <v>2425</v>
      </c>
      <c r="AQ333" s="13"/>
      <c r="AR333" s="17">
        <v>2425</v>
      </c>
      <c r="AS333" s="13"/>
      <c r="AT333" s="13"/>
      <c r="AU333" s="13"/>
      <c r="AV333" s="13"/>
      <c r="AW333" s="95"/>
      <c r="AX333" s="95"/>
      <c r="AY333" s="95"/>
      <c r="AZ333" s="95"/>
      <c r="BA333" s="95"/>
      <c r="BB333" s="95"/>
      <c r="BC333" s="95"/>
      <c r="BD333" s="95"/>
      <c r="BE333" s="95"/>
      <c r="BF333" s="95"/>
      <c r="BG333" s="95"/>
      <c r="BH333" s="95"/>
      <c r="BI333" s="95"/>
      <c r="BJ333" s="95"/>
      <c r="BK333" s="95"/>
      <c r="BL333" s="95"/>
      <c r="BM333" s="95"/>
      <c r="BN333" s="95"/>
      <c r="BO333" s="95"/>
      <c r="BP333" s="95"/>
      <c r="BQ333" s="95"/>
      <c r="BR333">
        <f>SUMIF('ОПС ЯН'!$A$5:$A$375,A333,'ОПС ЯН'!$B$5:$B$375)</f>
        <v>0</v>
      </c>
      <c r="BT333">
        <f>SUMIF('ФОМС ЯН'!$A$5:$A$360,A333,'ФОМС ЯН'!$B$5:$B$360)</f>
        <v>0</v>
      </c>
      <c r="BU333">
        <f>SUMIF('ФСС ЯН'!$A$5:$A$375,A333,'ФСС ЯН'!$B$5:$B$375)</f>
        <v>0</v>
      </c>
      <c r="BV333">
        <f>SUMIF('ФСС НС ЯН'!$A$5:$A$375,A333,'ФСС НС ЯН'!$B$5:$B$375)</f>
        <v>0</v>
      </c>
      <c r="BW333">
        <f t="shared" si="185"/>
        <v>0</v>
      </c>
      <c r="BX333">
        <f t="shared" si="186"/>
        <v>0</v>
      </c>
      <c r="BY333">
        <f t="shared" si="187"/>
        <v>0</v>
      </c>
      <c r="BZ333">
        <f t="shared" si="188"/>
        <v>0</v>
      </c>
      <c r="CA333">
        <f t="shared" si="189"/>
        <v>0</v>
      </c>
      <c r="CB333">
        <f t="shared" si="190"/>
        <v>0</v>
      </c>
    </row>
    <row r="334" spans="1:80" ht="11.1" hidden="1" customHeight="1" outlineLevel="5" x14ac:dyDescent="0.2">
      <c r="A334" s="19" t="s">
        <v>356</v>
      </c>
      <c r="B334" s="64">
        <f t="shared" si="184"/>
        <v>1</v>
      </c>
      <c r="C334" s="37"/>
      <c r="D334" s="17">
        <v>84941</v>
      </c>
      <c r="E334" s="17">
        <v>40300</v>
      </c>
      <c r="F334" s="13"/>
      <c r="G334" s="13"/>
      <c r="H334" s="13"/>
      <c r="I334" s="17">
        <v>40300</v>
      </c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7">
        <v>11470</v>
      </c>
      <c r="AH334" s="17">
        <v>11470</v>
      </c>
      <c r="AI334" s="17">
        <v>6730</v>
      </c>
      <c r="AJ334" s="13"/>
      <c r="AK334" s="13"/>
      <c r="AL334" s="13"/>
      <c r="AM334" s="13"/>
      <c r="AN334" s="13"/>
      <c r="AO334" s="17">
        <v>6730</v>
      </c>
      <c r="AP334" s="17">
        <v>91440</v>
      </c>
      <c r="AQ334" s="13"/>
      <c r="AR334" s="17">
        <v>84940</v>
      </c>
      <c r="AS334" s="13"/>
      <c r="AT334" s="17">
        <v>6500</v>
      </c>
      <c r="AU334" s="13"/>
      <c r="AV334" s="17">
        <v>27071</v>
      </c>
      <c r="AW334" s="93"/>
      <c r="AX334" s="93"/>
      <c r="AY334" s="93"/>
      <c r="AZ334" s="93"/>
      <c r="BA334" s="93"/>
      <c r="BB334" s="93"/>
      <c r="BC334" s="93"/>
      <c r="BD334" s="93"/>
      <c r="BE334" s="93"/>
      <c r="BF334" s="93"/>
      <c r="BG334" s="93"/>
      <c r="BH334" s="93"/>
      <c r="BI334" s="93"/>
      <c r="BJ334" s="93"/>
      <c r="BK334" s="93"/>
      <c r="BL334" s="93"/>
      <c r="BM334" s="93"/>
      <c r="BN334" s="93"/>
      <c r="BO334" s="93"/>
      <c r="BP334" s="93"/>
      <c r="BQ334" s="93"/>
      <c r="BR334">
        <f>SUMIF('ОПС ЯН'!$A$5:$A$375,A334,'ОПС ЯН'!$B$5:$B$375)</f>
        <v>8866</v>
      </c>
      <c r="BT334">
        <f>SUMIF('ФОМС ЯН'!$A$5:$A$360,A334,'ФОМС ЯН'!$B$5:$B$360)</f>
        <v>0</v>
      </c>
      <c r="BU334">
        <f>SUMIF('ФСС ЯН'!$A$5:$A$375,A334,'ФСС ЯН'!$B$5:$B$375)</f>
        <v>725.4</v>
      </c>
      <c r="BV334">
        <f>SUMIF('ФСС НС ЯН'!$A$5:$A$375,A334,'ФСС НС ЯН'!$B$5:$B$375)</f>
        <v>846.3</v>
      </c>
      <c r="BW334">
        <f t="shared" si="185"/>
        <v>0</v>
      </c>
      <c r="BX334">
        <f t="shared" si="186"/>
        <v>0</v>
      </c>
      <c r="BY334">
        <f t="shared" si="187"/>
        <v>0</v>
      </c>
      <c r="BZ334">
        <f t="shared" si="188"/>
        <v>0</v>
      </c>
      <c r="CA334">
        <f t="shared" si="189"/>
        <v>0</v>
      </c>
      <c r="CB334">
        <f t="shared" si="190"/>
        <v>0</v>
      </c>
    </row>
    <row r="335" spans="1:80" ht="11.1" hidden="1" customHeight="1" outlineLevel="5" x14ac:dyDescent="0.2">
      <c r="A335" s="19" t="s">
        <v>357</v>
      </c>
      <c r="B335" s="64">
        <f t="shared" si="184"/>
        <v>1</v>
      </c>
      <c r="C335" s="37"/>
      <c r="D335" s="17">
        <v>2425</v>
      </c>
      <c r="E335" s="17">
        <v>57519</v>
      </c>
      <c r="F335" s="13"/>
      <c r="G335" s="13"/>
      <c r="H335" s="13"/>
      <c r="I335" s="17">
        <v>57519</v>
      </c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7">
        <v>11470</v>
      </c>
      <c r="AH335" s="17">
        <v>11470</v>
      </c>
      <c r="AI335" s="17">
        <v>8969</v>
      </c>
      <c r="AJ335" s="13"/>
      <c r="AK335" s="13"/>
      <c r="AL335" s="13"/>
      <c r="AM335" s="13"/>
      <c r="AN335" s="13"/>
      <c r="AO335" s="17">
        <v>8969</v>
      </c>
      <c r="AP335" s="17">
        <v>8925</v>
      </c>
      <c r="AQ335" s="13"/>
      <c r="AR335" s="17">
        <v>2425</v>
      </c>
      <c r="AS335" s="13"/>
      <c r="AT335" s="17">
        <v>6500</v>
      </c>
      <c r="AU335" s="13"/>
      <c r="AV335" s="17">
        <v>42050</v>
      </c>
      <c r="AW335" s="93"/>
      <c r="AX335" s="93"/>
      <c r="AY335" s="93"/>
      <c r="AZ335" s="93"/>
      <c r="BA335" s="93"/>
      <c r="BB335" s="93"/>
      <c r="BC335" s="93"/>
      <c r="BD335" s="93"/>
      <c r="BE335" s="93"/>
      <c r="BF335" s="93"/>
      <c r="BG335" s="93"/>
      <c r="BH335" s="93"/>
      <c r="BI335" s="93"/>
      <c r="BJ335" s="93"/>
      <c r="BK335" s="93"/>
      <c r="BL335" s="93"/>
      <c r="BM335" s="93"/>
      <c r="BN335" s="93"/>
      <c r="BO335" s="93"/>
      <c r="BP335" s="93"/>
      <c r="BQ335" s="93"/>
      <c r="BR335">
        <f>SUMIF('ОПС ЯН'!$A$5:$A$375,A335,'ОПС ЯН'!$B$5:$B$375)</f>
        <v>12654.18</v>
      </c>
      <c r="BT335">
        <f>SUMIF('ФОМС ЯН'!$A$5:$A$360,A335,'ФОМС ЯН'!$B$5:$B$360)</f>
        <v>0</v>
      </c>
      <c r="BU335">
        <f>SUMIF('ФСС ЯН'!$A$5:$A$375,A335,'ФСС ЯН'!$B$5:$B$375)</f>
        <v>1035.3399999999999</v>
      </c>
      <c r="BV335">
        <f>SUMIF('ФСС НС ЯН'!$A$5:$A$375,A335,'ФСС НС ЯН'!$B$5:$B$375)</f>
        <v>1207.9000000000001</v>
      </c>
      <c r="BW335">
        <f t="shared" si="185"/>
        <v>0</v>
      </c>
      <c r="BX335">
        <f t="shared" si="186"/>
        <v>0</v>
      </c>
      <c r="BY335">
        <f t="shared" si="187"/>
        <v>0</v>
      </c>
      <c r="BZ335">
        <f t="shared" si="188"/>
        <v>0</v>
      </c>
      <c r="CA335">
        <f t="shared" si="189"/>
        <v>0</v>
      </c>
      <c r="CB335">
        <f t="shared" si="190"/>
        <v>0</v>
      </c>
    </row>
    <row r="336" spans="1:80" ht="11.1" hidden="1" customHeight="1" outlineLevel="5" x14ac:dyDescent="0.2">
      <c r="A336" s="19" t="s">
        <v>358</v>
      </c>
      <c r="B336" s="64">
        <f t="shared" si="184"/>
        <v>1</v>
      </c>
      <c r="C336" s="37"/>
      <c r="D336" s="17">
        <v>2425</v>
      </c>
      <c r="E336" s="17">
        <v>57519</v>
      </c>
      <c r="F336" s="13"/>
      <c r="G336" s="13"/>
      <c r="H336" s="13"/>
      <c r="I336" s="17">
        <v>57519</v>
      </c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7">
        <v>11470</v>
      </c>
      <c r="AH336" s="17">
        <v>11470</v>
      </c>
      <c r="AI336" s="17">
        <v>8969</v>
      </c>
      <c r="AJ336" s="13"/>
      <c r="AK336" s="13"/>
      <c r="AL336" s="13"/>
      <c r="AM336" s="13"/>
      <c r="AN336" s="13"/>
      <c r="AO336" s="17">
        <v>8969</v>
      </c>
      <c r="AP336" s="17">
        <v>8925</v>
      </c>
      <c r="AQ336" s="13"/>
      <c r="AR336" s="17">
        <v>2425</v>
      </c>
      <c r="AS336" s="13"/>
      <c r="AT336" s="17">
        <v>6500</v>
      </c>
      <c r="AU336" s="13"/>
      <c r="AV336" s="17">
        <v>42050</v>
      </c>
      <c r="AW336" s="93"/>
      <c r="AX336" s="93"/>
      <c r="AY336" s="93"/>
      <c r="AZ336" s="93"/>
      <c r="BA336" s="93"/>
      <c r="BB336" s="93"/>
      <c r="BC336" s="93"/>
      <c r="BD336" s="93"/>
      <c r="BE336" s="93"/>
      <c r="BF336" s="93"/>
      <c r="BG336" s="93"/>
      <c r="BH336" s="93"/>
      <c r="BI336" s="93"/>
      <c r="BJ336" s="93"/>
      <c r="BK336" s="93"/>
      <c r="BL336" s="93"/>
      <c r="BM336" s="93"/>
      <c r="BN336" s="93"/>
      <c r="BO336" s="93"/>
      <c r="BP336" s="93"/>
      <c r="BQ336" s="93"/>
      <c r="BR336">
        <f>SUMIF('ОПС ЯН'!$A$5:$A$375,A336,'ОПС ЯН'!$B$5:$B$375)</f>
        <v>12654.18</v>
      </c>
      <c r="BT336">
        <f>SUMIF('ФОМС ЯН'!$A$5:$A$360,A336,'ФОМС ЯН'!$B$5:$B$360)</f>
        <v>0</v>
      </c>
      <c r="BU336">
        <f>SUMIF('ФСС ЯН'!$A$5:$A$375,A336,'ФСС ЯН'!$B$5:$B$375)</f>
        <v>1035.3399999999999</v>
      </c>
      <c r="BV336">
        <f>SUMIF('ФСС НС ЯН'!$A$5:$A$375,A336,'ФСС НС ЯН'!$B$5:$B$375)</f>
        <v>1207.9000000000001</v>
      </c>
      <c r="BW336">
        <f t="shared" si="185"/>
        <v>0</v>
      </c>
      <c r="BX336">
        <f t="shared" si="186"/>
        <v>0</v>
      </c>
      <c r="BY336">
        <f t="shared" si="187"/>
        <v>0</v>
      </c>
      <c r="BZ336">
        <f t="shared" si="188"/>
        <v>0</v>
      </c>
      <c r="CA336">
        <f t="shared" si="189"/>
        <v>0</v>
      </c>
      <c r="CB336">
        <f t="shared" si="190"/>
        <v>0</v>
      </c>
    </row>
    <row r="337" spans="1:80" ht="11.1" hidden="1" customHeight="1" outlineLevel="5" x14ac:dyDescent="0.2">
      <c r="A337" s="19" t="s">
        <v>359</v>
      </c>
      <c r="B337" s="64">
        <f t="shared" si="184"/>
        <v>1</v>
      </c>
      <c r="C337" s="37"/>
      <c r="D337" s="17">
        <v>84940</v>
      </c>
      <c r="E337" s="17">
        <v>40300</v>
      </c>
      <c r="F337" s="13"/>
      <c r="G337" s="13"/>
      <c r="H337" s="13"/>
      <c r="I337" s="17">
        <v>40300</v>
      </c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7">
        <v>11470</v>
      </c>
      <c r="AH337" s="17">
        <v>11470</v>
      </c>
      <c r="AI337" s="17">
        <v>6730</v>
      </c>
      <c r="AJ337" s="13"/>
      <c r="AK337" s="13"/>
      <c r="AL337" s="13"/>
      <c r="AM337" s="13"/>
      <c r="AN337" s="13"/>
      <c r="AO337" s="17">
        <v>6730</v>
      </c>
      <c r="AP337" s="17">
        <v>91440</v>
      </c>
      <c r="AQ337" s="13"/>
      <c r="AR337" s="17">
        <v>84940</v>
      </c>
      <c r="AS337" s="13"/>
      <c r="AT337" s="17">
        <v>6500</v>
      </c>
      <c r="AU337" s="13"/>
      <c r="AV337" s="17">
        <v>27070</v>
      </c>
      <c r="AW337" s="93"/>
      <c r="AX337" s="93"/>
      <c r="AY337" s="93"/>
      <c r="AZ337" s="93"/>
      <c r="BA337" s="93"/>
      <c r="BB337" s="93"/>
      <c r="BC337" s="93"/>
      <c r="BD337" s="93"/>
      <c r="BE337" s="93"/>
      <c r="BF337" s="93"/>
      <c r="BG337" s="93"/>
      <c r="BH337" s="93"/>
      <c r="BI337" s="93"/>
      <c r="BJ337" s="93"/>
      <c r="BK337" s="93"/>
      <c r="BL337" s="93"/>
      <c r="BM337" s="93"/>
      <c r="BN337" s="93"/>
      <c r="BO337" s="93"/>
      <c r="BP337" s="93"/>
      <c r="BQ337" s="93"/>
      <c r="BR337">
        <f>SUMIF('ОПС ЯН'!$A$5:$A$375,A337,'ОПС ЯН'!$B$5:$B$375)</f>
        <v>8866</v>
      </c>
      <c r="BT337">
        <f>SUMIF('ФОМС ЯН'!$A$5:$A$360,A337,'ФОМС ЯН'!$B$5:$B$360)</f>
        <v>0</v>
      </c>
      <c r="BU337">
        <f>SUMIF('ФСС ЯН'!$A$5:$A$375,A337,'ФСС ЯН'!$B$5:$B$375)</f>
        <v>725.4</v>
      </c>
      <c r="BV337">
        <f>SUMIF('ФСС НС ЯН'!$A$5:$A$375,A337,'ФСС НС ЯН'!$B$5:$B$375)</f>
        <v>846.3</v>
      </c>
      <c r="BW337">
        <f t="shared" si="185"/>
        <v>0</v>
      </c>
      <c r="BX337">
        <f t="shared" si="186"/>
        <v>0</v>
      </c>
      <c r="BY337">
        <f t="shared" si="187"/>
        <v>0</v>
      </c>
      <c r="BZ337">
        <f t="shared" si="188"/>
        <v>0</v>
      </c>
      <c r="CA337">
        <f t="shared" si="189"/>
        <v>0</v>
      </c>
      <c r="CB337">
        <f t="shared" si="190"/>
        <v>0</v>
      </c>
    </row>
    <row r="338" spans="1:80" s="27" customFormat="1" ht="11.1" hidden="1" customHeight="1" outlineLevel="4" x14ac:dyDescent="0.2">
      <c r="A338" s="28" t="s">
        <v>360</v>
      </c>
      <c r="B338" s="63">
        <f>SUM(B339)</f>
        <v>1</v>
      </c>
      <c r="C338" s="100"/>
      <c r="D338" s="34">
        <v>45958.77</v>
      </c>
      <c r="E338" s="34">
        <v>56299.21</v>
      </c>
      <c r="F338" s="26"/>
      <c r="G338" s="34">
        <v>55000</v>
      </c>
      <c r="H338" s="26"/>
      <c r="I338" s="26"/>
      <c r="J338" s="26"/>
      <c r="K338" s="26"/>
      <c r="L338" s="26"/>
      <c r="M338" s="34">
        <v>1299.21</v>
      </c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  <c r="AC338" s="26"/>
      <c r="AD338" s="26"/>
      <c r="AE338" s="26"/>
      <c r="AF338" s="26"/>
      <c r="AG338" s="43">
        <v>180</v>
      </c>
      <c r="AH338" s="43">
        <v>180</v>
      </c>
      <c r="AI338" s="34">
        <v>23254</v>
      </c>
      <c r="AJ338" s="34">
        <v>16276</v>
      </c>
      <c r="AK338" s="26"/>
      <c r="AL338" s="26"/>
      <c r="AM338" s="26"/>
      <c r="AN338" s="26"/>
      <c r="AO338" s="34">
        <v>6978</v>
      </c>
      <c r="AP338" s="34">
        <v>61958.77</v>
      </c>
      <c r="AQ338" s="26"/>
      <c r="AR338" s="34">
        <v>45958.77</v>
      </c>
      <c r="AS338" s="26"/>
      <c r="AT338" s="34">
        <v>16000</v>
      </c>
      <c r="AU338" s="26"/>
      <c r="AV338" s="34">
        <v>17045.21</v>
      </c>
      <c r="AW338" s="34"/>
      <c r="AX338" s="34"/>
      <c r="AY338" s="34"/>
      <c r="AZ338" s="34"/>
      <c r="BA338" s="34"/>
      <c r="BB338" s="34"/>
      <c r="BC338" s="34"/>
      <c r="BD338" s="34"/>
      <c r="BE338" s="34"/>
      <c r="BF338" s="34"/>
      <c r="BG338" s="34"/>
      <c r="BH338" s="34"/>
      <c r="BI338" s="34"/>
      <c r="BJ338" s="34"/>
      <c r="BK338" s="34"/>
      <c r="BL338" s="34"/>
      <c r="BM338" s="34"/>
      <c r="BN338" s="34"/>
      <c r="BO338" s="34"/>
      <c r="BP338" s="34"/>
      <c r="BQ338" s="34"/>
      <c r="BR338" s="63">
        <f t="shared" ref="BR338:CB338" si="191">SUM(BR339)</f>
        <v>12425.43</v>
      </c>
      <c r="BS338" s="63"/>
      <c r="BT338" s="63">
        <f t="shared" si="191"/>
        <v>2880.44</v>
      </c>
      <c r="BU338" s="63">
        <f t="shared" si="191"/>
        <v>1637.9</v>
      </c>
      <c r="BV338" s="63">
        <f t="shared" si="191"/>
        <v>1186.06</v>
      </c>
      <c r="BW338" s="63">
        <f t="shared" si="191"/>
        <v>0</v>
      </c>
      <c r="BX338" s="63">
        <f t="shared" si="191"/>
        <v>0</v>
      </c>
      <c r="BY338" s="63">
        <f t="shared" si="191"/>
        <v>0</v>
      </c>
      <c r="BZ338" s="63">
        <f t="shared" si="191"/>
        <v>0</v>
      </c>
      <c r="CA338" s="63">
        <f t="shared" si="191"/>
        <v>0</v>
      </c>
      <c r="CB338" s="63">
        <f t="shared" si="191"/>
        <v>0</v>
      </c>
    </row>
    <row r="339" spans="1:80" ht="11.1" hidden="1" customHeight="1" outlineLevel="5" x14ac:dyDescent="0.2">
      <c r="A339" s="19" t="s">
        <v>361</v>
      </c>
      <c r="B339" s="64">
        <f t="shared" si="184"/>
        <v>1</v>
      </c>
      <c r="C339" s="37"/>
      <c r="D339" s="17">
        <v>45958.77</v>
      </c>
      <c r="E339" s="17">
        <v>56299.21</v>
      </c>
      <c r="F339" s="13"/>
      <c r="G339" s="17">
        <v>55000</v>
      </c>
      <c r="H339" s="13"/>
      <c r="I339" s="13"/>
      <c r="J339" s="13"/>
      <c r="K339" s="13"/>
      <c r="L339" s="13"/>
      <c r="M339" s="17">
        <v>1299.21</v>
      </c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6">
        <v>180</v>
      </c>
      <c r="AH339" s="16">
        <v>180</v>
      </c>
      <c r="AI339" s="17">
        <v>23254</v>
      </c>
      <c r="AJ339" s="17">
        <v>16276</v>
      </c>
      <c r="AK339" s="13"/>
      <c r="AL339" s="13"/>
      <c r="AM339" s="13"/>
      <c r="AN339" s="13"/>
      <c r="AO339" s="17">
        <v>6978</v>
      </c>
      <c r="AP339" s="17">
        <v>61958.77</v>
      </c>
      <c r="AQ339" s="13"/>
      <c r="AR339" s="17">
        <v>45958.77</v>
      </c>
      <c r="AS339" s="13"/>
      <c r="AT339" s="17">
        <v>16000</v>
      </c>
      <c r="AU339" s="13"/>
      <c r="AV339" s="17">
        <v>17045.21</v>
      </c>
      <c r="AW339" s="93"/>
      <c r="AX339" s="93"/>
      <c r="AY339" s="93"/>
      <c r="AZ339" s="93"/>
      <c r="BA339" s="93"/>
      <c r="BB339" s="93"/>
      <c r="BC339" s="93"/>
      <c r="BD339" s="93"/>
      <c r="BE339" s="93"/>
      <c r="BF339" s="93"/>
      <c r="BG339" s="93"/>
      <c r="BH339" s="93"/>
      <c r="BI339" s="93"/>
      <c r="BJ339" s="93"/>
      <c r="BK339" s="93"/>
      <c r="BL339" s="93"/>
      <c r="BM339" s="93"/>
      <c r="BN339" s="93"/>
      <c r="BO339" s="93"/>
      <c r="BP339" s="93"/>
      <c r="BQ339" s="93"/>
      <c r="BR339">
        <f>SUMIF('ОПС ЯН'!$A$5:$A$375,A339,'ОПС ЯН'!$B$5:$B$375)</f>
        <v>12425.43</v>
      </c>
      <c r="BT339">
        <f>SUMIF('ФОМС ЯН'!$A$5:$A$360,A339,'ФОМС ЯН'!$B$5:$B$360)</f>
        <v>2880.44</v>
      </c>
      <c r="BU339">
        <f>SUMIF('ФСС ЯН'!$A$5:$A$375,A339,'ФСС ЯН'!$B$5:$B$375)</f>
        <v>1637.9</v>
      </c>
      <c r="BV339">
        <f>SUMIF('ФСС НС ЯН'!$A$5:$A$375,A339,'ФСС НС ЯН'!$B$5:$B$375)</f>
        <v>1186.06</v>
      </c>
      <c r="BW339">
        <f t="shared" si="185"/>
        <v>0</v>
      </c>
      <c r="BX339">
        <f t="shared" si="186"/>
        <v>0</v>
      </c>
      <c r="BY339">
        <f t="shared" si="187"/>
        <v>0</v>
      </c>
      <c r="BZ339">
        <f t="shared" si="188"/>
        <v>0</v>
      </c>
      <c r="CA339">
        <f t="shared" si="189"/>
        <v>0</v>
      </c>
      <c r="CB339">
        <f t="shared" si="190"/>
        <v>0</v>
      </c>
    </row>
    <row r="340" spans="1:80" s="27" customFormat="1" ht="11.1" hidden="1" customHeight="1" outlineLevel="4" x14ac:dyDescent="0.2">
      <c r="A340" s="28" t="s">
        <v>362</v>
      </c>
      <c r="B340" s="63">
        <f>SUM(B341)</f>
        <v>1</v>
      </c>
      <c r="C340" s="100"/>
      <c r="D340" s="34">
        <v>51578.54</v>
      </c>
      <c r="E340" s="34">
        <v>40000</v>
      </c>
      <c r="F340" s="26"/>
      <c r="G340" s="34">
        <v>40000</v>
      </c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6"/>
      <c r="AE340" s="26"/>
      <c r="AF340" s="26"/>
      <c r="AG340" s="26"/>
      <c r="AH340" s="26"/>
      <c r="AI340" s="34">
        <v>5200</v>
      </c>
      <c r="AJ340" s="26"/>
      <c r="AK340" s="26"/>
      <c r="AL340" s="26"/>
      <c r="AM340" s="26"/>
      <c r="AN340" s="26"/>
      <c r="AO340" s="34">
        <v>5200</v>
      </c>
      <c r="AP340" s="34">
        <v>71078.539999999994</v>
      </c>
      <c r="AQ340" s="26"/>
      <c r="AR340" s="34">
        <v>51578.54</v>
      </c>
      <c r="AS340" s="26"/>
      <c r="AT340" s="34">
        <v>19500</v>
      </c>
      <c r="AU340" s="26"/>
      <c r="AV340" s="34">
        <v>15300</v>
      </c>
      <c r="AW340" s="34"/>
      <c r="AX340" s="34"/>
      <c r="AY340" s="34"/>
      <c r="AZ340" s="34"/>
      <c r="BA340" s="34"/>
      <c r="BB340" s="34"/>
      <c r="BC340" s="34"/>
      <c r="BD340" s="34"/>
      <c r="BE340" s="34"/>
      <c r="BF340" s="34"/>
      <c r="BG340" s="34"/>
      <c r="BH340" s="34"/>
      <c r="BI340" s="34"/>
      <c r="BJ340" s="34"/>
      <c r="BK340" s="34"/>
      <c r="BL340" s="34"/>
      <c r="BM340" s="34"/>
      <c r="BN340" s="34"/>
      <c r="BO340" s="34"/>
      <c r="BP340" s="34"/>
      <c r="BQ340" s="34"/>
      <c r="BR340" s="63">
        <f t="shared" ref="BR340:CB340" si="192">SUM(BR341)</f>
        <v>8800</v>
      </c>
      <c r="BS340" s="63"/>
      <c r="BT340" s="63">
        <f t="shared" si="192"/>
        <v>2040</v>
      </c>
      <c r="BU340" s="63">
        <f t="shared" si="192"/>
        <v>1160</v>
      </c>
      <c r="BV340" s="63">
        <f t="shared" si="192"/>
        <v>840</v>
      </c>
      <c r="BW340" s="63">
        <f t="shared" si="192"/>
        <v>0</v>
      </c>
      <c r="BX340" s="63">
        <f t="shared" si="192"/>
        <v>0</v>
      </c>
      <c r="BY340" s="63">
        <f t="shared" si="192"/>
        <v>0</v>
      </c>
      <c r="BZ340" s="63">
        <f t="shared" si="192"/>
        <v>0</v>
      </c>
      <c r="CA340" s="63">
        <f t="shared" si="192"/>
        <v>0</v>
      </c>
      <c r="CB340" s="63">
        <f t="shared" si="192"/>
        <v>0</v>
      </c>
    </row>
    <row r="341" spans="1:80" ht="11.1" hidden="1" customHeight="1" outlineLevel="5" x14ac:dyDescent="0.2">
      <c r="A341" s="19" t="s">
        <v>363</v>
      </c>
      <c r="B341" s="64">
        <f t="shared" si="184"/>
        <v>1</v>
      </c>
      <c r="C341" s="37"/>
      <c r="D341" s="17">
        <v>51578.54</v>
      </c>
      <c r="E341" s="17">
        <v>40000</v>
      </c>
      <c r="F341" s="13"/>
      <c r="G341" s="17">
        <v>40000</v>
      </c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7">
        <v>5200</v>
      </c>
      <c r="AJ341" s="13"/>
      <c r="AK341" s="13"/>
      <c r="AL341" s="13"/>
      <c r="AM341" s="13"/>
      <c r="AN341" s="13"/>
      <c r="AO341" s="17">
        <v>5200</v>
      </c>
      <c r="AP341" s="17">
        <v>71078.539999999994</v>
      </c>
      <c r="AQ341" s="13"/>
      <c r="AR341" s="17">
        <v>51578.54</v>
      </c>
      <c r="AS341" s="13"/>
      <c r="AT341" s="17">
        <v>19500</v>
      </c>
      <c r="AU341" s="13"/>
      <c r="AV341" s="17">
        <v>15300</v>
      </c>
      <c r="AW341" s="93"/>
      <c r="AX341" s="93"/>
      <c r="AY341" s="93"/>
      <c r="AZ341" s="93"/>
      <c r="BA341" s="93"/>
      <c r="BB341" s="93"/>
      <c r="BC341" s="93"/>
      <c r="BD341" s="93"/>
      <c r="BE341" s="93"/>
      <c r="BF341" s="93"/>
      <c r="BG341" s="93"/>
      <c r="BH341" s="93"/>
      <c r="BI341" s="93"/>
      <c r="BJ341" s="93"/>
      <c r="BK341" s="93"/>
      <c r="BL341" s="93"/>
      <c r="BM341" s="93"/>
      <c r="BN341" s="93"/>
      <c r="BO341" s="93"/>
      <c r="BP341" s="93"/>
      <c r="BQ341" s="93"/>
      <c r="BR341">
        <f>SUMIF('ОПС ЯН'!$A$5:$A$375,A341,'ОПС ЯН'!$B$5:$B$375)</f>
        <v>8800</v>
      </c>
      <c r="BT341">
        <f>SUMIF('ФОМС ЯН'!$A$5:$A$360,A341,'ФОМС ЯН'!$B$5:$B$360)</f>
        <v>2040</v>
      </c>
      <c r="BU341">
        <f>SUMIF('ФСС ЯН'!$A$5:$A$375,A341,'ФСС ЯН'!$B$5:$B$375)</f>
        <v>1160</v>
      </c>
      <c r="BV341">
        <f>SUMIF('ФСС НС ЯН'!$A$5:$A$375,A341,'ФСС НС ЯН'!$B$5:$B$375)</f>
        <v>840</v>
      </c>
      <c r="BW341">
        <f t="shared" si="185"/>
        <v>0</v>
      </c>
      <c r="BX341">
        <f t="shared" si="186"/>
        <v>0</v>
      </c>
      <c r="BY341">
        <f t="shared" si="187"/>
        <v>0</v>
      </c>
      <c r="BZ341">
        <f t="shared" si="188"/>
        <v>0</v>
      </c>
      <c r="CA341">
        <f t="shared" si="189"/>
        <v>0</v>
      </c>
      <c r="CB341">
        <f t="shared" si="190"/>
        <v>0</v>
      </c>
    </row>
    <row r="342" spans="1:80" s="42" customFormat="1" ht="11.1" customHeight="1" outlineLevel="1" collapsed="1" x14ac:dyDescent="0.2">
      <c r="A342" s="38" t="s">
        <v>364</v>
      </c>
      <c r="B342" s="66">
        <f>B354+B392+B343</f>
        <v>112</v>
      </c>
      <c r="C342" s="98"/>
      <c r="D342" s="39">
        <v>2090568.09</v>
      </c>
      <c r="E342" s="39">
        <v>5331816.6500000004</v>
      </c>
      <c r="F342" s="39">
        <v>134196.72</v>
      </c>
      <c r="G342" s="39">
        <v>1100468.75</v>
      </c>
      <c r="H342" s="39">
        <v>235692.21</v>
      </c>
      <c r="I342" s="39">
        <v>1033331.89</v>
      </c>
      <c r="J342" s="39">
        <v>67500</v>
      </c>
      <c r="K342" s="39">
        <v>13264.32</v>
      </c>
      <c r="L342" s="40"/>
      <c r="M342" s="40"/>
      <c r="N342" s="40"/>
      <c r="O342" s="40"/>
      <c r="P342" s="53">
        <v>366</v>
      </c>
      <c r="Q342" s="40"/>
      <c r="R342" s="41"/>
      <c r="S342" s="39">
        <v>44377.17</v>
      </c>
      <c r="T342" s="40"/>
      <c r="U342" s="39">
        <v>2566291.08</v>
      </c>
      <c r="V342" s="41"/>
      <c r="W342" s="40"/>
      <c r="X342" s="41"/>
      <c r="Y342" s="41"/>
      <c r="Z342" s="40"/>
      <c r="AA342" s="39">
        <v>31000</v>
      </c>
      <c r="AB342" s="39">
        <v>24700</v>
      </c>
      <c r="AC342" s="40"/>
      <c r="AD342" s="39">
        <v>80628.509999999995</v>
      </c>
      <c r="AE342" s="40"/>
      <c r="AF342" s="40"/>
      <c r="AG342" s="39">
        <v>134270</v>
      </c>
      <c r="AH342" s="39">
        <v>134270</v>
      </c>
      <c r="AI342" s="39">
        <v>870144.24</v>
      </c>
      <c r="AJ342" s="39">
        <v>99544.9</v>
      </c>
      <c r="AK342" s="39">
        <v>50608.34</v>
      </c>
      <c r="AL342" s="39">
        <v>13869</v>
      </c>
      <c r="AM342" s="40"/>
      <c r="AN342" s="53">
        <v>732</v>
      </c>
      <c r="AO342" s="39">
        <v>705390</v>
      </c>
      <c r="AP342" s="39">
        <v>5586095.2400000002</v>
      </c>
      <c r="AQ342" s="39">
        <v>2369221.2799999998</v>
      </c>
      <c r="AR342" s="39">
        <v>2288923.96</v>
      </c>
      <c r="AS342" s="40"/>
      <c r="AT342" s="39">
        <v>927950</v>
      </c>
      <c r="AU342" s="40"/>
      <c r="AV342" s="39">
        <v>966145.26</v>
      </c>
      <c r="AW342" s="39"/>
      <c r="AX342" s="39"/>
      <c r="AY342" s="39"/>
      <c r="AZ342" s="39"/>
      <c r="BA342" s="39"/>
      <c r="BB342" s="39"/>
      <c r="BC342" s="39"/>
      <c r="BD342" s="39"/>
      <c r="BE342" s="39"/>
      <c r="BF342" s="39"/>
      <c r="BG342" s="39"/>
      <c r="BH342" s="39"/>
      <c r="BI342" s="39"/>
      <c r="BJ342" s="39"/>
      <c r="BK342" s="39"/>
      <c r="BL342" s="39"/>
      <c r="BM342" s="39"/>
      <c r="BN342" s="39"/>
      <c r="BO342" s="39"/>
      <c r="BP342" s="39"/>
      <c r="BQ342" s="39"/>
      <c r="BR342" s="66">
        <f t="shared" ref="BR342:BV342" si="193">BR354+BR392+BR343</f>
        <v>1192776.1200000001</v>
      </c>
      <c r="BS342" s="66"/>
      <c r="BT342" s="66">
        <f t="shared" si="193"/>
        <v>275247.56</v>
      </c>
      <c r="BU342" s="66">
        <f t="shared" si="193"/>
        <v>156957.87999999998</v>
      </c>
      <c r="BV342" s="66">
        <f t="shared" si="193"/>
        <v>113601.78</v>
      </c>
      <c r="BW342" s="66">
        <f t="shared" ref="BW342:CB342" si="194">BW354+BW392+BW343</f>
        <v>4030</v>
      </c>
      <c r="BX342" s="66">
        <f t="shared" si="194"/>
        <v>0</v>
      </c>
      <c r="BY342" s="66">
        <f t="shared" si="194"/>
        <v>0</v>
      </c>
      <c r="BZ342" s="66">
        <f t="shared" si="194"/>
        <v>0</v>
      </c>
      <c r="CA342" s="66">
        <f t="shared" si="194"/>
        <v>0</v>
      </c>
      <c r="CB342" s="66">
        <f t="shared" si="194"/>
        <v>0</v>
      </c>
    </row>
    <row r="343" spans="1:80" s="52" customFormat="1" ht="11.1" hidden="1" customHeight="1" outlineLevel="2" collapsed="1" x14ac:dyDescent="0.2">
      <c r="A343" s="54" t="s">
        <v>364</v>
      </c>
      <c r="B343" s="67">
        <f>B346+B348+B350+B352+B344</f>
        <v>5</v>
      </c>
      <c r="C343" s="101"/>
      <c r="D343" s="48">
        <v>265996</v>
      </c>
      <c r="E343" s="48">
        <v>231268</v>
      </c>
      <c r="F343" s="49"/>
      <c r="G343" s="48">
        <v>206718.75</v>
      </c>
      <c r="H343" s="49"/>
      <c r="I343" s="49"/>
      <c r="J343" s="49"/>
      <c r="K343" s="49"/>
      <c r="L343" s="49"/>
      <c r="M343" s="49"/>
      <c r="N343" s="49"/>
      <c r="O343" s="49"/>
      <c r="P343" s="49"/>
      <c r="Q343" s="49"/>
      <c r="R343" s="51"/>
      <c r="S343" s="48">
        <v>4271.55</v>
      </c>
      <c r="T343" s="49"/>
      <c r="U343" s="48">
        <v>20277.7</v>
      </c>
      <c r="V343" s="49"/>
      <c r="W343" s="49"/>
      <c r="X343" s="51"/>
      <c r="Y343" s="49"/>
      <c r="Z343" s="49"/>
      <c r="AA343" s="49"/>
      <c r="AB343" s="49"/>
      <c r="AC343" s="49"/>
      <c r="AD343" s="49"/>
      <c r="AE343" s="49"/>
      <c r="AF343" s="49"/>
      <c r="AG343" s="48">
        <v>8320</v>
      </c>
      <c r="AH343" s="48">
        <v>8320</v>
      </c>
      <c r="AI343" s="48">
        <v>30963</v>
      </c>
      <c r="AJ343" s="49"/>
      <c r="AK343" s="49"/>
      <c r="AL343" s="49"/>
      <c r="AM343" s="49"/>
      <c r="AN343" s="49"/>
      <c r="AO343" s="48">
        <v>30963</v>
      </c>
      <c r="AP343" s="48">
        <v>409252.03</v>
      </c>
      <c r="AQ343" s="48">
        <v>46056.03</v>
      </c>
      <c r="AR343" s="48">
        <v>265996</v>
      </c>
      <c r="AS343" s="49"/>
      <c r="AT343" s="48">
        <v>97200</v>
      </c>
      <c r="AU343" s="49"/>
      <c r="AV343" s="48">
        <v>57048.97</v>
      </c>
      <c r="AW343" s="48"/>
      <c r="AX343" s="48"/>
      <c r="AY343" s="48"/>
      <c r="AZ343" s="48"/>
      <c r="BA343" s="48"/>
      <c r="BB343" s="48"/>
      <c r="BC343" s="48"/>
      <c r="BD343" s="48"/>
      <c r="BE343" s="48"/>
      <c r="BF343" s="48"/>
      <c r="BG343" s="48"/>
      <c r="BH343" s="48"/>
      <c r="BI343" s="48"/>
      <c r="BJ343" s="48"/>
      <c r="BK343" s="48"/>
      <c r="BL343" s="48"/>
      <c r="BM343" s="48"/>
      <c r="BN343" s="48"/>
      <c r="BO343" s="48"/>
      <c r="BP343" s="48"/>
      <c r="BQ343" s="48"/>
      <c r="BR343" s="67">
        <f t="shared" ref="BR343:BV343" si="195">BR346+BR348+BR350+BR352+BR344</f>
        <v>51769.62</v>
      </c>
      <c r="BS343" s="67"/>
      <c r="BT343" s="67">
        <f t="shared" si="195"/>
        <v>12001.14</v>
      </c>
      <c r="BU343" s="67">
        <f t="shared" si="195"/>
        <v>6824.18</v>
      </c>
      <c r="BV343" s="67">
        <f t="shared" si="195"/>
        <v>4941.6499999999996</v>
      </c>
      <c r="BW343" s="67">
        <f t="shared" ref="BW343:CB343" si="196">BW346+BW348+BW350+BW352+BW344</f>
        <v>0</v>
      </c>
      <c r="BX343" s="67">
        <f t="shared" si="196"/>
        <v>0</v>
      </c>
      <c r="BY343" s="67">
        <f t="shared" si="196"/>
        <v>0</v>
      </c>
      <c r="BZ343" s="67">
        <f t="shared" si="196"/>
        <v>0</v>
      </c>
      <c r="CA343" s="67">
        <f t="shared" si="196"/>
        <v>0</v>
      </c>
      <c r="CB343" s="67">
        <f t="shared" si="196"/>
        <v>0</v>
      </c>
    </row>
    <row r="344" spans="1:80" s="27" customFormat="1" ht="11.1" hidden="1" customHeight="1" outlineLevel="3" x14ac:dyDescent="0.2">
      <c r="A344" s="24" t="s">
        <v>365</v>
      </c>
      <c r="B344" s="63">
        <f>SUM(B345)</f>
        <v>1</v>
      </c>
      <c r="C344" s="100"/>
      <c r="D344" s="34">
        <v>45234</v>
      </c>
      <c r="E344" s="34">
        <v>40365.300000000003</v>
      </c>
      <c r="F344" s="26"/>
      <c r="G344" s="34">
        <v>36093.75</v>
      </c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5"/>
      <c r="S344" s="34">
        <v>4271.55</v>
      </c>
      <c r="T344" s="26"/>
      <c r="U344" s="26"/>
      <c r="V344" s="26"/>
      <c r="W344" s="26"/>
      <c r="X344" s="25"/>
      <c r="Y344" s="26"/>
      <c r="Z344" s="26"/>
      <c r="AA344" s="26"/>
      <c r="AB344" s="26"/>
      <c r="AC344" s="26"/>
      <c r="AD344" s="26"/>
      <c r="AE344" s="26"/>
      <c r="AF344" s="26"/>
      <c r="AG344" s="34">
        <v>2560</v>
      </c>
      <c r="AH344" s="34">
        <v>2560</v>
      </c>
      <c r="AI344" s="34">
        <v>5580</v>
      </c>
      <c r="AJ344" s="26"/>
      <c r="AK344" s="26"/>
      <c r="AL344" s="26"/>
      <c r="AM344" s="26"/>
      <c r="AN344" s="26"/>
      <c r="AO344" s="34">
        <v>5580</v>
      </c>
      <c r="AP344" s="34">
        <v>63150.55</v>
      </c>
      <c r="AQ344" s="34">
        <v>3716.55</v>
      </c>
      <c r="AR344" s="34">
        <v>45234</v>
      </c>
      <c r="AS344" s="26"/>
      <c r="AT344" s="34">
        <v>14200</v>
      </c>
      <c r="AU344" s="26"/>
      <c r="AV344" s="34">
        <v>16868.75</v>
      </c>
      <c r="AW344" s="34"/>
      <c r="AX344" s="34"/>
      <c r="AY344" s="34"/>
      <c r="AZ344" s="34"/>
      <c r="BA344" s="34"/>
      <c r="BB344" s="34"/>
      <c r="BC344" s="34"/>
      <c r="BD344" s="34"/>
      <c r="BE344" s="34"/>
      <c r="BF344" s="34"/>
      <c r="BG344" s="34"/>
      <c r="BH344" s="34"/>
      <c r="BI344" s="34"/>
      <c r="BJ344" s="34"/>
      <c r="BK344" s="34"/>
      <c r="BL344" s="34"/>
      <c r="BM344" s="34"/>
      <c r="BN344" s="34"/>
      <c r="BO344" s="34"/>
      <c r="BP344" s="34"/>
      <c r="BQ344" s="34"/>
      <c r="BR344" s="63">
        <f t="shared" ref="BR344:CB344" si="197">SUM(BR345)</f>
        <v>8503.83</v>
      </c>
      <c r="BS344" s="63"/>
      <c r="BT344" s="63">
        <f t="shared" si="197"/>
        <v>1971.34</v>
      </c>
      <c r="BU344" s="63">
        <f t="shared" si="197"/>
        <v>1120.96</v>
      </c>
      <c r="BV344" s="63">
        <f t="shared" si="197"/>
        <v>811.73</v>
      </c>
      <c r="BW344" s="63">
        <f t="shared" si="197"/>
        <v>0</v>
      </c>
      <c r="BX344" s="63">
        <f t="shared" si="197"/>
        <v>0</v>
      </c>
      <c r="BY344" s="63">
        <f t="shared" si="197"/>
        <v>0</v>
      </c>
      <c r="BZ344" s="63">
        <f t="shared" si="197"/>
        <v>0</v>
      </c>
      <c r="CA344" s="63">
        <f t="shared" si="197"/>
        <v>0</v>
      </c>
      <c r="CB344" s="63">
        <f t="shared" si="197"/>
        <v>0</v>
      </c>
    </row>
    <row r="345" spans="1:80" ht="11.1" hidden="1" customHeight="1" outlineLevel="4" x14ac:dyDescent="0.2">
      <c r="A345" s="14" t="s">
        <v>366</v>
      </c>
      <c r="B345" s="64">
        <f t="shared" si="184"/>
        <v>1</v>
      </c>
      <c r="C345" s="37"/>
      <c r="D345" s="17">
        <v>45234</v>
      </c>
      <c r="E345" s="17">
        <v>40365.300000000003</v>
      </c>
      <c r="F345" s="13"/>
      <c r="G345" s="17">
        <v>36093.75</v>
      </c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2"/>
      <c r="S345" s="17">
        <v>4271.55</v>
      </c>
      <c r="T345" s="13"/>
      <c r="U345" s="13"/>
      <c r="V345" s="13"/>
      <c r="W345" s="13"/>
      <c r="X345" s="12"/>
      <c r="Y345" s="13"/>
      <c r="Z345" s="13"/>
      <c r="AA345" s="13"/>
      <c r="AB345" s="13"/>
      <c r="AC345" s="13"/>
      <c r="AD345" s="13"/>
      <c r="AE345" s="13"/>
      <c r="AF345" s="13"/>
      <c r="AG345" s="17">
        <v>2560</v>
      </c>
      <c r="AH345" s="17">
        <v>2560</v>
      </c>
      <c r="AI345" s="17">
        <v>5580</v>
      </c>
      <c r="AJ345" s="13"/>
      <c r="AK345" s="13"/>
      <c r="AL345" s="13"/>
      <c r="AM345" s="13"/>
      <c r="AN345" s="13"/>
      <c r="AO345" s="17">
        <v>5580</v>
      </c>
      <c r="AP345" s="17">
        <v>63150.55</v>
      </c>
      <c r="AQ345" s="17">
        <v>3716.55</v>
      </c>
      <c r="AR345" s="17">
        <v>45234</v>
      </c>
      <c r="AS345" s="13"/>
      <c r="AT345" s="17">
        <v>14200</v>
      </c>
      <c r="AU345" s="13"/>
      <c r="AV345" s="17">
        <v>16868.75</v>
      </c>
      <c r="AW345" s="93"/>
      <c r="AX345" s="93"/>
      <c r="AY345" s="93"/>
      <c r="AZ345" s="93"/>
      <c r="BA345" s="93"/>
      <c r="BB345" s="93"/>
      <c r="BC345" s="93"/>
      <c r="BD345" s="93"/>
      <c r="BE345" s="93"/>
      <c r="BF345" s="93"/>
      <c r="BG345" s="93"/>
      <c r="BH345" s="93"/>
      <c r="BI345" s="93"/>
      <c r="BJ345" s="93"/>
      <c r="BK345" s="93"/>
      <c r="BL345" s="93"/>
      <c r="BM345" s="93"/>
      <c r="BN345" s="93"/>
      <c r="BO345" s="93"/>
      <c r="BP345" s="93"/>
      <c r="BQ345" s="93"/>
      <c r="BR345">
        <f>SUMIF('ОПС ЯН'!$A$5:$A$375,A345,'ОПС ЯН'!$B$5:$B$375)</f>
        <v>8503.83</v>
      </c>
      <c r="BT345">
        <f>SUMIF('ФОМС ЯН'!$A$5:$A$360,A345,'ФОМС ЯН'!$B$5:$B$360)</f>
        <v>1971.34</v>
      </c>
      <c r="BU345">
        <f>SUMIF('ФСС ЯН'!$A$5:$A$375,A345,'ФСС ЯН'!$B$5:$B$375)</f>
        <v>1120.96</v>
      </c>
      <c r="BV345">
        <f>SUMIF('ФСС НС ЯН'!$A$5:$A$375,A345,'ФСС НС ЯН'!$B$5:$B$375)</f>
        <v>811.73</v>
      </c>
      <c r="BW345">
        <f t="shared" si="185"/>
        <v>0</v>
      </c>
      <c r="BX345">
        <f t="shared" si="186"/>
        <v>0</v>
      </c>
      <c r="BY345">
        <f t="shared" si="187"/>
        <v>0</v>
      </c>
      <c r="BZ345">
        <f t="shared" si="188"/>
        <v>0</v>
      </c>
      <c r="CA345">
        <f t="shared" si="189"/>
        <v>0</v>
      </c>
      <c r="CB345">
        <f t="shared" si="190"/>
        <v>0</v>
      </c>
    </row>
    <row r="346" spans="1:80" s="27" customFormat="1" ht="11.1" hidden="1" customHeight="1" outlineLevel="3" x14ac:dyDescent="0.2">
      <c r="A346" s="24" t="s">
        <v>367</v>
      </c>
      <c r="B346" s="63">
        <f>SUM(B347)</f>
        <v>1</v>
      </c>
      <c r="C346" s="100"/>
      <c r="D346" s="34">
        <v>42891</v>
      </c>
      <c r="E346" s="34">
        <v>41250</v>
      </c>
      <c r="F346" s="26"/>
      <c r="G346" s="34">
        <v>41250</v>
      </c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6"/>
      <c r="AE346" s="26"/>
      <c r="AF346" s="26"/>
      <c r="AG346" s="34">
        <v>2560</v>
      </c>
      <c r="AH346" s="34">
        <v>2560</v>
      </c>
      <c r="AI346" s="34">
        <v>5695</v>
      </c>
      <c r="AJ346" s="26"/>
      <c r="AK346" s="26"/>
      <c r="AL346" s="26"/>
      <c r="AM346" s="26"/>
      <c r="AN346" s="26"/>
      <c r="AO346" s="34">
        <v>5695</v>
      </c>
      <c r="AP346" s="34">
        <v>60791</v>
      </c>
      <c r="AQ346" s="26"/>
      <c r="AR346" s="34">
        <v>42891</v>
      </c>
      <c r="AS346" s="26"/>
      <c r="AT346" s="34">
        <v>17900</v>
      </c>
      <c r="AU346" s="26"/>
      <c r="AV346" s="34">
        <v>17655</v>
      </c>
      <c r="AW346" s="34"/>
      <c r="AX346" s="34"/>
      <c r="AY346" s="34"/>
      <c r="AZ346" s="34"/>
      <c r="BA346" s="34"/>
      <c r="BB346" s="34"/>
      <c r="BC346" s="34"/>
      <c r="BD346" s="34"/>
      <c r="BE346" s="34"/>
      <c r="BF346" s="34"/>
      <c r="BG346" s="34"/>
      <c r="BH346" s="34"/>
      <c r="BI346" s="34"/>
      <c r="BJ346" s="34"/>
      <c r="BK346" s="34"/>
      <c r="BL346" s="34"/>
      <c r="BM346" s="34"/>
      <c r="BN346" s="34"/>
      <c r="BO346" s="34"/>
      <c r="BP346" s="34"/>
      <c r="BQ346" s="34"/>
      <c r="BR346" s="63">
        <f t="shared" ref="BR346:CB346" si="198">SUM(BR347)</f>
        <v>9638.2000000000007</v>
      </c>
      <c r="BS346" s="63"/>
      <c r="BT346" s="63">
        <f t="shared" si="198"/>
        <v>2234.31</v>
      </c>
      <c r="BU346" s="63">
        <f t="shared" si="198"/>
        <v>1270.49</v>
      </c>
      <c r="BV346" s="63">
        <f t="shared" si="198"/>
        <v>920.01</v>
      </c>
      <c r="BW346" s="63">
        <f t="shared" si="198"/>
        <v>0</v>
      </c>
      <c r="BX346" s="63">
        <f t="shared" si="198"/>
        <v>0</v>
      </c>
      <c r="BY346" s="63">
        <f t="shared" si="198"/>
        <v>0</v>
      </c>
      <c r="BZ346" s="63">
        <f t="shared" si="198"/>
        <v>0</v>
      </c>
      <c r="CA346" s="63">
        <f t="shared" si="198"/>
        <v>0</v>
      </c>
      <c r="CB346" s="63">
        <f t="shared" si="198"/>
        <v>0</v>
      </c>
    </row>
    <row r="347" spans="1:80" ht="11.1" hidden="1" customHeight="1" outlineLevel="4" x14ac:dyDescent="0.2">
      <c r="A347" s="14" t="s">
        <v>368</v>
      </c>
      <c r="B347" s="64">
        <f t="shared" si="184"/>
        <v>1</v>
      </c>
      <c r="C347" s="37"/>
      <c r="D347" s="17">
        <v>42891</v>
      </c>
      <c r="E347" s="17">
        <v>41250</v>
      </c>
      <c r="F347" s="13"/>
      <c r="G347" s="17">
        <v>41250</v>
      </c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7">
        <v>2560</v>
      </c>
      <c r="AH347" s="17">
        <v>2560</v>
      </c>
      <c r="AI347" s="17">
        <v>5695</v>
      </c>
      <c r="AJ347" s="13"/>
      <c r="AK347" s="13"/>
      <c r="AL347" s="13"/>
      <c r="AM347" s="13"/>
      <c r="AN347" s="13"/>
      <c r="AO347" s="17">
        <v>5695</v>
      </c>
      <c r="AP347" s="17">
        <v>60791</v>
      </c>
      <c r="AQ347" s="13"/>
      <c r="AR347" s="17">
        <v>42891</v>
      </c>
      <c r="AS347" s="13"/>
      <c r="AT347" s="17">
        <v>17900</v>
      </c>
      <c r="AU347" s="13"/>
      <c r="AV347" s="17">
        <v>17655</v>
      </c>
      <c r="AW347" s="93"/>
      <c r="AX347" s="93"/>
      <c r="AY347" s="93"/>
      <c r="AZ347" s="93"/>
      <c r="BA347" s="93"/>
      <c r="BB347" s="93"/>
      <c r="BC347" s="93"/>
      <c r="BD347" s="93"/>
      <c r="BE347" s="93"/>
      <c r="BF347" s="93"/>
      <c r="BG347" s="93"/>
      <c r="BH347" s="93"/>
      <c r="BI347" s="93"/>
      <c r="BJ347" s="93"/>
      <c r="BK347" s="93"/>
      <c r="BL347" s="93"/>
      <c r="BM347" s="93"/>
      <c r="BN347" s="93"/>
      <c r="BO347" s="93"/>
      <c r="BP347" s="93"/>
      <c r="BQ347" s="93"/>
      <c r="BR347">
        <f>SUMIF('ОПС ЯН'!$A$5:$A$375,A347,'ОПС ЯН'!$B$5:$B$375)</f>
        <v>9638.2000000000007</v>
      </c>
      <c r="BT347">
        <f>SUMIF('ФОМС ЯН'!$A$5:$A$360,A347,'ФОМС ЯН'!$B$5:$B$360)</f>
        <v>2234.31</v>
      </c>
      <c r="BU347">
        <f>SUMIF('ФСС ЯН'!$A$5:$A$375,A347,'ФСС ЯН'!$B$5:$B$375)</f>
        <v>1270.49</v>
      </c>
      <c r="BV347">
        <f>SUMIF('ФСС НС ЯН'!$A$5:$A$375,A347,'ФСС НС ЯН'!$B$5:$B$375)</f>
        <v>920.01</v>
      </c>
      <c r="BW347">
        <f t="shared" si="185"/>
        <v>0</v>
      </c>
      <c r="BX347">
        <f t="shared" si="186"/>
        <v>0</v>
      </c>
      <c r="BY347">
        <f t="shared" si="187"/>
        <v>0</v>
      </c>
      <c r="BZ347">
        <f t="shared" si="188"/>
        <v>0</v>
      </c>
      <c r="CA347">
        <f t="shared" si="189"/>
        <v>0</v>
      </c>
      <c r="CB347">
        <f t="shared" si="190"/>
        <v>0</v>
      </c>
    </row>
    <row r="348" spans="1:80" s="27" customFormat="1" ht="11.1" hidden="1" customHeight="1" outlineLevel="3" x14ac:dyDescent="0.2">
      <c r="A348" s="24" t="s">
        <v>369</v>
      </c>
      <c r="B348" s="63">
        <f>SUM(B349)</f>
        <v>1</v>
      </c>
      <c r="C348" s="100"/>
      <c r="D348" s="34">
        <v>87458</v>
      </c>
      <c r="E348" s="34">
        <v>85902.7</v>
      </c>
      <c r="F348" s="26"/>
      <c r="G348" s="34">
        <v>65625</v>
      </c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34">
        <v>20277.7</v>
      </c>
      <c r="V348" s="26"/>
      <c r="W348" s="26"/>
      <c r="X348" s="25"/>
      <c r="Y348" s="26"/>
      <c r="Z348" s="26"/>
      <c r="AA348" s="26"/>
      <c r="AB348" s="26"/>
      <c r="AC348" s="26"/>
      <c r="AD348" s="26"/>
      <c r="AE348" s="26"/>
      <c r="AF348" s="26"/>
      <c r="AG348" s="26"/>
      <c r="AH348" s="26"/>
      <c r="AI348" s="34">
        <v>11167</v>
      </c>
      <c r="AJ348" s="26"/>
      <c r="AK348" s="26"/>
      <c r="AL348" s="26"/>
      <c r="AM348" s="26"/>
      <c r="AN348" s="26"/>
      <c r="AO348" s="34">
        <v>11167</v>
      </c>
      <c r="AP348" s="34">
        <v>159097.48000000001</v>
      </c>
      <c r="AQ348" s="34">
        <v>42339.48</v>
      </c>
      <c r="AR348" s="34">
        <v>87458</v>
      </c>
      <c r="AS348" s="26"/>
      <c r="AT348" s="34">
        <v>29300</v>
      </c>
      <c r="AU348" s="26"/>
      <c r="AV348" s="34">
        <v>3096.22</v>
      </c>
      <c r="AW348" s="34"/>
      <c r="AX348" s="34"/>
      <c r="AY348" s="34"/>
      <c r="AZ348" s="34"/>
      <c r="BA348" s="34"/>
      <c r="BB348" s="34"/>
      <c r="BC348" s="34"/>
      <c r="BD348" s="34"/>
      <c r="BE348" s="34"/>
      <c r="BF348" s="34"/>
      <c r="BG348" s="34"/>
      <c r="BH348" s="34"/>
      <c r="BI348" s="34"/>
      <c r="BJ348" s="34"/>
      <c r="BK348" s="34"/>
      <c r="BL348" s="34"/>
      <c r="BM348" s="34"/>
      <c r="BN348" s="34"/>
      <c r="BO348" s="34"/>
      <c r="BP348" s="34"/>
      <c r="BQ348" s="34"/>
      <c r="BR348" s="63">
        <f t="shared" ref="BR348:CB348" si="199">SUM(BR349)</f>
        <v>18898.59</v>
      </c>
      <c r="BS348" s="63"/>
      <c r="BT348" s="63">
        <f t="shared" si="199"/>
        <v>4381.04</v>
      </c>
      <c r="BU348" s="63">
        <f t="shared" si="199"/>
        <v>2491.1799999999998</v>
      </c>
      <c r="BV348" s="63">
        <f t="shared" si="199"/>
        <v>1803.96</v>
      </c>
      <c r="BW348" s="63">
        <f t="shared" si="199"/>
        <v>0</v>
      </c>
      <c r="BX348" s="63">
        <f t="shared" si="199"/>
        <v>0</v>
      </c>
      <c r="BY348" s="63">
        <f t="shared" si="199"/>
        <v>0</v>
      </c>
      <c r="BZ348" s="63">
        <f t="shared" si="199"/>
        <v>0</v>
      </c>
      <c r="CA348" s="63">
        <f t="shared" si="199"/>
        <v>0</v>
      </c>
      <c r="CB348" s="63">
        <f t="shared" si="199"/>
        <v>0</v>
      </c>
    </row>
    <row r="349" spans="1:80" ht="11.1" hidden="1" customHeight="1" outlineLevel="4" x14ac:dyDescent="0.2">
      <c r="A349" s="14" t="s">
        <v>370</v>
      </c>
      <c r="B349" s="64">
        <f t="shared" si="184"/>
        <v>1</v>
      </c>
      <c r="C349" s="37"/>
      <c r="D349" s="17">
        <v>87458</v>
      </c>
      <c r="E349" s="17">
        <v>85902.7</v>
      </c>
      <c r="F349" s="13"/>
      <c r="G349" s="17">
        <v>65625</v>
      </c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7">
        <v>20277.7</v>
      </c>
      <c r="V349" s="13"/>
      <c r="W349" s="13"/>
      <c r="X349" s="12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7">
        <v>11167</v>
      </c>
      <c r="AJ349" s="13"/>
      <c r="AK349" s="13"/>
      <c r="AL349" s="13"/>
      <c r="AM349" s="13"/>
      <c r="AN349" s="13"/>
      <c r="AO349" s="17">
        <v>11167</v>
      </c>
      <c r="AP349" s="17">
        <v>159097.48000000001</v>
      </c>
      <c r="AQ349" s="17">
        <v>42339.48</v>
      </c>
      <c r="AR349" s="17">
        <v>87458</v>
      </c>
      <c r="AS349" s="13"/>
      <c r="AT349" s="17">
        <v>29300</v>
      </c>
      <c r="AU349" s="13"/>
      <c r="AV349" s="17">
        <v>3096.22</v>
      </c>
      <c r="AW349" s="93"/>
      <c r="AX349" s="93"/>
      <c r="AY349" s="93"/>
      <c r="AZ349" s="93"/>
      <c r="BA349" s="93"/>
      <c r="BB349" s="93"/>
      <c r="BC349" s="93"/>
      <c r="BD349" s="93"/>
      <c r="BE349" s="93"/>
      <c r="BF349" s="93"/>
      <c r="BG349" s="93"/>
      <c r="BH349" s="93"/>
      <c r="BI349" s="93"/>
      <c r="BJ349" s="93"/>
      <c r="BK349" s="93"/>
      <c r="BL349" s="93"/>
      <c r="BM349" s="93"/>
      <c r="BN349" s="93"/>
      <c r="BO349" s="93"/>
      <c r="BP349" s="93"/>
      <c r="BQ349" s="93"/>
      <c r="BR349">
        <f>SUMIF('ОПС ЯН'!$A$5:$A$375,A349,'ОПС ЯН'!$B$5:$B$375)</f>
        <v>18898.59</v>
      </c>
      <c r="BT349">
        <f>SUMIF('ФОМС ЯН'!$A$5:$A$360,A349,'ФОМС ЯН'!$B$5:$B$360)</f>
        <v>4381.04</v>
      </c>
      <c r="BU349">
        <f>SUMIF('ФСС ЯН'!$A$5:$A$375,A349,'ФСС ЯН'!$B$5:$B$375)</f>
        <v>2491.1799999999998</v>
      </c>
      <c r="BV349">
        <f>SUMIF('ФСС НС ЯН'!$A$5:$A$375,A349,'ФСС НС ЯН'!$B$5:$B$375)</f>
        <v>1803.96</v>
      </c>
      <c r="BW349">
        <f t="shared" si="185"/>
        <v>0</v>
      </c>
      <c r="BX349">
        <f t="shared" si="186"/>
        <v>0</v>
      </c>
      <c r="BY349">
        <f t="shared" si="187"/>
        <v>0</v>
      </c>
      <c r="BZ349">
        <f t="shared" si="188"/>
        <v>0</v>
      </c>
      <c r="CA349">
        <f t="shared" si="189"/>
        <v>0</v>
      </c>
      <c r="CB349">
        <f t="shared" si="190"/>
        <v>0</v>
      </c>
    </row>
    <row r="350" spans="1:80" s="27" customFormat="1" ht="11.1" hidden="1" customHeight="1" outlineLevel="3" x14ac:dyDescent="0.2">
      <c r="A350" s="24" t="s">
        <v>371</v>
      </c>
      <c r="B350" s="63">
        <f>SUM(B351)</f>
        <v>1</v>
      </c>
      <c r="C350" s="100"/>
      <c r="D350" s="34">
        <v>38088</v>
      </c>
      <c r="E350" s="34">
        <v>11250</v>
      </c>
      <c r="F350" s="26"/>
      <c r="G350" s="34">
        <v>11250</v>
      </c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5"/>
      <c r="S350" s="26"/>
      <c r="T350" s="26"/>
      <c r="U350" s="26"/>
      <c r="V350" s="26"/>
      <c r="W350" s="26"/>
      <c r="X350" s="25"/>
      <c r="Y350" s="26"/>
      <c r="Z350" s="26"/>
      <c r="AA350" s="26"/>
      <c r="AB350" s="26"/>
      <c r="AC350" s="26"/>
      <c r="AD350" s="26"/>
      <c r="AE350" s="26"/>
      <c r="AF350" s="26"/>
      <c r="AG350" s="43">
        <v>960</v>
      </c>
      <c r="AH350" s="43">
        <v>960</v>
      </c>
      <c r="AI350" s="34">
        <v>1405</v>
      </c>
      <c r="AJ350" s="26"/>
      <c r="AK350" s="26"/>
      <c r="AL350" s="26"/>
      <c r="AM350" s="26"/>
      <c r="AN350" s="26"/>
      <c r="AO350" s="34">
        <v>1405</v>
      </c>
      <c r="AP350" s="34">
        <v>51088</v>
      </c>
      <c r="AQ350" s="26"/>
      <c r="AR350" s="34">
        <v>38088</v>
      </c>
      <c r="AS350" s="26"/>
      <c r="AT350" s="34">
        <v>13000</v>
      </c>
      <c r="AU350" s="26"/>
      <c r="AV350" s="36">
        <v>-3155</v>
      </c>
      <c r="AW350" s="36"/>
      <c r="AX350" s="36"/>
      <c r="AY350" s="36"/>
      <c r="AZ350" s="36"/>
      <c r="BA350" s="36"/>
      <c r="BB350" s="36"/>
      <c r="BC350" s="36"/>
      <c r="BD350" s="36"/>
      <c r="BE350" s="36"/>
      <c r="BF350" s="36"/>
      <c r="BG350" s="36"/>
      <c r="BH350" s="36"/>
      <c r="BI350" s="36"/>
      <c r="BJ350" s="36"/>
      <c r="BK350" s="36"/>
      <c r="BL350" s="36"/>
      <c r="BM350" s="36"/>
      <c r="BN350" s="36"/>
      <c r="BO350" s="36"/>
      <c r="BP350" s="36"/>
      <c r="BQ350" s="36"/>
      <c r="BR350" s="63">
        <f t="shared" ref="BR350:CB350" si="200">SUM(BR351)</f>
        <v>2686.2</v>
      </c>
      <c r="BS350" s="63"/>
      <c r="BT350" s="63">
        <f t="shared" si="200"/>
        <v>622.71</v>
      </c>
      <c r="BU350" s="63">
        <f t="shared" si="200"/>
        <v>354.09</v>
      </c>
      <c r="BV350" s="63">
        <f t="shared" si="200"/>
        <v>256.41000000000003</v>
      </c>
      <c r="BW350" s="63">
        <f t="shared" si="200"/>
        <v>0</v>
      </c>
      <c r="BX350" s="63">
        <f t="shared" si="200"/>
        <v>0</v>
      </c>
      <c r="BY350" s="63">
        <f t="shared" si="200"/>
        <v>0</v>
      </c>
      <c r="BZ350" s="63">
        <f t="shared" si="200"/>
        <v>0</v>
      </c>
      <c r="CA350" s="63">
        <f t="shared" si="200"/>
        <v>0</v>
      </c>
      <c r="CB350" s="63">
        <f t="shared" si="200"/>
        <v>0</v>
      </c>
    </row>
    <row r="351" spans="1:80" ht="11.1" hidden="1" customHeight="1" outlineLevel="4" x14ac:dyDescent="0.2">
      <c r="A351" s="14" t="s">
        <v>372</v>
      </c>
      <c r="B351" s="64">
        <f t="shared" si="184"/>
        <v>1</v>
      </c>
      <c r="C351" s="37"/>
      <c r="D351" s="17">
        <v>38088</v>
      </c>
      <c r="E351" s="17">
        <v>11250</v>
      </c>
      <c r="F351" s="13"/>
      <c r="G351" s="17">
        <v>11250</v>
      </c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2"/>
      <c r="S351" s="13"/>
      <c r="T351" s="13"/>
      <c r="U351" s="13"/>
      <c r="V351" s="13"/>
      <c r="W351" s="13"/>
      <c r="X351" s="12"/>
      <c r="Y351" s="13"/>
      <c r="Z351" s="13"/>
      <c r="AA351" s="13"/>
      <c r="AB351" s="13"/>
      <c r="AC351" s="13"/>
      <c r="AD351" s="13"/>
      <c r="AE351" s="13"/>
      <c r="AF351" s="13"/>
      <c r="AG351" s="16">
        <v>960</v>
      </c>
      <c r="AH351" s="16">
        <v>960</v>
      </c>
      <c r="AI351" s="17">
        <v>1405</v>
      </c>
      <c r="AJ351" s="13"/>
      <c r="AK351" s="13"/>
      <c r="AL351" s="13"/>
      <c r="AM351" s="13"/>
      <c r="AN351" s="13"/>
      <c r="AO351" s="17">
        <v>1405</v>
      </c>
      <c r="AP351" s="17">
        <v>51088</v>
      </c>
      <c r="AQ351" s="13"/>
      <c r="AR351" s="17">
        <v>38088</v>
      </c>
      <c r="AS351" s="13"/>
      <c r="AT351" s="17">
        <v>13000</v>
      </c>
      <c r="AU351" s="13"/>
      <c r="AV351" s="18">
        <v>-3155</v>
      </c>
      <c r="AW351" s="94"/>
      <c r="AX351" s="94"/>
      <c r="AY351" s="94"/>
      <c r="AZ351" s="94"/>
      <c r="BA351" s="94"/>
      <c r="BB351" s="94"/>
      <c r="BC351" s="94"/>
      <c r="BD351" s="94"/>
      <c r="BE351" s="94"/>
      <c r="BF351" s="94"/>
      <c r="BG351" s="94"/>
      <c r="BH351" s="94"/>
      <c r="BI351" s="94"/>
      <c r="BJ351" s="94"/>
      <c r="BK351" s="94"/>
      <c r="BL351" s="94"/>
      <c r="BM351" s="94"/>
      <c r="BN351" s="94"/>
      <c r="BO351" s="94"/>
      <c r="BP351" s="94"/>
      <c r="BQ351" s="94"/>
      <c r="BR351">
        <f>SUMIF('ОПС ЯН'!$A$5:$A$375,A351,'ОПС ЯН'!$B$5:$B$375)</f>
        <v>2686.2</v>
      </c>
      <c r="BT351">
        <f>SUMIF('ФОМС ЯН'!$A$5:$A$360,A351,'ФОМС ЯН'!$B$5:$B$360)</f>
        <v>622.71</v>
      </c>
      <c r="BU351">
        <f>SUMIF('ФСС ЯН'!$A$5:$A$375,A351,'ФСС ЯН'!$B$5:$B$375)</f>
        <v>354.09</v>
      </c>
      <c r="BV351">
        <f>SUMIF('ФСС НС ЯН'!$A$5:$A$375,A351,'ФСС НС ЯН'!$B$5:$B$375)</f>
        <v>256.41000000000003</v>
      </c>
      <c r="BW351">
        <f t="shared" si="185"/>
        <v>0</v>
      </c>
      <c r="BX351">
        <f t="shared" si="186"/>
        <v>0</v>
      </c>
      <c r="BY351">
        <f t="shared" si="187"/>
        <v>0</v>
      </c>
      <c r="BZ351">
        <f t="shared" si="188"/>
        <v>0</v>
      </c>
      <c r="CA351">
        <f t="shared" si="189"/>
        <v>0</v>
      </c>
      <c r="CB351">
        <f t="shared" si="190"/>
        <v>0</v>
      </c>
    </row>
    <row r="352" spans="1:80" s="27" customFormat="1" ht="11.1" hidden="1" customHeight="1" outlineLevel="3" x14ac:dyDescent="0.2">
      <c r="A352" s="24" t="s">
        <v>373</v>
      </c>
      <c r="B352" s="63">
        <f>SUM(B353)</f>
        <v>1</v>
      </c>
      <c r="C352" s="100"/>
      <c r="D352" s="34">
        <v>52325</v>
      </c>
      <c r="E352" s="34">
        <v>52500</v>
      </c>
      <c r="F352" s="26"/>
      <c r="G352" s="34">
        <v>52500</v>
      </c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6"/>
      <c r="AE352" s="26"/>
      <c r="AF352" s="26"/>
      <c r="AG352" s="34">
        <v>2240</v>
      </c>
      <c r="AH352" s="34">
        <v>2240</v>
      </c>
      <c r="AI352" s="34">
        <v>7116</v>
      </c>
      <c r="AJ352" s="26"/>
      <c r="AK352" s="26"/>
      <c r="AL352" s="26"/>
      <c r="AM352" s="26"/>
      <c r="AN352" s="26"/>
      <c r="AO352" s="34">
        <v>7116</v>
      </c>
      <c r="AP352" s="34">
        <v>75125</v>
      </c>
      <c r="AQ352" s="26"/>
      <c r="AR352" s="34">
        <v>52325</v>
      </c>
      <c r="AS352" s="26"/>
      <c r="AT352" s="34">
        <v>22800</v>
      </c>
      <c r="AU352" s="26"/>
      <c r="AV352" s="34">
        <v>22584</v>
      </c>
      <c r="AW352" s="34"/>
      <c r="AX352" s="34"/>
      <c r="AY352" s="34"/>
      <c r="AZ352" s="34"/>
      <c r="BA352" s="34"/>
      <c r="BB352" s="34"/>
      <c r="BC352" s="34"/>
      <c r="BD352" s="34"/>
      <c r="BE352" s="34"/>
      <c r="BF352" s="34"/>
      <c r="BG352" s="34"/>
      <c r="BH352" s="34"/>
      <c r="BI352" s="34"/>
      <c r="BJ352" s="34"/>
      <c r="BK352" s="34"/>
      <c r="BL352" s="34"/>
      <c r="BM352" s="34"/>
      <c r="BN352" s="34"/>
      <c r="BO352" s="34"/>
      <c r="BP352" s="34"/>
      <c r="BQ352" s="34"/>
      <c r="BR352" s="63">
        <f t="shared" ref="BR352:CB352" si="201">SUM(BR353)</f>
        <v>12042.8</v>
      </c>
      <c r="BS352" s="63"/>
      <c r="BT352" s="63">
        <f t="shared" si="201"/>
        <v>2791.74</v>
      </c>
      <c r="BU352" s="63">
        <f t="shared" si="201"/>
        <v>1587.46</v>
      </c>
      <c r="BV352" s="63">
        <f t="shared" si="201"/>
        <v>1149.54</v>
      </c>
      <c r="BW352" s="63">
        <f t="shared" si="201"/>
        <v>0</v>
      </c>
      <c r="BX352" s="63">
        <f t="shared" si="201"/>
        <v>0</v>
      </c>
      <c r="BY352" s="63">
        <f t="shared" si="201"/>
        <v>0</v>
      </c>
      <c r="BZ352" s="63">
        <f t="shared" si="201"/>
        <v>0</v>
      </c>
      <c r="CA352" s="63">
        <f t="shared" si="201"/>
        <v>0</v>
      </c>
      <c r="CB352" s="63">
        <f t="shared" si="201"/>
        <v>0</v>
      </c>
    </row>
    <row r="353" spans="1:80" ht="11.1" hidden="1" customHeight="1" outlineLevel="4" x14ac:dyDescent="0.2">
      <c r="A353" s="14" t="s">
        <v>374</v>
      </c>
      <c r="B353" s="64">
        <f t="shared" si="184"/>
        <v>1</v>
      </c>
      <c r="C353" s="37"/>
      <c r="D353" s="17">
        <v>52325</v>
      </c>
      <c r="E353" s="17">
        <v>52500</v>
      </c>
      <c r="F353" s="13"/>
      <c r="G353" s="17">
        <v>52500</v>
      </c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7">
        <v>2240</v>
      </c>
      <c r="AH353" s="17">
        <v>2240</v>
      </c>
      <c r="AI353" s="17">
        <v>7116</v>
      </c>
      <c r="AJ353" s="13"/>
      <c r="AK353" s="13"/>
      <c r="AL353" s="13"/>
      <c r="AM353" s="13"/>
      <c r="AN353" s="13"/>
      <c r="AO353" s="17">
        <v>7116</v>
      </c>
      <c r="AP353" s="17">
        <v>75125</v>
      </c>
      <c r="AQ353" s="13"/>
      <c r="AR353" s="17">
        <v>52325</v>
      </c>
      <c r="AS353" s="13"/>
      <c r="AT353" s="17">
        <v>22800</v>
      </c>
      <c r="AU353" s="13"/>
      <c r="AV353" s="17">
        <v>22584</v>
      </c>
      <c r="AW353" s="93"/>
      <c r="AX353" s="93"/>
      <c r="AY353" s="93"/>
      <c r="AZ353" s="93"/>
      <c r="BA353" s="93"/>
      <c r="BB353" s="93"/>
      <c r="BC353" s="93"/>
      <c r="BD353" s="93"/>
      <c r="BE353" s="93"/>
      <c r="BF353" s="93"/>
      <c r="BG353" s="93"/>
      <c r="BH353" s="93"/>
      <c r="BI353" s="93"/>
      <c r="BJ353" s="93"/>
      <c r="BK353" s="93"/>
      <c r="BL353" s="93"/>
      <c r="BM353" s="93"/>
      <c r="BN353" s="93"/>
      <c r="BO353" s="93"/>
      <c r="BP353" s="93"/>
      <c r="BQ353" s="93"/>
      <c r="BR353">
        <f>SUMIF('ОПС ЯН'!$A$5:$A$375,A353,'ОПС ЯН'!$B$5:$B$375)</f>
        <v>12042.8</v>
      </c>
      <c r="BT353">
        <f>SUMIF('ФОМС ЯН'!$A$5:$A$360,A353,'ФОМС ЯН'!$B$5:$B$360)</f>
        <v>2791.74</v>
      </c>
      <c r="BU353">
        <f>SUMIF('ФСС ЯН'!$A$5:$A$375,A353,'ФСС ЯН'!$B$5:$B$375)</f>
        <v>1587.46</v>
      </c>
      <c r="BV353">
        <f>SUMIF('ФСС НС ЯН'!$A$5:$A$375,A353,'ФСС НС ЯН'!$B$5:$B$375)</f>
        <v>1149.54</v>
      </c>
      <c r="BW353">
        <f t="shared" si="185"/>
        <v>0</v>
      </c>
      <c r="BX353">
        <f t="shared" si="186"/>
        <v>0</v>
      </c>
      <c r="BY353">
        <f t="shared" si="187"/>
        <v>0</v>
      </c>
      <c r="BZ353">
        <f t="shared" si="188"/>
        <v>0</v>
      </c>
      <c r="CA353">
        <f t="shared" si="189"/>
        <v>0</v>
      </c>
      <c r="CB353">
        <f t="shared" si="190"/>
        <v>0</v>
      </c>
    </row>
    <row r="354" spans="1:80" s="33" customFormat="1" ht="11.1" hidden="1" customHeight="1" outlineLevel="2" collapsed="1" x14ac:dyDescent="0.2">
      <c r="A354" s="30" t="s">
        <v>375</v>
      </c>
      <c r="B354" s="65">
        <f>B379+B355</f>
        <v>21</v>
      </c>
      <c r="C354" s="99"/>
      <c r="D354" s="35">
        <v>622948.41</v>
      </c>
      <c r="E354" s="35">
        <v>1256355.32</v>
      </c>
      <c r="F354" s="32"/>
      <c r="G354" s="35">
        <v>216562.5</v>
      </c>
      <c r="H354" s="35">
        <v>77320.2</v>
      </c>
      <c r="I354" s="35">
        <v>135850.49</v>
      </c>
      <c r="J354" s="32"/>
      <c r="K354" s="35">
        <v>6814.32</v>
      </c>
      <c r="L354" s="32"/>
      <c r="M354" s="32"/>
      <c r="N354" s="32"/>
      <c r="O354" s="32"/>
      <c r="P354" s="32"/>
      <c r="Q354" s="32"/>
      <c r="R354" s="31"/>
      <c r="S354" s="35">
        <v>7717.8</v>
      </c>
      <c r="T354" s="32"/>
      <c r="U354" s="35">
        <v>797090.01</v>
      </c>
      <c r="V354" s="31"/>
      <c r="W354" s="32"/>
      <c r="X354" s="31"/>
      <c r="Y354" s="32"/>
      <c r="Z354" s="32"/>
      <c r="AA354" s="35">
        <v>15000</v>
      </c>
      <c r="AB354" s="32"/>
      <c r="AC354" s="32"/>
      <c r="AD354" s="32"/>
      <c r="AE354" s="32"/>
      <c r="AF354" s="32"/>
      <c r="AG354" s="35">
        <v>22670</v>
      </c>
      <c r="AH354" s="35">
        <v>22670</v>
      </c>
      <c r="AI354" s="35">
        <v>165910</v>
      </c>
      <c r="AJ354" s="32"/>
      <c r="AK354" s="32"/>
      <c r="AL354" s="32"/>
      <c r="AM354" s="32"/>
      <c r="AN354" s="32"/>
      <c r="AO354" s="35">
        <v>165910</v>
      </c>
      <c r="AP354" s="35">
        <v>1532047.22</v>
      </c>
      <c r="AQ354" s="35">
        <v>713597.81</v>
      </c>
      <c r="AR354" s="35">
        <v>622949.41</v>
      </c>
      <c r="AS354" s="32"/>
      <c r="AT354" s="35">
        <v>195500</v>
      </c>
      <c r="AU354" s="32"/>
      <c r="AV354" s="35">
        <v>181346.51</v>
      </c>
      <c r="AW354" s="35"/>
      <c r="AX354" s="35"/>
      <c r="AY354" s="35"/>
      <c r="AZ354" s="35"/>
      <c r="BA354" s="35"/>
      <c r="BB354" s="35"/>
      <c r="BC354" s="35"/>
      <c r="BD354" s="35"/>
      <c r="BE354" s="35"/>
      <c r="BF354" s="35"/>
      <c r="BG354" s="35"/>
      <c r="BH354" s="35"/>
      <c r="BI354" s="35"/>
      <c r="BJ354" s="35"/>
      <c r="BK354" s="35"/>
      <c r="BL354" s="35"/>
      <c r="BM354" s="35"/>
      <c r="BN354" s="35"/>
      <c r="BO354" s="35"/>
      <c r="BP354" s="35"/>
      <c r="BQ354" s="35"/>
      <c r="BR354" s="65">
        <f t="shared" ref="BR354:BV354" si="202">BR379+BR355</f>
        <v>279687.67999999999</v>
      </c>
      <c r="BS354" s="65"/>
      <c r="BT354" s="65">
        <f t="shared" si="202"/>
        <v>64836.69</v>
      </c>
      <c r="BU354" s="65">
        <f t="shared" si="202"/>
        <v>36867.919999999998</v>
      </c>
      <c r="BV354" s="65">
        <f t="shared" si="202"/>
        <v>26443.35</v>
      </c>
      <c r="BW354" s="65">
        <f t="shared" ref="BW354:CB354" si="203">BW379+BW355</f>
        <v>1950</v>
      </c>
      <c r="BX354" s="65">
        <f t="shared" si="203"/>
        <v>0</v>
      </c>
      <c r="BY354" s="65">
        <f t="shared" si="203"/>
        <v>0</v>
      </c>
      <c r="BZ354" s="65">
        <f t="shared" si="203"/>
        <v>0</v>
      </c>
      <c r="CA354" s="65">
        <f t="shared" si="203"/>
        <v>0</v>
      </c>
      <c r="CB354" s="65">
        <f t="shared" si="203"/>
        <v>0</v>
      </c>
    </row>
    <row r="355" spans="1:80" s="52" customFormat="1" ht="11.1" hidden="1" customHeight="1" outlineLevel="3" x14ac:dyDescent="0.2">
      <c r="A355" s="47" t="s">
        <v>376</v>
      </c>
      <c r="B355" s="67">
        <f>B358+B360+B362+B364+B369+B374+B356</f>
        <v>15</v>
      </c>
      <c r="C355" s="101"/>
      <c r="D355" s="48">
        <v>275802.5</v>
      </c>
      <c r="E355" s="48">
        <v>968055.17</v>
      </c>
      <c r="F355" s="49"/>
      <c r="G355" s="48">
        <v>56250</v>
      </c>
      <c r="H355" s="48">
        <v>31382.7</v>
      </c>
      <c r="I355" s="48">
        <v>135850.49</v>
      </c>
      <c r="J355" s="49"/>
      <c r="K355" s="48">
        <v>6814.32</v>
      </c>
      <c r="L355" s="49"/>
      <c r="M355" s="49"/>
      <c r="N355" s="49"/>
      <c r="O355" s="49"/>
      <c r="P355" s="49"/>
      <c r="Q355" s="49"/>
      <c r="R355" s="49"/>
      <c r="S355" s="49"/>
      <c r="T355" s="49"/>
      <c r="U355" s="48">
        <v>737757.66</v>
      </c>
      <c r="V355" s="51"/>
      <c r="W355" s="49"/>
      <c r="X355" s="51"/>
      <c r="Y355" s="49"/>
      <c r="Z355" s="49"/>
      <c r="AA355" s="49"/>
      <c r="AB355" s="49"/>
      <c r="AC355" s="49"/>
      <c r="AD355" s="49"/>
      <c r="AE355" s="49"/>
      <c r="AF355" s="49"/>
      <c r="AG355" s="48">
        <v>18330</v>
      </c>
      <c r="AH355" s="48">
        <v>18330</v>
      </c>
      <c r="AI355" s="48">
        <v>127866</v>
      </c>
      <c r="AJ355" s="49"/>
      <c r="AK355" s="49"/>
      <c r="AL355" s="49"/>
      <c r="AM355" s="49"/>
      <c r="AN355" s="49"/>
      <c r="AO355" s="48">
        <v>127866</v>
      </c>
      <c r="AP355" s="48">
        <v>1033517.16</v>
      </c>
      <c r="AQ355" s="48">
        <v>642213.66</v>
      </c>
      <c r="AR355" s="48">
        <v>275803.5</v>
      </c>
      <c r="AS355" s="49"/>
      <c r="AT355" s="48">
        <v>115500</v>
      </c>
      <c r="AU355" s="49"/>
      <c r="AV355" s="48">
        <v>82474.509999999995</v>
      </c>
      <c r="AW355" s="48"/>
      <c r="AX355" s="48"/>
      <c r="AY355" s="48"/>
      <c r="AZ355" s="48"/>
      <c r="BA355" s="48"/>
      <c r="BB355" s="48"/>
      <c r="BC355" s="48"/>
      <c r="BD355" s="48"/>
      <c r="BE355" s="48"/>
      <c r="BF355" s="48"/>
      <c r="BG355" s="48"/>
      <c r="BH355" s="48"/>
      <c r="BI355" s="48"/>
      <c r="BJ355" s="48"/>
      <c r="BK355" s="48"/>
      <c r="BL355" s="48"/>
      <c r="BM355" s="48"/>
      <c r="BN355" s="48"/>
      <c r="BO355" s="48"/>
      <c r="BP355" s="48"/>
      <c r="BQ355" s="48"/>
      <c r="BR355" s="67">
        <f t="shared" ref="BR355:BV355" si="204">BR358+BR360+BR362+BR364+BR369+BR374+BR356</f>
        <v>217004.76</v>
      </c>
      <c r="BS355" s="67"/>
      <c r="BT355" s="67">
        <f t="shared" si="204"/>
        <v>50305.65</v>
      </c>
      <c r="BU355" s="67">
        <f t="shared" si="204"/>
        <v>28605.170000000002</v>
      </c>
      <c r="BV355" s="67">
        <f t="shared" si="204"/>
        <v>20459.98</v>
      </c>
      <c r="BW355" s="67">
        <f t="shared" ref="BW355:CB355" si="205">BW358+BW360+BW362+BW364+BW369+BW374+BW356</f>
        <v>0</v>
      </c>
      <c r="BX355" s="67">
        <f t="shared" si="205"/>
        <v>0</v>
      </c>
      <c r="BY355" s="67">
        <f t="shared" si="205"/>
        <v>0</v>
      </c>
      <c r="BZ355" s="67">
        <f t="shared" si="205"/>
        <v>0</v>
      </c>
      <c r="CA355" s="67">
        <f t="shared" si="205"/>
        <v>0</v>
      </c>
      <c r="CB355" s="67">
        <f t="shared" si="205"/>
        <v>0</v>
      </c>
    </row>
    <row r="356" spans="1:80" s="27" customFormat="1" ht="11.1" hidden="1" customHeight="1" outlineLevel="4" x14ac:dyDescent="0.2">
      <c r="A356" s="28" t="s">
        <v>377</v>
      </c>
      <c r="B356" s="63">
        <f>SUM(B357)</f>
        <v>1</v>
      </c>
      <c r="C356" s="100"/>
      <c r="D356" s="34">
        <v>22278.35</v>
      </c>
      <c r="E356" s="34">
        <v>30250.720000000001</v>
      </c>
      <c r="F356" s="26"/>
      <c r="G356" s="26"/>
      <c r="H356" s="34">
        <v>1406.25</v>
      </c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34">
        <v>28844.47</v>
      </c>
      <c r="V356" s="26"/>
      <c r="W356" s="26"/>
      <c r="X356" s="25"/>
      <c r="Y356" s="26"/>
      <c r="Z356" s="26"/>
      <c r="AA356" s="26"/>
      <c r="AB356" s="26"/>
      <c r="AC356" s="26"/>
      <c r="AD356" s="26"/>
      <c r="AE356" s="26"/>
      <c r="AF356" s="26"/>
      <c r="AG356" s="26"/>
      <c r="AH356" s="26"/>
      <c r="AI356" s="34">
        <v>3933</v>
      </c>
      <c r="AJ356" s="26"/>
      <c r="AK356" s="26"/>
      <c r="AL356" s="26"/>
      <c r="AM356" s="26"/>
      <c r="AN356" s="26"/>
      <c r="AO356" s="34">
        <v>3933</v>
      </c>
      <c r="AP356" s="34">
        <v>47372.82</v>
      </c>
      <c r="AQ356" s="34">
        <v>25094.47</v>
      </c>
      <c r="AR356" s="34">
        <v>22278.35</v>
      </c>
      <c r="AS356" s="26"/>
      <c r="AT356" s="26"/>
      <c r="AU356" s="26"/>
      <c r="AV356" s="34">
        <v>1223.25</v>
      </c>
      <c r="AW356" s="34"/>
      <c r="AX356" s="34"/>
      <c r="AY356" s="34"/>
      <c r="AZ356" s="34"/>
      <c r="BA356" s="34"/>
      <c r="BB356" s="34"/>
      <c r="BC356" s="34"/>
      <c r="BD356" s="34"/>
      <c r="BE356" s="34"/>
      <c r="BF356" s="34"/>
      <c r="BG356" s="34"/>
      <c r="BH356" s="34"/>
      <c r="BI356" s="34"/>
      <c r="BJ356" s="34"/>
      <c r="BK356" s="34"/>
      <c r="BL356" s="34"/>
      <c r="BM356" s="34"/>
      <c r="BN356" s="34"/>
      <c r="BO356" s="34"/>
      <c r="BP356" s="34"/>
      <c r="BQ356" s="34"/>
      <c r="BR356" s="63">
        <f t="shared" ref="BR356:CB356" si="206">SUM(BR357)</f>
        <v>6655.16</v>
      </c>
      <c r="BS356" s="63"/>
      <c r="BT356" s="63">
        <f t="shared" si="206"/>
        <v>1542.79</v>
      </c>
      <c r="BU356" s="63">
        <f t="shared" si="206"/>
        <v>877.27</v>
      </c>
      <c r="BV356" s="63">
        <f t="shared" si="206"/>
        <v>381.16</v>
      </c>
      <c r="BW356" s="63">
        <f t="shared" si="206"/>
        <v>0</v>
      </c>
      <c r="BX356" s="63">
        <f t="shared" si="206"/>
        <v>0</v>
      </c>
      <c r="BY356" s="63">
        <f t="shared" si="206"/>
        <v>0</v>
      </c>
      <c r="BZ356" s="63">
        <f t="shared" si="206"/>
        <v>0</v>
      </c>
      <c r="CA356" s="63">
        <f t="shared" si="206"/>
        <v>0</v>
      </c>
      <c r="CB356" s="63">
        <f t="shared" si="206"/>
        <v>0</v>
      </c>
    </row>
    <row r="357" spans="1:80" ht="11.1" hidden="1" customHeight="1" outlineLevel="5" x14ac:dyDescent="0.2">
      <c r="A357" s="19" t="s">
        <v>378</v>
      </c>
      <c r="B357" s="64">
        <f t="shared" si="184"/>
        <v>1</v>
      </c>
      <c r="C357" s="37"/>
      <c r="D357" s="17">
        <v>22278.35</v>
      </c>
      <c r="E357" s="17">
        <v>30250.720000000001</v>
      </c>
      <c r="F357" s="13"/>
      <c r="G357" s="13"/>
      <c r="H357" s="17">
        <v>1406.25</v>
      </c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7">
        <v>28844.47</v>
      </c>
      <c r="V357" s="13"/>
      <c r="W357" s="13"/>
      <c r="X357" s="12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7">
        <v>3933</v>
      </c>
      <c r="AJ357" s="13"/>
      <c r="AK357" s="13"/>
      <c r="AL357" s="13"/>
      <c r="AM357" s="13"/>
      <c r="AN357" s="13"/>
      <c r="AO357" s="17">
        <v>3933</v>
      </c>
      <c r="AP357" s="17">
        <v>47372.82</v>
      </c>
      <c r="AQ357" s="17">
        <v>25094.47</v>
      </c>
      <c r="AR357" s="17">
        <v>22278.35</v>
      </c>
      <c r="AS357" s="13"/>
      <c r="AT357" s="13"/>
      <c r="AU357" s="13"/>
      <c r="AV357" s="17">
        <v>1223.25</v>
      </c>
      <c r="AW357" s="93"/>
      <c r="AX357" s="93"/>
      <c r="AY357" s="93"/>
      <c r="AZ357" s="93"/>
      <c r="BA357" s="93"/>
      <c r="BB357" s="93"/>
      <c r="BC357" s="93"/>
      <c r="BD357" s="93"/>
      <c r="BE357" s="93"/>
      <c r="BF357" s="93"/>
      <c r="BG357" s="93"/>
      <c r="BH357" s="93"/>
      <c r="BI357" s="93"/>
      <c r="BJ357" s="93"/>
      <c r="BK357" s="93"/>
      <c r="BL357" s="93"/>
      <c r="BM357" s="93"/>
      <c r="BN357" s="93"/>
      <c r="BO357" s="93"/>
      <c r="BP357" s="93"/>
      <c r="BQ357" s="93"/>
      <c r="BR357">
        <f>SUMIF('ОПС ЯН'!$A$5:$A$375,A357,'ОПС ЯН'!$B$5:$B$375)</f>
        <v>6655.16</v>
      </c>
      <c r="BT357">
        <f>SUMIF('ФОМС ЯН'!$A$5:$A$360,A357,'ФОМС ЯН'!$B$5:$B$360)</f>
        <v>1542.79</v>
      </c>
      <c r="BU357">
        <f>SUMIF('ФСС ЯН'!$A$5:$A$375,A357,'ФСС ЯН'!$B$5:$B$375)</f>
        <v>877.27</v>
      </c>
      <c r="BV357">
        <f>SUMIF('ФСС НС ЯН'!$A$5:$A$375,A357,'ФСС НС ЯН'!$B$5:$B$375)</f>
        <v>381.16</v>
      </c>
      <c r="BW357">
        <f t="shared" si="185"/>
        <v>0</v>
      </c>
      <c r="BX357">
        <f t="shared" si="186"/>
        <v>0</v>
      </c>
      <c r="BY357">
        <f t="shared" si="187"/>
        <v>0</v>
      </c>
      <c r="BZ357">
        <f t="shared" si="188"/>
        <v>0</v>
      </c>
      <c r="CA357">
        <f t="shared" si="189"/>
        <v>0</v>
      </c>
      <c r="CB357">
        <f t="shared" si="190"/>
        <v>0</v>
      </c>
    </row>
    <row r="358" spans="1:80" s="27" customFormat="1" ht="11.1" hidden="1" customHeight="1" outlineLevel="4" x14ac:dyDescent="0.2">
      <c r="A358" s="28" t="s">
        <v>379</v>
      </c>
      <c r="B358" s="63">
        <f>SUM(B359)</f>
        <v>1</v>
      </c>
      <c r="C358" s="100"/>
      <c r="D358" s="34">
        <v>28331</v>
      </c>
      <c r="E358" s="34">
        <v>55768.98</v>
      </c>
      <c r="F358" s="26"/>
      <c r="G358" s="26"/>
      <c r="H358" s="34">
        <v>18281.25</v>
      </c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34">
        <v>37487.730000000003</v>
      </c>
      <c r="V358" s="26"/>
      <c r="W358" s="26"/>
      <c r="X358" s="25"/>
      <c r="Y358" s="26"/>
      <c r="Z358" s="26"/>
      <c r="AA358" s="26"/>
      <c r="AB358" s="26"/>
      <c r="AC358" s="26"/>
      <c r="AD358" s="26"/>
      <c r="AE358" s="26"/>
      <c r="AF358" s="26"/>
      <c r="AG358" s="34">
        <v>1370</v>
      </c>
      <c r="AH358" s="34">
        <v>1370</v>
      </c>
      <c r="AI358" s="34">
        <v>7428</v>
      </c>
      <c r="AJ358" s="26"/>
      <c r="AK358" s="26"/>
      <c r="AL358" s="26"/>
      <c r="AM358" s="26"/>
      <c r="AN358" s="26"/>
      <c r="AO358" s="34">
        <v>7428</v>
      </c>
      <c r="AP358" s="34">
        <v>70645.73</v>
      </c>
      <c r="AQ358" s="34">
        <v>32614.73</v>
      </c>
      <c r="AR358" s="34">
        <v>28331</v>
      </c>
      <c r="AS358" s="26"/>
      <c r="AT358" s="34">
        <v>9700</v>
      </c>
      <c r="AU358" s="26"/>
      <c r="AV358" s="34">
        <v>6026.25</v>
      </c>
      <c r="AW358" s="34"/>
      <c r="AX358" s="34"/>
      <c r="AY358" s="34"/>
      <c r="AZ358" s="34"/>
      <c r="BA358" s="34"/>
      <c r="BB358" s="34"/>
      <c r="BC358" s="34"/>
      <c r="BD358" s="34"/>
      <c r="BE358" s="34"/>
      <c r="BF358" s="34"/>
      <c r="BG358" s="34"/>
      <c r="BH358" s="34"/>
      <c r="BI358" s="34"/>
      <c r="BJ358" s="34"/>
      <c r="BK358" s="34"/>
      <c r="BL358" s="34"/>
      <c r="BM358" s="34"/>
      <c r="BN358" s="34"/>
      <c r="BO358" s="34"/>
      <c r="BP358" s="34"/>
      <c r="BQ358" s="34"/>
      <c r="BR358" s="63">
        <f t="shared" ref="BR358:CB358" si="207">SUM(BR359)</f>
        <v>12570.58</v>
      </c>
      <c r="BS358" s="63"/>
      <c r="BT358" s="63">
        <f t="shared" si="207"/>
        <v>2914.09</v>
      </c>
      <c r="BU358" s="63">
        <f t="shared" si="207"/>
        <v>1657.03</v>
      </c>
      <c r="BV358" s="63">
        <f t="shared" si="207"/>
        <v>1199.92</v>
      </c>
      <c r="BW358" s="63">
        <f t="shared" si="207"/>
        <v>0</v>
      </c>
      <c r="BX358" s="63">
        <f t="shared" si="207"/>
        <v>0</v>
      </c>
      <c r="BY358" s="63">
        <f t="shared" si="207"/>
        <v>0</v>
      </c>
      <c r="BZ358" s="63">
        <f t="shared" si="207"/>
        <v>0</v>
      </c>
      <c r="CA358" s="63">
        <f t="shared" si="207"/>
        <v>0</v>
      </c>
      <c r="CB358" s="63">
        <f t="shared" si="207"/>
        <v>0</v>
      </c>
    </row>
    <row r="359" spans="1:80" ht="11.1" hidden="1" customHeight="1" outlineLevel="5" x14ac:dyDescent="0.2">
      <c r="A359" s="19" t="s">
        <v>380</v>
      </c>
      <c r="B359" s="64">
        <f t="shared" si="184"/>
        <v>1</v>
      </c>
      <c r="C359" s="37"/>
      <c r="D359" s="17">
        <v>28331</v>
      </c>
      <c r="E359" s="17">
        <v>55768.98</v>
      </c>
      <c r="F359" s="13"/>
      <c r="G359" s="13"/>
      <c r="H359" s="17">
        <v>18281.25</v>
      </c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7">
        <v>37487.730000000003</v>
      </c>
      <c r="V359" s="13"/>
      <c r="W359" s="13"/>
      <c r="X359" s="12"/>
      <c r="Y359" s="13"/>
      <c r="Z359" s="13"/>
      <c r="AA359" s="13"/>
      <c r="AB359" s="13"/>
      <c r="AC359" s="13"/>
      <c r="AD359" s="13"/>
      <c r="AE359" s="13"/>
      <c r="AF359" s="13"/>
      <c r="AG359" s="17">
        <v>1370</v>
      </c>
      <c r="AH359" s="17">
        <v>1370</v>
      </c>
      <c r="AI359" s="17">
        <v>7428</v>
      </c>
      <c r="AJ359" s="13"/>
      <c r="AK359" s="13"/>
      <c r="AL359" s="13"/>
      <c r="AM359" s="13"/>
      <c r="AN359" s="13"/>
      <c r="AO359" s="17">
        <v>7428</v>
      </c>
      <c r="AP359" s="17">
        <v>70645.73</v>
      </c>
      <c r="AQ359" s="17">
        <v>32614.73</v>
      </c>
      <c r="AR359" s="17">
        <v>28331</v>
      </c>
      <c r="AS359" s="13"/>
      <c r="AT359" s="17">
        <v>9700</v>
      </c>
      <c r="AU359" s="13"/>
      <c r="AV359" s="17">
        <v>6026.25</v>
      </c>
      <c r="AW359" s="93"/>
      <c r="AX359" s="93"/>
      <c r="AY359" s="93"/>
      <c r="AZ359" s="93"/>
      <c r="BA359" s="93"/>
      <c r="BB359" s="93"/>
      <c r="BC359" s="93"/>
      <c r="BD359" s="93"/>
      <c r="BE359" s="93"/>
      <c r="BF359" s="93"/>
      <c r="BG359" s="93"/>
      <c r="BH359" s="93"/>
      <c r="BI359" s="93"/>
      <c r="BJ359" s="93"/>
      <c r="BK359" s="93"/>
      <c r="BL359" s="93"/>
      <c r="BM359" s="93"/>
      <c r="BN359" s="93"/>
      <c r="BO359" s="93"/>
      <c r="BP359" s="93"/>
      <c r="BQ359" s="93"/>
      <c r="BR359">
        <f>SUMIF('ОПС ЯН'!$A$5:$A$375,A359,'ОПС ЯН'!$B$5:$B$375)</f>
        <v>12570.58</v>
      </c>
      <c r="BT359">
        <f>SUMIF('ФОМС ЯН'!$A$5:$A$360,A359,'ФОМС ЯН'!$B$5:$B$360)</f>
        <v>2914.09</v>
      </c>
      <c r="BU359">
        <f>SUMIF('ФСС ЯН'!$A$5:$A$375,A359,'ФСС ЯН'!$B$5:$B$375)</f>
        <v>1657.03</v>
      </c>
      <c r="BV359">
        <f>SUMIF('ФСС НС ЯН'!$A$5:$A$375,A359,'ФСС НС ЯН'!$B$5:$B$375)</f>
        <v>1199.92</v>
      </c>
      <c r="BW359">
        <f t="shared" si="185"/>
        <v>0</v>
      </c>
      <c r="BX359">
        <f t="shared" si="186"/>
        <v>0</v>
      </c>
      <c r="BY359">
        <f t="shared" si="187"/>
        <v>0</v>
      </c>
      <c r="BZ359">
        <f t="shared" si="188"/>
        <v>0</v>
      </c>
      <c r="CA359">
        <f t="shared" si="189"/>
        <v>0</v>
      </c>
      <c r="CB359">
        <f t="shared" si="190"/>
        <v>0</v>
      </c>
    </row>
    <row r="360" spans="1:80" s="27" customFormat="1" ht="11.1" hidden="1" customHeight="1" outlineLevel="4" x14ac:dyDescent="0.2">
      <c r="A360" s="28" t="s">
        <v>381</v>
      </c>
      <c r="B360" s="63">
        <f>SUM(B361)</f>
        <v>1</v>
      </c>
      <c r="C360" s="100"/>
      <c r="D360" s="34">
        <v>54150</v>
      </c>
      <c r="E360" s="34">
        <v>127910.35</v>
      </c>
      <c r="F360" s="26"/>
      <c r="G360" s="34">
        <v>28125</v>
      </c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34">
        <v>99785.35</v>
      </c>
      <c r="V360" s="26"/>
      <c r="W360" s="26"/>
      <c r="X360" s="25"/>
      <c r="Y360" s="26"/>
      <c r="Z360" s="26"/>
      <c r="AA360" s="26"/>
      <c r="AB360" s="26"/>
      <c r="AC360" s="26"/>
      <c r="AD360" s="26"/>
      <c r="AE360" s="26"/>
      <c r="AF360" s="26"/>
      <c r="AG360" s="43">
        <v>160</v>
      </c>
      <c r="AH360" s="43">
        <v>160</v>
      </c>
      <c r="AI360" s="34">
        <v>16649</v>
      </c>
      <c r="AJ360" s="26"/>
      <c r="AK360" s="26"/>
      <c r="AL360" s="26"/>
      <c r="AM360" s="26"/>
      <c r="AN360" s="26"/>
      <c r="AO360" s="34">
        <v>16649</v>
      </c>
      <c r="AP360" s="34">
        <v>160463.35</v>
      </c>
      <c r="AQ360" s="34">
        <v>86813.35</v>
      </c>
      <c r="AR360" s="34">
        <v>54150</v>
      </c>
      <c r="AS360" s="26"/>
      <c r="AT360" s="34">
        <v>19500</v>
      </c>
      <c r="AU360" s="26"/>
      <c r="AV360" s="34">
        <v>4948</v>
      </c>
      <c r="AW360" s="34"/>
      <c r="AX360" s="34"/>
      <c r="AY360" s="34"/>
      <c r="AZ360" s="34"/>
      <c r="BA360" s="34"/>
      <c r="BB360" s="34"/>
      <c r="BC360" s="34"/>
      <c r="BD360" s="34"/>
      <c r="BE360" s="34"/>
      <c r="BF360" s="34"/>
      <c r="BG360" s="34"/>
      <c r="BH360" s="34"/>
      <c r="BI360" s="34"/>
      <c r="BJ360" s="34"/>
      <c r="BK360" s="34"/>
      <c r="BL360" s="34"/>
      <c r="BM360" s="34"/>
      <c r="BN360" s="34"/>
      <c r="BO360" s="34"/>
      <c r="BP360" s="34"/>
      <c r="BQ360" s="34"/>
      <c r="BR360" s="63">
        <f t="shared" ref="BR360:CB360" si="208">SUM(BR361)</f>
        <v>28175.48</v>
      </c>
      <c r="BS360" s="63"/>
      <c r="BT360" s="63">
        <f t="shared" si="208"/>
        <v>6531.59</v>
      </c>
      <c r="BU360" s="63">
        <f t="shared" si="208"/>
        <v>3714.04</v>
      </c>
      <c r="BV360" s="63">
        <f t="shared" si="208"/>
        <v>2689.48</v>
      </c>
      <c r="BW360" s="63">
        <f t="shared" si="208"/>
        <v>0</v>
      </c>
      <c r="BX360" s="63">
        <f t="shared" si="208"/>
        <v>0</v>
      </c>
      <c r="BY360" s="63">
        <f t="shared" si="208"/>
        <v>0</v>
      </c>
      <c r="BZ360" s="63">
        <f t="shared" si="208"/>
        <v>0</v>
      </c>
      <c r="CA360" s="63">
        <f t="shared" si="208"/>
        <v>0</v>
      </c>
      <c r="CB360" s="63">
        <f t="shared" si="208"/>
        <v>0</v>
      </c>
    </row>
    <row r="361" spans="1:80" ht="11.1" hidden="1" customHeight="1" outlineLevel="5" x14ac:dyDescent="0.2">
      <c r="A361" s="19" t="s">
        <v>382</v>
      </c>
      <c r="B361" s="64">
        <f t="shared" si="184"/>
        <v>1</v>
      </c>
      <c r="C361" s="37"/>
      <c r="D361" s="17">
        <v>54150</v>
      </c>
      <c r="E361" s="17">
        <v>127910.35</v>
      </c>
      <c r="F361" s="13"/>
      <c r="G361" s="17">
        <v>28125</v>
      </c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7">
        <v>99785.35</v>
      </c>
      <c r="V361" s="13"/>
      <c r="W361" s="13"/>
      <c r="X361" s="12"/>
      <c r="Y361" s="13"/>
      <c r="Z361" s="13"/>
      <c r="AA361" s="13"/>
      <c r="AB361" s="13"/>
      <c r="AC361" s="13"/>
      <c r="AD361" s="13"/>
      <c r="AE361" s="13"/>
      <c r="AF361" s="13"/>
      <c r="AG361" s="16">
        <v>160</v>
      </c>
      <c r="AH361" s="16">
        <v>160</v>
      </c>
      <c r="AI361" s="17">
        <v>16649</v>
      </c>
      <c r="AJ361" s="13"/>
      <c r="AK361" s="13"/>
      <c r="AL361" s="13"/>
      <c r="AM361" s="13"/>
      <c r="AN361" s="13"/>
      <c r="AO361" s="17">
        <v>16649</v>
      </c>
      <c r="AP361" s="17">
        <v>160463.35</v>
      </c>
      <c r="AQ361" s="17">
        <v>86813.35</v>
      </c>
      <c r="AR361" s="17">
        <v>54150</v>
      </c>
      <c r="AS361" s="13"/>
      <c r="AT361" s="17">
        <v>19500</v>
      </c>
      <c r="AU361" s="13"/>
      <c r="AV361" s="17">
        <v>4948</v>
      </c>
      <c r="AW361" s="93"/>
      <c r="AX361" s="93"/>
      <c r="AY361" s="93"/>
      <c r="AZ361" s="93"/>
      <c r="BA361" s="93"/>
      <c r="BB361" s="93"/>
      <c r="BC361" s="93"/>
      <c r="BD361" s="93"/>
      <c r="BE361" s="93"/>
      <c r="BF361" s="93"/>
      <c r="BG361" s="93"/>
      <c r="BH361" s="93"/>
      <c r="BI361" s="93"/>
      <c r="BJ361" s="93"/>
      <c r="BK361" s="93"/>
      <c r="BL361" s="93"/>
      <c r="BM361" s="93"/>
      <c r="BN361" s="93"/>
      <c r="BO361" s="93"/>
      <c r="BP361" s="93"/>
      <c r="BQ361" s="93"/>
      <c r="BR361">
        <f>SUMIF('ОПС ЯН'!$A$5:$A$375,A361,'ОПС ЯН'!$B$5:$B$375)</f>
        <v>28175.48</v>
      </c>
      <c r="BT361">
        <f>SUMIF('ФОМС ЯН'!$A$5:$A$360,A361,'ФОМС ЯН'!$B$5:$B$360)</f>
        <v>6531.59</v>
      </c>
      <c r="BU361">
        <f>SUMIF('ФСС ЯН'!$A$5:$A$375,A361,'ФСС ЯН'!$B$5:$B$375)</f>
        <v>3714.04</v>
      </c>
      <c r="BV361">
        <f>SUMIF('ФСС НС ЯН'!$A$5:$A$375,A361,'ФСС НС ЯН'!$B$5:$B$375)</f>
        <v>2689.48</v>
      </c>
      <c r="BW361">
        <f t="shared" si="185"/>
        <v>0</v>
      </c>
      <c r="BX361">
        <f t="shared" si="186"/>
        <v>0</v>
      </c>
      <c r="BY361">
        <f t="shared" si="187"/>
        <v>0</v>
      </c>
      <c r="BZ361">
        <f t="shared" si="188"/>
        <v>0</v>
      </c>
      <c r="CA361">
        <f t="shared" si="189"/>
        <v>0</v>
      </c>
      <c r="CB361">
        <f t="shared" si="190"/>
        <v>0</v>
      </c>
    </row>
    <row r="362" spans="1:80" s="27" customFormat="1" ht="11.1" hidden="1" customHeight="1" outlineLevel="4" x14ac:dyDescent="0.2">
      <c r="A362" s="28" t="s">
        <v>383</v>
      </c>
      <c r="B362" s="63">
        <f>SUM(B363)</f>
        <v>1</v>
      </c>
      <c r="C362" s="100"/>
      <c r="D362" s="34">
        <v>50383</v>
      </c>
      <c r="E362" s="34">
        <v>150148.16</v>
      </c>
      <c r="F362" s="26"/>
      <c r="G362" s="34">
        <v>28125</v>
      </c>
      <c r="H362" s="34">
        <v>5312.5</v>
      </c>
      <c r="I362" s="26"/>
      <c r="J362" s="26"/>
      <c r="K362" s="34">
        <v>1125</v>
      </c>
      <c r="L362" s="26"/>
      <c r="M362" s="26"/>
      <c r="N362" s="26"/>
      <c r="O362" s="26"/>
      <c r="P362" s="26"/>
      <c r="Q362" s="26"/>
      <c r="R362" s="26"/>
      <c r="S362" s="26"/>
      <c r="T362" s="26"/>
      <c r="U362" s="34">
        <v>115585.66</v>
      </c>
      <c r="V362" s="26"/>
      <c r="W362" s="26"/>
      <c r="X362" s="25"/>
      <c r="Y362" s="26"/>
      <c r="Z362" s="26"/>
      <c r="AA362" s="26"/>
      <c r="AB362" s="26"/>
      <c r="AC362" s="26"/>
      <c r="AD362" s="26"/>
      <c r="AE362" s="26"/>
      <c r="AF362" s="26"/>
      <c r="AG362" s="34">
        <v>1600</v>
      </c>
      <c r="AH362" s="34">
        <v>1600</v>
      </c>
      <c r="AI362" s="34">
        <v>19727</v>
      </c>
      <c r="AJ362" s="26"/>
      <c r="AK362" s="26"/>
      <c r="AL362" s="26"/>
      <c r="AM362" s="26"/>
      <c r="AN362" s="26"/>
      <c r="AO362" s="34">
        <v>19727</v>
      </c>
      <c r="AP362" s="34">
        <v>174142.66</v>
      </c>
      <c r="AQ362" s="34">
        <v>100559.66</v>
      </c>
      <c r="AR362" s="34">
        <v>50383</v>
      </c>
      <c r="AS362" s="26"/>
      <c r="AT362" s="34">
        <v>23200</v>
      </c>
      <c r="AU362" s="26"/>
      <c r="AV362" s="34">
        <v>6661.5</v>
      </c>
      <c r="AW362" s="34"/>
      <c r="AX362" s="34"/>
      <c r="AY362" s="34"/>
      <c r="AZ362" s="34"/>
      <c r="BA362" s="34"/>
      <c r="BB362" s="34"/>
      <c r="BC362" s="34"/>
      <c r="BD362" s="34"/>
      <c r="BE362" s="34"/>
      <c r="BF362" s="34"/>
      <c r="BG362" s="34"/>
      <c r="BH362" s="34"/>
      <c r="BI362" s="34"/>
      <c r="BJ362" s="34"/>
      <c r="BK362" s="34"/>
      <c r="BL362" s="34"/>
      <c r="BM362" s="34"/>
      <c r="BN362" s="34"/>
      <c r="BO362" s="34"/>
      <c r="BP362" s="34"/>
      <c r="BQ362" s="34"/>
      <c r="BR362" s="63">
        <f t="shared" ref="BR362:CB362" si="209">SUM(BR363)</f>
        <v>33384.6</v>
      </c>
      <c r="BS362" s="63"/>
      <c r="BT362" s="63">
        <f t="shared" si="209"/>
        <v>7739.16</v>
      </c>
      <c r="BU362" s="63">
        <f t="shared" si="209"/>
        <v>4400.7</v>
      </c>
      <c r="BV362" s="63">
        <f t="shared" si="209"/>
        <v>3186.71</v>
      </c>
      <c r="BW362" s="63">
        <f t="shared" si="209"/>
        <v>0</v>
      </c>
      <c r="BX362" s="63">
        <f t="shared" si="209"/>
        <v>0</v>
      </c>
      <c r="BY362" s="63">
        <f t="shared" si="209"/>
        <v>0</v>
      </c>
      <c r="BZ362" s="63">
        <f t="shared" si="209"/>
        <v>0</v>
      </c>
      <c r="CA362" s="63">
        <f t="shared" si="209"/>
        <v>0</v>
      </c>
      <c r="CB362" s="63">
        <f t="shared" si="209"/>
        <v>0</v>
      </c>
    </row>
    <row r="363" spans="1:80" ht="11.1" hidden="1" customHeight="1" outlineLevel="5" x14ac:dyDescent="0.2">
      <c r="A363" s="19" t="s">
        <v>384</v>
      </c>
      <c r="B363" s="64">
        <f t="shared" si="184"/>
        <v>1</v>
      </c>
      <c r="C363" s="37"/>
      <c r="D363" s="17">
        <v>50383</v>
      </c>
      <c r="E363" s="17">
        <v>150148.16</v>
      </c>
      <c r="F363" s="13"/>
      <c r="G363" s="17">
        <v>28125</v>
      </c>
      <c r="H363" s="17">
        <v>5312.5</v>
      </c>
      <c r="I363" s="13"/>
      <c r="J363" s="13"/>
      <c r="K363" s="17">
        <v>1125</v>
      </c>
      <c r="L363" s="13"/>
      <c r="M363" s="13"/>
      <c r="N363" s="13"/>
      <c r="O363" s="13"/>
      <c r="P363" s="13"/>
      <c r="Q363" s="13"/>
      <c r="R363" s="13"/>
      <c r="S363" s="13"/>
      <c r="T363" s="13"/>
      <c r="U363" s="17">
        <v>115585.66</v>
      </c>
      <c r="V363" s="13"/>
      <c r="W363" s="13"/>
      <c r="X363" s="12"/>
      <c r="Y363" s="13"/>
      <c r="Z363" s="13"/>
      <c r="AA363" s="13"/>
      <c r="AB363" s="13"/>
      <c r="AC363" s="13"/>
      <c r="AD363" s="13"/>
      <c r="AE363" s="13"/>
      <c r="AF363" s="13"/>
      <c r="AG363" s="17">
        <v>1600</v>
      </c>
      <c r="AH363" s="17">
        <v>1600</v>
      </c>
      <c r="AI363" s="17">
        <v>19727</v>
      </c>
      <c r="AJ363" s="13"/>
      <c r="AK363" s="13"/>
      <c r="AL363" s="13"/>
      <c r="AM363" s="13"/>
      <c r="AN363" s="13"/>
      <c r="AO363" s="17">
        <v>19727</v>
      </c>
      <c r="AP363" s="17">
        <v>174142.66</v>
      </c>
      <c r="AQ363" s="17">
        <v>100559.66</v>
      </c>
      <c r="AR363" s="17">
        <v>50383</v>
      </c>
      <c r="AS363" s="13"/>
      <c r="AT363" s="17">
        <v>23200</v>
      </c>
      <c r="AU363" s="13"/>
      <c r="AV363" s="17">
        <v>6661.5</v>
      </c>
      <c r="AW363" s="93"/>
      <c r="AX363" s="93"/>
      <c r="AY363" s="93"/>
      <c r="AZ363" s="93"/>
      <c r="BA363" s="93"/>
      <c r="BB363" s="93"/>
      <c r="BC363" s="93"/>
      <c r="BD363" s="93"/>
      <c r="BE363" s="93"/>
      <c r="BF363" s="93"/>
      <c r="BG363" s="93"/>
      <c r="BH363" s="93"/>
      <c r="BI363" s="93"/>
      <c r="BJ363" s="93"/>
      <c r="BK363" s="93"/>
      <c r="BL363" s="93"/>
      <c r="BM363" s="93"/>
      <c r="BN363" s="93"/>
      <c r="BO363" s="93"/>
      <c r="BP363" s="93"/>
      <c r="BQ363" s="93"/>
      <c r="BR363">
        <f>SUMIF('ОПС ЯН'!$A$5:$A$375,A363,'ОПС ЯН'!$B$5:$B$375)</f>
        <v>33384.6</v>
      </c>
      <c r="BT363">
        <f>SUMIF('ФОМС ЯН'!$A$5:$A$360,A363,'ФОМС ЯН'!$B$5:$B$360)</f>
        <v>7739.16</v>
      </c>
      <c r="BU363">
        <f>SUMIF('ФСС ЯН'!$A$5:$A$375,A363,'ФСС ЯН'!$B$5:$B$375)</f>
        <v>4400.7</v>
      </c>
      <c r="BV363">
        <f>SUMIF('ФСС НС ЯН'!$A$5:$A$375,A363,'ФСС НС ЯН'!$B$5:$B$375)</f>
        <v>3186.71</v>
      </c>
      <c r="BW363">
        <f t="shared" si="185"/>
        <v>0</v>
      </c>
      <c r="BX363">
        <f t="shared" si="186"/>
        <v>0</v>
      </c>
      <c r="BY363">
        <f t="shared" si="187"/>
        <v>0</v>
      </c>
      <c r="BZ363">
        <f t="shared" si="188"/>
        <v>0</v>
      </c>
      <c r="CA363">
        <f t="shared" si="189"/>
        <v>0</v>
      </c>
      <c r="CB363">
        <f t="shared" si="190"/>
        <v>0</v>
      </c>
    </row>
    <row r="364" spans="1:80" s="27" customFormat="1" ht="11.1" hidden="1" customHeight="1" outlineLevel="4" x14ac:dyDescent="0.2">
      <c r="A364" s="28" t="s">
        <v>275</v>
      </c>
      <c r="B364" s="63">
        <f>SUM(B365:B368)</f>
        <v>4</v>
      </c>
      <c r="C364" s="100"/>
      <c r="D364" s="34">
        <v>52113.2</v>
      </c>
      <c r="E364" s="34">
        <v>310092.46000000002</v>
      </c>
      <c r="F364" s="26"/>
      <c r="G364" s="26"/>
      <c r="H364" s="34">
        <v>1524.31</v>
      </c>
      <c r="I364" s="34">
        <v>33448.800000000003</v>
      </c>
      <c r="J364" s="26"/>
      <c r="K364" s="34">
        <v>1398.92</v>
      </c>
      <c r="L364" s="26"/>
      <c r="M364" s="26"/>
      <c r="N364" s="26"/>
      <c r="O364" s="26"/>
      <c r="P364" s="26"/>
      <c r="Q364" s="26"/>
      <c r="R364" s="26"/>
      <c r="S364" s="26"/>
      <c r="T364" s="26"/>
      <c r="U364" s="34">
        <v>273720.43</v>
      </c>
      <c r="V364" s="26"/>
      <c r="W364" s="26"/>
      <c r="X364" s="25"/>
      <c r="Y364" s="26"/>
      <c r="Z364" s="26"/>
      <c r="AA364" s="26"/>
      <c r="AB364" s="26"/>
      <c r="AC364" s="26"/>
      <c r="AD364" s="26"/>
      <c r="AE364" s="26"/>
      <c r="AF364" s="26"/>
      <c r="AG364" s="34">
        <v>4000</v>
      </c>
      <c r="AH364" s="34">
        <v>4000</v>
      </c>
      <c r="AI364" s="34">
        <v>40468</v>
      </c>
      <c r="AJ364" s="26"/>
      <c r="AK364" s="26"/>
      <c r="AL364" s="26"/>
      <c r="AM364" s="26"/>
      <c r="AN364" s="26"/>
      <c r="AO364" s="34">
        <v>40468</v>
      </c>
      <c r="AP364" s="34">
        <v>313614.63</v>
      </c>
      <c r="AQ364" s="34">
        <v>238501.43</v>
      </c>
      <c r="AR364" s="34">
        <v>52113.2</v>
      </c>
      <c r="AS364" s="26"/>
      <c r="AT364" s="34">
        <v>23000</v>
      </c>
      <c r="AU364" s="26"/>
      <c r="AV364" s="34">
        <v>8123.03</v>
      </c>
      <c r="AW364" s="34"/>
      <c r="AX364" s="34"/>
      <c r="AY364" s="34"/>
      <c r="AZ364" s="34"/>
      <c r="BA364" s="34"/>
      <c r="BB364" s="34"/>
      <c r="BC364" s="34"/>
      <c r="BD364" s="34"/>
      <c r="BE364" s="34"/>
      <c r="BF364" s="34"/>
      <c r="BG364" s="34"/>
      <c r="BH364" s="34"/>
      <c r="BI364" s="34"/>
      <c r="BJ364" s="34"/>
      <c r="BK364" s="34"/>
      <c r="BL364" s="34"/>
      <c r="BM364" s="34"/>
      <c r="BN364" s="34"/>
      <c r="BO364" s="34"/>
      <c r="BP364" s="34"/>
      <c r="BQ364" s="34"/>
      <c r="BR364" s="63">
        <f t="shared" ref="BR364:CB364" si="210">SUM(BR365:BR368)</f>
        <v>69100.350000000006</v>
      </c>
      <c r="BS364" s="63"/>
      <c r="BT364" s="63">
        <f t="shared" si="210"/>
        <v>16018.710000000001</v>
      </c>
      <c r="BU364" s="63">
        <f t="shared" si="210"/>
        <v>9108.68</v>
      </c>
      <c r="BV364" s="63">
        <f t="shared" si="210"/>
        <v>6595.9400000000005</v>
      </c>
      <c r="BW364" s="63">
        <f t="shared" si="210"/>
        <v>0</v>
      </c>
      <c r="BX364" s="63">
        <f t="shared" si="210"/>
        <v>0</v>
      </c>
      <c r="BY364" s="63">
        <f t="shared" si="210"/>
        <v>0</v>
      </c>
      <c r="BZ364" s="63">
        <f t="shared" si="210"/>
        <v>0</v>
      </c>
      <c r="CA364" s="63">
        <f t="shared" si="210"/>
        <v>0</v>
      </c>
      <c r="CB364" s="63">
        <f t="shared" si="210"/>
        <v>0</v>
      </c>
    </row>
    <row r="365" spans="1:80" ht="11.1" hidden="1" customHeight="1" outlineLevel="5" x14ac:dyDescent="0.2">
      <c r="A365" s="19" t="s">
        <v>385</v>
      </c>
      <c r="B365" s="64">
        <f t="shared" si="184"/>
        <v>1</v>
      </c>
      <c r="C365" s="37"/>
      <c r="D365" s="17">
        <v>11260.2</v>
      </c>
      <c r="E365" s="17">
        <v>114219.89</v>
      </c>
      <c r="F365" s="13"/>
      <c r="G365" s="13"/>
      <c r="H365" s="16">
        <v>346.91</v>
      </c>
      <c r="I365" s="17">
        <v>6098.4</v>
      </c>
      <c r="J365" s="13"/>
      <c r="K365" s="16">
        <v>257.81</v>
      </c>
      <c r="L365" s="13"/>
      <c r="M365" s="13"/>
      <c r="N365" s="13"/>
      <c r="O365" s="13"/>
      <c r="P365" s="13"/>
      <c r="Q365" s="13"/>
      <c r="R365" s="13"/>
      <c r="S365" s="13"/>
      <c r="T365" s="13"/>
      <c r="U365" s="17">
        <v>107516.77</v>
      </c>
      <c r="V365" s="13"/>
      <c r="W365" s="13"/>
      <c r="X365" s="12"/>
      <c r="Y365" s="13"/>
      <c r="Z365" s="13"/>
      <c r="AA365" s="13"/>
      <c r="AB365" s="13"/>
      <c r="AC365" s="13"/>
      <c r="AD365" s="13"/>
      <c r="AE365" s="13"/>
      <c r="AF365" s="13"/>
      <c r="AG365" s="16">
        <v>800</v>
      </c>
      <c r="AH365" s="16">
        <v>800</v>
      </c>
      <c r="AI365" s="17">
        <v>14589</v>
      </c>
      <c r="AJ365" s="13"/>
      <c r="AK365" s="13"/>
      <c r="AL365" s="13"/>
      <c r="AM365" s="13"/>
      <c r="AN365" s="13"/>
      <c r="AO365" s="17">
        <v>14589</v>
      </c>
      <c r="AP365" s="17">
        <v>110463.97</v>
      </c>
      <c r="AQ365" s="17">
        <v>93903.77</v>
      </c>
      <c r="AR365" s="17">
        <v>11260.2</v>
      </c>
      <c r="AS365" s="13"/>
      <c r="AT365" s="17">
        <v>5300</v>
      </c>
      <c r="AU365" s="13"/>
      <c r="AV365" s="16">
        <v>427.12</v>
      </c>
      <c r="AW365" s="92"/>
      <c r="AX365" s="92"/>
      <c r="AY365" s="92"/>
      <c r="AZ365" s="92"/>
      <c r="BA365" s="92"/>
      <c r="BB365" s="92"/>
      <c r="BC365" s="92"/>
      <c r="BD365" s="92"/>
      <c r="BE365" s="92"/>
      <c r="BF365" s="92"/>
      <c r="BG365" s="92"/>
      <c r="BH365" s="92"/>
      <c r="BI365" s="92"/>
      <c r="BJ365" s="92"/>
      <c r="BK365" s="92"/>
      <c r="BL365" s="92"/>
      <c r="BM365" s="92"/>
      <c r="BN365" s="92"/>
      <c r="BO365" s="92"/>
      <c r="BP365" s="92"/>
      <c r="BQ365" s="92"/>
      <c r="BR365">
        <f>SUMIF('ОПС ЯН'!$A$5:$A$375,A365,'ОПС ЯН'!$B$5:$B$375)</f>
        <v>25304.38</v>
      </c>
      <c r="BT365">
        <f>SUMIF('ФОМС ЯН'!$A$5:$A$360,A365,'ФОМС ЯН'!$B$5:$B$360)</f>
        <v>5866.01</v>
      </c>
      <c r="BU365">
        <f>SUMIF('ФСС ЯН'!$A$5:$A$375,A365,'ФСС ЯН'!$B$5:$B$375)</f>
        <v>3335.58</v>
      </c>
      <c r="BV365">
        <f>SUMIF('ФСС НС ЯН'!$A$5:$A$375,A365,'ФСС НС ЯН'!$B$5:$B$375)</f>
        <v>2415.42</v>
      </c>
      <c r="BW365">
        <f t="shared" si="185"/>
        <v>0</v>
      </c>
      <c r="BX365">
        <f t="shared" si="186"/>
        <v>0</v>
      </c>
      <c r="BY365">
        <f t="shared" si="187"/>
        <v>0</v>
      </c>
      <c r="BZ365">
        <f t="shared" si="188"/>
        <v>0</v>
      </c>
      <c r="CA365">
        <f t="shared" si="189"/>
        <v>0</v>
      </c>
      <c r="CB365">
        <f t="shared" si="190"/>
        <v>0</v>
      </c>
    </row>
    <row r="366" spans="1:80" ht="11.1" hidden="1" customHeight="1" outlineLevel="5" x14ac:dyDescent="0.2">
      <c r="A366" s="19" t="s">
        <v>386</v>
      </c>
      <c r="B366" s="64">
        <f t="shared" si="184"/>
        <v>1</v>
      </c>
      <c r="C366" s="37"/>
      <c r="D366" s="17">
        <v>14259.8</v>
      </c>
      <c r="E366" s="17">
        <v>94224.85</v>
      </c>
      <c r="F366" s="13"/>
      <c r="G366" s="13"/>
      <c r="H366" s="13"/>
      <c r="I366" s="17">
        <v>6652.8</v>
      </c>
      <c r="J366" s="13"/>
      <c r="K366" s="16">
        <v>266.11</v>
      </c>
      <c r="L366" s="13"/>
      <c r="M366" s="13"/>
      <c r="N366" s="13"/>
      <c r="O366" s="13"/>
      <c r="P366" s="13"/>
      <c r="Q366" s="13"/>
      <c r="R366" s="13"/>
      <c r="S366" s="13"/>
      <c r="T366" s="13"/>
      <c r="U366" s="17">
        <v>87305.94</v>
      </c>
      <c r="V366" s="13"/>
      <c r="W366" s="13"/>
      <c r="X366" s="12"/>
      <c r="Y366" s="13"/>
      <c r="Z366" s="13"/>
      <c r="AA366" s="13"/>
      <c r="AB366" s="13"/>
      <c r="AC366" s="13"/>
      <c r="AD366" s="13"/>
      <c r="AE366" s="13"/>
      <c r="AF366" s="13"/>
      <c r="AG366" s="16">
        <v>800</v>
      </c>
      <c r="AH366" s="16">
        <v>800</v>
      </c>
      <c r="AI366" s="17">
        <v>12353</v>
      </c>
      <c r="AJ366" s="13"/>
      <c r="AK366" s="13"/>
      <c r="AL366" s="13"/>
      <c r="AM366" s="13"/>
      <c r="AN366" s="13"/>
      <c r="AO366" s="17">
        <v>12353</v>
      </c>
      <c r="AP366" s="17">
        <v>95815.74</v>
      </c>
      <c r="AQ366" s="17">
        <v>75955.94</v>
      </c>
      <c r="AR366" s="17">
        <v>14259.8</v>
      </c>
      <c r="AS366" s="13"/>
      <c r="AT366" s="17">
        <v>5600</v>
      </c>
      <c r="AU366" s="13"/>
      <c r="AV366" s="16">
        <v>315.91000000000003</v>
      </c>
      <c r="AW366" s="92"/>
      <c r="AX366" s="92"/>
      <c r="AY366" s="92"/>
      <c r="AZ366" s="92"/>
      <c r="BA366" s="92"/>
      <c r="BB366" s="92"/>
      <c r="BC366" s="92"/>
      <c r="BD366" s="92"/>
      <c r="BE366" s="92"/>
      <c r="BF366" s="92"/>
      <c r="BG366" s="92"/>
      <c r="BH366" s="92"/>
      <c r="BI366" s="92"/>
      <c r="BJ366" s="92"/>
      <c r="BK366" s="92"/>
      <c r="BL366" s="92"/>
      <c r="BM366" s="92"/>
      <c r="BN366" s="92"/>
      <c r="BO366" s="92"/>
      <c r="BP366" s="92"/>
      <c r="BQ366" s="92"/>
      <c r="BR366">
        <f>SUMIF('ОПС ЯН'!$A$5:$A$375,A366,'ОПС ЯН'!$B$5:$B$375)</f>
        <v>20905.47</v>
      </c>
      <c r="BT366">
        <f>SUMIF('ФОМС ЯН'!$A$5:$A$360,A366,'ФОМС ЯН'!$B$5:$B$360)</f>
        <v>4846.2700000000004</v>
      </c>
      <c r="BU366">
        <f>SUMIF('ФСС ЯН'!$A$5:$A$375,A366,'ФСС ЯН'!$B$5:$B$375)</f>
        <v>2755.72</v>
      </c>
      <c r="BV366">
        <f>SUMIF('ФСС НС ЯН'!$A$5:$A$375,A366,'ФСС НС ЯН'!$B$5:$B$375)</f>
        <v>1995.52</v>
      </c>
      <c r="BW366">
        <f t="shared" si="185"/>
        <v>0</v>
      </c>
      <c r="BX366">
        <f t="shared" si="186"/>
        <v>0</v>
      </c>
      <c r="BY366">
        <f t="shared" si="187"/>
        <v>0</v>
      </c>
      <c r="BZ366">
        <f t="shared" si="188"/>
        <v>0</v>
      </c>
      <c r="CA366">
        <f t="shared" si="189"/>
        <v>0</v>
      </c>
      <c r="CB366">
        <f t="shared" si="190"/>
        <v>0</v>
      </c>
    </row>
    <row r="367" spans="1:80" ht="11.1" hidden="1" customHeight="1" outlineLevel="5" x14ac:dyDescent="0.2">
      <c r="A367" s="19" t="s">
        <v>387</v>
      </c>
      <c r="B367" s="64">
        <f t="shared" si="184"/>
        <v>1</v>
      </c>
      <c r="C367" s="37"/>
      <c r="D367" s="17">
        <v>12644.4</v>
      </c>
      <c r="E367" s="17">
        <v>37956.300000000003</v>
      </c>
      <c r="F367" s="13"/>
      <c r="G367" s="13"/>
      <c r="H367" s="16">
        <v>798.95</v>
      </c>
      <c r="I367" s="17">
        <v>14044.8</v>
      </c>
      <c r="J367" s="13"/>
      <c r="K367" s="16">
        <v>593.75</v>
      </c>
      <c r="L367" s="13"/>
      <c r="M367" s="13"/>
      <c r="N367" s="13"/>
      <c r="O367" s="13"/>
      <c r="P367" s="13"/>
      <c r="Q367" s="13"/>
      <c r="R367" s="13"/>
      <c r="S367" s="13"/>
      <c r="T367" s="13"/>
      <c r="U367" s="17">
        <v>22518.799999999999</v>
      </c>
      <c r="V367" s="13"/>
      <c r="W367" s="13"/>
      <c r="X367" s="12"/>
      <c r="Y367" s="13"/>
      <c r="Z367" s="13"/>
      <c r="AA367" s="13"/>
      <c r="AB367" s="13"/>
      <c r="AC367" s="13"/>
      <c r="AD367" s="13"/>
      <c r="AE367" s="13"/>
      <c r="AF367" s="13"/>
      <c r="AG367" s="17">
        <v>1600</v>
      </c>
      <c r="AH367" s="17">
        <v>1600</v>
      </c>
      <c r="AI367" s="17">
        <v>5142</v>
      </c>
      <c r="AJ367" s="13"/>
      <c r="AK367" s="13"/>
      <c r="AL367" s="13"/>
      <c r="AM367" s="13"/>
      <c r="AN367" s="13"/>
      <c r="AO367" s="17">
        <v>5142</v>
      </c>
      <c r="AP367" s="17">
        <v>38736.199999999997</v>
      </c>
      <c r="AQ367" s="17">
        <v>19591.8</v>
      </c>
      <c r="AR367" s="17">
        <v>12644.4</v>
      </c>
      <c r="AS367" s="13"/>
      <c r="AT367" s="17">
        <v>6500</v>
      </c>
      <c r="AU367" s="13"/>
      <c r="AV367" s="17">
        <v>6722.5</v>
      </c>
      <c r="AW367" s="93"/>
      <c r="AX367" s="93"/>
      <c r="AY367" s="93"/>
      <c r="AZ367" s="93"/>
      <c r="BA367" s="93"/>
      <c r="BB367" s="93"/>
      <c r="BC367" s="93"/>
      <c r="BD367" s="93"/>
      <c r="BE367" s="93"/>
      <c r="BF367" s="93"/>
      <c r="BG367" s="93"/>
      <c r="BH367" s="93"/>
      <c r="BI367" s="93"/>
      <c r="BJ367" s="93"/>
      <c r="BK367" s="93"/>
      <c r="BL367" s="93"/>
      <c r="BM367" s="93"/>
      <c r="BN367" s="93"/>
      <c r="BO367" s="93"/>
      <c r="BP367" s="93"/>
      <c r="BQ367" s="93"/>
      <c r="BR367">
        <f>SUMIF('ОПС ЯН'!$A$5:$A$375,A367,'ОПС ЯН'!$B$5:$B$375)</f>
        <v>8702.39</v>
      </c>
      <c r="BT367">
        <f>SUMIF('ФОМС ЯН'!$A$5:$A$360,A367,'ФОМС ЯН'!$B$5:$B$360)</f>
        <v>2017.37</v>
      </c>
      <c r="BU367">
        <f>SUMIF('ФСС ЯН'!$A$5:$A$375,A367,'ФСС ЯН'!$B$5:$B$375)</f>
        <v>1147.1300000000001</v>
      </c>
      <c r="BV367">
        <f>SUMIF('ФСС НС ЯН'!$A$5:$A$375,A367,'ФСС НС ЯН'!$B$5:$B$375)</f>
        <v>830.68</v>
      </c>
      <c r="BW367">
        <f t="shared" si="185"/>
        <v>0</v>
      </c>
      <c r="BX367">
        <f t="shared" si="186"/>
        <v>0</v>
      </c>
      <c r="BY367">
        <f t="shared" si="187"/>
        <v>0</v>
      </c>
      <c r="BZ367">
        <f t="shared" si="188"/>
        <v>0</v>
      </c>
      <c r="CA367">
        <f t="shared" si="189"/>
        <v>0</v>
      </c>
      <c r="CB367">
        <f t="shared" si="190"/>
        <v>0</v>
      </c>
    </row>
    <row r="368" spans="1:80" ht="11.1" hidden="1" customHeight="1" outlineLevel="5" x14ac:dyDescent="0.2">
      <c r="A368" s="19" t="s">
        <v>388</v>
      </c>
      <c r="B368" s="64">
        <f t="shared" si="184"/>
        <v>1</v>
      </c>
      <c r="C368" s="37"/>
      <c r="D368" s="17">
        <v>13948.8</v>
      </c>
      <c r="E368" s="17">
        <v>63691.42</v>
      </c>
      <c r="F368" s="13"/>
      <c r="G368" s="13"/>
      <c r="H368" s="16">
        <v>378.45</v>
      </c>
      <c r="I368" s="17">
        <v>6652.8</v>
      </c>
      <c r="J368" s="13"/>
      <c r="K368" s="16">
        <v>281.25</v>
      </c>
      <c r="L368" s="13"/>
      <c r="M368" s="13"/>
      <c r="N368" s="13"/>
      <c r="O368" s="13"/>
      <c r="P368" s="13"/>
      <c r="Q368" s="13"/>
      <c r="R368" s="13"/>
      <c r="S368" s="13"/>
      <c r="T368" s="13"/>
      <c r="U368" s="17">
        <v>56378.92</v>
      </c>
      <c r="V368" s="13"/>
      <c r="W368" s="13"/>
      <c r="X368" s="12"/>
      <c r="Y368" s="13"/>
      <c r="Z368" s="13"/>
      <c r="AA368" s="13"/>
      <c r="AB368" s="13"/>
      <c r="AC368" s="13"/>
      <c r="AD368" s="13"/>
      <c r="AE368" s="13"/>
      <c r="AF368" s="13"/>
      <c r="AG368" s="16">
        <v>800</v>
      </c>
      <c r="AH368" s="16">
        <v>800</v>
      </c>
      <c r="AI368" s="17">
        <v>8384</v>
      </c>
      <c r="AJ368" s="13"/>
      <c r="AK368" s="13"/>
      <c r="AL368" s="13"/>
      <c r="AM368" s="13"/>
      <c r="AN368" s="13"/>
      <c r="AO368" s="17">
        <v>8384</v>
      </c>
      <c r="AP368" s="17">
        <v>68598.720000000001</v>
      </c>
      <c r="AQ368" s="17">
        <v>49049.919999999998</v>
      </c>
      <c r="AR368" s="17">
        <v>13948.8</v>
      </c>
      <c r="AS368" s="13"/>
      <c r="AT368" s="17">
        <v>5600</v>
      </c>
      <c r="AU368" s="13"/>
      <c r="AV368" s="16">
        <v>657.5</v>
      </c>
      <c r="AW368" s="92"/>
      <c r="AX368" s="92"/>
      <c r="AY368" s="92"/>
      <c r="AZ368" s="92"/>
      <c r="BA368" s="92"/>
      <c r="BB368" s="92"/>
      <c r="BC368" s="92"/>
      <c r="BD368" s="92"/>
      <c r="BE368" s="92"/>
      <c r="BF368" s="92"/>
      <c r="BG368" s="92"/>
      <c r="BH368" s="92"/>
      <c r="BI368" s="92"/>
      <c r="BJ368" s="92"/>
      <c r="BK368" s="92"/>
      <c r="BL368" s="92"/>
      <c r="BM368" s="92"/>
      <c r="BN368" s="92"/>
      <c r="BO368" s="92"/>
      <c r="BP368" s="92"/>
      <c r="BQ368" s="92"/>
      <c r="BR368">
        <f>SUMIF('ОПС ЯН'!$A$5:$A$375,A368,'ОПС ЯН'!$B$5:$B$375)</f>
        <v>14188.11</v>
      </c>
      <c r="BT368">
        <f>SUMIF('ФОМС ЯН'!$A$5:$A$360,A368,'ФОМС ЯН'!$B$5:$B$360)</f>
        <v>3289.06</v>
      </c>
      <c r="BU368">
        <f>SUMIF('ФСС ЯН'!$A$5:$A$375,A368,'ФСС ЯН'!$B$5:$B$375)</f>
        <v>1870.25</v>
      </c>
      <c r="BV368">
        <f>SUMIF('ФСС НС ЯН'!$A$5:$A$375,A368,'ФСС НС ЯН'!$B$5:$B$375)</f>
        <v>1354.32</v>
      </c>
      <c r="BW368">
        <f t="shared" si="185"/>
        <v>0</v>
      </c>
      <c r="BX368">
        <f t="shared" si="186"/>
        <v>0</v>
      </c>
      <c r="BY368">
        <f t="shared" si="187"/>
        <v>0</v>
      </c>
      <c r="BZ368">
        <f t="shared" si="188"/>
        <v>0</v>
      </c>
      <c r="CA368">
        <f t="shared" si="189"/>
        <v>0</v>
      </c>
      <c r="CB368">
        <f t="shared" si="190"/>
        <v>0</v>
      </c>
    </row>
    <row r="369" spans="1:80" s="27" customFormat="1" ht="11.1" hidden="1" customHeight="1" outlineLevel="4" x14ac:dyDescent="0.2">
      <c r="A369" s="28" t="s">
        <v>183</v>
      </c>
      <c r="B369" s="63">
        <f>SUM(B370:B373)</f>
        <v>3</v>
      </c>
      <c r="C369" s="100"/>
      <c r="D369" s="34">
        <v>15259.76</v>
      </c>
      <c r="E369" s="34">
        <v>180354.27</v>
      </c>
      <c r="F369" s="26"/>
      <c r="G369" s="26"/>
      <c r="H369" s="34">
        <v>1038.95</v>
      </c>
      <c r="I369" s="34">
        <v>35101.199999999997</v>
      </c>
      <c r="J369" s="26"/>
      <c r="K369" s="34">
        <v>1445.6</v>
      </c>
      <c r="L369" s="26"/>
      <c r="M369" s="26"/>
      <c r="N369" s="26"/>
      <c r="O369" s="26"/>
      <c r="P369" s="26"/>
      <c r="Q369" s="26"/>
      <c r="R369" s="26"/>
      <c r="S369" s="26"/>
      <c r="T369" s="26"/>
      <c r="U369" s="34">
        <v>142768.51999999999</v>
      </c>
      <c r="V369" s="25"/>
      <c r="W369" s="26"/>
      <c r="X369" s="25"/>
      <c r="Y369" s="26"/>
      <c r="Z369" s="26"/>
      <c r="AA369" s="26"/>
      <c r="AB369" s="26"/>
      <c r="AC369" s="26"/>
      <c r="AD369" s="26"/>
      <c r="AE369" s="26"/>
      <c r="AF369" s="26"/>
      <c r="AG369" s="34">
        <v>3520</v>
      </c>
      <c r="AH369" s="34">
        <v>3520</v>
      </c>
      <c r="AI369" s="34">
        <v>23904</v>
      </c>
      <c r="AJ369" s="26"/>
      <c r="AK369" s="26"/>
      <c r="AL369" s="26"/>
      <c r="AM369" s="26"/>
      <c r="AN369" s="26"/>
      <c r="AO369" s="34">
        <v>23904</v>
      </c>
      <c r="AP369" s="34">
        <v>153569.28</v>
      </c>
      <c r="AQ369" s="34">
        <v>124208.52</v>
      </c>
      <c r="AR369" s="34">
        <v>15260.76</v>
      </c>
      <c r="AS369" s="26"/>
      <c r="AT369" s="34">
        <v>14100</v>
      </c>
      <c r="AU369" s="26"/>
      <c r="AV369" s="34">
        <v>18140.75</v>
      </c>
      <c r="AW369" s="34"/>
      <c r="AX369" s="34"/>
      <c r="AY369" s="34"/>
      <c r="AZ369" s="34"/>
      <c r="BA369" s="34"/>
      <c r="BB369" s="34"/>
      <c r="BC369" s="34"/>
      <c r="BD369" s="34"/>
      <c r="BE369" s="34"/>
      <c r="BF369" s="34"/>
      <c r="BG369" s="34"/>
      <c r="BH369" s="34"/>
      <c r="BI369" s="34"/>
      <c r="BJ369" s="34"/>
      <c r="BK369" s="34"/>
      <c r="BL369" s="34"/>
      <c r="BM369" s="34"/>
      <c r="BN369" s="34"/>
      <c r="BO369" s="34"/>
      <c r="BP369" s="34"/>
      <c r="BQ369" s="34"/>
      <c r="BR369" s="63">
        <f t="shared" ref="BR369:CB369" si="211">SUM(BR370:BR373)</f>
        <v>40452.339999999997</v>
      </c>
      <c r="BS369" s="63"/>
      <c r="BT369" s="63">
        <f t="shared" si="211"/>
        <v>9377.59</v>
      </c>
      <c r="BU369" s="63">
        <f t="shared" si="211"/>
        <v>5332.35</v>
      </c>
      <c r="BV369" s="63">
        <f t="shared" si="211"/>
        <v>3861.3599999999997</v>
      </c>
      <c r="BW369" s="63">
        <f t="shared" si="211"/>
        <v>0</v>
      </c>
      <c r="BX369" s="63">
        <f t="shared" si="211"/>
        <v>0</v>
      </c>
      <c r="BY369" s="63">
        <f t="shared" si="211"/>
        <v>0</v>
      </c>
      <c r="BZ369" s="63">
        <f t="shared" si="211"/>
        <v>0</v>
      </c>
      <c r="CA369" s="63">
        <f t="shared" si="211"/>
        <v>0</v>
      </c>
      <c r="CB369" s="63">
        <f t="shared" si="211"/>
        <v>0</v>
      </c>
    </row>
    <row r="370" spans="1:80" ht="11.1" hidden="1" customHeight="1" outlineLevel="5" x14ac:dyDescent="0.2">
      <c r="A370" s="19" t="s">
        <v>389</v>
      </c>
      <c r="B370" s="64">
        <f t="shared" si="184"/>
        <v>1</v>
      </c>
      <c r="C370" s="37"/>
      <c r="D370" s="17">
        <v>7484.76</v>
      </c>
      <c r="E370" s="17">
        <v>90122.22</v>
      </c>
      <c r="F370" s="13"/>
      <c r="G370" s="13"/>
      <c r="H370" s="17">
        <v>1038.95</v>
      </c>
      <c r="I370" s="17">
        <v>4054.8</v>
      </c>
      <c r="J370" s="13"/>
      <c r="K370" s="16">
        <v>203.75</v>
      </c>
      <c r="L370" s="13"/>
      <c r="M370" s="13"/>
      <c r="N370" s="13"/>
      <c r="O370" s="13"/>
      <c r="P370" s="13"/>
      <c r="Q370" s="13"/>
      <c r="R370" s="13"/>
      <c r="S370" s="13"/>
      <c r="T370" s="13"/>
      <c r="U370" s="17">
        <v>84824.72</v>
      </c>
      <c r="V370" s="13"/>
      <c r="W370" s="13"/>
      <c r="X370" s="12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7">
        <v>11716</v>
      </c>
      <c r="AJ370" s="13"/>
      <c r="AK370" s="13"/>
      <c r="AL370" s="13"/>
      <c r="AM370" s="13"/>
      <c r="AN370" s="13"/>
      <c r="AO370" s="17">
        <v>11716</v>
      </c>
      <c r="AP370" s="17">
        <v>84782.48</v>
      </c>
      <c r="AQ370" s="17">
        <v>73797.72</v>
      </c>
      <c r="AR370" s="17">
        <v>7484.76</v>
      </c>
      <c r="AS370" s="13"/>
      <c r="AT370" s="17">
        <v>3500</v>
      </c>
      <c r="AU370" s="13"/>
      <c r="AV370" s="17">
        <v>1108.5</v>
      </c>
      <c r="AW370" s="93"/>
      <c r="AX370" s="93"/>
      <c r="AY370" s="93"/>
      <c r="AZ370" s="93"/>
      <c r="BA370" s="93"/>
      <c r="BB370" s="93"/>
      <c r="BC370" s="93"/>
      <c r="BD370" s="93"/>
      <c r="BE370" s="93"/>
      <c r="BF370" s="93"/>
      <c r="BG370" s="93"/>
      <c r="BH370" s="93"/>
      <c r="BI370" s="93"/>
      <c r="BJ370" s="93"/>
      <c r="BK370" s="93"/>
      <c r="BL370" s="93"/>
      <c r="BM370" s="93"/>
      <c r="BN370" s="93"/>
      <c r="BO370" s="93"/>
      <c r="BP370" s="93"/>
      <c r="BQ370" s="93"/>
      <c r="BR370">
        <f>SUMIF('ОПС ЯН'!$A$5:$A$375,A370,'ОПС ЯН'!$B$5:$B$375)</f>
        <v>19826.89</v>
      </c>
      <c r="BT370">
        <f>SUMIF('ФОМС ЯН'!$A$5:$A$360,A370,'ФОМС ЯН'!$B$5:$B$360)</f>
        <v>4596.2299999999996</v>
      </c>
      <c r="BU370">
        <f>SUMIF('ФСС ЯН'!$A$5:$A$375,A370,'ФСС ЯН'!$B$5:$B$375)</f>
        <v>2613.54</v>
      </c>
      <c r="BV370">
        <f>SUMIF('ФСС НС ЯН'!$A$5:$A$375,A370,'ФСС НС ЯН'!$B$5:$B$375)</f>
        <v>1892.57</v>
      </c>
      <c r="BW370">
        <f t="shared" si="185"/>
        <v>0</v>
      </c>
      <c r="BX370">
        <f t="shared" si="186"/>
        <v>0</v>
      </c>
      <c r="BY370">
        <f t="shared" si="187"/>
        <v>0</v>
      </c>
      <c r="BZ370">
        <f t="shared" si="188"/>
        <v>0</v>
      </c>
      <c r="CA370">
        <f t="shared" si="189"/>
        <v>0</v>
      </c>
      <c r="CB370">
        <f t="shared" si="190"/>
        <v>0</v>
      </c>
    </row>
    <row r="371" spans="1:80" ht="11.1" hidden="1" customHeight="1" outlineLevel="5" x14ac:dyDescent="0.2">
      <c r="A371" s="19" t="s">
        <v>390</v>
      </c>
      <c r="B371" s="64">
        <f t="shared" si="184"/>
        <v>0</v>
      </c>
      <c r="C371" s="37"/>
      <c r="D371" s="16">
        <v>35</v>
      </c>
      <c r="E371" s="12"/>
      <c r="F371" s="13"/>
      <c r="G371" s="13"/>
      <c r="H371" s="13"/>
      <c r="I371" s="12"/>
      <c r="J371" s="13"/>
      <c r="K371" s="12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2"/>
      <c r="W371" s="13"/>
      <c r="X371" s="12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  <c r="AK371" s="13"/>
      <c r="AL371" s="13"/>
      <c r="AM371" s="13"/>
      <c r="AN371" s="13"/>
      <c r="AO371" s="13"/>
      <c r="AP371" s="16">
        <v>36</v>
      </c>
      <c r="AQ371" s="13"/>
      <c r="AR371" s="16">
        <v>36</v>
      </c>
      <c r="AS371" s="13"/>
      <c r="AT371" s="13"/>
      <c r="AU371" s="13"/>
      <c r="AV371" s="15">
        <v>-1</v>
      </c>
      <c r="AW371" s="91"/>
      <c r="AX371" s="91"/>
      <c r="AY371" s="91"/>
      <c r="AZ371" s="91"/>
      <c r="BA371" s="91"/>
      <c r="BB371" s="91"/>
      <c r="BC371" s="91"/>
      <c r="BD371" s="91"/>
      <c r="BE371" s="91"/>
      <c r="BF371" s="91"/>
      <c r="BG371" s="91"/>
      <c r="BH371" s="91"/>
      <c r="BI371" s="91"/>
      <c r="BJ371" s="91"/>
      <c r="BK371" s="91"/>
      <c r="BL371" s="91"/>
      <c r="BM371" s="91"/>
      <c r="BN371" s="91"/>
      <c r="BO371" s="91"/>
      <c r="BP371" s="91"/>
      <c r="BQ371" s="91"/>
      <c r="BR371">
        <f>SUMIF('ОПС ЯН'!$A$5:$A$375,A371,'ОПС ЯН'!$B$5:$B$375)</f>
        <v>0</v>
      </c>
      <c r="BT371">
        <f>SUMIF('ФОМС ЯН'!$A$5:$A$360,A371,'ФОМС ЯН'!$B$5:$B$360)</f>
        <v>0</v>
      </c>
      <c r="BU371">
        <f>SUMIF('ФСС ЯН'!$A$5:$A$375,A371,'ФСС ЯН'!$B$5:$B$375)</f>
        <v>0</v>
      </c>
      <c r="BV371">
        <f>SUMIF('ФСС НС ЯН'!$A$5:$A$375,A371,'ФСС НС ЯН'!$B$5:$B$375)</f>
        <v>0</v>
      </c>
      <c r="BW371">
        <f t="shared" si="185"/>
        <v>0</v>
      </c>
      <c r="BX371">
        <f t="shared" si="186"/>
        <v>0</v>
      </c>
      <c r="BY371">
        <f t="shared" si="187"/>
        <v>0</v>
      </c>
      <c r="BZ371">
        <f t="shared" si="188"/>
        <v>0</v>
      </c>
      <c r="CA371">
        <f t="shared" si="189"/>
        <v>0</v>
      </c>
      <c r="CB371">
        <f t="shared" si="190"/>
        <v>0</v>
      </c>
    </row>
    <row r="372" spans="1:80" ht="11.1" hidden="1" customHeight="1" outlineLevel="5" x14ac:dyDescent="0.2">
      <c r="A372" s="19" t="s">
        <v>391</v>
      </c>
      <c r="B372" s="64">
        <f t="shared" si="184"/>
        <v>1</v>
      </c>
      <c r="C372" s="37"/>
      <c r="D372" s="17">
        <v>7740</v>
      </c>
      <c r="E372" s="17">
        <v>67937.78</v>
      </c>
      <c r="F372" s="13"/>
      <c r="G372" s="13"/>
      <c r="H372" s="13"/>
      <c r="I372" s="17">
        <v>9609.6</v>
      </c>
      <c r="J372" s="13"/>
      <c r="K372" s="16">
        <v>384.38</v>
      </c>
      <c r="L372" s="13"/>
      <c r="M372" s="13"/>
      <c r="N372" s="13"/>
      <c r="O372" s="13"/>
      <c r="P372" s="13"/>
      <c r="Q372" s="13"/>
      <c r="R372" s="13"/>
      <c r="S372" s="13"/>
      <c r="T372" s="13"/>
      <c r="U372" s="17">
        <v>57943.8</v>
      </c>
      <c r="V372" s="13"/>
      <c r="W372" s="13"/>
      <c r="X372" s="12"/>
      <c r="Y372" s="13"/>
      <c r="Z372" s="13"/>
      <c r="AA372" s="13"/>
      <c r="AB372" s="13"/>
      <c r="AC372" s="13"/>
      <c r="AD372" s="13"/>
      <c r="AE372" s="13"/>
      <c r="AF372" s="13"/>
      <c r="AG372" s="17">
        <v>1120</v>
      </c>
      <c r="AH372" s="17">
        <v>1120</v>
      </c>
      <c r="AI372" s="17">
        <v>8978</v>
      </c>
      <c r="AJ372" s="13"/>
      <c r="AK372" s="13"/>
      <c r="AL372" s="13"/>
      <c r="AM372" s="13"/>
      <c r="AN372" s="13"/>
      <c r="AO372" s="17">
        <v>8978</v>
      </c>
      <c r="AP372" s="17">
        <v>63750.8</v>
      </c>
      <c r="AQ372" s="17">
        <v>50410.8</v>
      </c>
      <c r="AR372" s="17">
        <v>7740</v>
      </c>
      <c r="AS372" s="13"/>
      <c r="AT372" s="17">
        <v>5600</v>
      </c>
      <c r="AU372" s="13"/>
      <c r="AV372" s="17">
        <v>2948.98</v>
      </c>
      <c r="AW372" s="93"/>
      <c r="AX372" s="93"/>
      <c r="AY372" s="93"/>
      <c r="AZ372" s="93"/>
      <c r="BA372" s="93"/>
      <c r="BB372" s="93"/>
      <c r="BC372" s="93"/>
      <c r="BD372" s="93"/>
      <c r="BE372" s="93"/>
      <c r="BF372" s="93"/>
      <c r="BG372" s="93"/>
      <c r="BH372" s="93"/>
      <c r="BI372" s="93"/>
      <c r="BJ372" s="93"/>
      <c r="BK372" s="93"/>
      <c r="BL372" s="93"/>
      <c r="BM372" s="93"/>
      <c r="BN372" s="93"/>
      <c r="BO372" s="93"/>
      <c r="BP372" s="93"/>
      <c r="BQ372" s="93"/>
      <c r="BR372">
        <f>SUMIF('ОПС ЯН'!$A$5:$A$375,A372,'ОПС ЯН'!$B$5:$B$375)</f>
        <v>15192.71</v>
      </c>
      <c r="BT372">
        <f>SUMIF('ФОМС ЯН'!$A$5:$A$360,A372,'ФОМС ЯН'!$B$5:$B$360)</f>
        <v>3521.95</v>
      </c>
      <c r="BU372">
        <f>SUMIF('ФСС ЯН'!$A$5:$A$375,A372,'ФСС ЯН'!$B$5:$B$375)</f>
        <v>2002.68</v>
      </c>
      <c r="BV372">
        <f>SUMIF('ФСС НС ЯН'!$A$5:$A$375,A372,'ФСС НС ЯН'!$B$5:$B$375)</f>
        <v>1450.21</v>
      </c>
      <c r="BW372">
        <f t="shared" si="185"/>
        <v>0</v>
      </c>
      <c r="BX372">
        <f t="shared" si="186"/>
        <v>0</v>
      </c>
      <c r="BY372">
        <f t="shared" si="187"/>
        <v>0</v>
      </c>
      <c r="BZ372">
        <f t="shared" si="188"/>
        <v>0</v>
      </c>
      <c r="CA372">
        <f t="shared" si="189"/>
        <v>0</v>
      </c>
      <c r="CB372">
        <f t="shared" si="190"/>
        <v>0</v>
      </c>
    </row>
    <row r="373" spans="1:80" ht="11.1" hidden="1" customHeight="1" outlineLevel="5" x14ac:dyDescent="0.2">
      <c r="A373" s="19" t="s">
        <v>392</v>
      </c>
      <c r="B373" s="64">
        <f t="shared" si="184"/>
        <v>1</v>
      </c>
      <c r="C373" s="37"/>
      <c r="D373" s="13"/>
      <c r="E373" s="17">
        <v>22294.27</v>
      </c>
      <c r="F373" s="13"/>
      <c r="G373" s="13"/>
      <c r="H373" s="13"/>
      <c r="I373" s="17">
        <v>21436.799999999999</v>
      </c>
      <c r="J373" s="13"/>
      <c r="K373" s="16">
        <v>857.47</v>
      </c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7">
        <v>2400</v>
      </c>
      <c r="AH373" s="17">
        <v>2400</v>
      </c>
      <c r="AI373" s="17">
        <v>3210</v>
      </c>
      <c r="AJ373" s="13"/>
      <c r="AK373" s="13"/>
      <c r="AL373" s="13"/>
      <c r="AM373" s="13"/>
      <c r="AN373" s="13"/>
      <c r="AO373" s="17">
        <v>3210</v>
      </c>
      <c r="AP373" s="17">
        <v>5000</v>
      </c>
      <c r="AQ373" s="13"/>
      <c r="AR373" s="13"/>
      <c r="AS373" s="13"/>
      <c r="AT373" s="17">
        <v>5000</v>
      </c>
      <c r="AU373" s="13"/>
      <c r="AV373" s="17">
        <v>14084.27</v>
      </c>
      <c r="AW373" s="93"/>
      <c r="AX373" s="93"/>
      <c r="AY373" s="93"/>
      <c r="AZ373" s="93"/>
      <c r="BA373" s="93"/>
      <c r="BB373" s="93"/>
      <c r="BC373" s="93"/>
      <c r="BD373" s="93"/>
      <c r="BE373" s="93"/>
      <c r="BF373" s="93"/>
      <c r="BG373" s="93"/>
      <c r="BH373" s="93"/>
      <c r="BI373" s="93"/>
      <c r="BJ373" s="93"/>
      <c r="BK373" s="93"/>
      <c r="BL373" s="93"/>
      <c r="BM373" s="93"/>
      <c r="BN373" s="93"/>
      <c r="BO373" s="93"/>
      <c r="BP373" s="93"/>
      <c r="BQ373" s="93"/>
      <c r="BR373">
        <f>SUMIF('ОПС ЯН'!$A$5:$A$375,A373,'ОПС ЯН'!$B$5:$B$375)</f>
        <v>5432.74</v>
      </c>
      <c r="BT373">
        <f>SUMIF('ФОМС ЯН'!$A$5:$A$360,A373,'ФОМС ЯН'!$B$5:$B$360)</f>
        <v>1259.4100000000001</v>
      </c>
      <c r="BU373">
        <f>SUMIF('ФСС ЯН'!$A$5:$A$375,A373,'ФСС ЯН'!$B$5:$B$375)</f>
        <v>716.13</v>
      </c>
      <c r="BV373">
        <f>SUMIF('ФСС НС ЯН'!$A$5:$A$375,A373,'ФСС НС ЯН'!$B$5:$B$375)</f>
        <v>518.58000000000004</v>
      </c>
      <c r="BW373">
        <f t="shared" si="185"/>
        <v>0</v>
      </c>
      <c r="BX373">
        <f t="shared" si="186"/>
        <v>0</v>
      </c>
      <c r="BY373">
        <f t="shared" si="187"/>
        <v>0</v>
      </c>
      <c r="BZ373">
        <f t="shared" si="188"/>
        <v>0</v>
      </c>
      <c r="CA373">
        <f t="shared" si="189"/>
        <v>0</v>
      </c>
      <c r="CB373">
        <f t="shared" si="190"/>
        <v>0</v>
      </c>
    </row>
    <row r="374" spans="1:80" s="27" customFormat="1" ht="11.1" hidden="1" customHeight="1" outlineLevel="4" x14ac:dyDescent="0.2">
      <c r="A374" s="28" t="s">
        <v>393</v>
      </c>
      <c r="B374" s="63">
        <f>SUM(B375:B378)</f>
        <v>4</v>
      </c>
      <c r="C374" s="100"/>
      <c r="D374" s="34">
        <v>53287.19</v>
      </c>
      <c r="E374" s="34">
        <v>113530.23</v>
      </c>
      <c r="F374" s="26"/>
      <c r="G374" s="26"/>
      <c r="H374" s="34">
        <v>3819.44</v>
      </c>
      <c r="I374" s="34">
        <v>67300.490000000005</v>
      </c>
      <c r="J374" s="26"/>
      <c r="K374" s="34">
        <v>2844.8</v>
      </c>
      <c r="L374" s="26"/>
      <c r="M374" s="26"/>
      <c r="N374" s="26"/>
      <c r="O374" s="26"/>
      <c r="P374" s="26"/>
      <c r="Q374" s="26"/>
      <c r="R374" s="26"/>
      <c r="S374" s="26"/>
      <c r="T374" s="26"/>
      <c r="U374" s="34">
        <v>39565.5</v>
      </c>
      <c r="V374" s="26"/>
      <c r="W374" s="26"/>
      <c r="X374" s="25"/>
      <c r="Y374" s="26"/>
      <c r="Z374" s="26"/>
      <c r="AA374" s="26"/>
      <c r="AB374" s="26"/>
      <c r="AC374" s="26"/>
      <c r="AD374" s="26"/>
      <c r="AE374" s="26"/>
      <c r="AF374" s="26"/>
      <c r="AG374" s="34">
        <v>7680</v>
      </c>
      <c r="AH374" s="34">
        <v>7680</v>
      </c>
      <c r="AI374" s="34">
        <v>15757</v>
      </c>
      <c r="AJ374" s="26"/>
      <c r="AK374" s="26"/>
      <c r="AL374" s="26"/>
      <c r="AM374" s="26"/>
      <c r="AN374" s="26"/>
      <c r="AO374" s="34">
        <v>15757</v>
      </c>
      <c r="AP374" s="34">
        <v>113708.69</v>
      </c>
      <c r="AQ374" s="34">
        <v>34421.5</v>
      </c>
      <c r="AR374" s="34">
        <v>53287.19</v>
      </c>
      <c r="AS374" s="26"/>
      <c r="AT374" s="34">
        <v>26000</v>
      </c>
      <c r="AU374" s="26"/>
      <c r="AV374" s="34">
        <v>37351.730000000003</v>
      </c>
      <c r="AW374" s="34"/>
      <c r="AX374" s="34"/>
      <c r="AY374" s="34"/>
      <c r="AZ374" s="34"/>
      <c r="BA374" s="34"/>
      <c r="BB374" s="34"/>
      <c r="BC374" s="34"/>
      <c r="BD374" s="34"/>
      <c r="BE374" s="34"/>
      <c r="BF374" s="34"/>
      <c r="BG374" s="34"/>
      <c r="BH374" s="34"/>
      <c r="BI374" s="34"/>
      <c r="BJ374" s="34"/>
      <c r="BK374" s="34"/>
      <c r="BL374" s="34"/>
      <c r="BM374" s="34"/>
      <c r="BN374" s="34"/>
      <c r="BO374" s="34"/>
      <c r="BP374" s="34"/>
      <c r="BQ374" s="34"/>
      <c r="BR374" s="63">
        <f t="shared" ref="BR374:CB374" si="212">SUM(BR375:BR378)</f>
        <v>26666.25</v>
      </c>
      <c r="BS374" s="63"/>
      <c r="BT374" s="63">
        <f t="shared" si="212"/>
        <v>6181.7199999999993</v>
      </c>
      <c r="BU374" s="63">
        <f t="shared" si="212"/>
        <v>3515.1</v>
      </c>
      <c r="BV374" s="63">
        <f t="shared" si="212"/>
        <v>2545.41</v>
      </c>
      <c r="BW374" s="63">
        <f t="shared" si="212"/>
        <v>0</v>
      </c>
      <c r="BX374" s="63">
        <f t="shared" si="212"/>
        <v>0</v>
      </c>
      <c r="BY374" s="63">
        <f t="shared" si="212"/>
        <v>0</v>
      </c>
      <c r="BZ374" s="63">
        <f t="shared" si="212"/>
        <v>0</v>
      </c>
      <c r="CA374" s="63">
        <f t="shared" si="212"/>
        <v>0</v>
      </c>
      <c r="CB374" s="63">
        <f t="shared" si="212"/>
        <v>0</v>
      </c>
    </row>
    <row r="375" spans="1:80" ht="11.1" hidden="1" customHeight="1" outlineLevel="5" x14ac:dyDescent="0.2">
      <c r="A375" s="19" t="s">
        <v>394</v>
      </c>
      <c r="B375" s="64">
        <f t="shared" si="184"/>
        <v>1</v>
      </c>
      <c r="C375" s="37"/>
      <c r="D375" s="17">
        <v>8541.3799999999992</v>
      </c>
      <c r="E375" s="17">
        <v>26000</v>
      </c>
      <c r="F375" s="13"/>
      <c r="G375" s="13"/>
      <c r="H375" s="17">
        <v>3819.44</v>
      </c>
      <c r="I375" s="17">
        <v>21180.560000000001</v>
      </c>
      <c r="J375" s="13"/>
      <c r="K375" s="17">
        <v>1000</v>
      </c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7">
        <v>2240</v>
      </c>
      <c r="AH375" s="17">
        <v>2240</v>
      </c>
      <c r="AI375" s="17">
        <v>3671</v>
      </c>
      <c r="AJ375" s="13"/>
      <c r="AK375" s="13"/>
      <c r="AL375" s="13"/>
      <c r="AM375" s="13"/>
      <c r="AN375" s="13"/>
      <c r="AO375" s="17">
        <v>3671</v>
      </c>
      <c r="AP375" s="17">
        <v>15041.38</v>
      </c>
      <c r="AQ375" s="13"/>
      <c r="AR375" s="17">
        <v>8541.3799999999992</v>
      </c>
      <c r="AS375" s="13"/>
      <c r="AT375" s="17">
        <v>6500</v>
      </c>
      <c r="AU375" s="13"/>
      <c r="AV375" s="17">
        <v>15829</v>
      </c>
      <c r="AW375" s="93"/>
      <c r="AX375" s="93"/>
      <c r="AY375" s="93"/>
      <c r="AZ375" s="93"/>
      <c r="BA375" s="93"/>
      <c r="BB375" s="93"/>
      <c r="BC375" s="93"/>
      <c r="BD375" s="93"/>
      <c r="BE375" s="93"/>
      <c r="BF375" s="93"/>
      <c r="BG375" s="93"/>
      <c r="BH375" s="93"/>
      <c r="BI375" s="93"/>
      <c r="BJ375" s="93"/>
      <c r="BK375" s="93"/>
      <c r="BL375" s="93"/>
      <c r="BM375" s="93"/>
      <c r="BN375" s="93"/>
      <c r="BO375" s="93"/>
      <c r="BP375" s="93"/>
      <c r="BQ375" s="93"/>
      <c r="BR375">
        <f>SUMIF('ОПС ЯН'!$A$5:$A$375,A375,'ОПС ЯН'!$B$5:$B$375)</f>
        <v>6212.8</v>
      </c>
      <c r="BT375">
        <f>SUMIF('ФОМС ЯН'!$A$5:$A$360,A375,'ФОМС ЯН'!$B$5:$B$360)</f>
        <v>1440.24</v>
      </c>
      <c r="BU375">
        <f>SUMIF('ФСС ЯН'!$A$5:$A$375,A375,'ФСС ЯН'!$B$5:$B$375)</f>
        <v>818.96</v>
      </c>
      <c r="BV375">
        <f>SUMIF('ФСС НС ЯН'!$A$5:$A$375,A375,'ФСС НС ЯН'!$B$5:$B$375)</f>
        <v>593.04</v>
      </c>
      <c r="BW375">
        <f t="shared" si="185"/>
        <v>0</v>
      </c>
      <c r="BX375">
        <f t="shared" si="186"/>
        <v>0</v>
      </c>
      <c r="BY375">
        <f t="shared" si="187"/>
        <v>0</v>
      </c>
      <c r="BZ375">
        <f t="shared" si="188"/>
        <v>0</v>
      </c>
      <c r="CA375">
        <f t="shared" si="189"/>
        <v>0</v>
      </c>
      <c r="CB375">
        <f t="shared" si="190"/>
        <v>0</v>
      </c>
    </row>
    <row r="376" spans="1:80" ht="11.1" hidden="1" customHeight="1" outlineLevel="5" x14ac:dyDescent="0.2">
      <c r="A376" s="19" t="s">
        <v>395</v>
      </c>
      <c r="B376" s="64">
        <f t="shared" si="184"/>
        <v>1</v>
      </c>
      <c r="C376" s="37"/>
      <c r="D376" s="17">
        <v>12456.2</v>
      </c>
      <c r="E376" s="17">
        <v>30517.65</v>
      </c>
      <c r="F376" s="13"/>
      <c r="G376" s="13"/>
      <c r="H376" s="13"/>
      <c r="I376" s="17">
        <v>11556.2</v>
      </c>
      <c r="J376" s="13"/>
      <c r="K376" s="16">
        <v>462.25</v>
      </c>
      <c r="L376" s="13"/>
      <c r="M376" s="13"/>
      <c r="N376" s="13"/>
      <c r="O376" s="13"/>
      <c r="P376" s="13"/>
      <c r="Q376" s="13"/>
      <c r="R376" s="13"/>
      <c r="S376" s="13"/>
      <c r="T376" s="13"/>
      <c r="U376" s="17">
        <v>18499.2</v>
      </c>
      <c r="V376" s="13"/>
      <c r="W376" s="13"/>
      <c r="X376" s="12"/>
      <c r="Y376" s="13"/>
      <c r="Z376" s="13"/>
      <c r="AA376" s="13"/>
      <c r="AB376" s="13"/>
      <c r="AC376" s="13"/>
      <c r="AD376" s="13"/>
      <c r="AE376" s="13"/>
      <c r="AF376" s="13"/>
      <c r="AG376" s="17">
        <v>1600</v>
      </c>
      <c r="AH376" s="17">
        <v>1600</v>
      </c>
      <c r="AI376" s="17">
        <v>4175</v>
      </c>
      <c r="AJ376" s="13"/>
      <c r="AK376" s="13"/>
      <c r="AL376" s="13"/>
      <c r="AM376" s="13"/>
      <c r="AN376" s="13"/>
      <c r="AO376" s="17">
        <v>4175</v>
      </c>
      <c r="AP376" s="17">
        <v>35050.400000000001</v>
      </c>
      <c r="AQ376" s="17">
        <v>16094.2</v>
      </c>
      <c r="AR376" s="17">
        <v>12456.2</v>
      </c>
      <c r="AS376" s="13"/>
      <c r="AT376" s="17">
        <v>6500</v>
      </c>
      <c r="AU376" s="13"/>
      <c r="AV376" s="17">
        <v>3748.45</v>
      </c>
      <c r="AW376" s="93"/>
      <c r="AX376" s="93"/>
      <c r="AY376" s="93"/>
      <c r="AZ376" s="93"/>
      <c r="BA376" s="93"/>
      <c r="BB376" s="93"/>
      <c r="BC376" s="93"/>
      <c r="BD376" s="93"/>
      <c r="BE376" s="93"/>
      <c r="BF376" s="93"/>
      <c r="BG376" s="93"/>
      <c r="BH376" s="93"/>
      <c r="BI376" s="93"/>
      <c r="BJ376" s="93"/>
      <c r="BK376" s="93"/>
      <c r="BL376" s="93"/>
      <c r="BM376" s="93"/>
      <c r="BN376" s="93"/>
      <c r="BO376" s="93"/>
      <c r="BP376" s="93"/>
      <c r="BQ376" s="93"/>
      <c r="BR376">
        <f>SUMIF('ОПС ЯН'!$A$5:$A$375,A376,'ОПС ЯН'!$B$5:$B$375)</f>
        <v>7065.88</v>
      </c>
      <c r="BT376">
        <f>SUMIF('ФОМС ЯН'!$A$5:$A$360,A376,'ФОМС ЯН'!$B$5:$B$360)</f>
        <v>1638</v>
      </c>
      <c r="BU376">
        <f>SUMIF('ФСС ЯН'!$A$5:$A$375,A376,'ФСС ЯН'!$B$5:$B$375)</f>
        <v>931.41</v>
      </c>
      <c r="BV376">
        <f>SUMIF('ФСС НС ЯН'!$A$5:$A$375,A376,'ФСС НС ЯН'!$B$5:$B$375)</f>
        <v>674.47</v>
      </c>
      <c r="BW376">
        <f t="shared" si="185"/>
        <v>0</v>
      </c>
      <c r="BX376">
        <f t="shared" si="186"/>
        <v>0</v>
      </c>
      <c r="BY376">
        <f t="shared" si="187"/>
        <v>0</v>
      </c>
      <c r="BZ376">
        <f t="shared" si="188"/>
        <v>0</v>
      </c>
      <c r="CA376">
        <f t="shared" si="189"/>
        <v>0</v>
      </c>
      <c r="CB376">
        <f t="shared" si="190"/>
        <v>0</v>
      </c>
    </row>
    <row r="377" spans="1:80" ht="11.1" hidden="1" customHeight="1" outlineLevel="5" x14ac:dyDescent="0.2">
      <c r="A377" s="19" t="s">
        <v>396</v>
      </c>
      <c r="B377" s="64">
        <f t="shared" si="184"/>
        <v>1</v>
      </c>
      <c r="C377" s="37"/>
      <c r="D377" s="17">
        <v>12191.64</v>
      </c>
      <c r="E377" s="17">
        <v>33084.75</v>
      </c>
      <c r="F377" s="13"/>
      <c r="G377" s="13"/>
      <c r="H377" s="13"/>
      <c r="I377" s="17">
        <v>11556.2</v>
      </c>
      <c r="J377" s="13"/>
      <c r="K377" s="16">
        <v>462.25</v>
      </c>
      <c r="L377" s="13"/>
      <c r="M377" s="13"/>
      <c r="N377" s="13"/>
      <c r="O377" s="13"/>
      <c r="P377" s="13"/>
      <c r="Q377" s="13"/>
      <c r="R377" s="13"/>
      <c r="S377" s="13"/>
      <c r="T377" s="13"/>
      <c r="U377" s="17">
        <v>21066.3</v>
      </c>
      <c r="V377" s="13"/>
      <c r="W377" s="13"/>
      <c r="X377" s="12"/>
      <c r="Y377" s="13"/>
      <c r="Z377" s="13"/>
      <c r="AA377" s="13"/>
      <c r="AB377" s="13"/>
      <c r="AC377" s="13"/>
      <c r="AD377" s="13"/>
      <c r="AE377" s="13"/>
      <c r="AF377" s="13"/>
      <c r="AG377" s="17">
        <v>1600</v>
      </c>
      <c r="AH377" s="17">
        <v>1600</v>
      </c>
      <c r="AI377" s="17">
        <v>4509</v>
      </c>
      <c r="AJ377" s="13"/>
      <c r="AK377" s="13"/>
      <c r="AL377" s="13"/>
      <c r="AM377" s="13"/>
      <c r="AN377" s="13"/>
      <c r="AO377" s="17">
        <v>4509</v>
      </c>
      <c r="AP377" s="17">
        <v>37018.94</v>
      </c>
      <c r="AQ377" s="17">
        <v>18327.3</v>
      </c>
      <c r="AR377" s="17">
        <v>12191.64</v>
      </c>
      <c r="AS377" s="13"/>
      <c r="AT377" s="17">
        <v>6500</v>
      </c>
      <c r="AU377" s="13"/>
      <c r="AV377" s="17">
        <v>3748.45</v>
      </c>
      <c r="AW377" s="93"/>
      <c r="AX377" s="93"/>
      <c r="AY377" s="93"/>
      <c r="AZ377" s="93"/>
      <c r="BA377" s="93"/>
      <c r="BB377" s="93"/>
      <c r="BC377" s="93"/>
      <c r="BD377" s="93"/>
      <c r="BE377" s="93"/>
      <c r="BF377" s="93"/>
      <c r="BG377" s="93"/>
      <c r="BH377" s="93"/>
      <c r="BI377" s="93"/>
      <c r="BJ377" s="93"/>
      <c r="BK377" s="93"/>
      <c r="BL377" s="93"/>
      <c r="BM377" s="93"/>
      <c r="BN377" s="93"/>
      <c r="BO377" s="93"/>
      <c r="BP377" s="93"/>
      <c r="BQ377" s="93"/>
      <c r="BR377">
        <f>SUMIF('ОПС ЯН'!$A$5:$A$375,A377,'ОПС ЯН'!$B$5:$B$375)</f>
        <v>7630.65</v>
      </c>
      <c r="BT377">
        <f>SUMIF('ФОМС ЯН'!$A$5:$A$360,A377,'ФОМС ЯН'!$B$5:$B$360)</f>
        <v>1768.92</v>
      </c>
      <c r="BU377">
        <f>SUMIF('ФСС ЯН'!$A$5:$A$375,A377,'ФСС ЯН'!$B$5:$B$375)</f>
        <v>1005.86</v>
      </c>
      <c r="BV377">
        <f>SUMIF('ФСС НС ЯН'!$A$5:$A$375,A377,'ФСС НС ЯН'!$B$5:$B$375)</f>
        <v>728.38</v>
      </c>
      <c r="BW377">
        <f t="shared" si="185"/>
        <v>0</v>
      </c>
      <c r="BX377">
        <f t="shared" si="186"/>
        <v>0</v>
      </c>
      <c r="BY377">
        <f t="shared" si="187"/>
        <v>0</v>
      </c>
      <c r="BZ377">
        <f t="shared" si="188"/>
        <v>0</v>
      </c>
      <c r="CA377">
        <f t="shared" si="189"/>
        <v>0</v>
      </c>
      <c r="CB377">
        <f t="shared" si="190"/>
        <v>0</v>
      </c>
    </row>
    <row r="378" spans="1:80" ht="11.1" hidden="1" customHeight="1" outlineLevel="5" x14ac:dyDescent="0.2">
      <c r="A378" s="19" t="s">
        <v>397</v>
      </c>
      <c r="B378" s="64">
        <f t="shared" si="184"/>
        <v>1</v>
      </c>
      <c r="C378" s="37"/>
      <c r="D378" s="17">
        <v>20097.97</v>
      </c>
      <c r="E378" s="17">
        <v>23927.83</v>
      </c>
      <c r="F378" s="13"/>
      <c r="G378" s="13"/>
      <c r="H378" s="13"/>
      <c r="I378" s="17">
        <v>23007.53</v>
      </c>
      <c r="J378" s="13"/>
      <c r="K378" s="16">
        <v>920.3</v>
      </c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7">
        <v>2240</v>
      </c>
      <c r="AH378" s="17">
        <v>2240</v>
      </c>
      <c r="AI378" s="17">
        <v>3402</v>
      </c>
      <c r="AJ378" s="13"/>
      <c r="AK378" s="13"/>
      <c r="AL378" s="13"/>
      <c r="AM378" s="13"/>
      <c r="AN378" s="13"/>
      <c r="AO378" s="17">
        <v>3402</v>
      </c>
      <c r="AP378" s="17">
        <v>26597.97</v>
      </c>
      <c r="AQ378" s="13"/>
      <c r="AR378" s="17">
        <v>20097.97</v>
      </c>
      <c r="AS378" s="13"/>
      <c r="AT378" s="17">
        <v>6500</v>
      </c>
      <c r="AU378" s="13"/>
      <c r="AV378" s="17">
        <v>14025.83</v>
      </c>
      <c r="AW378" s="93"/>
      <c r="AX378" s="93"/>
      <c r="AY378" s="93"/>
      <c r="AZ378" s="93"/>
      <c r="BA378" s="93"/>
      <c r="BB378" s="93"/>
      <c r="BC378" s="93"/>
      <c r="BD378" s="93"/>
      <c r="BE378" s="93"/>
      <c r="BF378" s="93"/>
      <c r="BG378" s="93"/>
      <c r="BH378" s="93"/>
      <c r="BI378" s="93"/>
      <c r="BJ378" s="93"/>
      <c r="BK378" s="93"/>
      <c r="BL378" s="93"/>
      <c r="BM378" s="93"/>
      <c r="BN378" s="93"/>
      <c r="BO378" s="93"/>
      <c r="BP378" s="93"/>
      <c r="BQ378" s="93"/>
      <c r="BR378">
        <f>SUMIF('ОПС ЯН'!$A$5:$A$375,A378,'ОПС ЯН'!$B$5:$B$375)</f>
        <v>5756.92</v>
      </c>
      <c r="BT378">
        <f>SUMIF('ФОМС ЯН'!$A$5:$A$360,A378,'ФОМС ЯН'!$B$5:$B$360)</f>
        <v>1334.56</v>
      </c>
      <c r="BU378">
        <f>SUMIF('ФСС ЯН'!$A$5:$A$375,A378,'ФСС ЯН'!$B$5:$B$375)</f>
        <v>758.87</v>
      </c>
      <c r="BV378">
        <f>SUMIF('ФСС НС ЯН'!$A$5:$A$375,A378,'ФСС НС ЯН'!$B$5:$B$375)</f>
        <v>549.52</v>
      </c>
      <c r="BW378">
        <f t="shared" si="185"/>
        <v>0</v>
      </c>
      <c r="BX378">
        <f t="shared" si="186"/>
        <v>0</v>
      </c>
      <c r="BY378">
        <f t="shared" si="187"/>
        <v>0</v>
      </c>
      <c r="BZ378">
        <f t="shared" si="188"/>
        <v>0</v>
      </c>
      <c r="CA378">
        <f t="shared" si="189"/>
        <v>0</v>
      </c>
      <c r="CB378">
        <f t="shared" si="190"/>
        <v>0</v>
      </c>
    </row>
    <row r="379" spans="1:80" s="52" customFormat="1" ht="11.1" hidden="1" customHeight="1" outlineLevel="3" x14ac:dyDescent="0.2">
      <c r="A379" s="47" t="s">
        <v>375</v>
      </c>
      <c r="B379" s="67">
        <f>B382+B384+B386+B388+B390+B380</f>
        <v>6</v>
      </c>
      <c r="C379" s="101"/>
      <c r="D379" s="48">
        <v>347145.91</v>
      </c>
      <c r="E379" s="48">
        <v>288300.15000000002</v>
      </c>
      <c r="F379" s="49"/>
      <c r="G379" s="48">
        <v>160312.5</v>
      </c>
      <c r="H379" s="48">
        <v>45937.5</v>
      </c>
      <c r="I379" s="49"/>
      <c r="J379" s="49"/>
      <c r="K379" s="49"/>
      <c r="L379" s="49"/>
      <c r="M379" s="49"/>
      <c r="N379" s="49"/>
      <c r="O379" s="49"/>
      <c r="P379" s="49"/>
      <c r="Q379" s="49"/>
      <c r="R379" s="51"/>
      <c r="S379" s="48">
        <v>7717.8</v>
      </c>
      <c r="T379" s="49"/>
      <c r="U379" s="48">
        <v>59332.35</v>
      </c>
      <c r="V379" s="51"/>
      <c r="W379" s="49"/>
      <c r="X379" s="51"/>
      <c r="Y379" s="49"/>
      <c r="Z379" s="49"/>
      <c r="AA379" s="48">
        <v>15000</v>
      </c>
      <c r="AB379" s="49"/>
      <c r="AC379" s="49"/>
      <c r="AD379" s="49"/>
      <c r="AE379" s="49"/>
      <c r="AF379" s="49"/>
      <c r="AG379" s="48">
        <v>4340</v>
      </c>
      <c r="AH379" s="48">
        <v>4340</v>
      </c>
      <c r="AI379" s="48">
        <v>38044</v>
      </c>
      <c r="AJ379" s="49"/>
      <c r="AK379" s="49"/>
      <c r="AL379" s="49"/>
      <c r="AM379" s="49"/>
      <c r="AN379" s="49"/>
      <c r="AO379" s="48">
        <v>38044</v>
      </c>
      <c r="AP379" s="48">
        <v>498530.06</v>
      </c>
      <c r="AQ379" s="48">
        <v>71384.149999999994</v>
      </c>
      <c r="AR379" s="48">
        <v>347145.91</v>
      </c>
      <c r="AS379" s="49"/>
      <c r="AT379" s="48">
        <v>80000</v>
      </c>
      <c r="AU379" s="49"/>
      <c r="AV379" s="48">
        <v>98872</v>
      </c>
      <c r="AW379" s="48"/>
      <c r="AX379" s="48"/>
      <c r="AY379" s="48"/>
      <c r="AZ379" s="48"/>
      <c r="BA379" s="48"/>
      <c r="BB379" s="48"/>
      <c r="BC379" s="48"/>
      <c r="BD379" s="48"/>
      <c r="BE379" s="48"/>
      <c r="BF379" s="48"/>
      <c r="BG379" s="48"/>
      <c r="BH379" s="48"/>
      <c r="BI379" s="48"/>
      <c r="BJ379" s="48"/>
      <c r="BK379" s="48"/>
      <c r="BL379" s="48"/>
      <c r="BM379" s="48"/>
      <c r="BN379" s="48"/>
      <c r="BO379" s="48"/>
      <c r="BP379" s="48"/>
      <c r="BQ379" s="48"/>
      <c r="BR379" s="67">
        <f t="shared" ref="BR379:BV379" si="213">BR382+BR384+BR386+BR388+BR390+BR380</f>
        <v>62682.92</v>
      </c>
      <c r="BS379" s="67"/>
      <c r="BT379" s="67">
        <f t="shared" si="213"/>
        <v>14531.04</v>
      </c>
      <c r="BU379" s="67">
        <f t="shared" si="213"/>
        <v>8262.75</v>
      </c>
      <c r="BV379" s="67">
        <f t="shared" si="213"/>
        <v>5983.37</v>
      </c>
      <c r="BW379" s="67">
        <f t="shared" ref="BW379:CB379" si="214">BW382+BW384+BW386+BW388+BW390+BW380</f>
        <v>1950</v>
      </c>
      <c r="BX379" s="67">
        <f t="shared" si="214"/>
        <v>0</v>
      </c>
      <c r="BY379" s="67">
        <f t="shared" si="214"/>
        <v>0</v>
      </c>
      <c r="BZ379" s="67">
        <f t="shared" si="214"/>
        <v>0</v>
      </c>
      <c r="CA379" s="67">
        <f t="shared" si="214"/>
        <v>0</v>
      </c>
      <c r="CB379" s="67">
        <f t="shared" si="214"/>
        <v>0</v>
      </c>
    </row>
    <row r="380" spans="1:80" s="27" customFormat="1" ht="11.1" hidden="1" customHeight="1" outlineLevel="4" x14ac:dyDescent="0.2">
      <c r="A380" s="28" t="s">
        <v>187</v>
      </c>
      <c r="B380" s="63">
        <f>SUM(B381)</f>
        <v>1</v>
      </c>
      <c r="C380" s="100"/>
      <c r="D380" s="34">
        <v>67477.91</v>
      </c>
      <c r="E380" s="34">
        <v>7717.8</v>
      </c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5"/>
      <c r="S380" s="34">
        <v>7717.8</v>
      </c>
      <c r="T380" s="26"/>
      <c r="U380" s="26"/>
      <c r="V380" s="25"/>
      <c r="W380" s="26"/>
      <c r="X380" s="25"/>
      <c r="Y380" s="26"/>
      <c r="Z380" s="26"/>
      <c r="AA380" s="26"/>
      <c r="AB380" s="26"/>
      <c r="AC380" s="26"/>
      <c r="AD380" s="26"/>
      <c r="AE380" s="26"/>
      <c r="AF380" s="26"/>
      <c r="AG380" s="26"/>
      <c r="AH380" s="26"/>
      <c r="AI380" s="34">
        <v>1003</v>
      </c>
      <c r="AJ380" s="26"/>
      <c r="AK380" s="26"/>
      <c r="AL380" s="26"/>
      <c r="AM380" s="26"/>
      <c r="AN380" s="26"/>
      <c r="AO380" s="34">
        <v>1003</v>
      </c>
      <c r="AP380" s="34">
        <v>74192.710000000006</v>
      </c>
      <c r="AQ380" s="34">
        <v>6714.8</v>
      </c>
      <c r="AR380" s="34">
        <v>67477.91</v>
      </c>
      <c r="AS380" s="26"/>
      <c r="AT380" s="26"/>
      <c r="AU380" s="26"/>
      <c r="AV380" s="26"/>
      <c r="AW380" s="26"/>
      <c r="AX380" s="26"/>
      <c r="AY380" s="26"/>
      <c r="AZ380" s="26"/>
      <c r="BA380" s="26"/>
      <c r="BB380" s="26"/>
      <c r="BC380" s="26"/>
      <c r="BD380" s="26"/>
      <c r="BE380" s="26"/>
      <c r="BF380" s="26"/>
      <c r="BG380" s="26"/>
      <c r="BH380" s="26"/>
      <c r="BI380" s="26"/>
      <c r="BJ380" s="26"/>
      <c r="BK380" s="26"/>
      <c r="BL380" s="26"/>
      <c r="BM380" s="26"/>
      <c r="BN380" s="26"/>
      <c r="BO380" s="26"/>
      <c r="BP380" s="26"/>
      <c r="BQ380" s="26"/>
      <c r="BR380" s="63">
        <f t="shared" ref="BR380:CB380" si="215">SUM(BR381)</f>
        <v>0</v>
      </c>
      <c r="BS380" s="63"/>
      <c r="BT380" s="63">
        <f t="shared" si="215"/>
        <v>0</v>
      </c>
      <c r="BU380" s="63">
        <f t="shared" si="215"/>
        <v>0</v>
      </c>
      <c r="BV380" s="63">
        <f t="shared" si="215"/>
        <v>0</v>
      </c>
      <c r="BW380" s="63">
        <f t="shared" si="215"/>
        <v>0</v>
      </c>
      <c r="BX380" s="63">
        <f t="shared" si="215"/>
        <v>0</v>
      </c>
      <c r="BY380" s="63">
        <f t="shared" si="215"/>
        <v>0</v>
      </c>
      <c r="BZ380" s="63">
        <f t="shared" si="215"/>
        <v>0</v>
      </c>
      <c r="CA380" s="63">
        <f t="shared" si="215"/>
        <v>0</v>
      </c>
      <c r="CB380" s="63">
        <f t="shared" si="215"/>
        <v>0</v>
      </c>
    </row>
    <row r="381" spans="1:80" ht="11.1" hidden="1" customHeight="1" outlineLevel="5" x14ac:dyDescent="0.2">
      <c r="A381" s="19" t="s">
        <v>398</v>
      </c>
      <c r="B381" s="64">
        <f t="shared" si="184"/>
        <v>1</v>
      </c>
      <c r="C381" s="37"/>
      <c r="D381" s="17">
        <v>67477.91</v>
      </c>
      <c r="E381" s="17">
        <v>7717.8</v>
      </c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2"/>
      <c r="S381" s="17">
        <v>7717.8</v>
      </c>
      <c r="T381" s="13"/>
      <c r="U381" s="13"/>
      <c r="V381" s="12"/>
      <c r="W381" s="13"/>
      <c r="X381" s="12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7">
        <v>1003</v>
      </c>
      <c r="AJ381" s="13"/>
      <c r="AK381" s="13"/>
      <c r="AL381" s="13"/>
      <c r="AM381" s="13"/>
      <c r="AN381" s="13"/>
      <c r="AO381" s="17">
        <v>1003</v>
      </c>
      <c r="AP381" s="17">
        <v>74192.710000000006</v>
      </c>
      <c r="AQ381" s="17">
        <v>6714.8</v>
      </c>
      <c r="AR381" s="17">
        <v>67477.91</v>
      </c>
      <c r="AS381" s="13"/>
      <c r="AT381" s="13"/>
      <c r="AU381" s="13"/>
      <c r="AV381" s="13"/>
      <c r="AW381" s="95"/>
      <c r="AX381" s="95"/>
      <c r="AY381" s="95"/>
      <c r="AZ381" s="95"/>
      <c r="BA381" s="95"/>
      <c r="BB381" s="95"/>
      <c r="BC381" s="95"/>
      <c r="BD381" s="95"/>
      <c r="BE381" s="95"/>
      <c r="BF381" s="95"/>
      <c r="BG381" s="95"/>
      <c r="BH381" s="95"/>
      <c r="BI381" s="95"/>
      <c r="BJ381" s="95"/>
      <c r="BK381" s="95"/>
      <c r="BL381" s="95"/>
      <c r="BM381" s="95"/>
      <c r="BN381" s="95"/>
      <c r="BO381" s="95"/>
      <c r="BP381" s="95"/>
      <c r="BQ381" s="95"/>
      <c r="BR381">
        <f>SUMIF('ОПС ЯН'!$A$5:$A$375,A381,'ОПС ЯН'!$B$5:$B$375)</f>
        <v>0</v>
      </c>
      <c r="BT381">
        <f>SUMIF('ФОМС ЯН'!$A$5:$A$360,A381,'ФОМС ЯН'!$B$5:$B$360)</f>
        <v>0</v>
      </c>
      <c r="BU381">
        <f>SUMIF('ФСС ЯН'!$A$5:$A$375,A381,'ФСС ЯН'!$B$5:$B$375)</f>
        <v>0</v>
      </c>
      <c r="BV381">
        <f>SUMIF('ФСС НС ЯН'!$A$5:$A$375,A381,'ФСС НС ЯН'!$B$5:$B$375)</f>
        <v>0</v>
      </c>
      <c r="BW381">
        <f t="shared" si="185"/>
        <v>0</v>
      </c>
      <c r="BX381">
        <f t="shared" si="186"/>
        <v>0</v>
      </c>
      <c r="BY381">
        <f t="shared" si="187"/>
        <v>0</v>
      </c>
      <c r="BZ381">
        <f t="shared" si="188"/>
        <v>0</v>
      </c>
      <c r="CA381">
        <f t="shared" si="189"/>
        <v>0</v>
      </c>
      <c r="CB381">
        <f t="shared" si="190"/>
        <v>0</v>
      </c>
    </row>
    <row r="382" spans="1:80" s="27" customFormat="1" ht="11.1" hidden="1" customHeight="1" outlineLevel="4" x14ac:dyDescent="0.2">
      <c r="A382" s="28" t="s">
        <v>189</v>
      </c>
      <c r="B382" s="63">
        <f>SUM(B383)</f>
        <v>1</v>
      </c>
      <c r="C382" s="100"/>
      <c r="D382" s="34">
        <v>97138.91</v>
      </c>
      <c r="E382" s="34">
        <v>90000</v>
      </c>
      <c r="F382" s="26"/>
      <c r="G382" s="34">
        <v>75000</v>
      </c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34">
        <v>15000</v>
      </c>
      <c r="AB382" s="26"/>
      <c r="AC382" s="26"/>
      <c r="AD382" s="26"/>
      <c r="AE382" s="26"/>
      <c r="AF382" s="26"/>
      <c r="AG382" s="43">
        <v>730</v>
      </c>
      <c r="AH382" s="43">
        <v>730</v>
      </c>
      <c r="AI382" s="34">
        <v>11795</v>
      </c>
      <c r="AJ382" s="26"/>
      <c r="AK382" s="26"/>
      <c r="AL382" s="26"/>
      <c r="AM382" s="26"/>
      <c r="AN382" s="26"/>
      <c r="AO382" s="34">
        <v>11795</v>
      </c>
      <c r="AP382" s="34">
        <v>142788.91</v>
      </c>
      <c r="AQ382" s="34">
        <v>13050</v>
      </c>
      <c r="AR382" s="34">
        <v>97138.91</v>
      </c>
      <c r="AS382" s="26"/>
      <c r="AT382" s="34">
        <v>32600</v>
      </c>
      <c r="AU382" s="26"/>
      <c r="AV382" s="34">
        <v>32555</v>
      </c>
      <c r="AW382" s="34"/>
      <c r="AX382" s="34"/>
      <c r="AY382" s="34"/>
      <c r="AZ382" s="34"/>
      <c r="BA382" s="34"/>
      <c r="BB382" s="34"/>
      <c r="BC382" s="34"/>
      <c r="BD382" s="34"/>
      <c r="BE382" s="34"/>
      <c r="BF382" s="34"/>
      <c r="BG382" s="34"/>
      <c r="BH382" s="34"/>
      <c r="BI382" s="34"/>
      <c r="BJ382" s="34"/>
      <c r="BK382" s="34"/>
      <c r="BL382" s="34"/>
      <c r="BM382" s="34"/>
      <c r="BN382" s="34"/>
      <c r="BO382" s="34"/>
      <c r="BP382" s="34"/>
      <c r="BQ382" s="34"/>
      <c r="BR382" s="63">
        <f t="shared" ref="BR382:CB382" si="216">SUM(BR383)</f>
        <v>19960.599999999999</v>
      </c>
      <c r="BS382" s="63"/>
      <c r="BT382" s="63">
        <f t="shared" si="216"/>
        <v>4627.2299999999996</v>
      </c>
      <c r="BU382" s="63">
        <f t="shared" si="216"/>
        <v>2631.17</v>
      </c>
      <c r="BV382" s="63">
        <f t="shared" si="216"/>
        <v>1905.33</v>
      </c>
      <c r="BW382" s="63">
        <f t="shared" si="216"/>
        <v>1950</v>
      </c>
      <c r="BX382" s="63">
        <f t="shared" si="216"/>
        <v>0</v>
      </c>
      <c r="BY382" s="63">
        <f t="shared" si="216"/>
        <v>0</v>
      </c>
      <c r="BZ382" s="63">
        <f t="shared" si="216"/>
        <v>0</v>
      </c>
      <c r="CA382" s="63">
        <f t="shared" si="216"/>
        <v>0</v>
      </c>
      <c r="CB382" s="63">
        <f t="shared" si="216"/>
        <v>0</v>
      </c>
    </row>
    <row r="383" spans="1:80" ht="11.1" hidden="1" customHeight="1" outlineLevel="5" x14ac:dyDescent="0.2">
      <c r="A383" s="19" t="s">
        <v>399</v>
      </c>
      <c r="B383" s="64">
        <f t="shared" si="184"/>
        <v>1</v>
      </c>
      <c r="C383" s="37"/>
      <c r="D383" s="17">
        <v>97138.91</v>
      </c>
      <c r="E383" s="17">
        <v>90000</v>
      </c>
      <c r="F383" s="13"/>
      <c r="G383" s="17">
        <v>75000</v>
      </c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7">
        <v>15000</v>
      </c>
      <c r="AB383" s="13"/>
      <c r="AC383" s="13"/>
      <c r="AD383" s="13"/>
      <c r="AE383" s="13"/>
      <c r="AF383" s="13"/>
      <c r="AG383" s="16">
        <v>730</v>
      </c>
      <c r="AH383" s="16">
        <v>730</v>
      </c>
      <c r="AI383" s="17">
        <v>11795</v>
      </c>
      <c r="AJ383" s="13"/>
      <c r="AK383" s="13"/>
      <c r="AL383" s="13"/>
      <c r="AM383" s="13"/>
      <c r="AN383" s="13"/>
      <c r="AO383" s="17">
        <v>11795</v>
      </c>
      <c r="AP383" s="17">
        <v>142788.91</v>
      </c>
      <c r="AQ383" s="17">
        <v>13050</v>
      </c>
      <c r="AR383" s="17">
        <v>97138.91</v>
      </c>
      <c r="AS383" s="13"/>
      <c r="AT383" s="17">
        <v>32600</v>
      </c>
      <c r="AU383" s="13"/>
      <c r="AV383" s="17">
        <v>32555</v>
      </c>
      <c r="AW383" s="93"/>
      <c r="AX383" s="93"/>
      <c r="AY383" s="93"/>
      <c r="AZ383" s="93"/>
      <c r="BA383" s="93"/>
      <c r="BB383" s="93"/>
      <c r="BC383" s="93"/>
      <c r="BD383" s="93"/>
      <c r="BE383" s="93"/>
      <c r="BF383" s="93"/>
      <c r="BG383" s="93"/>
      <c r="BH383" s="93"/>
      <c r="BI383" s="93"/>
      <c r="BJ383" s="93"/>
      <c r="BK383" s="93"/>
      <c r="BL383" s="93"/>
      <c r="BM383" s="93"/>
      <c r="BN383" s="93"/>
      <c r="BO383" s="93"/>
      <c r="BP383" s="93"/>
      <c r="BQ383" s="93"/>
      <c r="BR383">
        <f>SUMIF('ОПС ЯН'!$A$5:$A$375,A383,'ОПС ЯН'!$B$5:$B$375)</f>
        <v>19960.599999999999</v>
      </c>
      <c r="BT383">
        <f>SUMIF('ФОМС ЯН'!$A$5:$A$360,A383,'ФОМС ЯН'!$B$5:$B$360)</f>
        <v>4627.2299999999996</v>
      </c>
      <c r="BU383">
        <f>SUMIF('ФСС ЯН'!$A$5:$A$375,A383,'ФСС ЯН'!$B$5:$B$375)</f>
        <v>2631.17</v>
      </c>
      <c r="BV383">
        <f>SUMIF('ФСС НС ЯН'!$A$5:$A$375,A383,'ФСС НС ЯН'!$B$5:$B$375)</f>
        <v>1905.33</v>
      </c>
      <c r="BW383">
        <f t="shared" si="185"/>
        <v>1950</v>
      </c>
      <c r="BX383">
        <f t="shared" si="186"/>
        <v>0</v>
      </c>
      <c r="BY383">
        <f t="shared" si="187"/>
        <v>0</v>
      </c>
      <c r="BZ383">
        <f t="shared" si="188"/>
        <v>0</v>
      </c>
      <c r="CA383">
        <f t="shared" si="189"/>
        <v>0</v>
      </c>
      <c r="CB383">
        <f t="shared" si="190"/>
        <v>0</v>
      </c>
    </row>
    <row r="384" spans="1:80" s="27" customFormat="1" ht="11.1" hidden="1" customHeight="1" outlineLevel="4" x14ac:dyDescent="0.2">
      <c r="A384" s="28" t="s">
        <v>400</v>
      </c>
      <c r="B384" s="63">
        <f>SUM(B385)</f>
        <v>1</v>
      </c>
      <c r="C384" s="100"/>
      <c r="D384" s="34">
        <v>38265</v>
      </c>
      <c r="E384" s="34">
        <v>45000</v>
      </c>
      <c r="F384" s="26"/>
      <c r="G384" s="34">
        <v>45000</v>
      </c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43">
        <v>960</v>
      </c>
      <c r="AH384" s="43">
        <v>960</v>
      </c>
      <c r="AI384" s="34">
        <v>5975</v>
      </c>
      <c r="AJ384" s="26"/>
      <c r="AK384" s="26"/>
      <c r="AL384" s="26"/>
      <c r="AM384" s="26"/>
      <c r="AN384" s="26"/>
      <c r="AO384" s="34">
        <v>5975</v>
      </c>
      <c r="AP384" s="34">
        <v>57765</v>
      </c>
      <c r="AQ384" s="26"/>
      <c r="AR384" s="34">
        <v>38265</v>
      </c>
      <c r="AS384" s="26"/>
      <c r="AT384" s="34">
        <v>19500</v>
      </c>
      <c r="AU384" s="26"/>
      <c r="AV384" s="34">
        <v>19525</v>
      </c>
      <c r="AW384" s="34"/>
      <c r="AX384" s="34"/>
      <c r="AY384" s="34"/>
      <c r="AZ384" s="34"/>
      <c r="BA384" s="34"/>
      <c r="BB384" s="34"/>
      <c r="BC384" s="34"/>
      <c r="BD384" s="34"/>
      <c r="BE384" s="34"/>
      <c r="BF384" s="34"/>
      <c r="BG384" s="34"/>
      <c r="BH384" s="34"/>
      <c r="BI384" s="34"/>
      <c r="BJ384" s="34"/>
      <c r="BK384" s="34"/>
      <c r="BL384" s="34"/>
      <c r="BM384" s="34"/>
      <c r="BN384" s="34"/>
      <c r="BO384" s="34"/>
      <c r="BP384" s="34"/>
      <c r="BQ384" s="34"/>
      <c r="BR384" s="63">
        <f t="shared" ref="BR384:CB384" si="217">SUM(BR385)</f>
        <v>10111.200000000001</v>
      </c>
      <c r="BS384" s="63"/>
      <c r="BT384" s="63">
        <f t="shared" si="217"/>
        <v>2343.96</v>
      </c>
      <c r="BU384" s="63">
        <f t="shared" si="217"/>
        <v>1332.84</v>
      </c>
      <c r="BV384" s="63">
        <f t="shared" si="217"/>
        <v>965.16</v>
      </c>
      <c r="BW384" s="63">
        <f t="shared" si="217"/>
        <v>0</v>
      </c>
      <c r="BX384" s="63">
        <f t="shared" si="217"/>
        <v>0</v>
      </c>
      <c r="BY384" s="63">
        <f t="shared" si="217"/>
        <v>0</v>
      </c>
      <c r="BZ384" s="63">
        <f t="shared" si="217"/>
        <v>0</v>
      </c>
      <c r="CA384" s="63">
        <f t="shared" si="217"/>
        <v>0</v>
      </c>
      <c r="CB384" s="63">
        <f t="shared" si="217"/>
        <v>0</v>
      </c>
    </row>
    <row r="385" spans="1:80" ht="11.1" hidden="1" customHeight="1" outlineLevel="5" x14ac:dyDescent="0.2">
      <c r="A385" s="19" t="s">
        <v>401</v>
      </c>
      <c r="B385" s="64">
        <f t="shared" si="184"/>
        <v>1</v>
      </c>
      <c r="C385" s="37"/>
      <c r="D385" s="17">
        <v>38265</v>
      </c>
      <c r="E385" s="17">
        <v>45000</v>
      </c>
      <c r="F385" s="13"/>
      <c r="G385" s="17">
        <v>45000</v>
      </c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6">
        <v>960</v>
      </c>
      <c r="AH385" s="16">
        <v>960</v>
      </c>
      <c r="AI385" s="17">
        <v>5975</v>
      </c>
      <c r="AJ385" s="13"/>
      <c r="AK385" s="13"/>
      <c r="AL385" s="13"/>
      <c r="AM385" s="13"/>
      <c r="AN385" s="13"/>
      <c r="AO385" s="17">
        <v>5975</v>
      </c>
      <c r="AP385" s="17">
        <v>57765</v>
      </c>
      <c r="AQ385" s="13"/>
      <c r="AR385" s="17">
        <v>38265</v>
      </c>
      <c r="AS385" s="13"/>
      <c r="AT385" s="17">
        <v>19500</v>
      </c>
      <c r="AU385" s="13"/>
      <c r="AV385" s="17">
        <v>19525</v>
      </c>
      <c r="AW385" s="93"/>
      <c r="AX385" s="93"/>
      <c r="AY385" s="93"/>
      <c r="AZ385" s="93"/>
      <c r="BA385" s="93"/>
      <c r="BB385" s="93"/>
      <c r="BC385" s="93"/>
      <c r="BD385" s="93"/>
      <c r="BE385" s="93"/>
      <c r="BF385" s="93"/>
      <c r="BG385" s="93"/>
      <c r="BH385" s="93"/>
      <c r="BI385" s="93"/>
      <c r="BJ385" s="93"/>
      <c r="BK385" s="93"/>
      <c r="BL385" s="93"/>
      <c r="BM385" s="93"/>
      <c r="BN385" s="93"/>
      <c r="BO385" s="93"/>
      <c r="BP385" s="93"/>
      <c r="BQ385" s="93"/>
      <c r="BR385">
        <f>SUMIF('ОПС ЯН'!$A$5:$A$375,A385,'ОПС ЯН'!$B$5:$B$375)</f>
        <v>10111.200000000001</v>
      </c>
      <c r="BT385">
        <f>SUMIF('ФОМС ЯН'!$A$5:$A$360,A385,'ФОМС ЯН'!$B$5:$B$360)</f>
        <v>2343.96</v>
      </c>
      <c r="BU385">
        <f>SUMIF('ФСС ЯН'!$A$5:$A$375,A385,'ФСС ЯН'!$B$5:$B$375)</f>
        <v>1332.84</v>
      </c>
      <c r="BV385">
        <f>SUMIF('ФСС НС ЯН'!$A$5:$A$375,A385,'ФСС НС ЯН'!$B$5:$B$375)</f>
        <v>965.16</v>
      </c>
      <c r="BW385">
        <f t="shared" si="185"/>
        <v>0</v>
      </c>
      <c r="BX385">
        <f t="shared" si="186"/>
        <v>0</v>
      </c>
      <c r="BY385">
        <f t="shared" si="187"/>
        <v>0</v>
      </c>
      <c r="BZ385">
        <f t="shared" si="188"/>
        <v>0</v>
      </c>
      <c r="CA385">
        <f t="shared" si="189"/>
        <v>0</v>
      </c>
      <c r="CB385">
        <f t="shared" si="190"/>
        <v>0</v>
      </c>
    </row>
    <row r="386" spans="1:80" s="27" customFormat="1" ht="11.1" hidden="1" customHeight="1" outlineLevel="4" x14ac:dyDescent="0.2">
      <c r="A386" s="28" t="s">
        <v>402</v>
      </c>
      <c r="B386" s="63">
        <f>SUM(B387)</f>
        <v>1</v>
      </c>
      <c r="C386" s="100"/>
      <c r="D386" s="34">
        <v>49189</v>
      </c>
      <c r="E386" s="34">
        <v>42500</v>
      </c>
      <c r="F386" s="26"/>
      <c r="G386" s="34">
        <v>7500</v>
      </c>
      <c r="H386" s="34">
        <v>35000</v>
      </c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34">
        <v>2330</v>
      </c>
      <c r="AH386" s="34">
        <v>2330</v>
      </c>
      <c r="AI386" s="34">
        <v>5828</v>
      </c>
      <c r="AJ386" s="26"/>
      <c r="AK386" s="26"/>
      <c r="AL386" s="26"/>
      <c r="AM386" s="26"/>
      <c r="AN386" s="26"/>
      <c r="AO386" s="34">
        <v>5828</v>
      </c>
      <c r="AP386" s="34">
        <v>67589</v>
      </c>
      <c r="AQ386" s="26"/>
      <c r="AR386" s="34">
        <v>49189</v>
      </c>
      <c r="AS386" s="26"/>
      <c r="AT386" s="34">
        <v>18400</v>
      </c>
      <c r="AU386" s="26"/>
      <c r="AV386" s="34">
        <v>18272</v>
      </c>
      <c r="AW386" s="34"/>
      <c r="AX386" s="34"/>
      <c r="AY386" s="34"/>
      <c r="AZ386" s="34"/>
      <c r="BA386" s="34"/>
      <c r="BB386" s="34"/>
      <c r="BC386" s="34"/>
      <c r="BD386" s="34"/>
      <c r="BE386" s="34"/>
      <c r="BF386" s="34"/>
      <c r="BG386" s="34"/>
      <c r="BH386" s="34"/>
      <c r="BI386" s="34"/>
      <c r="BJ386" s="34"/>
      <c r="BK386" s="34"/>
      <c r="BL386" s="34"/>
      <c r="BM386" s="34"/>
      <c r="BN386" s="34"/>
      <c r="BO386" s="34"/>
      <c r="BP386" s="34"/>
      <c r="BQ386" s="34"/>
      <c r="BR386" s="63">
        <f t="shared" ref="BR386:CB386" si="218">SUM(BR387)</f>
        <v>9862.6</v>
      </c>
      <c r="BS386" s="63"/>
      <c r="BT386" s="63">
        <f t="shared" si="218"/>
        <v>2286.33</v>
      </c>
      <c r="BU386" s="63">
        <f t="shared" si="218"/>
        <v>1300.07</v>
      </c>
      <c r="BV386" s="63">
        <f t="shared" si="218"/>
        <v>941.43</v>
      </c>
      <c r="BW386" s="63">
        <f t="shared" si="218"/>
        <v>0</v>
      </c>
      <c r="BX386" s="63">
        <f t="shared" si="218"/>
        <v>0</v>
      </c>
      <c r="BY386" s="63">
        <f t="shared" si="218"/>
        <v>0</v>
      </c>
      <c r="BZ386" s="63">
        <f t="shared" si="218"/>
        <v>0</v>
      </c>
      <c r="CA386" s="63">
        <f t="shared" si="218"/>
        <v>0</v>
      </c>
      <c r="CB386" s="63">
        <f t="shared" si="218"/>
        <v>0</v>
      </c>
    </row>
    <row r="387" spans="1:80" ht="11.1" hidden="1" customHeight="1" outlineLevel="5" x14ac:dyDescent="0.2">
      <c r="A387" s="19" t="s">
        <v>403</v>
      </c>
      <c r="B387" s="64">
        <f t="shared" si="184"/>
        <v>1</v>
      </c>
      <c r="C387" s="37"/>
      <c r="D387" s="17">
        <v>49189</v>
      </c>
      <c r="E387" s="17">
        <v>42500</v>
      </c>
      <c r="F387" s="13"/>
      <c r="G387" s="17">
        <v>7500</v>
      </c>
      <c r="H387" s="17">
        <v>35000</v>
      </c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7">
        <v>2330</v>
      </c>
      <c r="AH387" s="17">
        <v>2330</v>
      </c>
      <c r="AI387" s="17">
        <v>5828</v>
      </c>
      <c r="AJ387" s="13"/>
      <c r="AK387" s="13"/>
      <c r="AL387" s="13"/>
      <c r="AM387" s="13"/>
      <c r="AN387" s="13"/>
      <c r="AO387" s="17">
        <v>5828</v>
      </c>
      <c r="AP387" s="17">
        <v>67589</v>
      </c>
      <c r="AQ387" s="13"/>
      <c r="AR387" s="17">
        <v>49189</v>
      </c>
      <c r="AS387" s="13"/>
      <c r="AT387" s="17">
        <v>18400</v>
      </c>
      <c r="AU387" s="13"/>
      <c r="AV387" s="17">
        <v>18272</v>
      </c>
      <c r="AW387" s="93"/>
      <c r="AX387" s="93"/>
      <c r="AY387" s="93"/>
      <c r="AZ387" s="93"/>
      <c r="BA387" s="93"/>
      <c r="BB387" s="93"/>
      <c r="BC387" s="93"/>
      <c r="BD387" s="93"/>
      <c r="BE387" s="93"/>
      <c r="BF387" s="93"/>
      <c r="BG387" s="93"/>
      <c r="BH387" s="93"/>
      <c r="BI387" s="93"/>
      <c r="BJ387" s="93"/>
      <c r="BK387" s="93"/>
      <c r="BL387" s="93"/>
      <c r="BM387" s="93"/>
      <c r="BN387" s="93"/>
      <c r="BO387" s="93"/>
      <c r="BP387" s="93"/>
      <c r="BQ387" s="93"/>
      <c r="BR387">
        <f>SUMIF('ОПС ЯН'!$A$5:$A$375,A387,'ОПС ЯН'!$B$5:$B$375)</f>
        <v>9862.6</v>
      </c>
      <c r="BT387">
        <f>SUMIF('ФОМС ЯН'!$A$5:$A$360,A387,'ФОМС ЯН'!$B$5:$B$360)</f>
        <v>2286.33</v>
      </c>
      <c r="BU387">
        <f>SUMIF('ФСС ЯН'!$A$5:$A$375,A387,'ФСС ЯН'!$B$5:$B$375)</f>
        <v>1300.07</v>
      </c>
      <c r="BV387">
        <f>SUMIF('ФСС НС ЯН'!$A$5:$A$375,A387,'ФСС НС ЯН'!$B$5:$B$375)</f>
        <v>941.43</v>
      </c>
      <c r="BW387">
        <f t="shared" si="185"/>
        <v>0</v>
      </c>
      <c r="BX387">
        <f t="shared" si="186"/>
        <v>0</v>
      </c>
      <c r="BY387">
        <f t="shared" si="187"/>
        <v>0</v>
      </c>
      <c r="BZ387">
        <f t="shared" si="188"/>
        <v>0</v>
      </c>
      <c r="CA387">
        <f t="shared" si="189"/>
        <v>0</v>
      </c>
      <c r="CB387">
        <f t="shared" si="190"/>
        <v>0</v>
      </c>
    </row>
    <row r="388" spans="1:80" s="27" customFormat="1" ht="11.1" hidden="1" customHeight="1" outlineLevel="4" x14ac:dyDescent="0.2">
      <c r="A388" s="28" t="s">
        <v>280</v>
      </c>
      <c r="B388" s="63">
        <f>SUM(B389)</f>
        <v>1</v>
      </c>
      <c r="C388" s="100"/>
      <c r="D388" s="34">
        <v>55727.73</v>
      </c>
      <c r="E388" s="34">
        <v>32812.5</v>
      </c>
      <c r="F388" s="26"/>
      <c r="G388" s="34">
        <v>32812.5</v>
      </c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5"/>
      <c r="Y388" s="26"/>
      <c r="Z388" s="26"/>
      <c r="AA388" s="26"/>
      <c r="AB388" s="26"/>
      <c r="AC388" s="26"/>
      <c r="AD388" s="26"/>
      <c r="AE388" s="26"/>
      <c r="AF388" s="26"/>
      <c r="AG388" s="26"/>
      <c r="AH388" s="26"/>
      <c r="AI388" s="34">
        <v>4266</v>
      </c>
      <c r="AJ388" s="26"/>
      <c r="AK388" s="26"/>
      <c r="AL388" s="26"/>
      <c r="AM388" s="26"/>
      <c r="AN388" s="26"/>
      <c r="AO388" s="34">
        <v>4266</v>
      </c>
      <c r="AP388" s="34">
        <v>55727.73</v>
      </c>
      <c r="AQ388" s="26"/>
      <c r="AR388" s="34">
        <v>55727.73</v>
      </c>
      <c r="AS388" s="26"/>
      <c r="AT388" s="26"/>
      <c r="AU388" s="26"/>
      <c r="AV388" s="34">
        <v>28546.5</v>
      </c>
      <c r="AW388" s="34"/>
      <c r="AX388" s="34"/>
      <c r="AY388" s="34"/>
      <c r="AZ388" s="34"/>
      <c r="BA388" s="34"/>
      <c r="BB388" s="34"/>
      <c r="BC388" s="34"/>
      <c r="BD388" s="34"/>
      <c r="BE388" s="34"/>
      <c r="BF388" s="34"/>
      <c r="BG388" s="34"/>
      <c r="BH388" s="34"/>
      <c r="BI388" s="34"/>
      <c r="BJ388" s="34"/>
      <c r="BK388" s="34"/>
      <c r="BL388" s="34"/>
      <c r="BM388" s="34"/>
      <c r="BN388" s="34"/>
      <c r="BO388" s="34"/>
      <c r="BP388" s="34"/>
      <c r="BQ388" s="34"/>
      <c r="BR388" s="63">
        <f t="shared" ref="BR388:CB388" si="219">SUM(BR389)</f>
        <v>7218.75</v>
      </c>
      <c r="BS388" s="63"/>
      <c r="BT388" s="63">
        <f t="shared" si="219"/>
        <v>1673.44</v>
      </c>
      <c r="BU388" s="63">
        <f t="shared" si="219"/>
        <v>951.56</v>
      </c>
      <c r="BV388" s="63">
        <f t="shared" si="219"/>
        <v>689.06</v>
      </c>
      <c r="BW388" s="63">
        <f t="shared" si="219"/>
        <v>0</v>
      </c>
      <c r="BX388" s="63">
        <f t="shared" si="219"/>
        <v>0</v>
      </c>
      <c r="BY388" s="63">
        <f t="shared" si="219"/>
        <v>0</v>
      </c>
      <c r="BZ388" s="63">
        <f t="shared" si="219"/>
        <v>0</v>
      </c>
      <c r="CA388" s="63">
        <f t="shared" si="219"/>
        <v>0</v>
      </c>
      <c r="CB388" s="63">
        <f t="shared" si="219"/>
        <v>0</v>
      </c>
    </row>
    <row r="389" spans="1:80" ht="11.1" hidden="1" customHeight="1" outlineLevel="5" x14ac:dyDescent="0.2">
      <c r="A389" s="19" t="s">
        <v>404</v>
      </c>
      <c r="B389" s="64">
        <f t="shared" si="184"/>
        <v>1</v>
      </c>
      <c r="C389" s="37"/>
      <c r="D389" s="17">
        <v>55727.73</v>
      </c>
      <c r="E389" s="17">
        <v>32812.5</v>
      </c>
      <c r="F389" s="13"/>
      <c r="G389" s="17">
        <v>32812.5</v>
      </c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2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7">
        <v>4266</v>
      </c>
      <c r="AJ389" s="13"/>
      <c r="AK389" s="13"/>
      <c r="AL389" s="13"/>
      <c r="AM389" s="13"/>
      <c r="AN389" s="13"/>
      <c r="AO389" s="17">
        <v>4266</v>
      </c>
      <c r="AP389" s="17">
        <v>55727.73</v>
      </c>
      <c r="AQ389" s="13"/>
      <c r="AR389" s="17">
        <v>55727.73</v>
      </c>
      <c r="AS389" s="13"/>
      <c r="AT389" s="13"/>
      <c r="AU389" s="13"/>
      <c r="AV389" s="17">
        <v>28546.5</v>
      </c>
      <c r="AW389" s="93"/>
      <c r="AX389" s="93"/>
      <c r="AY389" s="93"/>
      <c r="AZ389" s="93"/>
      <c r="BA389" s="93"/>
      <c r="BB389" s="93"/>
      <c r="BC389" s="93"/>
      <c r="BD389" s="93"/>
      <c r="BE389" s="93"/>
      <c r="BF389" s="93"/>
      <c r="BG389" s="93"/>
      <c r="BH389" s="93"/>
      <c r="BI389" s="93"/>
      <c r="BJ389" s="93"/>
      <c r="BK389" s="93"/>
      <c r="BL389" s="93"/>
      <c r="BM389" s="93"/>
      <c r="BN389" s="93"/>
      <c r="BO389" s="93"/>
      <c r="BP389" s="93"/>
      <c r="BQ389" s="93"/>
      <c r="BR389">
        <f>SUMIF('ОПС ЯН'!$A$5:$A$375,A389,'ОПС ЯН'!$B$5:$B$375)</f>
        <v>7218.75</v>
      </c>
      <c r="BT389">
        <f>SUMIF('ФОМС ЯН'!$A$5:$A$360,A389,'ФОМС ЯН'!$B$5:$B$360)</f>
        <v>1673.44</v>
      </c>
      <c r="BU389">
        <f>SUMIF('ФСС ЯН'!$A$5:$A$375,A389,'ФСС ЯН'!$B$5:$B$375)</f>
        <v>951.56</v>
      </c>
      <c r="BV389">
        <f>SUMIF('ФСС НС ЯН'!$A$5:$A$375,A389,'ФСС НС ЯН'!$B$5:$B$375)</f>
        <v>689.06</v>
      </c>
      <c r="BW389">
        <f t="shared" si="185"/>
        <v>0</v>
      </c>
      <c r="BX389">
        <f t="shared" si="186"/>
        <v>0</v>
      </c>
      <c r="BY389">
        <f t="shared" si="187"/>
        <v>0</v>
      </c>
      <c r="BZ389">
        <f t="shared" si="188"/>
        <v>0</v>
      </c>
      <c r="CA389">
        <f t="shared" si="189"/>
        <v>0</v>
      </c>
      <c r="CB389">
        <f t="shared" si="190"/>
        <v>0</v>
      </c>
    </row>
    <row r="390" spans="1:80" s="27" customFormat="1" ht="11.1" hidden="1" customHeight="1" outlineLevel="4" x14ac:dyDescent="0.2">
      <c r="A390" s="28" t="s">
        <v>193</v>
      </c>
      <c r="B390" s="63">
        <f>SUM(B391)</f>
        <v>1</v>
      </c>
      <c r="C390" s="100"/>
      <c r="D390" s="34">
        <v>39347.360000000001</v>
      </c>
      <c r="E390" s="34">
        <v>70269.850000000006</v>
      </c>
      <c r="F390" s="26"/>
      <c r="G390" s="26"/>
      <c r="H390" s="34">
        <v>10937.5</v>
      </c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34">
        <v>59332.35</v>
      </c>
      <c r="V390" s="26"/>
      <c r="W390" s="26"/>
      <c r="X390" s="25"/>
      <c r="Y390" s="26"/>
      <c r="Z390" s="26"/>
      <c r="AA390" s="26"/>
      <c r="AB390" s="26"/>
      <c r="AC390" s="26"/>
      <c r="AD390" s="26"/>
      <c r="AE390" s="26"/>
      <c r="AF390" s="26"/>
      <c r="AG390" s="43">
        <v>320</v>
      </c>
      <c r="AH390" s="43">
        <v>320</v>
      </c>
      <c r="AI390" s="34">
        <v>9177</v>
      </c>
      <c r="AJ390" s="26"/>
      <c r="AK390" s="26"/>
      <c r="AL390" s="26"/>
      <c r="AM390" s="26"/>
      <c r="AN390" s="26"/>
      <c r="AO390" s="34">
        <v>9177</v>
      </c>
      <c r="AP390" s="34">
        <v>100466.71</v>
      </c>
      <c r="AQ390" s="34">
        <v>51619.35</v>
      </c>
      <c r="AR390" s="34">
        <v>39347.360000000001</v>
      </c>
      <c r="AS390" s="26"/>
      <c r="AT390" s="34">
        <v>9500</v>
      </c>
      <c r="AU390" s="26"/>
      <c r="AV390" s="29">
        <v>-26.5</v>
      </c>
      <c r="AW390" s="29"/>
      <c r="AX390" s="29"/>
      <c r="AY390" s="29"/>
      <c r="AZ390" s="29"/>
      <c r="BA390" s="29"/>
      <c r="BB390" s="29"/>
      <c r="BC390" s="29"/>
      <c r="BD390" s="29"/>
      <c r="BE390" s="29"/>
      <c r="BF390" s="29"/>
      <c r="BG390" s="29"/>
      <c r="BH390" s="29"/>
      <c r="BI390" s="29"/>
      <c r="BJ390" s="29"/>
      <c r="BK390" s="29"/>
      <c r="BL390" s="29"/>
      <c r="BM390" s="29"/>
      <c r="BN390" s="29"/>
      <c r="BO390" s="29"/>
      <c r="BP390" s="29"/>
      <c r="BQ390" s="29"/>
      <c r="BR390" s="63">
        <f t="shared" ref="BR390:CB390" si="220">SUM(BR391)</f>
        <v>15529.77</v>
      </c>
      <c r="BS390" s="63"/>
      <c r="BT390" s="63">
        <f t="shared" si="220"/>
        <v>3600.08</v>
      </c>
      <c r="BU390" s="63">
        <f t="shared" si="220"/>
        <v>2047.11</v>
      </c>
      <c r="BV390" s="63">
        <f t="shared" si="220"/>
        <v>1482.39</v>
      </c>
      <c r="BW390" s="63">
        <f t="shared" si="220"/>
        <v>0</v>
      </c>
      <c r="BX390" s="63">
        <f t="shared" si="220"/>
        <v>0</v>
      </c>
      <c r="BY390" s="63">
        <f t="shared" si="220"/>
        <v>0</v>
      </c>
      <c r="BZ390" s="63">
        <f t="shared" si="220"/>
        <v>0</v>
      </c>
      <c r="CA390" s="63">
        <f t="shared" si="220"/>
        <v>0</v>
      </c>
      <c r="CB390" s="63">
        <f t="shared" si="220"/>
        <v>0</v>
      </c>
    </row>
    <row r="391" spans="1:80" ht="11.1" hidden="1" customHeight="1" outlineLevel="5" x14ac:dyDescent="0.2">
      <c r="A391" s="19" t="s">
        <v>405</v>
      </c>
      <c r="B391" s="64">
        <f t="shared" si="184"/>
        <v>1</v>
      </c>
      <c r="C391" s="37"/>
      <c r="D391" s="17">
        <v>39347.360000000001</v>
      </c>
      <c r="E391" s="17">
        <v>70269.850000000006</v>
      </c>
      <c r="F391" s="13"/>
      <c r="G391" s="13"/>
      <c r="H391" s="17">
        <v>10937.5</v>
      </c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7">
        <v>59332.35</v>
      </c>
      <c r="V391" s="13"/>
      <c r="W391" s="13"/>
      <c r="X391" s="12"/>
      <c r="Y391" s="13"/>
      <c r="Z391" s="13"/>
      <c r="AA391" s="13"/>
      <c r="AB391" s="13"/>
      <c r="AC391" s="13"/>
      <c r="AD391" s="13"/>
      <c r="AE391" s="13"/>
      <c r="AF391" s="13"/>
      <c r="AG391" s="16">
        <v>320</v>
      </c>
      <c r="AH391" s="16">
        <v>320</v>
      </c>
      <c r="AI391" s="17">
        <v>9177</v>
      </c>
      <c r="AJ391" s="13"/>
      <c r="AK391" s="13"/>
      <c r="AL391" s="13"/>
      <c r="AM391" s="13"/>
      <c r="AN391" s="13"/>
      <c r="AO391" s="17">
        <v>9177</v>
      </c>
      <c r="AP391" s="17">
        <v>100466.71</v>
      </c>
      <c r="AQ391" s="17">
        <v>51619.35</v>
      </c>
      <c r="AR391" s="17">
        <v>39347.360000000001</v>
      </c>
      <c r="AS391" s="13"/>
      <c r="AT391" s="17">
        <v>9500</v>
      </c>
      <c r="AU391" s="13"/>
      <c r="AV391" s="15">
        <v>-26.5</v>
      </c>
      <c r="AW391" s="91"/>
      <c r="AX391" s="91"/>
      <c r="AY391" s="91"/>
      <c r="AZ391" s="91"/>
      <c r="BA391" s="91"/>
      <c r="BB391" s="91"/>
      <c r="BC391" s="91"/>
      <c r="BD391" s="91"/>
      <c r="BE391" s="91"/>
      <c r="BF391" s="91"/>
      <c r="BG391" s="91"/>
      <c r="BH391" s="91"/>
      <c r="BI391" s="91"/>
      <c r="BJ391" s="91"/>
      <c r="BK391" s="91"/>
      <c r="BL391" s="91"/>
      <c r="BM391" s="91"/>
      <c r="BN391" s="91"/>
      <c r="BO391" s="91"/>
      <c r="BP391" s="91"/>
      <c r="BQ391" s="91"/>
      <c r="BR391">
        <f>SUMIF('ОПС ЯН'!$A$5:$A$375,A391,'ОПС ЯН'!$B$5:$B$375)</f>
        <v>15529.77</v>
      </c>
      <c r="BT391">
        <f>SUMIF('ФОМС ЯН'!$A$5:$A$360,A391,'ФОМС ЯН'!$B$5:$B$360)</f>
        <v>3600.08</v>
      </c>
      <c r="BU391">
        <f>SUMIF('ФСС ЯН'!$A$5:$A$375,A391,'ФСС ЯН'!$B$5:$B$375)</f>
        <v>2047.11</v>
      </c>
      <c r="BV391">
        <f>SUMIF('ФСС НС ЯН'!$A$5:$A$375,A391,'ФСС НС ЯН'!$B$5:$B$375)</f>
        <v>1482.39</v>
      </c>
      <c r="BW391">
        <f t="shared" si="185"/>
        <v>0</v>
      </c>
      <c r="BX391">
        <f t="shared" si="186"/>
        <v>0</v>
      </c>
      <c r="BY391">
        <f t="shared" si="187"/>
        <v>0</v>
      </c>
      <c r="BZ391">
        <f t="shared" si="188"/>
        <v>0</v>
      </c>
      <c r="CA391">
        <f t="shared" si="189"/>
        <v>0</v>
      </c>
      <c r="CB391">
        <f t="shared" si="190"/>
        <v>0</v>
      </c>
    </row>
    <row r="392" spans="1:80" s="33" customFormat="1" ht="11.1" hidden="1" customHeight="1" outlineLevel="2" collapsed="1" x14ac:dyDescent="0.2">
      <c r="A392" s="30" t="s">
        <v>406</v>
      </c>
      <c r="B392" s="65">
        <f>B437+B509+B393</f>
        <v>86</v>
      </c>
      <c r="C392" s="99"/>
      <c r="D392" s="35">
        <v>1201623.68</v>
      </c>
      <c r="E392" s="35">
        <v>3844193.33</v>
      </c>
      <c r="F392" s="35">
        <v>134196.72</v>
      </c>
      <c r="G392" s="35">
        <v>677187.5</v>
      </c>
      <c r="H392" s="35">
        <v>158372.01</v>
      </c>
      <c r="I392" s="35">
        <v>897481.4</v>
      </c>
      <c r="J392" s="35">
        <v>67500</v>
      </c>
      <c r="K392" s="35">
        <v>6450</v>
      </c>
      <c r="L392" s="32"/>
      <c r="M392" s="32"/>
      <c r="N392" s="32"/>
      <c r="O392" s="32"/>
      <c r="P392" s="44">
        <v>366</v>
      </c>
      <c r="Q392" s="32"/>
      <c r="R392" s="31"/>
      <c r="S392" s="35">
        <v>32387.82</v>
      </c>
      <c r="T392" s="32"/>
      <c r="U392" s="35">
        <v>1748923.37</v>
      </c>
      <c r="V392" s="31"/>
      <c r="W392" s="32"/>
      <c r="X392" s="31"/>
      <c r="Y392" s="31"/>
      <c r="Z392" s="32"/>
      <c r="AA392" s="35">
        <v>16000</v>
      </c>
      <c r="AB392" s="35">
        <v>24700</v>
      </c>
      <c r="AC392" s="32"/>
      <c r="AD392" s="35">
        <v>80628.509999999995</v>
      </c>
      <c r="AE392" s="32"/>
      <c r="AF392" s="32"/>
      <c r="AG392" s="35">
        <v>103280</v>
      </c>
      <c r="AH392" s="35">
        <v>103280</v>
      </c>
      <c r="AI392" s="35">
        <v>673271.24</v>
      </c>
      <c r="AJ392" s="35">
        <v>99544.9</v>
      </c>
      <c r="AK392" s="35">
        <v>50608.34</v>
      </c>
      <c r="AL392" s="35">
        <v>13869</v>
      </c>
      <c r="AM392" s="32"/>
      <c r="AN392" s="44">
        <v>732</v>
      </c>
      <c r="AO392" s="35">
        <v>508517</v>
      </c>
      <c r="AP392" s="35">
        <v>3644795.99</v>
      </c>
      <c r="AQ392" s="35">
        <v>1609567.44</v>
      </c>
      <c r="AR392" s="35">
        <v>1399978.55</v>
      </c>
      <c r="AS392" s="32"/>
      <c r="AT392" s="35">
        <v>635250</v>
      </c>
      <c r="AU392" s="32"/>
      <c r="AV392" s="35">
        <v>727749.78</v>
      </c>
      <c r="AW392" s="35"/>
      <c r="AX392" s="35"/>
      <c r="AY392" s="35"/>
      <c r="AZ392" s="35"/>
      <c r="BA392" s="35"/>
      <c r="BB392" s="35"/>
      <c r="BC392" s="35"/>
      <c r="BD392" s="35"/>
      <c r="BE392" s="35"/>
      <c r="BF392" s="35"/>
      <c r="BG392" s="35"/>
      <c r="BH392" s="35"/>
      <c r="BI392" s="35"/>
      <c r="BJ392" s="35"/>
      <c r="BK392" s="35"/>
      <c r="BL392" s="35"/>
      <c r="BM392" s="35"/>
      <c r="BN392" s="35"/>
      <c r="BO392" s="35"/>
      <c r="BP392" s="35"/>
      <c r="BQ392" s="35"/>
      <c r="BR392" s="65">
        <f t="shared" ref="BR392:BV392" si="221">BR437+BR509+BR393</f>
        <v>861318.82000000007</v>
      </c>
      <c r="BS392" s="65"/>
      <c r="BT392" s="65">
        <f t="shared" si="221"/>
        <v>198409.72999999998</v>
      </c>
      <c r="BU392" s="65">
        <f t="shared" si="221"/>
        <v>113265.77999999998</v>
      </c>
      <c r="BV392" s="65">
        <f t="shared" si="221"/>
        <v>82216.78</v>
      </c>
      <c r="BW392" s="65">
        <f t="shared" ref="BW392:CB392" si="222">BW437+BW509+BW393</f>
        <v>2080</v>
      </c>
      <c r="BX392" s="65">
        <f t="shared" si="222"/>
        <v>0</v>
      </c>
      <c r="BY392" s="65">
        <f t="shared" si="222"/>
        <v>0</v>
      </c>
      <c r="BZ392" s="65">
        <f t="shared" si="222"/>
        <v>0</v>
      </c>
      <c r="CA392" s="65">
        <f t="shared" si="222"/>
        <v>0</v>
      </c>
      <c r="CB392" s="65">
        <f t="shared" si="222"/>
        <v>0</v>
      </c>
    </row>
    <row r="393" spans="1:80" s="52" customFormat="1" ht="11.1" hidden="1" customHeight="1" outlineLevel="3" x14ac:dyDescent="0.2">
      <c r="A393" s="47" t="s">
        <v>407</v>
      </c>
      <c r="B393" s="67">
        <f>B413+B418+B424+B431+B433+B435+B394</f>
        <v>30</v>
      </c>
      <c r="C393" s="101"/>
      <c r="D393" s="48">
        <v>179000.95</v>
      </c>
      <c r="E393" s="48">
        <v>1575981.14</v>
      </c>
      <c r="F393" s="48">
        <v>77984.25</v>
      </c>
      <c r="G393" s="48">
        <v>82812.5</v>
      </c>
      <c r="H393" s="48">
        <v>42310.879999999997</v>
      </c>
      <c r="I393" s="48">
        <v>489602.74</v>
      </c>
      <c r="J393" s="49"/>
      <c r="K393" s="49"/>
      <c r="L393" s="49"/>
      <c r="M393" s="49"/>
      <c r="N393" s="49"/>
      <c r="O393" s="49"/>
      <c r="P393" s="50">
        <v>366</v>
      </c>
      <c r="Q393" s="49"/>
      <c r="R393" s="51"/>
      <c r="S393" s="48">
        <v>7959.36</v>
      </c>
      <c r="T393" s="49"/>
      <c r="U393" s="48">
        <v>874945.41</v>
      </c>
      <c r="V393" s="51"/>
      <c r="W393" s="49"/>
      <c r="X393" s="51"/>
      <c r="Y393" s="49"/>
      <c r="Z393" s="49"/>
      <c r="AA393" s="49"/>
      <c r="AB393" s="49"/>
      <c r="AC393" s="49"/>
      <c r="AD393" s="49"/>
      <c r="AE393" s="49"/>
      <c r="AF393" s="49"/>
      <c r="AG393" s="48">
        <v>46590</v>
      </c>
      <c r="AH393" s="48">
        <v>46590</v>
      </c>
      <c r="AI393" s="48">
        <v>336054.81</v>
      </c>
      <c r="AJ393" s="48">
        <v>85323.05</v>
      </c>
      <c r="AK393" s="48">
        <v>42335.76</v>
      </c>
      <c r="AL393" s="49"/>
      <c r="AM393" s="49"/>
      <c r="AN393" s="49"/>
      <c r="AO393" s="48">
        <v>208396</v>
      </c>
      <c r="AP393" s="48">
        <v>1264196.5</v>
      </c>
      <c r="AQ393" s="48">
        <v>811373.27</v>
      </c>
      <c r="AR393" s="48">
        <v>234423.23</v>
      </c>
      <c r="AS393" s="49"/>
      <c r="AT393" s="48">
        <v>218400</v>
      </c>
      <c r="AU393" s="49"/>
      <c r="AV393" s="48">
        <v>154730.78</v>
      </c>
      <c r="AW393" s="48"/>
      <c r="AX393" s="48"/>
      <c r="AY393" s="48"/>
      <c r="AZ393" s="48"/>
      <c r="BA393" s="48"/>
      <c r="BB393" s="48"/>
      <c r="BC393" s="48"/>
      <c r="BD393" s="48"/>
      <c r="BE393" s="48"/>
      <c r="BF393" s="48"/>
      <c r="BG393" s="48"/>
      <c r="BH393" s="48"/>
      <c r="BI393" s="48"/>
      <c r="BJ393" s="48"/>
      <c r="BK393" s="48"/>
      <c r="BL393" s="48"/>
      <c r="BM393" s="48"/>
      <c r="BN393" s="48"/>
      <c r="BO393" s="48"/>
      <c r="BP393" s="48"/>
      <c r="BQ393" s="48"/>
      <c r="BR393" s="67">
        <f t="shared" ref="BR393:BV393" si="223">BR413+BR418+BR424+BR431+BR433+BR435+BR394</f>
        <v>355214.6</v>
      </c>
      <c r="BS393" s="67"/>
      <c r="BT393" s="67">
        <f t="shared" si="223"/>
        <v>82345.2</v>
      </c>
      <c r="BU393" s="67">
        <f t="shared" si="223"/>
        <v>46823.729999999996</v>
      </c>
      <c r="BV393" s="67">
        <f t="shared" si="223"/>
        <v>33906.850000000006</v>
      </c>
      <c r="BW393" s="67">
        <f t="shared" ref="BW393:CB393" si="224">BW413+BW418+BW424+BW431+BW433+BW435+BW394</f>
        <v>0</v>
      </c>
      <c r="BX393" s="67">
        <f t="shared" si="224"/>
        <v>0</v>
      </c>
      <c r="BY393" s="67">
        <f t="shared" si="224"/>
        <v>0</v>
      </c>
      <c r="BZ393" s="67">
        <f t="shared" si="224"/>
        <v>0</v>
      </c>
      <c r="CA393" s="67">
        <f t="shared" si="224"/>
        <v>0</v>
      </c>
      <c r="CB393" s="67">
        <f t="shared" si="224"/>
        <v>0</v>
      </c>
    </row>
    <row r="394" spans="1:80" s="27" customFormat="1" ht="11.1" hidden="1" customHeight="1" outlineLevel="4" x14ac:dyDescent="0.2">
      <c r="A394" s="28" t="s">
        <v>197</v>
      </c>
      <c r="B394" s="63">
        <f>SUM(B395:B412)</f>
        <v>15</v>
      </c>
      <c r="C394" s="100"/>
      <c r="D394" s="34">
        <v>14399.34</v>
      </c>
      <c r="E394" s="34">
        <v>1022941.45</v>
      </c>
      <c r="F394" s="34">
        <v>66783.75</v>
      </c>
      <c r="G394" s="26"/>
      <c r="H394" s="34">
        <v>18858.62</v>
      </c>
      <c r="I394" s="34">
        <v>229739.51999999999</v>
      </c>
      <c r="J394" s="26"/>
      <c r="K394" s="26"/>
      <c r="L394" s="26"/>
      <c r="M394" s="26"/>
      <c r="N394" s="26"/>
      <c r="O394" s="26"/>
      <c r="P394" s="25"/>
      <c r="Q394" s="26"/>
      <c r="R394" s="25"/>
      <c r="S394" s="34">
        <v>7959.36</v>
      </c>
      <c r="T394" s="26"/>
      <c r="U394" s="34">
        <v>699600.2</v>
      </c>
      <c r="V394" s="25"/>
      <c r="W394" s="26"/>
      <c r="X394" s="25"/>
      <c r="Y394" s="26"/>
      <c r="Z394" s="26"/>
      <c r="AA394" s="26"/>
      <c r="AB394" s="26"/>
      <c r="AC394" s="26"/>
      <c r="AD394" s="26"/>
      <c r="AE394" s="26"/>
      <c r="AF394" s="26"/>
      <c r="AG394" s="34">
        <v>31270</v>
      </c>
      <c r="AH394" s="34">
        <v>31270</v>
      </c>
      <c r="AI394" s="34">
        <v>187649.02</v>
      </c>
      <c r="AJ394" s="34">
        <v>30256.799999999999</v>
      </c>
      <c r="AK394" s="34">
        <v>22311.22</v>
      </c>
      <c r="AL394" s="26"/>
      <c r="AM394" s="26"/>
      <c r="AN394" s="26"/>
      <c r="AO394" s="34">
        <v>135081</v>
      </c>
      <c r="AP394" s="34">
        <v>820407.73</v>
      </c>
      <c r="AQ394" s="34">
        <v>691230.18</v>
      </c>
      <c r="AR394" s="34">
        <v>53777.55</v>
      </c>
      <c r="AS394" s="26"/>
      <c r="AT394" s="34">
        <v>75400</v>
      </c>
      <c r="AU394" s="26"/>
      <c r="AV394" s="34">
        <v>29284.04</v>
      </c>
      <c r="AW394" s="34"/>
      <c r="AX394" s="34"/>
      <c r="AY394" s="34"/>
      <c r="AZ394" s="34"/>
      <c r="BA394" s="34"/>
      <c r="BB394" s="34"/>
      <c r="BC394" s="34"/>
      <c r="BD394" s="34"/>
      <c r="BE394" s="34"/>
      <c r="BF394" s="34"/>
      <c r="BG394" s="34"/>
      <c r="BH394" s="34"/>
      <c r="BI394" s="34"/>
      <c r="BJ394" s="34"/>
      <c r="BK394" s="34"/>
      <c r="BL394" s="34"/>
      <c r="BM394" s="34"/>
      <c r="BN394" s="34"/>
      <c r="BO394" s="34"/>
      <c r="BP394" s="34"/>
      <c r="BQ394" s="34"/>
      <c r="BR394" s="63">
        <f t="shared" ref="BR394:BV394" si="225">SUM(BR395:BR412)</f>
        <v>230175.47</v>
      </c>
      <c r="BS394" s="63"/>
      <c r="BT394" s="63">
        <f t="shared" si="225"/>
        <v>53358.849999999991</v>
      </c>
      <c r="BU394" s="63">
        <f t="shared" si="225"/>
        <v>30341.32</v>
      </c>
      <c r="BV394" s="63">
        <f t="shared" si="225"/>
        <v>21971.29</v>
      </c>
      <c r="BW394" s="63">
        <f t="shared" ref="BW394:CB394" si="226">SUM(BW395:BW412)</f>
        <v>0</v>
      </c>
      <c r="BX394" s="63">
        <f t="shared" si="226"/>
        <v>0</v>
      </c>
      <c r="BY394" s="63">
        <f t="shared" si="226"/>
        <v>0</v>
      </c>
      <c r="BZ394" s="63">
        <f t="shared" si="226"/>
        <v>0</v>
      </c>
      <c r="CA394" s="63">
        <f t="shared" si="226"/>
        <v>0</v>
      </c>
      <c r="CB394" s="63">
        <f t="shared" si="226"/>
        <v>0</v>
      </c>
    </row>
    <row r="395" spans="1:80" ht="11.1" hidden="1" customHeight="1" outlineLevel="5" x14ac:dyDescent="0.2">
      <c r="A395" s="19" t="s">
        <v>408</v>
      </c>
      <c r="B395" s="64">
        <f t="shared" ref="B395:B457" si="227">COUNTIF(E395,"&gt;0")</f>
        <v>1</v>
      </c>
      <c r="C395" s="37">
        <v>20</v>
      </c>
      <c r="D395" s="17">
        <v>8890.7999999999993</v>
      </c>
      <c r="E395" s="17">
        <v>19433.59</v>
      </c>
      <c r="F395" s="13"/>
      <c r="G395" s="13"/>
      <c r="H395" s="17">
        <v>1818.89</v>
      </c>
      <c r="I395" s="17">
        <v>17614.7</v>
      </c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7">
        <v>7610</v>
      </c>
      <c r="AH395" s="17">
        <v>7610</v>
      </c>
      <c r="AI395" s="17">
        <v>3516</v>
      </c>
      <c r="AJ395" s="13"/>
      <c r="AK395" s="13"/>
      <c r="AL395" s="13"/>
      <c r="AM395" s="13"/>
      <c r="AN395" s="13"/>
      <c r="AO395" s="17">
        <v>3516</v>
      </c>
      <c r="AP395" s="17">
        <v>14290.8</v>
      </c>
      <c r="AQ395" s="13"/>
      <c r="AR395" s="17">
        <v>8890.7999999999993</v>
      </c>
      <c r="AS395" s="13"/>
      <c r="AT395" s="17">
        <v>5400</v>
      </c>
      <c r="AU395" s="13"/>
      <c r="AV395" s="17">
        <v>10517.59</v>
      </c>
      <c r="AW395" s="93"/>
      <c r="AX395" s="93"/>
      <c r="AY395" s="93"/>
      <c r="AZ395" s="93"/>
      <c r="BA395" s="93"/>
      <c r="BB395" s="93"/>
      <c r="BC395" s="93"/>
      <c r="BD395" s="93"/>
      <c r="BE395" s="93"/>
      <c r="BF395" s="93"/>
      <c r="BG395" s="93"/>
      <c r="BH395" s="93"/>
      <c r="BI395" s="93"/>
      <c r="BJ395" s="93"/>
      <c r="BK395" s="93"/>
      <c r="BL395" s="93"/>
      <c r="BM395" s="93"/>
      <c r="BN395" s="93"/>
      <c r="BO395" s="93"/>
      <c r="BP395" s="93"/>
      <c r="BQ395" s="93"/>
      <c r="BR395">
        <f>SUMIF('ОПС ЯН'!$A$5:$A$375,A395,'ОПС ЯН'!$B$5:$B$375)</f>
        <v>5949.59</v>
      </c>
      <c r="BT395">
        <f>SUMIF('ФОМС ЯН'!$A$5:$A$360,A395,'ФОМС ЯН'!$B$5:$B$360)</f>
        <v>1379.22</v>
      </c>
      <c r="BU395">
        <f>SUMIF('ФСС ЯН'!$A$5:$A$375,A395,'ФСС ЯН'!$B$5:$B$375)</f>
        <v>784.26</v>
      </c>
      <c r="BV395">
        <f>SUMIF('ФСС НС ЯН'!$A$5:$A$375,A395,'ФСС НС ЯН'!$B$5:$B$375)</f>
        <v>567.91999999999996</v>
      </c>
      <c r="BW395">
        <f t="shared" ref="BW395:BW457" si="228">IF(AA395&gt;0,AA395*13%,0)</f>
        <v>0</v>
      </c>
      <c r="BX395">
        <f t="shared" ref="BX395:BX457" si="229">IF($AA$9&gt;0,$AA$9*22%,0)</f>
        <v>0</v>
      </c>
      <c r="BY395">
        <f t="shared" ref="BY395:BY457" si="230">IF($AA$9&gt;0,$AA$9*0%,0)</f>
        <v>0</v>
      </c>
      <c r="BZ395">
        <f t="shared" ref="BZ395:BZ457" si="231">IF($AA$9&gt;0,$AA$9*5.1%,0)</f>
        <v>0</v>
      </c>
      <c r="CA395">
        <f t="shared" ref="CA395:CA457" si="232">IF($AA$9&gt;0,$AA$9*2.9%,0)</f>
        <v>0</v>
      </c>
      <c r="CB395">
        <f t="shared" ref="CB395:CB457" si="233">IF($AA$9&gt;0,$AA$9*2.1%,0)</f>
        <v>0</v>
      </c>
    </row>
    <row r="396" spans="1:80" ht="11.1" hidden="1" customHeight="1" outlineLevel="5" x14ac:dyDescent="0.2">
      <c r="A396" s="19" t="s">
        <v>409</v>
      </c>
      <c r="B396" s="64">
        <f t="shared" si="227"/>
        <v>1</v>
      </c>
      <c r="C396" s="37">
        <v>15</v>
      </c>
      <c r="D396" s="17">
        <v>9027.6200000000008</v>
      </c>
      <c r="E396" s="17">
        <v>76781.91</v>
      </c>
      <c r="F396" s="17">
        <v>6693.36</v>
      </c>
      <c r="G396" s="13"/>
      <c r="H396" s="17">
        <v>4086.61</v>
      </c>
      <c r="I396" s="17">
        <v>3530.58</v>
      </c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7">
        <v>62471.360000000001</v>
      </c>
      <c r="V396" s="13"/>
      <c r="W396" s="13"/>
      <c r="X396" s="12"/>
      <c r="Y396" s="13"/>
      <c r="Z396" s="13"/>
      <c r="AA396" s="13"/>
      <c r="AB396" s="13"/>
      <c r="AC396" s="13"/>
      <c r="AD396" s="13"/>
      <c r="AE396" s="13"/>
      <c r="AF396" s="13"/>
      <c r="AG396" s="16">
        <v>320</v>
      </c>
      <c r="AH396" s="16">
        <v>320</v>
      </c>
      <c r="AI396" s="17">
        <v>10023</v>
      </c>
      <c r="AJ396" s="13"/>
      <c r="AK396" s="13"/>
      <c r="AL396" s="13"/>
      <c r="AM396" s="13"/>
      <c r="AN396" s="13"/>
      <c r="AO396" s="17">
        <v>10023</v>
      </c>
      <c r="AP396" s="17">
        <v>72201.34</v>
      </c>
      <c r="AQ396" s="17">
        <v>60173.72</v>
      </c>
      <c r="AR396" s="17">
        <v>9027.6200000000008</v>
      </c>
      <c r="AS396" s="13"/>
      <c r="AT396" s="17">
        <v>3000</v>
      </c>
      <c r="AU396" s="13"/>
      <c r="AV396" s="17">
        <v>3585.19</v>
      </c>
      <c r="AW396" s="93"/>
      <c r="AX396" s="93"/>
      <c r="AY396" s="93"/>
      <c r="AZ396" s="93"/>
      <c r="BA396" s="93"/>
      <c r="BB396" s="93"/>
      <c r="BC396" s="93"/>
      <c r="BD396" s="93"/>
      <c r="BE396" s="93"/>
      <c r="BF396" s="93"/>
      <c r="BG396" s="93"/>
      <c r="BH396" s="93"/>
      <c r="BI396" s="93"/>
      <c r="BJ396" s="93"/>
      <c r="BK396" s="93"/>
      <c r="BL396" s="93"/>
      <c r="BM396" s="93"/>
      <c r="BN396" s="93"/>
      <c r="BO396" s="93"/>
      <c r="BP396" s="93"/>
      <c r="BQ396" s="93"/>
      <c r="BR396">
        <f>SUMIF('ОПС ЯН'!$A$5:$A$375,A396,'ОПС ЯН'!$B$5:$B$375)</f>
        <v>16962.419999999998</v>
      </c>
      <c r="BT396">
        <f>SUMIF('ФОМС ЯН'!$A$5:$A$360,A396,'ФОМС ЯН'!$B$5:$B$360)</f>
        <v>3932.2</v>
      </c>
      <c r="BU396">
        <f>SUMIF('ФСС ЯН'!$A$5:$A$375,A396,'ФСС ЯН'!$B$5:$B$375)</f>
        <v>2235.96</v>
      </c>
      <c r="BV396">
        <f>SUMIF('ФСС НС ЯН'!$A$5:$A$375,A396,'ФСС НС ЯН'!$B$5:$B$375)</f>
        <v>1619.14</v>
      </c>
      <c r="BW396">
        <f t="shared" si="228"/>
        <v>0</v>
      </c>
      <c r="BX396">
        <f t="shared" si="229"/>
        <v>0</v>
      </c>
      <c r="BY396">
        <f t="shared" si="230"/>
        <v>0</v>
      </c>
      <c r="BZ396">
        <f t="shared" si="231"/>
        <v>0</v>
      </c>
      <c r="CA396">
        <f t="shared" si="232"/>
        <v>0</v>
      </c>
      <c r="CB396">
        <f t="shared" si="233"/>
        <v>0</v>
      </c>
    </row>
    <row r="397" spans="1:80" ht="11.1" hidden="1" customHeight="1" outlineLevel="5" x14ac:dyDescent="0.2">
      <c r="A397" s="19" t="s">
        <v>410</v>
      </c>
      <c r="B397" s="64">
        <f t="shared" si="227"/>
        <v>1</v>
      </c>
      <c r="C397" s="37">
        <v>10</v>
      </c>
      <c r="D397" s="18">
        <v>-4845.07</v>
      </c>
      <c r="E397" s="17">
        <v>105773.26</v>
      </c>
      <c r="F397" s="17">
        <v>6842.13</v>
      </c>
      <c r="G397" s="13"/>
      <c r="H397" s="13"/>
      <c r="I397" s="17">
        <v>35071.25</v>
      </c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7">
        <v>63859.88</v>
      </c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7">
        <v>2580</v>
      </c>
      <c r="AH397" s="17">
        <v>2580</v>
      </c>
      <c r="AI397" s="17">
        <v>62680.25</v>
      </c>
      <c r="AJ397" s="17">
        <v>30256.799999999999</v>
      </c>
      <c r="AK397" s="17">
        <v>18337.45</v>
      </c>
      <c r="AL397" s="13"/>
      <c r="AM397" s="13"/>
      <c r="AN397" s="13"/>
      <c r="AO397" s="17">
        <v>14086</v>
      </c>
      <c r="AP397" s="17">
        <v>40525.599999999999</v>
      </c>
      <c r="AQ397" s="17">
        <v>25525.599999999999</v>
      </c>
      <c r="AR397" s="13"/>
      <c r="AS397" s="13"/>
      <c r="AT397" s="17">
        <v>15000</v>
      </c>
      <c r="AU397" s="13"/>
      <c r="AV397" s="18">
        <v>-2277.66</v>
      </c>
      <c r="AW397" s="94"/>
      <c r="AX397" s="94"/>
      <c r="AY397" s="94"/>
      <c r="AZ397" s="94"/>
      <c r="BA397" s="94"/>
      <c r="BB397" s="94"/>
      <c r="BC397" s="94"/>
      <c r="BD397" s="94"/>
      <c r="BE397" s="94"/>
      <c r="BF397" s="94"/>
      <c r="BG397" s="94"/>
      <c r="BH397" s="94"/>
      <c r="BI397" s="94"/>
      <c r="BJ397" s="94"/>
      <c r="BK397" s="94"/>
      <c r="BL397" s="94"/>
      <c r="BM397" s="94"/>
      <c r="BN397" s="94"/>
      <c r="BO397" s="94"/>
      <c r="BP397" s="94"/>
      <c r="BQ397" s="94"/>
      <c r="BR397">
        <f>SUMIF('ОПС ЯН'!$A$5:$A$375,A397,'ОПС ЯН'!$B$5:$B$375)</f>
        <v>23837.72</v>
      </c>
      <c r="BT397">
        <f>SUMIF('ФОМС ЯН'!$A$5:$A$360,A397,'ФОМС ЯН'!$B$5:$B$360)</f>
        <v>5526.02</v>
      </c>
      <c r="BU397">
        <f>SUMIF('ФСС ЯН'!$A$5:$A$375,A397,'ФСС ЯН'!$B$5:$B$375)</f>
        <v>3142.24</v>
      </c>
      <c r="BV397">
        <f>SUMIF('ФСС НС ЯН'!$A$5:$A$375,A397,'ФСС НС ЯН'!$B$5:$B$375)</f>
        <v>2275.42</v>
      </c>
      <c r="BW397">
        <f t="shared" si="228"/>
        <v>0</v>
      </c>
      <c r="BX397">
        <f t="shared" si="229"/>
        <v>0</v>
      </c>
      <c r="BY397">
        <f t="shared" si="230"/>
        <v>0</v>
      </c>
      <c r="BZ397">
        <f t="shared" si="231"/>
        <v>0</v>
      </c>
      <c r="CA397">
        <f t="shared" si="232"/>
        <v>0</v>
      </c>
      <c r="CB397">
        <f t="shared" si="233"/>
        <v>0</v>
      </c>
    </row>
    <row r="398" spans="1:80" ht="11.1" hidden="1" customHeight="1" outlineLevel="5" x14ac:dyDescent="0.2">
      <c r="A398" s="19" t="s">
        <v>411</v>
      </c>
      <c r="B398" s="64">
        <f t="shared" si="227"/>
        <v>1</v>
      </c>
      <c r="C398" s="37">
        <v>20</v>
      </c>
      <c r="D398" s="18">
        <v>-15894.42</v>
      </c>
      <c r="E398" s="17">
        <v>106272.32000000001</v>
      </c>
      <c r="F398" s="17">
        <v>10162.32</v>
      </c>
      <c r="G398" s="13"/>
      <c r="H398" s="13"/>
      <c r="I398" s="12"/>
      <c r="J398" s="13"/>
      <c r="K398" s="13"/>
      <c r="L398" s="13"/>
      <c r="M398" s="13"/>
      <c r="N398" s="13"/>
      <c r="O398" s="13"/>
      <c r="P398" s="12"/>
      <c r="Q398" s="13"/>
      <c r="R398" s="12"/>
      <c r="S398" s="17">
        <v>1261.68</v>
      </c>
      <c r="T398" s="13"/>
      <c r="U398" s="17">
        <v>94848.320000000007</v>
      </c>
      <c r="V398" s="12"/>
      <c r="W398" s="13"/>
      <c r="X398" s="12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7">
        <v>13815</v>
      </c>
      <c r="AJ398" s="13"/>
      <c r="AK398" s="13"/>
      <c r="AL398" s="13"/>
      <c r="AM398" s="13"/>
      <c r="AN398" s="13"/>
      <c r="AO398" s="17">
        <v>13815</v>
      </c>
      <c r="AP398" s="17">
        <v>76261.320000000007</v>
      </c>
      <c r="AQ398" s="17">
        <v>76261.320000000007</v>
      </c>
      <c r="AR398" s="13"/>
      <c r="AS398" s="13"/>
      <c r="AT398" s="13"/>
      <c r="AU398" s="13"/>
      <c r="AV398" s="16">
        <v>301.58</v>
      </c>
      <c r="AW398" s="92"/>
      <c r="AX398" s="92"/>
      <c r="AY398" s="92"/>
      <c r="AZ398" s="92"/>
      <c r="BA398" s="92"/>
      <c r="BB398" s="92"/>
      <c r="BC398" s="92"/>
      <c r="BD398" s="92"/>
      <c r="BE398" s="92"/>
      <c r="BF398" s="92"/>
      <c r="BG398" s="92"/>
      <c r="BH398" s="92"/>
      <c r="BI398" s="92"/>
      <c r="BJ398" s="92"/>
      <c r="BK398" s="92"/>
      <c r="BL398" s="92"/>
      <c r="BM398" s="92"/>
      <c r="BN398" s="92"/>
      <c r="BO398" s="92"/>
      <c r="BP398" s="92"/>
      <c r="BQ398" s="92"/>
      <c r="BR398">
        <f>SUMIF('ОПС ЯН'!$A$5:$A$375,A398,'ОПС ЯН'!$B$5:$B$375)</f>
        <v>23102.34</v>
      </c>
      <c r="BT398">
        <f>SUMIF('ФОМС ЯН'!$A$5:$A$360,A398,'ФОМС ЯН'!$B$5:$B$360)</f>
        <v>5355.54</v>
      </c>
      <c r="BU398">
        <f>SUMIF('ФСС ЯН'!$A$5:$A$375,A398,'ФСС ЯН'!$B$5:$B$375)</f>
        <v>3045.31</v>
      </c>
      <c r="BV398">
        <f>SUMIF('ФСС НС ЯН'!$A$5:$A$375,A398,'ФСС НС ЯН'!$B$5:$B$375)</f>
        <v>2205.2199999999998</v>
      </c>
      <c r="BW398">
        <f t="shared" si="228"/>
        <v>0</v>
      </c>
      <c r="BX398">
        <f t="shared" si="229"/>
        <v>0</v>
      </c>
      <c r="BY398">
        <f t="shared" si="230"/>
        <v>0</v>
      </c>
      <c r="BZ398">
        <f t="shared" si="231"/>
        <v>0</v>
      </c>
      <c r="CA398">
        <f t="shared" si="232"/>
        <v>0</v>
      </c>
      <c r="CB398">
        <f t="shared" si="233"/>
        <v>0</v>
      </c>
    </row>
    <row r="399" spans="1:80" ht="11.1" hidden="1" customHeight="1" outlineLevel="5" x14ac:dyDescent="0.2">
      <c r="A399" s="19" t="s">
        <v>412</v>
      </c>
      <c r="B399" s="64">
        <f t="shared" si="227"/>
        <v>0</v>
      </c>
      <c r="C399" s="37">
        <v>0</v>
      </c>
      <c r="D399" s="13"/>
      <c r="E399" s="12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2"/>
      <c r="S399" s="13"/>
      <c r="T399" s="13"/>
      <c r="U399" s="12"/>
      <c r="V399" s="13"/>
      <c r="W399" s="13"/>
      <c r="X399" s="12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  <c r="AK399" s="13"/>
      <c r="AL399" s="13"/>
      <c r="AM399" s="13"/>
      <c r="AN399" s="13"/>
      <c r="AO399" s="13"/>
      <c r="AP399" s="16">
        <v>1</v>
      </c>
      <c r="AQ399" s="13"/>
      <c r="AR399" s="16">
        <v>1</v>
      </c>
      <c r="AS399" s="13"/>
      <c r="AT399" s="13"/>
      <c r="AU399" s="13"/>
      <c r="AV399" s="15">
        <v>-1</v>
      </c>
      <c r="AW399" s="91"/>
      <c r="AX399" s="91"/>
      <c r="AY399" s="91"/>
      <c r="AZ399" s="91"/>
      <c r="BA399" s="91"/>
      <c r="BB399" s="91"/>
      <c r="BC399" s="91"/>
      <c r="BD399" s="91"/>
      <c r="BE399" s="91"/>
      <c r="BF399" s="91"/>
      <c r="BG399" s="91"/>
      <c r="BH399" s="91"/>
      <c r="BI399" s="91"/>
      <c r="BJ399" s="91"/>
      <c r="BK399" s="91"/>
      <c r="BL399" s="91"/>
      <c r="BM399" s="91"/>
      <c r="BN399" s="91"/>
      <c r="BO399" s="91"/>
      <c r="BP399" s="91"/>
      <c r="BQ399" s="91"/>
      <c r="BR399">
        <f>SUMIF('ОПС ЯН'!$A$5:$A$375,A399,'ОПС ЯН'!$B$5:$B$375)</f>
        <v>0</v>
      </c>
      <c r="BT399">
        <f>SUMIF('ФОМС ЯН'!$A$5:$A$360,A399,'ФОМС ЯН'!$B$5:$B$360)</f>
        <v>0</v>
      </c>
      <c r="BU399">
        <f>SUMIF('ФСС ЯН'!$A$5:$A$375,A399,'ФСС ЯН'!$B$5:$B$375)</f>
        <v>0</v>
      </c>
      <c r="BV399">
        <f>SUMIF('ФСС НС ЯН'!$A$5:$A$375,A399,'ФСС НС ЯН'!$B$5:$B$375)</f>
        <v>0</v>
      </c>
      <c r="BW399">
        <f t="shared" si="228"/>
        <v>0</v>
      </c>
      <c r="BX399">
        <f t="shared" si="229"/>
        <v>0</v>
      </c>
      <c r="BY399">
        <f t="shared" si="230"/>
        <v>0</v>
      </c>
      <c r="BZ399">
        <f t="shared" si="231"/>
        <v>0</v>
      </c>
      <c r="CA399">
        <f t="shared" si="232"/>
        <v>0</v>
      </c>
      <c r="CB399">
        <f t="shared" si="233"/>
        <v>0</v>
      </c>
    </row>
    <row r="400" spans="1:80" ht="11.1" hidden="1" customHeight="1" outlineLevel="5" x14ac:dyDescent="0.2">
      <c r="A400" s="19" t="s">
        <v>413</v>
      </c>
      <c r="B400" s="64">
        <f t="shared" si="227"/>
        <v>1</v>
      </c>
      <c r="C400" s="37">
        <v>20</v>
      </c>
      <c r="D400" s="18">
        <v>-2834.79</v>
      </c>
      <c r="E400" s="17">
        <v>95134.39</v>
      </c>
      <c r="F400" s="17">
        <v>8204.7900000000009</v>
      </c>
      <c r="G400" s="13"/>
      <c r="H400" s="17">
        <v>1442.55</v>
      </c>
      <c r="I400" s="17">
        <v>8909.01</v>
      </c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7">
        <v>76578.039999999994</v>
      </c>
      <c r="V400" s="13"/>
      <c r="W400" s="13"/>
      <c r="X400" s="12"/>
      <c r="Y400" s="13"/>
      <c r="Z400" s="13"/>
      <c r="AA400" s="13"/>
      <c r="AB400" s="13"/>
      <c r="AC400" s="13"/>
      <c r="AD400" s="13"/>
      <c r="AE400" s="13"/>
      <c r="AF400" s="13"/>
      <c r="AG400" s="16">
        <v>800</v>
      </c>
      <c r="AH400" s="16">
        <v>800</v>
      </c>
      <c r="AI400" s="17">
        <v>12471</v>
      </c>
      <c r="AJ400" s="13"/>
      <c r="AK400" s="13"/>
      <c r="AL400" s="13"/>
      <c r="AM400" s="13"/>
      <c r="AN400" s="13"/>
      <c r="AO400" s="17">
        <v>12471</v>
      </c>
      <c r="AP400" s="17">
        <v>152186.87</v>
      </c>
      <c r="AQ400" s="17">
        <v>144686.87</v>
      </c>
      <c r="AR400" s="13"/>
      <c r="AS400" s="13"/>
      <c r="AT400" s="17">
        <v>7500</v>
      </c>
      <c r="AU400" s="13"/>
      <c r="AV400" s="18">
        <v>-72358.27</v>
      </c>
      <c r="AW400" s="94"/>
      <c r="AX400" s="94"/>
      <c r="AY400" s="94"/>
      <c r="AZ400" s="94"/>
      <c r="BA400" s="94"/>
      <c r="BB400" s="94"/>
      <c r="BC400" s="94"/>
      <c r="BD400" s="94"/>
      <c r="BE400" s="94"/>
      <c r="BF400" s="94"/>
      <c r="BG400" s="94"/>
      <c r="BH400" s="94"/>
      <c r="BI400" s="94"/>
      <c r="BJ400" s="94"/>
      <c r="BK400" s="94"/>
      <c r="BL400" s="94"/>
      <c r="BM400" s="94"/>
      <c r="BN400" s="94"/>
      <c r="BO400" s="94"/>
      <c r="BP400" s="94"/>
      <c r="BQ400" s="94"/>
      <c r="BR400">
        <f>SUMIF('ОПС ЯН'!$A$5:$A$375,A400,'ОПС ЯН'!$B$5:$B$375)</f>
        <v>21105.57</v>
      </c>
      <c r="BT400">
        <f>SUMIF('ФОМС ЯН'!$A$5:$A$360,A400,'ФОМС ЯН'!$B$5:$B$360)</f>
        <v>4892.6499999999996</v>
      </c>
      <c r="BU400">
        <f>SUMIF('ФСС ЯН'!$A$5:$A$375,A400,'ФСС ЯН'!$B$5:$B$375)</f>
        <v>2782.1</v>
      </c>
      <c r="BV400">
        <f>SUMIF('ФСС НС ЯН'!$A$5:$A$375,A400,'ФСС НС ЯН'!$B$5:$B$375)</f>
        <v>2014.62</v>
      </c>
      <c r="BW400">
        <f t="shared" si="228"/>
        <v>0</v>
      </c>
      <c r="BX400">
        <f t="shared" si="229"/>
        <v>0</v>
      </c>
      <c r="BY400">
        <f t="shared" si="230"/>
        <v>0</v>
      </c>
      <c r="BZ400">
        <f t="shared" si="231"/>
        <v>0</v>
      </c>
      <c r="CA400">
        <f t="shared" si="232"/>
        <v>0</v>
      </c>
      <c r="CB400">
        <f t="shared" si="233"/>
        <v>0</v>
      </c>
    </row>
    <row r="401" spans="1:80" ht="11.1" hidden="1" customHeight="1" outlineLevel="5" x14ac:dyDescent="0.2">
      <c r="A401" s="19" t="s">
        <v>414</v>
      </c>
      <c r="B401" s="64">
        <f t="shared" si="227"/>
        <v>0</v>
      </c>
      <c r="C401" s="37">
        <v>20</v>
      </c>
      <c r="D401" s="17">
        <v>12536.65</v>
      </c>
      <c r="E401" s="12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2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7">
        <v>12536.65</v>
      </c>
      <c r="AQ401" s="13"/>
      <c r="AR401" s="17">
        <v>12536.65</v>
      </c>
      <c r="AS401" s="13"/>
      <c r="AT401" s="13"/>
      <c r="AU401" s="13"/>
      <c r="AV401" s="13"/>
      <c r="AW401" s="95"/>
      <c r="AX401" s="95"/>
      <c r="AY401" s="95"/>
      <c r="AZ401" s="95"/>
      <c r="BA401" s="95"/>
      <c r="BB401" s="95"/>
      <c r="BC401" s="95"/>
      <c r="BD401" s="95"/>
      <c r="BE401" s="95"/>
      <c r="BF401" s="95"/>
      <c r="BG401" s="95"/>
      <c r="BH401" s="95"/>
      <c r="BI401" s="95"/>
      <c r="BJ401" s="95"/>
      <c r="BK401" s="95"/>
      <c r="BL401" s="95"/>
      <c r="BM401" s="95"/>
      <c r="BN401" s="95"/>
      <c r="BO401" s="95"/>
      <c r="BP401" s="95"/>
      <c r="BQ401" s="95"/>
      <c r="BR401">
        <f>SUMIF('ОПС ЯН'!$A$5:$A$375,A401,'ОПС ЯН'!$B$5:$B$375)</f>
        <v>0</v>
      </c>
      <c r="BT401">
        <f>SUMIF('ФОМС ЯН'!$A$5:$A$360,A401,'ФОМС ЯН'!$B$5:$B$360)</f>
        <v>0</v>
      </c>
      <c r="BU401">
        <f>SUMIF('ФСС ЯН'!$A$5:$A$375,A401,'ФСС ЯН'!$B$5:$B$375)</f>
        <v>0</v>
      </c>
      <c r="BV401">
        <f>SUMIF('ФСС НС ЯН'!$A$5:$A$375,A401,'ФСС НС ЯН'!$B$5:$B$375)</f>
        <v>0</v>
      </c>
      <c r="BW401">
        <f t="shared" si="228"/>
        <v>0</v>
      </c>
      <c r="BX401">
        <f t="shared" si="229"/>
        <v>0</v>
      </c>
      <c r="BY401">
        <f t="shared" si="230"/>
        <v>0</v>
      </c>
      <c r="BZ401">
        <f t="shared" si="231"/>
        <v>0</v>
      </c>
      <c r="CA401">
        <f t="shared" si="232"/>
        <v>0</v>
      </c>
      <c r="CB401">
        <f t="shared" si="233"/>
        <v>0</v>
      </c>
    </row>
    <row r="402" spans="1:80" ht="11.1" hidden="1" customHeight="1" outlineLevel="5" x14ac:dyDescent="0.2">
      <c r="A402" s="19" t="s">
        <v>415</v>
      </c>
      <c r="B402" s="64">
        <f t="shared" si="227"/>
        <v>0</v>
      </c>
      <c r="C402" s="37">
        <v>15</v>
      </c>
      <c r="D402" s="17">
        <v>4231</v>
      </c>
      <c r="E402" s="12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2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  <c r="AK402" s="13"/>
      <c r="AL402" s="13"/>
      <c r="AM402" s="13"/>
      <c r="AN402" s="13"/>
      <c r="AO402" s="13"/>
      <c r="AP402" s="17">
        <v>4231</v>
      </c>
      <c r="AQ402" s="13"/>
      <c r="AR402" s="17">
        <v>4231</v>
      </c>
      <c r="AS402" s="13"/>
      <c r="AT402" s="13"/>
      <c r="AU402" s="13"/>
      <c r="AV402" s="13"/>
      <c r="AW402" s="95"/>
      <c r="AX402" s="95"/>
      <c r="AY402" s="95"/>
      <c r="AZ402" s="95"/>
      <c r="BA402" s="95"/>
      <c r="BB402" s="95"/>
      <c r="BC402" s="95"/>
      <c r="BD402" s="95"/>
      <c r="BE402" s="95"/>
      <c r="BF402" s="95"/>
      <c r="BG402" s="95"/>
      <c r="BH402" s="95"/>
      <c r="BI402" s="95"/>
      <c r="BJ402" s="95"/>
      <c r="BK402" s="95"/>
      <c r="BL402" s="95"/>
      <c r="BM402" s="95"/>
      <c r="BN402" s="95"/>
      <c r="BO402" s="95"/>
      <c r="BP402" s="95"/>
      <c r="BQ402" s="95"/>
      <c r="BR402">
        <f>SUMIF('ОПС ЯН'!$A$5:$A$375,A402,'ОПС ЯН'!$B$5:$B$375)</f>
        <v>0</v>
      </c>
      <c r="BT402">
        <f>SUMIF('ФОМС ЯН'!$A$5:$A$360,A402,'ФОМС ЯН'!$B$5:$B$360)</f>
        <v>0</v>
      </c>
      <c r="BU402">
        <f>SUMIF('ФСС ЯН'!$A$5:$A$375,A402,'ФСС ЯН'!$B$5:$B$375)</f>
        <v>0</v>
      </c>
      <c r="BV402">
        <f>SUMIF('ФСС НС ЯН'!$A$5:$A$375,A402,'ФСС НС ЯН'!$B$5:$B$375)</f>
        <v>0</v>
      </c>
      <c r="BW402">
        <f t="shared" si="228"/>
        <v>0</v>
      </c>
      <c r="BX402">
        <f t="shared" si="229"/>
        <v>0</v>
      </c>
      <c r="BY402">
        <f t="shared" si="230"/>
        <v>0</v>
      </c>
      <c r="BZ402">
        <f t="shared" si="231"/>
        <v>0</v>
      </c>
      <c r="CA402">
        <f t="shared" si="232"/>
        <v>0</v>
      </c>
      <c r="CB402">
        <f t="shared" si="233"/>
        <v>0</v>
      </c>
    </row>
    <row r="403" spans="1:80" ht="11.1" hidden="1" customHeight="1" outlineLevel="5" x14ac:dyDescent="0.2">
      <c r="A403" s="19" t="s">
        <v>416</v>
      </c>
      <c r="B403" s="64">
        <f t="shared" si="227"/>
        <v>1</v>
      </c>
      <c r="C403" s="37">
        <v>7</v>
      </c>
      <c r="D403" s="16">
        <v>23</v>
      </c>
      <c r="E403" s="17">
        <v>1562.5</v>
      </c>
      <c r="F403" s="13"/>
      <c r="G403" s="13"/>
      <c r="H403" s="16">
        <v>666.5</v>
      </c>
      <c r="I403" s="16">
        <v>896</v>
      </c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2"/>
      <c r="Y403" s="13"/>
      <c r="Z403" s="13"/>
      <c r="AA403" s="13"/>
      <c r="AB403" s="13"/>
      <c r="AC403" s="13"/>
      <c r="AD403" s="13"/>
      <c r="AE403" s="13"/>
      <c r="AF403" s="13"/>
      <c r="AG403" s="16">
        <v>160</v>
      </c>
      <c r="AH403" s="16">
        <v>160</v>
      </c>
      <c r="AI403" s="13"/>
      <c r="AJ403" s="13"/>
      <c r="AK403" s="13"/>
      <c r="AL403" s="13"/>
      <c r="AM403" s="13"/>
      <c r="AN403" s="13"/>
      <c r="AO403" s="13"/>
      <c r="AP403" s="16">
        <v>23</v>
      </c>
      <c r="AQ403" s="13"/>
      <c r="AR403" s="16">
        <v>23</v>
      </c>
      <c r="AS403" s="13"/>
      <c r="AT403" s="13"/>
      <c r="AU403" s="13"/>
      <c r="AV403" s="17">
        <v>1562.5</v>
      </c>
      <c r="AW403" s="93"/>
      <c r="AX403" s="93"/>
      <c r="AY403" s="93"/>
      <c r="AZ403" s="93"/>
      <c r="BA403" s="93"/>
      <c r="BB403" s="93"/>
      <c r="BC403" s="93"/>
      <c r="BD403" s="93"/>
      <c r="BE403" s="93"/>
      <c r="BF403" s="93"/>
      <c r="BG403" s="93"/>
      <c r="BH403" s="93"/>
      <c r="BI403" s="93"/>
      <c r="BJ403" s="93"/>
      <c r="BK403" s="93"/>
      <c r="BL403" s="93"/>
      <c r="BM403" s="93"/>
      <c r="BN403" s="93"/>
      <c r="BO403" s="93"/>
      <c r="BP403" s="93"/>
      <c r="BQ403" s="93"/>
      <c r="BR403">
        <f>SUMIF('ОПС ЯН'!$A$5:$A$375,A403,'ОПС ЯН'!$B$5:$B$375)</f>
        <v>378.95</v>
      </c>
      <c r="BT403">
        <f>SUMIF('ФОМС ЯН'!$A$5:$A$360,A403,'ФОМС ЯН'!$B$5:$B$360)</f>
        <v>87.85</v>
      </c>
      <c r="BU403">
        <f>SUMIF('ФСС ЯН'!$A$5:$A$375,A403,'ФСС ЯН'!$B$5:$B$375)</f>
        <v>49.95</v>
      </c>
      <c r="BV403">
        <f>SUMIF('ФСС НС ЯН'!$A$5:$A$375,A403,'ФСС НС ЯН'!$B$5:$B$375)</f>
        <v>36.17</v>
      </c>
      <c r="BW403">
        <f t="shared" si="228"/>
        <v>0</v>
      </c>
      <c r="BX403">
        <f t="shared" si="229"/>
        <v>0</v>
      </c>
      <c r="BY403">
        <f t="shared" si="230"/>
        <v>0</v>
      </c>
      <c r="BZ403">
        <f t="shared" si="231"/>
        <v>0</v>
      </c>
      <c r="CA403">
        <f t="shared" si="232"/>
        <v>0</v>
      </c>
      <c r="CB403">
        <f t="shared" si="233"/>
        <v>0</v>
      </c>
    </row>
    <row r="404" spans="1:80" ht="11.1" hidden="1" customHeight="1" outlineLevel="5" x14ac:dyDescent="0.2">
      <c r="A404" s="19" t="s">
        <v>417</v>
      </c>
      <c r="B404" s="64">
        <f t="shared" si="227"/>
        <v>1</v>
      </c>
      <c r="C404" s="37">
        <v>0</v>
      </c>
      <c r="D404" s="17">
        <v>5598.1</v>
      </c>
      <c r="E404" s="17">
        <v>25000</v>
      </c>
      <c r="F404" s="13"/>
      <c r="G404" s="13"/>
      <c r="H404" s="17">
        <v>4815.7</v>
      </c>
      <c r="I404" s="17">
        <v>20184.3</v>
      </c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7">
        <v>7190</v>
      </c>
      <c r="AH404" s="17">
        <v>7190</v>
      </c>
      <c r="AI404" s="17">
        <v>4185</v>
      </c>
      <c r="AJ404" s="13"/>
      <c r="AK404" s="13"/>
      <c r="AL404" s="13"/>
      <c r="AM404" s="13"/>
      <c r="AN404" s="13"/>
      <c r="AO404" s="17">
        <v>4185</v>
      </c>
      <c r="AP404" s="17">
        <v>15598.1</v>
      </c>
      <c r="AQ404" s="13"/>
      <c r="AR404" s="17">
        <v>5598.1</v>
      </c>
      <c r="AS404" s="13"/>
      <c r="AT404" s="17">
        <v>10000</v>
      </c>
      <c r="AU404" s="13"/>
      <c r="AV404" s="17">
        <v>10815</v>
      </c>
      <c r="AW404" s="93"/>
      <c r="AX404" s="93"/>
      <c r="AY404" s="93"/>
      <c r="AZ404" s="93"/>
      <c r="BA404" s="93"/>
      <c r="BB404" s="93"/>
      <c r="BC404" s="93"/>
      <c r="BD404" s="93"/>
      <c r="BE404" s="93"/>
      <c r="BF404" s="93"/>
      <c r="BG404" s="93"/>
      <c r="BH404" s="93"/>
      <c r="BI404" s="93"/>
      <c r="BJ404" s="93"/>
      <c r="BK404" s="93"/>
      <c r="BL404" s="93"/>
      <c r="BM404" s="93"/>
      <c r="BN404" s="93"/>
      <c r="BO404" s="93"/>
      <c r="BP404" s="93"/>
      <c r="BQ404" s="93"/>
      <c r="BR404">
        <f>SUMIF('ОПС ЯН'!$A$5:$A$375,A404,'ОПС ЯН'!$B$5:$B$375)</f>
        <v>7081.8</v>
      </c>
      <c r="BT404">
        <f>SUMIF('ФОМС ЯН'!$A$5:$A$360,A404,'ФОМС ЯН'!$B$5:$B$360)</f>
        <v>1641.69</v>
      </c>
      <c r="BU404">
        <f>SUMIF('ФСС ЯН'!$A$5:$A$375,A404,'ФСС ЯН'!$B$5:$B$375)</f>
        <v>933.51</v>
      </c>
      <c r="BV404">
        <f>SUMIF('ФСС НС ЯН'!$A$5:$A$375,A404,'ФСС НС ЯН'!$B$5:$B$375)</f>
        <v>675.99</v>
      </c>
      <c r="BW404">
        <f t="shared" si="228"/>
        <v>0</v>
      </c>
      <c r="BX404">
        <f t="shared" si="229"/>
        <v>0</v>
      </c>
      <c r="BY404">
        <f t="shared" si="230"/>
        <v>0</v>
      </c>
      <c r="BZ404">
        <f t="shared" si="231"/>
        <v>0</v>
      </c>
      <c r="CA404">
        <f t="shared" si="232"/>
        <v>0</v>
      </c>
      <c r="CB404">
        <f t="shared" si="233"/>
        <v>0</v>
      </c>
    </row>
    <row r="405" spans="1:80" ht="11.1" hidden="1" customHeight="1" outlineLevel="5" x14ac:dyDescent="0.2">
      <c r="A405" s="19" t="s">
        <v>418</v>
      </c>
      <c r="B405" s="64">
        <f t="shared" si="227"/>
        <v>1</v>
      </c>
      <c r="C405" s="37">
        <v>21</v>
      </c>
      <c r="D405" s="17">
        <v>4666.62</v>
      </c>
      <c r="E405" s="17">
        <v>25000</v>
      </c>
      <c r="F405" s="13"/>
      <c r="G405" s="13"/>
      <c r="H405" s="17">
        <v>3449.96</v>
      </c>
      <c r="I405" s="17">
        <v>21550.04</v>
      </c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7">
        <v>2690</v>
      </c>
      <c r="AH405" s="17">
        <v>2690</v>
      </c>
      <c r="AI405" s="17">
        <v>1858</v>
      </c>
      <c r="AJ405" s="13"/>
      <c r="AK405" s="13"/>
      <c r="AL405" s="13"/>
      <c r="AM405" s="13"/>
      <c r="AN405" s="13"/>
      <c r="AO405" s="17">
        <v>1858</v>
      </c>
      <c r="AP405" s="17">
        <v>14666.62</v>
      </c>
      <c r="AQ405" s="13"/>
      <c r="AR405" s="17">
        <v>4666.62</v>
      </c>
      <c r="AS405" s="13"/>
      <c r="AT405" s="17">
        <v>10000</v>
      </c>
      <c r="AU405" s="13"/>
      <c r="AV405" s="17">
        <v>13142</v>
      </c>
      <c r="AW405" s="93"/>
      <c r="AX405" s="93"/>
      <c r="AY405" s="93"/>
      <c r="AZ405" s="93"/>
      <c r="BA405" s="93"/>
      <c r="BB405" s="93"/>
      <c r="BC405" s="93"/>
      <c r="BD405" s="93"/>
      <c r="BE405" s="93"/>
      <c r="BF405" s="93"/>
      <c r="BG405" s="93"/>
      <c r="BH405" s="93"/>
      <c r="BI405" s="93"/>
      <c r="BJ405" s="93"/>
      <c r="BK405" s="93"/>
      <c r="BL405" s="93"/>
      <c r="BM405" s="93"/>
      <c r="BN405" s="93"/>
      <c r="BO405" s="93"/>
      <c r="BP405" s="93"/>
      <c r="BQ405" s="93"/>
      <c r="BR405">
        <f>SUMIF('ОПС ЯН'!$A$5:$A$375,A405,'ОПС ЯН'!$B$5:$B$375)</f>
        <v>6091.8</v>
      </c>
      <c r="BT405">
        <f>SUMIF('ФОМС ЯН'!$A$5:$A$360,A405,'ФОМС ЯН'!$B$5:$B$360)</f>
        <v>1412.19</v>
      </c>
      <c r="BU405">
        <f>SUMIF('ФСС ЯН'!$A$5:$A$375,A405,'ФСС ЯН'!$B$5:$B$375)</f>
        <v>803.01</v>
      </c>
      <c r="BV405">
        <f>SUMIF('ФСС НС ЯН'!$A$5:$A$375,A405,'ФСС НС ЯН'!$B$5:$B$375)</f>
        <v>581.49</v>
      </c>
      <c r="BW405">
        <f t="shared" si="228"/>
        <v>0</v>
      </c>
      <c r="BX405">
        <f t="shared" si="229"/>
        <v>0</v>
      </c>
      <c r="BY405">
        <f t="shared" si="230"/>
        <v>0</v>
      </c>
      <c r="BZ405">
        <f t="shared" si="231"/>
        <v>0</v>
      </c>
      <c r="CA405">
        <f t="shared" si="232"/>
        <v>0</v>
      </c>
      <c r="CB405">
        <f t="shared" si="233"/>
        <v>0</v>
      </c>
    </row>
    <row r="406" spans="1:80" ht="11.1" hidden="1" customHeight="1" outlineLevel="5" x14ac:dyDescent="0.2">
      <c r="A406" s="19" t="s">
        <v>419</v>
      </c>
      <c r="B406" s="64">
        <f t="shared" si="227"/>
        <v>1</v>
      </c>
      <c r="C406" s="37">
        <v>25</v>
      </c>
      <c r="D406" s="17">
        <v>4406.3900000000003</v>
      </c>
      <c r="E406" s="17">
        <v>139137.13</v>
      </c>
      <c r="F406" s="17">
        <v>10528.68</v>
      </c>
      <c r="G406" s="13"/>
      <c r="H406" s="17">
        <v>1465.73</v>
      </c>
      <c r="I406" s="17">
        <v>11327.24</v>
      </c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7">
        <v>115815.48</v>
      </c>
      <c r="V406" s="13"/>
      <c r="W406" s="13"/>
      <c r="X406" s="12"/>
      <c r="Y406" s="13"/>
      <c r="Z406" s="13"/>
      <c r="AA406" s="13"/>
      <c r="AB406" s="13"/>
      <c r="AC406" s="13"/>
      <c r="AD406" s="13"/>
      <c r="AE406" s="13"/>
      <c r="AF406" s="13"/>
      <c r="AG406" s="16">
        <v>730</v>
      </c>
      <c r="AH406" s="16">
        <v>730</v>
      </c>
      <c r="AI406" s="17">
        <v>18183</v>
      </c>
      <c r="AJ406" s="13"/>
      <c r="AK406" s="13"/>
      <c r="AL406" s="13"/>
      <c r="AM406" s="13"/>
      <c r="AN406" s="13"/>
      <c r="AO406" s="17">
        <v>18183</v>
      </c>
      <c r="AP406" s="17">
        <v>118825.55</v>
      </c>
      <c r="AQ406" s="17">
        <v>109919.16</v>
      </c>
      <c r="AR406" s="17">
        <v>4406.3900000000003</v>
      </c>
      <c r="AS406" s="13"/>
      <c r="AT406" s="17">
        <v>4500</v>
      </c>
      <c r="AU406" s="13"/>
      <c r="AV406" s="17">
        <v>6534.97</v>
      </c>
      <c r="AW406" s="93"/>
      <c r="AX406" s="93"/>
      <c r="AY406" s="93"/>
      <c r="AZ406" s="93"/>
      <c r="BA406" s="93"/>
      <c r="BB406" s="93"/>
      <c r="BC406" s="93"/>
      <c r="BD406" s="93"/>
      <c r="BE406" s="93"/>
      <c r="BF406" s="93"/>
      <c r="BG406" s="93"/>
      <c r="BH406" s="93"/>
      <c r="BI406" s="93"/>
      <c r="BJ406" s="93"/>
      <c r="BK406" s="93"/>
      <c r="BL406" s="93"/>
      <c r="BM406" s="93"/>
      <c r="BN406" s="93"/>
      <c r="BO406" s="93"/>
      <c r="BP406" s="93"/>
      <c r="BQ406" s="93"/>
      <c r="BR406">
        <f>SUMIF('ОПС ЯН'!$A$5:$A$375,A406,'ОПС ЯН'!$B$5:$B$375)</f>
        <v>30770.77</v>
      </c>
      <c r="BT406">
        <f>SUMIF('ФОМС ЯН'!$A$5:$A$360,A406,'ФОМС ЯН'!$B$5:$B$360)</f>
        <v>7133.22</v>
      </c>
      <c r="BU406">
        <f>SUMIF('ФСС ЯН'!$A$5:$A$375,A406,'ФСС ЯН'!$B$5:$B$375)</f>
        <v>4056.15</v>
      </c>
      <c r="BV406">
        <f>SUMIF('ФСС НС ЯН'!$A$5:$A$375,A406,'ФСС НС ЯН'!$B$5:$B$375)</f>
        <v>2937.21</v>
      </c>
      <c r="BW406">
        <f t="shared" si="228"/>
        <v>0</v>
      </c>
      <c r="BX406">
        <f t="shared" si="229"/>
        <v>0</v>
      </c>
      <c r="BY406">
        <f t="shared" si="230"/>
        <v>0</v>
      </c>
      <c r="BZ406">
        <f t="shared" si="231"/>
        <v>0</v>
      </c>
      <c r="CA406">
        <f t="shared" si="232"/>
        <v>0</v>
      </c>
      <c r="CB406">
        <f t="shared" si="233"/>
        <v>0</v>
      </c>
    </row>
    <row r="407" spans="1:80" ht="11.1" hidden="1" customHeight="1" outlineLevel="5" x14ac:dyDescent="0.2">
      <c r="A407" s="19" t="s">
        <v>420</v>
      </c>
      <c r="B407" s="64">
        <f t="shared" si="227"/>
        <v>1</v>
      </c>
      <c r="C407" s="37">
        <v>15</v>
      </c>
      <c r="D407" s="17">
        <v>1948.07</v>
      </c>
      <c r="E407" s="17">
        <v>9254.5400000000009</v>
      </c>
      <c r="F407" s="13"/>
      <c r="G407" s="13"/>
      <c r="H407" s="13"/>
      <c r="I407" s="17">
        <v>9254.5400000000009</v>
      </c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2"/>
      <c r="Y407" s="13"/>
      <c r="Z407" s="13"/>
      <c r="AA407" s="13"/>
      <c r="AB407" s="13"/>
      <c r="AC407" s="13"/>
      <c r="AD407" s="13"/>
      <c r="AE407" s="13"/>
      <c r="AF407" s="13"/>
      <c r="AG407" s="16">
        <v>800</v>
      </c>
      <c r="AH407" s="16">
        <v>800</v>
      </c>
      <c r="AI407" s="17">
        <v>5280.77</v>
      </c>
      <c r="AJ407" s="13"/>
      <c r="AK407" s="17">
        <v>3973.77</v>
      </c>
      <c r="AL407" s="13"/>
      <c r="AM407" s="13"/>
      <c r="AN407" s="13"/>
      <c r="AO407" s="17">
        <v>1307</v>
      </c>
      <c r="AP407" s="17">
        <v>1948.07</v>
      </c>
      <c r="AQ407" s="13"/>
      <c r="AR407" s="17">
        <v>1948.07</v>
      </c>
      <c r="AS407" s="13"/>
      <c r="AT407" s="13"/>
      <c r="AU407" s="13"/>
      <c r="AV407" s="17">
        <v>3973.77</v>
      </c>
      <c r="AW407" s="93"/>
      <c r="AX407" s="93"/>
      <c r="AY407" s="93"/>
      <c r="AZ407" s="93"/>
      <c r="BA407" s="93"/>
      <c r="BB407" s="93"/>
      <c r="BC407" s="93"/>
      <c r="BD407" s="93"/>
      <c r="BE407" s="93"/>
      <c r="BF407" s="93"/>
      <c r="BG407" s="93"/>
      <c r="BH407" s="93"/>
      <c r="BI407" s="93"/>
      <c r="BJ407" s="93"/>
      <c r="BK407" s="93"/>
      <c r="BL407" s="93"/>
      <c r="BM407" s="93"/>
      <c r="BN407" s="93"/>
      <c r="BO407" s="93"/>
      <c r="BP407" s="93"/>
      <c r="BQ407" s="93"/>
      <c r="BR407">
        <f>SUMIF('ОПС ЯН'!$A$5:$A$375,A407,'ОПС ЯН'!$B$5:$B$375)</f>
        <v>2212</v>
      </c>
      <c r="BT407">
        <f>SUMIF('ФОМС ЯН'!$A$5:$A$360,A407,'ФОМС ЯН'!$B$5:$B$360)</f>
        <v>512.78</v>
      </c>
      <c r="BU407">
        <f>SUMIF('ФСС ЯН'!$A$5:$A$375,A407,'ФСС ЯН'!$B$5:$B$375)</f>
        <v>291.58</v>
      </c>
      <c r="BV407">
        <f>SUMIF('ФСС НС ЯН'!$A$5:$A$375,A407,'ФСС НС ЯН'!$B$5:$B$375)</f>
        <v>211.15</v>
      </c>
      <c r="BW407">
        <f t="shared" si="228"/>
        <v>0</v>
      </c>
      <c r="BX407">
        <f t="shared" si="229"/>
        <v>0</v>
      </c>
      <c r="BY407">
        <f t="shared" si="230"/>
        <v>0</v>
      </c>
      <c r="BZ407">
        <f t="shared" si="231"/>
        <v>0</v>
      </c>
      <c r="CA407">
        <f t="shared" si="232"/>
        <v>0</v>
      </c>
      <c r="CB407">
        <f t="shared" si="233"/>
        <v>0</v>
      </c>
    </row>
    <row r="408" spans="1:80" ht="11.1" hidden="1" customHeight="1" outlineLevel="5" x14ac:dyDescent="0.2">
      <c r="A408" s="19" t="s">
        <v>421</v>
      </c>
      <c r="B408" s="64">
        <f t="shared" si="227"/>
        <v>1</v>
      </c>
      <c r="C408" s="37">
        <v>20</v>
      </c>
      <c r="D408" s="18">
        <v>-1924.4</v>
      </c>
      <c r="E408" s="17">
        <v>120145.31</v>
      </c>
      <c r="F408" s="17">
        <v>7778.55</v>
      </c>
      <c r="G408" s="13"/>
      <c r="H408" s="13"/>
      <c r="I408" s="17">
        <v>1955.08</v>
      </c>
      <c r="J408" s="13"/>
      <c r="K408" s="13"/>
      <c r="L408" s="13"/>
      <c r="M408" s="13"/>
      <c r="N408" s="13"/>
      <c r="O408" s="13"/>
      <c r="P408" s="13"/>
      <c r="Q408" s="13"/>
      <c r="R408" s="12"/>
      <c r="S408" s="17">
        <v>6697.68</v>
      </c>
      <c r="T408" s="13"/>
      <c r="U408" s="17">
        <v>103714</v>
      </c>
      <c r="V408" s="13"/>
      <c r="W408" s="13"/>
      <c r="X408" s="12"/>
      <c r="Y408" s="13"/>
      <c r="Z408" s="13"/>
      <c r="AA408" s="13"/>
      <c r="AB408" s="13"/>
      <c r="AC408" s="13"/>
      <c r="AD408" s="13"/>
      <c r="AE408" s="13"/>
      <c r="AF408" s="13"/>
      <c r="AG408" s="16">
        <v>160</v>
      </c>
      <c r="AH408" s="16">
        <v>160</v>
      </c>
      <c r="AI408" s="17">
        <v>15640</v>
      </c>
      <c r="AJ408" s="13"/>
      <c r="AK408" s="13"/>
      <c r="AL408" s="13"/>
      <c r="AM408" s="13"/>
      <c r="AN408" s="13"/>
      <c r="AO408" s="17">
        <v>15640</v>
      </c>
      <c r="AP408" s="17">
        <v>102700.83</v>
      </c>
      <c r="AQ408" s="17">
        <v>100900.83</v>
      </c>
      <c r="AR408" s="13"/>
      <c r="AS408" s="13"/>
      <c r="AT408" s="17">
        <v>1800</v>
      </c>
      <c r="AU408" s="13"/>
      <c r="AV408" s="15">
        <v>-119.92</v>
      </c>
      <c r="AW408" s="91"/>
      <c r="AX408" s="91"/>
      <c r="AY408" s="91"/>
      <c r="AZ408" s="91"/>
      <c r="BA408" s="91"/>
      <c r="BB408" s="91"/>
      <c r="BC408" s="91"/>
      <c r="BD408" s="91"/>
      <c r="BE408" s="91"/>
      <c r="BF408" s="91"/>
      <c r="BG408" s="91"/>
      <c r="BH408" s="91"/>
      <c r="BI408" s="91"/>
      <c r="BJ408" s="91"/>
      <c r="BK408" s="91"/>
      <c r="BL408" s="91"/>
      <c r="BM408" s="91"/>
      <c r="BN408" s="91"/>
      <c r="BO408" s="91"/>
      <c r="BP408" s="91"/>
      <c r="BQ408" s="91"/>
      <c r="BR408">
        <f>SUMIF('ОПС ЯН'!$A$5:$A$375,A408,'ОПС ЯН'!$B$5:$B$375)</f>
        <v>24993.68</v>
      </c>
      <c r="BT408">
        <f>SUMIF('ФОМС ЯН'!$A$5:$A$360,A408,'ФОМС ЯН'!$B$5:$B$360)</f>
        <v>5793.99</v>
      </c>
      <c r="BU408">
        <f>SUMIF('ФСС ЯН'!$A$5:$A$375,A408,'ФСС ЯН'!$B$5:$B$375)</f>
        <v>3294.62</v>
      </c>
      <c r="BV408">
        <f>SUMIF('ФСС НС ЯН'!$A$5:$A$375,A408,'ФСС НС ЯН'!$B$5:$B$375)</f>
        <v>2385.7600000000002</v>
      </c>
      <c r="BW408">
        <f t="shared" si="228"/>
        <v>0</v>
      </c>
      <c r="BX408">
        <f t="shared" si="229"/>
        <v>0</v>
      </c>
      <c r="BY408">
        <f t="shared" si="230"/>
        <v>0</v>
      </c>
      <c r="BZ408">
        <f t="shared" si="231"/>
        <v>0</v>
      </c>
      <c r="CA408">
        <f t="shared" si="232"/>
        <v>0</v>
      </c>
      <c r="CB408">
        <f t="shared" si="233"/>
        <v>0</v>
      </c>
    </row>
    <row r="409" spans="1:80" ht="11.1" hidden="1" customHeight="1" outlineLevel="5" x14ac:dyDescent="0.2">
      <c r="A409" s="19" t="s">
        <v>422</v>
      </c>
      <c r="B409" s="64">
        <f t="shared" si="227"/>
        <v>1</v>
      </c>
      <c r="C409" s="37">
        <v>25</v>
      </c>
      <c r="D409" s="17">
        <v>2448.3000000000002</v>
      </c>
      <c r="E409" s="17">
        <v>131696.62</v>
      </c>
      <c r="F409" s="17">
        <v>10063.26</v>
      </c>
      <c r="G409" s="13"/>
      <c r="H409" s="17">
        <v>1112.68</v>
      </c>
      <c r="I409" s="17">
        <v>9824.82</v>
      </c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7">
        <v>110695.86</v>
      </c>
      <c r="V409" s="13"/>
      <c r="W409" s="13"/>
      <c r="X409" s="12"/>
      <c r="Y409" s="13"/>
      <c r="Z409" s="13"/>
      <c r="AA409" s="13"/>
      <c r="AB409" s="13"/>
      <c r="AC409" s="13"/>
      <c r="AD409" s="13"/>
      <c r="AE409" s="13"/>
      <c r="AF409" s="13"/>
      <c r="AG409" s="16">
        <v>480</v>
      </c>
      <c r="AH409" s="16">
        <v>480</v>
      </c>
      <c r="AI409" s="17">
        <v>17183</v>
      </c>
      <c r="AJ409" s="13"/>
      <c r="AK409" s="13"/>
      <c r="AL409" s="13"/>
      <c r="AM409" s="13"/>
      <c r="AN409" s="13"/>
      <c r="AO409" s="17">
        <v>17183</v>
      </c>
      <c r="AP409" s="17">
        <v>111708.42</v>
      </c>
      <c r="AQ409" s="17">
        <v>105060.12</v>
      </c>
      <c r="AR409" s="17">
        <v>2448.3000000000002</v>
      </c>
      <c r="AS409" s="13"/>
      <c r="AT409" s="17">
        <v>4200</v>
      </c>
      <c r="AU409" s="13"/>
      <c r="AV409" s="17">
        <v>5253.5</v>
      </c>
      <c r="AW409" s="93"/>
      <c r="AX409" s="93"/>
      <c r="AY409" s="93"/>
      <c r="AZ409" s="93"/>
      <c r="BA409" s="93"/>
      <c r="BB409" s="93"/>
      <c r="BC409" s="93"/>
      <c r="BD409" s="93"/>
      <c r="BE409" s="93"/>
      <c r="BF409" s="93"/>
      <c r="BG409" s="93"/>
      <c r="BH409" s="93"/>
      <c r="BI409" s="93"/>
      <c r="BJ409" s="93"/>
      <c r="BK409" s="93"/>
      <c r="BL409" s="93"/>
      <c r="BM409" s="93"/>
      <c r="BN409" s="93"/>
      <c r="BO409" s="93"/>
      <c r="BP409" s="93"/>
      <c r="BQ409" s="93"/>
      <c r="BR409">
        <f>SUMIF('ОПС ЯН'!$A$5:$A$375,A409,'ОПС ЯН'!$B$5:$B$375)</f>
        <v>29078.86</v>
      </c>
      <c r="BT409">
        <f>SUMIF('ФОМС ЯН'!$A$5:$A$360,A409,'ФОМС ЯН'!$B$5:$B$360)</f>
        <v>6741.01</v>
      </c>
      <c r="BU409">
        <f>SUMIF('ФСС ЯН'!$A$5:$A$375,A409,'ФСС ЯН'!$B$5:$B$375)</f>
        <v>3833.12</v>
      </c>
      <c r="BV409">
        <f>SUMIF('ФСС НС ЯН'!$A$5:$A$375,A409,'ФСС НС ЯН'!$B$5:$B$375)</f>
        <v>2775.71</v>
      </c>
      <c r="BW409">
        <f t="shared" si="228"/>
        <v>0</v>
      </c>
      <c r="BX409">
        <f t="shared" si="229"/>
        <v>0</v>
      </c>
      <c r="BY409">
        <f t="shared" si="230"/>
        <v>0</v>
      </c>
      <c r="BZ409">
        <f t="shared" si="231"/>
        <v>0</v>
      </c>
      <c r="CA409">
        <f t="shared" si="232"/>
        <v>0</v>
      </c>
      <c r="CB409">
        <f t="shared" si="233"/>
        <v>0</v>
      </c>
    </row>
    <row r="410" spans="1:80" ht="11.1" hidden="1" customHeight="1" outlineLevel="5" x14ac:dyDescent="0.2">
      <c r="A410" s="19" t="s">
        <v>423</v>
      </c>
      <c r="B410" s="64">
        <f t="shared" si="227"/>
        <v>1</v>
      </c>
      <c r="C410" s="37">
        <v>13</v>
      </c>
      <c r="D410" s="18">
        <v>-11759.53</v>
      </c>
      <c r="E410" s="17">
        <v>30192.6</v>
      </c>
      <c r="F410" s="13"/>
      <c r="G410" s="13"/>
      <c r="H410" s="13"/>
      <c r="I410" s="17">
        <v>30192.6</v>
      </c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2"/>
      <c r="Y410" s="13"/>
      <c r="Z410" s="13"/>
      <c r="AA410" s="13"/>
      <c r="AB410" s="13"/>
      <c r="AC410" s="13"/>
      <c r="AD410" s="13"/>
      <c r="AE410" s="13"/>
      <c r="AF410" s="13"/>
      <c r="AG410" s="17">
        <v>2080</v>
      </c>
      <c r="AH410" s="17">
        <v>2080</v>
      </c>
      <c r="AI410" s="17">
        <v>4195</v>
      </c>
      <c r="AJ410" s="13"/>
      <c r="AK410" s="13"/>
      <c r="AL410" s="13"/>
      <c r="AM410" s="13"/>
      <c r="AN410" s="13"/>
      <c r="AO410" s="17">
        <v>4195</v>
      </c>
      <c r="AP410" s="13"/>
      <c r="AQ410" s="13"/>
      <c r="AR410" s="13"/>
      <c r="AS410" s="13"/>
      <c r="AT410" s="13"/>
      <c r="AU410" s="13"/>
      <c r="AV410" s="17">
        <v>14238.07</v>
      </c>
      <c r="AW410" s="93"/>
      <c r="AX410" s="93"/>
      <c r="AY410" s="93"/>
      <c r="AZ410" s="93"/>
      <c r="BA410" s="93"/>
      <c r="BB410" s="93"/>
      <c r="BC410" s="93"/>
      <c r="BD410" s="93"/>
      <c r="BE410" s="93"/>
      <c r="BF410" s="93"/>
      <c r="BG410" s="93"/>
      <c r="BH410" s="93"/>
      <c r="BI410" s="93"/>
      <c r="BJ410" s="93"/>
      <c r="BK410" s="93"/>
      <c r="BL410" s="93"/>
      <c r="BM410" s="93"/>
      <c r="BN410" s="93"/>
      <c r="BO410" s="93"/>
      <c r="BP410" s="93"/>
      <c r="BQ410" s="93"/>
      <c r="BR410">
        <f>SUMIF('ОПС ЯН'!$A$5:$A$375,A410,'ОПС ЯН'!$B$5:$B$375)</f>
        <v>7099.97</v>
      </c>
      <c r="BT410">
        <f>SUMIF('ФОМС ЯН'!$A$5:$A$360,A410,'ФОМС ЯН'!$B$5:$B$360)</f>
        <v>1645.9</v>
      </c>
      <c r="BU410">
        <f>SUMIF('ФСС ЯН'!$A$5:$A$375,A410,'ФСС ЯН'!$B$5:$B$375)</f>
        <v>935.91</v>
      </c>
      <c r="BV410">
        <f>SUMIF('ФСС НС ЯН'!$A$5:$A$375,A410,'ФСС НС ЯН'!$B$5:$B$375)</f>
        <v>677.72</v>
      </c>
      <c r="BW410">
        <f t="shared" si="228"/>
        <v>0</v>
      </c>
      <c r="BX410">
        <f t="shared" si="229"/>
        <v>0</v>
      </c>
      <c r="BY410">
        <f t="shared" si="230"/>
        <v>0</v>
      </c>
      <c r="BZ410">
        <f t="shared" si="231"/>
        <v>0</v>
      </c>
      <c r="CA410">
        <f t="shared" si="232"/>
        <v>0</v>
      </c>
      <c r="CB410">
        <f t="shared" si="233"/>
        <v>0</v>
      </c>
    </row>
    <row r="411" spans="1:80" ht="11.1" hidden="1" customHeight="1" outlineLevel="5" x14ac:dyDescent="0.2">
      <c r="A411" s="19" t="s">
        <v>424</v>
      </c>
      <c r="B411" s="64">
        <f t="shared" si="227"/>
        <v>1</v>
      </c>
      <c r="C411" s="37">
        <v>15</v>
      </c>
      <c r="D411" s="18">
        <v>-2119</v>
      </c>
      <c r="E411" s="17">
        <v>106070.88</v>
      </c>
      <c r="F411" s="17">
        <v>6510.66</v>
      </c>
      <c r="G411" s="13"/>
      <c r="H411" s="13"/>
      <c r="I411" s="17">
        <v>27942.959999999999</v>
      </c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7">
        <v>71617.259999999995</v>
      </c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7">
        <v>2670</v>
      </c>
      <c r="AH411" s="17">
        <v>2670</v>
      </c>
      <c r="AI411" s="17">
        <v>14136</v>
      </c>
      <c r="AJ411" s="13"/>
      <c r="AK411" s="13"/>
      <c r="AL411" s="13"/>
      <c r="AM411" s="13"/>
      <c r="AN411" s="13"/>
      <c r="AO411" s="17">
        <v>14136</v>
      </c>
      <c r="AP411" s="17">
        <v>82702.559999999998</v>
      </c>
      <c r="AQ411" s="17">
        <v>68702.559999999998</v>
      </c>
      <c r="AR411" s="13"/>
      <c r="AS411" s="13"/>
      <c r="AT411" s="17">
        <v>14000</v>
      </c>
      <c r="AU411" s="13"/>
      <c r="AV411" s="17">
        <v>7113.32</v>
      </c>
      <c r="AW411" s="93"/>
      <c r="AX411" s="93"/>
      <c r="AY411" s="93"/>
      <c r="AZ411" s="93"/>
      <c r="BA411" s="93"/>
      <c r="BB411" s="93"/>
      <c r="BC411" s="93"/>
      <c r="BD411" s="93"/>
      <c r="BE411" s="93"/>
      <c r="BF411" s="93"/>
      <c r="BG411" s="93"/>
      <c r="BH411" s="93"/>
      <c r="BI411" s="93"/>
      <c r="BJ411" s="93"/>
      <c r="BK411" s="93"/>
      <c r="BL411" s="93"/>
      <c r="BM411" s="93"/>
      <c r="BN411" s="93"/>
      <c r="BO411" s="93"/>
      <c r="BP411" s="93"/>
      <c r="BQ411" s="93"/>
      <c r="BR411">
        <f>SUMIF('ОПС ЯН'!$A$5:$A$375,A411,'ОПС ЯН'!$B$5:$B$375)</f>
        <v>23922.99</v>
      </c>
      <c r="BT411">
        <f>SUMIF('ФОМС ЯН'!$A$5:$A$360,A411,'ФОМС ЯН'!$B$5:$B$360)</f>
        <v>5545.78</v>
      </c>
      <c r="BU411">
        <f>SUMIF('ФСС ЯН'!$A$5:$A$375,A411,'ФСС ЯН'!$B$5:$B$375)</f>
        <v>3153.49</v>
      </c>
      <c r="BV411">
        <f>SUMIF('ФСС НС ЯН'!$A$5:$A$375,A411,'ФСС НС ЯН'!$B$5:$B$375)</f>
        <v>2283.56</v>
      </c>
      <c r="BW411">
        <f t="shared" si="228"/>
        <v>0</v>
      </c>
      <c r="BX411">
        <f t="shared" si="229"/>
        <v>0</v>
      </c>
      <c r="BY411">
        <f t="shared" si="230"/>
        <v>0</v>
      </c>
      <c r="BZ411">
        <f t="shared" si="231"/>
        <v>0</v>
      </c>
      <c r="CA411">
        <f t="shared" si="232"/>
        <v>0</v>
      </c>
      <c r="CB411">
        <f t="shared" si="233"/>
        <v>0</v>
      </c>
    </row>
    <row r="412" spans="1:80" ht="11.1" hidden="1" customHeight="1" outlineLevel="5" x14ac:dyDescent="0.2">
      <c r="A412" s="19" t="s">
        <v>425</v>
      </c>
      <c r="B412" s="64">
        <f t="shared" si="227"/>
        <v>1</v>
      </c>
      <c r="C412" s="102" t="s">
        <v>666</v>
      </c>
      <c r="D412" s="13"/>
      <c r="E412" s="17">
        <v>31486.400000000001</v>
      </c>
      <c r="F412" s="13"/>
      <c r="G412" s="13"/>
      <c r="H412" s="13"/>
      <c r="I412" s="17">
        <v>31486.400000000001</v>
      </c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7">
        <v>3000</v>
      </c>
      <c r="AH412" s="17">
        <v>3000</v>
      </c>
      <c r="AI412" s="17">
        <v>4483</v>
      </c>
      <c r="AJ412" s="13"/>
      <c r="AK412" s="13"/>
      <c r="AL412" s="13"/>
      <c r="AM412" s="13"/>
      <c r="AN412" s="13"/>
      <c r="AO412" s="17">
        <v>4483</v>
      </c>
      <c r="AP412" s="13"/>
      <c r="AQ412" s="13"/>
      <c r="AR412" s="13"/>
      <c r="AS412" s="13"/>
      <c r="AT412" s="13"/>
      <c r="AU412" s="13"/>
      <c r="AV412" s="17">
        <v>27003.4</v>
      </c>
      <c r="AW412" s="93"/>
      <c r="AX412" s="93"/>
      <c r="AY412" s="93"/>
      <c r="AZ412" s="93"/>
      <c r="BA412" s="93"/>
      <c r="BB412" s="93"/>
      <c r="BC412" s="93"/>
      <c r="BD412" s="93"/>
      <c r="BE412" s="93"/>
      <c r="BF412" s="93"/>
      <c r="BG412" s="93"/>
      <c r="BH412" s="93"/>
      <c r="BI412" s="93"/>
      <c r="BJ412" s="93"/>
      <c r="BK412" s="93"/>
      <c r="BL412" s="93"/>
      <c r="BM412" s="93"/>
      <c r="BN412" s="93"/>
      <c r="BO412" s="93"/>
      <c r="BP412" s="93"/>
      <c r="BQ412" s="93"/>
      <c r="BR412">
        <f>SUMIF('ОПС ЯН'!$A$5:$A$375,A412,'ОПС ЯН'!$B$5:$B$375)</f>
        <v>7587.01</v>
      </c>
      <c r="BT412">
        <f>SUMIF('ФОМС ЯН'!$A$5:$A$360,A412,'ФОМС ЯН'!$B$5:$B$360)</f>
        <v>1758.81</v>
      </c>
      <c r="BU412">
        <f>SUMIF('ФСС ЯН'!$A$5:$A$375,A412,'ФСС ЯН'!$B$5:$B$375)</f>
        <v>1000.11</v>
      </c>
      <c r="BV412">
        <f>SUMIF('ФСС НС ЯН'!$A$5:$A$375,A412,'ФСС НС ЯН'!$B$5:$B$375)</f>
        <v>724.21</v>
      </c>
      <c r="BW412">
        <f t="shared" si="228"/>
        <v>0</v>
      </c>
      <c r="BX412">
        <f t="shared" si="229"/>
        <v>0</v>
      </c>
      <c r="BY412">
        <f t="shared" si="230"/>
        <v>0</v>
      </c>
      <c r="BZ412">
        <f t="shared" si="231"/>
        <v>0</v>
      </c>
      <c r="CA412">
        <f t="shared" si="232"/>
        <v>0</v>
      </c>
      <c r="CB412">
        <f t="shared" si="233"/>
        <v>0</v>
      </c>
    </row>
    <row r="413" spans="1:80" s="27" customFormat="1" ht="11.1" hidden="1" customHeight="1" outlineLevel="4" x14ac:dyDescent="0.2">
      <c r="A413" s="28" t="s">
        <v>426</v>
      </c>
      <c r="B413" s="63">
        <f>SUM(B414:B417)</f>
        <v>3</v>
      </c>
      <c r="C413" s="100"/>
      <c r="D413" s="34">
        <v>29202.400000000001</v>
      </c>
      <c r="E413" s="34">
        <v>169747.31</v>
      </c>
      <c r="F413" s="34">
        <v>11200.5</v>
      </c>
      <c r="G413" s="26"/>
      <c r="H413" s="26"/>
      <c r="I413" s="34">
        <v>52416.2</v>
      </c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34">
        <v>106130.61</v>
      </c>
      <c r="V413" s="26"/>
      <c r="W413" s="26"/>
      <c r="X413" s="25"/>
      <c r="Y413" s="26"/>
      <c r="Z413" s="26"/>
      <c r="AA413" s="26"/>
      <c r="AB413" s="26"/>
      <c r="AC413" s="26"/>
      <c r="AD413" s="26"/>
      <c r="AE413" s="26"/>
      <c r="AF413" s="26"/>
      <c r="AG413" s="34">
        <v>3040</v>
      </c>
      <c r="AH413" s="34">
        <v>3040</v>
      </c>
      <c r="AI413" s="34">
        <v>22462</v>
      </c>
      <c r="AJ413" s="26"/>
      <c r="AK413" s="26"/>
      <c r="AL413" s="26"/>
      <c r="AM413" s="26"/>
      <c r="AN413" s="26"/>
      <c r="AO413" s="34">
        <v>22462</v>
      </c>
      <c r="AP413" s="34">
        <v>159680.51</v>
      </c>
      <c r="AQ413" s="34">
        <v>102078.11</v>
      </c>
      <c r="AR413" s="34">
        <v>29202.400000000001</v>
      </c>
      <c r="AS413" s="26"/>
      <c r="AT413" s="34">
        <v>28400</v>
      </c>
      <c r="AU413" s="26"/>
      <c r="AV413" s="34">
        <v>16807.2</v>
      </c>
      <c r="AW413" s="34"/>
      <c r="AX413" s="34"/>
      <c r="AY413" s="34"/>
      <c r="AZ413" s="34"/>
      <c r="BA413" s="34"/>
      <c r="BB413" s="34"/>
      <c r="BC413" s="34"/>
      <c r="BD413" s="34"/>
      <c r="BE413" s="34"/>
      <c r="BF413" s="34"/>
      <c r="BG413" s="34"/>
      <c r="BH413" s="34"/>
      <c r="BI413" s="34"/>
      <c r="BJ413" s="34"/>
      <c r="BK413" s="34"/>
      <c r="BL413" s="34"/>
      <c r="BM413" s="34"/>
      <c r="BN413" s="34"/>
      <c r="BO413" s="34"/>
      <c r="BP413" s="34"/>
      <c r="BQ413" s="34"/>
      <c r="BR413" s="63">
        <f t="shared" ref="BR413:CB413" si="234">SUM(BR414:BR417)</f>
        <v>38013.199999999997</v>
      </c>
      <c r="BS413" s="63"/>
      <c r="BT413" s="63">
        <f t="shared" si="234"/>
        <v>8812.15</v>
      </c>
      <c r="BU413" s="63">
        <f t="shared" si="234"/>
        <v>5010.83</v>
      </c>
      <c r="BV413" s="63">
        <f t="shared" si="234"/>
        <v>3628.5299999999997</v>
      </c>
      <c r="BW413" s="63">
        <f t="shared" si="234"/>
        <v>0</v>
      </c>
      <c r="BX413" s="63">
        <f t="shared" si="234"/>
        <v>0</v>
      </c>
      <c r="BY413" s="63">
        <f t="shared" si="234"/>
        <v>0</v>
      </c>
      <c r="BZ413" s="63">
        <f t="shared" si="234"/>
        <v>0</v>
      </c>
      <c r="CA413" s="63">
        <f t="shared" si="234"/>
        <v>0</v>
      </c>
      <c r="CB413" s="63">
        <f t="shared" si="234"/>
        <v>0</v>
      </c>
    </row>
    <row r="414" spans="1:80" ht="11.1" hidden="1" customHeight="1" outlineLevel="5" x14ac:dyDescent="0.2">
      <c r="A414" s="19" t="s">
        <v>427</v>
      </c>
      <c r="B414" s="64">
        <f t="shared" si="227"/>
        <v>1</v>
      </c>
      <c r="C414" s="37">
        <v>0</v>
      </c>
      <c r="D414" s="17">
        <v>13920.8</v>
      </c>
      <c r="E414" s="17">
        <v>77045.84</v>
      </c>
      <c r="F414" s="17">
        <v>5508.87</v>
      </c>
      <c r="G414" s="13"/>
      <c r="H414" s="13"/>
      <c r="I414" s="17">
        <v>10939.4</v>
      </c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7">
        <v>60597.57</v>
      </c>
      <c r="V414" s="13"/>
      <c r="W414" s="13"/>
      <c r="X414" s="12"/>
      <c r="Y414" s="13"/>
      <c r="Z414" s="13"/>
      <c r="AA414" s="13"/>
      <c r="AB414" s="13"/>
      <c r="AC414" s="13"/>
      <c r="AD414" s="13"/>
      <c r="AE414" s="13"/>
      <c r="AF414" s="13"/>
      <c r="AG414" s="16">
        <v>160</v>
      </c>
      <c r="AH414" s="16">
        <v>160</v>
      </c>
      <c r="AI414" s="17">
        <v>10037</v>
      </c>
      <c r="AJ414" s="13"/>
      <c r="AK414" s="13"/>
      <c r="AL414" s="13"/>
      <c r="AM414" s="13"/>
      <c r="AN414" s="13"/>
      <c r="AO414" s="17">
        <v>10037</v>
      </c>
      <c r="AP414" s="17">
        <v>80333.240000000005</v>
      </c>
      <c r="AQ414" s="17">
        <v>57512.44</v>
      </c>
      <c r="AR414" s="17">
        <v>13920.8</v>
      </c>
      <c r="AS414" s="13"/>
      <c r="AT414" s="17">
        <v>8900</v>
      </c>
      <c r="AU414" s="13"/>
      <c r="AV414" s="16">
        <v>596.4</v>
      </c>
      <c r="AW414" s="92"/>
      <c r="AX414" s="92"/>
      <c r="AY414" s="92"/>
      <c r="AZ414" s="92"/>
      <c r="BA414" s="92"/>
      <c r="BB414" s="92"/>
      <c r="BC414" s="92"/>
      <c r="BD414" s="92"/>
      <c r="BE414" s="92"/>
      <c r="BF414" s="92"/>
      <c r="BG414" s="92"/>
      <c r="BH414" s="92"/>
      <c r="BI414" s="92"/>
      <c r="BJ414" s="92"/>
      <c r="BK414" s="92"/>
      <c r="BL414" s="92"/>
      <c r="BM414" s="92"/>
      <c r="BN414" s="92"/>
      <c r="BO414" s="92"/>
      <c r="BP414" s="92"/>
      <c r="BQ414" s="92"/>
      <c r="BR414">
        <f>SUMIF('ОПС ЯН'!$A$5:$A$375,A414,'ОПС ЯН'!$B$5:$B$375)</f>
        <v>16985.28</v>
      </c>
      <c r="BT414">
        <f>SUMIF('ФОМС ЯН'!$A$5:$A$360,A414,'ФОМС ЯН'!$B$5:$B$360)</f>
        <v>3937.5</v>
      </c>
      <c r="BU414">
        <f>SUMIF('ФСС ЯН'!$A$5:$A$375,A414,'ФСС ЯН'!$B$5:$B$375)</f>
        <v>2238.9699999999998</v>
      </c>
      <c r="BV414">
        <f>SUMIF('ФСС НС ЯН'!$A$5:$A$375,A414,'ФСС НС ЯН'!$B$5:$B$375)</f>
        <v>1621.32</v>
      </c>
      <c r="BW414">
        <f t="shared" si="228"/>
        <v>0</v>
      </c>
      <c r="BX414">
        <f t="shared" si="229"/>
        <v>0</v>
      </c>
      <c r="BY414">
        <f t="shared" si="230"/>
        <v>0</v>
      </c>
      <c r="BZ414">
        <f t="shared" si="231"/>
        <v>0</v>
      </c>
      <c r="CA414">
        <f t="shared" si="232"/>
        <v>0</v>
      </c>
      <c r="CB414">
        <f t="shared" si="233"/>
        <v>0</v>
      </c>
    </row>
    <row r="415" spans="1:80" ht="11.1" hidden="1" customHeight="1" outlineLevel="5" x14ac:dyDescent="0.2">
      <c r="A415" s="19" t="s">
        <v>428</v>
      </c>
      <c r="B415" s="64">
        <f t="shared" si="227"/>
        <v>1</v>
      </c>
      <c r="C415" s="37">
        <v>15</v>
      </c>
      <c r="D415" s="17">
        <v>6357.8</v>
      </c>
      <c r="E415" s="17">
        <v>63526.87</v>
      </c>
      <c r="F415" s="17">
        <v>5691.63</v>
      </c>
      <c r="G415" s="13"/>
      <c r="H415" s="13"/>
      <c r="I415" s="17">
        <v>12302.2</v>
      </c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7">
        <v>45533.04</v>
      </c>
      <c r="V415" s="13"/>
      <c r="W415" s="13"/>
      <c r="X415" s="12"/>
      <c r="Y415" s="13"/>
      <c r="Z415" s="13"/>
      <c r="AA415" s="13"/>
      <c r="AB415" s="13"/>
      <c r="AC415" s="13"/>
      <c r="AD415" s="13"/>
      <c r="AE415" s="13"/>
      <c r="AF415" s="13"/>
      <c r="AG415" s="16">
        <v>800</v>
      </c>
      <c r="AH415" s="16">
        <v>800</v>
      </c>
      <c r="AI415" s="17">
        <v>8362</v>
      </c>
      <c r="AJ415" s="13"/>
      <c r="AK415" s="13"/>
      <c r="AL415" s="13"/>
      <c r="AM415" s="13"/>
      <c r="AN415" s="13"/>
      <c r="AO415" s="17">
        <v>8362</v>
      </c>
      <c r="AP415" s="17">
        <v>60423.47</v>
      </c>
      <c r="AQ415" s="17">
        <v>44565.67</v>
      </c>
      <c r="AR415" s="17">
        <v>6357.8</v>
      </c>
      <c r="AS415" s="13"/>
      <c r="AT415" s="17">
        <v>9500</v>
      </c>
      <c r="AU415" s="13"/>
      <c r="AV415" s="17">
        <v>1099.2</v>
      </c>
      <c r="AW415" s="93"/>
      <c r="AX415" s="93"/>
      <c r="AY415" s="93"/>
      <c r="AZ415" s="93"/>
      <c r="BA415" s="93"/>
      <c r="BB415" s="93"/>
      <c r="BC415" s="93"/>
      <c r="BD415" s="93"/>
      <c r="BE415" s="93"/>
      <c r="BF415" s="93"/>
      <c r="BG415" s="93"/>
      <c r="BH415" s="93"/>
      <c r="BI415" s="93"/>
      <c r="BJ415" s="93"/>
      <c r="BK415" s="93"/>
      <c r="BL415" s="93"/>
      <c r="BM415" s="93"/>
      <c r="BN415" s="93"/>
      <c r="BO415" s="93"/>
      <c r="BP415" s="93"/>
      <c r="BQ415" s="93"/>
      <c r="BR415">
        <f>SUMIF('ОПС ЯН'!$A$5:$A$375,A415,'ОПС ЯН'!$B$5:$B$375)</f>
        <v>14151.91</v>
      </c>
      <c r="BT415">
        <f>SUMIF('ФОМС ЯН'!$A$5:$A$360,A415,'ФОМС ЯН'!$B$5:$B$360)</f>
        <v>3280.67</v>
      </c>
      <c r="BU415">
        <f>SUMIF('ФСС ЯН'!$A$5:$A$375,A415,'ФСС ЯН'!$B$5:$B$375)</f>
        <v>1865.48</v>
      </c>
      <c r="BV415">
        <f>SUMIF('ФСС НС ЯН'!$A$5:$A$375,A415,'ФСС НС ЯН'!$B$5:$B$375)</f>
        <v>1350.86</v>
      </c>
      <c r="BW415">
        <f t="shared" si="228"/>
        <v>0</v>
      </c>
      <c r="BX415">
        <f t="shared" si="229"/>
        <v>0</v>
      </c>
      <c r="BY415">
        <f t="shared" si="230"/>
        <v>0</v>
      </c>
      <c r="BZ415">
        <f t="shared" si="231"/>
        <v>0</v>
      </c>
      <c r="CA415">
        <f t="shared" si="232"/>
        <v>0</v>
      </c>
      <c r="CB415">
        <f t="shared" si="233"/>
        <v>0</v>
      </c>
    </row>
    <row r="416" spans="1:80" ht="11.1" hidden="1" customHeight="1" outlineLevel="5" x14ac:dyDescent="0.2">
      <c r="A416" s="19" t="s">
        <v>429</v>
      </c>
      <c r="B416" s="64">
        <f t="shared" si="227"/>
        <v>1</v>
      </c>
      <c r="C416" s="37">
        <v>1</v>
      </c>
      <c r="D416" s="17">
        <v>1819</v>
      </c>
      <c r="E416" s="17">
        <v>29174.6</v>
      </c>
      <c r="F416" s="13"/>
      <c r="G416" s="13"/>
      <c r="H416" s="13"/>
      <c r="I416" s="17">
        <v>29174.6</v>
      </c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2"/>
      <c r="Y416" s="13"/>
      <c r="Z416" s="13"/>
      <c r="AA416" s="13"/>
      <c r="AB416" s="13"/>
      <c r="AC416" s="13"/>
      <c r="AD416" s="13"/>
      <c r="AE416" s="13"/>
      <c r="AF416" s="13"/>
      <c r="AG416" s="17">
        <v>2080</v>
      </c>
      <c r="AH416" s="17">
        <v>2080</v>
      </c>
      <c r="AI416" s="17">
        <v>4063</v>
      </c>
      <c r="AJ416" s="13"/>
      <c r="AK416" s="13"/>
      <c r="AL416" s="13"/>
      <c r="AM416" s="13"/>
      <c r="AN416" s="13"/>
      <c r="AO416" s="17">
        <v>4063</v>
      </c>
      <c r="AP416" s="17">
        <v>11819</v>
      </c>
      <c r="AQ416" s="13"/>
      <c r="AR416" s="17">
        <v>1819</v>
      </c>
      <c r="AS416" s="13"/>
      <c r="AT416" s="17">
        <v>10000</v>
      </c>
      <c r="AU416" s="13"/>
      <c r="AV416" s="17">
        <v>15111.6</v>
      </c>
      <c r="AW416" s="93"/>
      <c r="AX416" s="93"/>
      <c r="AY416" s="93"/>
      <c r="AZ416" s="93"/>
      <c r="BA416" s="93"/>
      <c r="BB416" s="93"/>
      <c r="BC416" s="93"/>
      <c r="BD416" s="93"/>
      <c r="BE416" s="93"/>
      <c r="BF416" s="93"/>
      <c r="BG416" s="93"/>
      <c r="BH416" s="93"/>
      <c r="BI416" s="93"/>
      <c r="BJ416" s="93"/>
      <c r="BK416" s="93"/>
      <c r="BL416" s="93"/>
      <c r="BM416" s="93"/>
      <c r="BN416" s="93"/>
      <c r="BO416" s="93"/>
      <c r="BP416" s="93"/>
      <c r="BQ416" s="93"/>
      <c r="BR416">
        <f>SUMIF('ОПС ЯН'!$A$5:$A$375,A416,'ОПС ЯН'!$B$5:$B$375)</f>
        <v>6876.01</v>
      </c>
      <c r="BT416">
        <f>SUMIF('ФОМС ЯН'!$A$5:$A$360,A416,'ФОМС ЯН'!$B$5:$B$360)</f>
        <v>1593.98</v>
      </c>
      <c r="BU416">
        <f>SUMIF('ФСС ЯН'!$A$5:$A$375,A416,'ФСС ЯН'!$B$5:$B$375)</f>
        <v>906.38</v>
      </c>
      <c r="BV416">
        <f>SUMIF('ФСС НС ЯН'!$A$5:$A$375,A416,'ФСС НС ЯН'!$B$5:$B$375)</f>
        <v>656.35</v>
      </c>
      <c r="BW416">
        <f t="shared" si="228"/>
        <v>0</v>
      </c>
      <c r="BX416">
        <f t="shared" si="229"/>
        <v>0</v>
      </c>
      <c r="BY416">
        <f t="shared" si="230"/>
        <v>0</v>
      </c>
      <c r="BZ416">
        <f t="shared" si="231"/>
        <v>0</v>
      </c>
      <c r="CA416">
        <f t="shared" si="232"/>
        <v>0</v>
      </c>
      <c r="CB416">
        <f t="shared" si="233"/>
        <v>0</v>
      </c>
    </row>
    <row r="417" spans="1:80" ht="11.1" hidden="1" customHeight="1" outlineLevel="5" x14ac:dyDescent="0.2">
      <c r="A417" s="19" t="s">
        <v>430</v>
      </c>
      <c r="B417" s="64">
        <f t="shared" si="227"/>
        <v>0</v>
      </c>
      <c r="C417" s="37">
        <v>21</v>
      </c>
      <c r="D417" s="17">
        <v>7104.8</v>
      </c>
      <c r="E417" s="12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2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7">
        <v>7104.8</v>
      </c>
      <c r="AQ417" s="13"/>
      <c r="AR417" s="17">
        <v>7104.8</v>
      </c>
      <c r="AS417" s="13"/>
      <c r="AT417" s="13"/>
      <c r="AU417" s="13"/>
      <c r="AV417" s="13"/>
      <c r="AW417" s="95"/>
      <c r="AX417" s="95"/>
      <c r="AY417" s="95"/>
      <c r="AZ417" s="95"/>
      <c r="BA417" s="95"/>
      <c r="BB417" s="95"/>
      <c r="BC417" s="95"/>
      <c r="BD417" s="95"/>
      <c r="BE417" s="95"/>
      <c r="BF417" s="95"/>
      <c r="BG417" s="95"/>
      <c r="BH417" s="95"/>
      <c r="BI417" s="95"/>
      <c r="BJ417" s="95"/>
      <c r="BK417" s="95"/>
      <c r="BL417" s="95"/>
      <c r="BM417" s="95"/>
      <c r="BN417" s="95"/>
      <c r="BO417" s="95"/>
      <c r="BP417" s="95"/>
      <c r="BQ417" s="95"/>
      <c r="BR417">
        <f>SUMIF('ОПС ЯН'!$A$5:$A$375,A417,'ОПС ЯН'!$B$5:$B$375)</f>
        <v>0</v>
      </c>
      <c r="BT417">
        <f>SUMIF('ФОМС ЯН'!$A$5:$A$360,A417,'ФОМС ЯН'!$B$5:$B$360)</f>
        <v>0</v>
      </c>
      <c r="BU417">
        <f>SUMIF('ФСС ЯН'!$A$5:$A$375,A417,'ФСС ЯН'!$B$5:$B$375)</f>
        <v>0</v>
      </c>
      <c r="BV417">
        <f>SUMIF('ФСС НС ЯН'!$A$5:$A$375,A417,'ФСС НС ЯН'!$B$5:$B$375)</f>
        <v>0</v>
      </c>
      <c r="BW417">
        <f t="shared" si="228"/>
        <v>0</v>
      </c>
      <c r="BX417">
        <f t="shared" si="229"/>
        <v>0</v>
      </c>
      <c r="BY417">
        <f t="shared" si="230"/>
        <v>0</v>
      </c>
      <c r="BZ417">
        <f t="shared" si="231"/>
        <v>0</v>
      </c>
      <c r="CA417">
        <f t="shared" si="232"/>
        <v>0</v>
      </c>
      <c r="CB417">
        <f t="shared" si="233"/>
        <v>0</v>
      </c>
    </row>
    <row r="418" spans="1:80" s="27" customFormat="1" ht="11.1" hidden="1" customHeight="1" outlineLevel="4" x14ac:dyDescent="0.2">
      <c r="A418" s="28" t="s">
        <v>204</v>
      </c>
      <c r="B418" s="63">
        <f>SUM(B419:B423)</f>
        <v>4</v>
      </c>
      <c r="C418" s="100"/>
      <c r="D418" s="36">
        <v>-1559.41</v>
      </c>
      <c r="E418" s="34">
        <v>160857.39000000001</v>
      </c>
      <c r="F418" s="26"/>
      <c r="G418" s="26"/>
      <c r="H418" s="34">
        <v>20172.25</v>
      </c>
      <c r="I418" s="34">
        <v>71104.539999999994</v>
      </c>
      <c r="J418" s="26"/>
      <c r="K418" s="26"/>
      <c r="L418" s="26"/>
      <c r="M418" s="26"/>
      <c r="N418" s="26"/>
      <c r="O418" s="26"/>
      <c r="P418" s="43">
        <v>366</v>
      </c>
      <c r="Q418" s="26"/>
      <c r="R418" s="26"/>
      <c r="S418" s="26"/>
      <c r="T418" s="26"/>
      <c r="U418" s="34">
        <v>69214.600000000006</v>
      </c>
      <c r="V418" s="26"/>
      <c r="W418" s="26"/>
      <c r="X418" s="25"/>
      <c r="Y418" s="26"/>
      <c r="Z418" s="26"/>
      <c r="AA418" s="26"/>
      <c r="AB418" s="26"/>
      <c r="AC418" s="26"/>
      <c r="AD418" s="26"/>
      <c r="AE418" s="26"/>
      <c r="AF418" s="26"/>
      <c r="AG418" s="34">
        <v>5390</v>
      </c>
      <c r="AH418" s="34">
        <v>5390</v>
      </c>
      <c r="AI418" s="34">
        <v>89685.35</v>
      </c>
      <c r="AJ418" s="34">
        <v>48047.81</v>
      </c>
      <c r="AK418" s="34">
        <v>20024.54</v>
      </c>
      <c r="AL418" s="26"/>
      <c r="AM418" s="26"/>
      <c r="AN418" s="26"/>
      <c r="AO418" s="34">
        <v>21613</v>
      </c>
      <c r="AP418" s="34">
        <v>53576.160000000003</v>
      </c>
      <c r="AQ418" s="34">
        <v>18064.98</v>
      </c>
      <c r="AR418" s="34">
        <v>7811.18</v>
      </c>
      <c r="AS418" s="26"/>
      <c r="AT418" s="34">
        <v>27700</v>
      </c>
      <c r="AU418" s="26"/>
      <c r="AV418" s="34">
        <v>16036.47</v>
      </c>
      <c r="AW418" s="34"/>
      <c r="AX418" s="34"/>
      <c r="AY418" s="34"/>
      <c r="AZ418" s="34"/>
      <c r="BA418" s="34"/>
      <c r="BB418" s="34"/>
      <c r="BC418" s="34"/>
      <c r="BD418" s="34"/>
      <c r="BE418" s="34"/>
      <c r="BF418" s="34"/>
      <c r="BG418" s="34"/>
      <c r="BH418" s="34"/>
      <c r="BI418" s="34"/>
      <c r="BJ418" s="34"/>
      <c r="BK418" s="34"/>
      <c r="BL418" s="34"/>
      <c r="BM418" s="34"/>
      <c r="BN418" s="34"/>
      <c r="BO418" s="34"/>
      <c r="BP418" s="34"/>
      <c r="BQ418" s="34"/>
      <c r="BR418" s="63">
        <f t="shared" ref="BR418:CB418" si="235">SUM(BR419:BR423)</f>
        <v>36574.429999999993</v>
      </c>
      <c r="BS418" s="63"/>
      <c r="BT418" s="63">
        <f t="shared" si="235"/>
        <v>8478.61</v>
      </c>
      <c r="BU418" s="63">
        <f t="shared" si="235"/>
        <v>4821.16</v>
      </c>
      <c r="BV418" s="63">
        <f t="shared" si="235"/>
        <v>3491.19</v>
      </c>
      <c r="BW418" s="63">
        <f t="shared" si="235"/>
        <v>0</v>
      </c>
      <c r="BX418" s="63">
        <f t="shared" si="235"/>
        <v>0</v>
      </c>
      <c r="BY418" s="63">
        <f t="shared" si="235"/>
        <v>0</v>
      </c>
      <c r="BZ418" s="63">
        <f t="shared" si="235"/>
        <v>0</v>
      </c>
      <c r="CA418" s="63">
        <f t="shared" si="235"/>
        <v>0</v>
      </c>
      <c r="CB418" s="63">
        <f t="shared" si="235"/>
        <v>0</v>
      </c>
    </row>
    <row r="419" spans="1:80" ht="11.1" hidden="1" customHeight="1" outlineLevel="5" x14ac:dyDescent="0.2">
      <c r="A419" s="19" t="s">
        <v>431</v>
      </c>
      <c r="B419" s="64">
        <f t="shared" si="227"/>
        <v>0</v>
      </c>
      <c r="C419" s="37">
        <v>10</v>
      </c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6">
        <v>16</v>
      </c>
      <c r="AQ419" s="13"/>
      <c r="AR419" s="16">
        <v>16</v>
      </c>
      <c r="AS419" s="13"/>
      <c r="AT419" s="13"/>
      <c r="AU419" s="13"/>
      <c r="AV419" s="15">
        <v>-16</v>
      </c>
      <c r="AW419" s="91"/>
      <c r="AX419" s="91"/>
      <c r="AY419" s="91"/>
      <c r="AZ419" s="91"/>
      <c r="BA419" s="91"/>
      <c r="BB419" s="91"/>
      <c r="BC419" s="91"/>
      <c r="BD419" s="91"/>
      <c r="BE419" s="91"/>
      <c r="BF419" s="91"/>
      <c r="BG419" s="91"/>
      <c r="BH419" s="91"/>
      <c r="BI419" s="91"/>
      <c r="BJ419" s="91"/>
      <c r="BK419" s="91"/>
      <c r="BL419" s="91"/>
      <c r="BM419" s="91"/>
      <c r="BN419" s="91"/>
      <c r="BO419" s="91"/>
      <c r="BP419" s="91"/>
      <c r="BQ419" s="91"/>
      <c r="BR419">
        <f>SUMIF('ОПС ЯН'!$A$5:$A$375,A419,'ОПС ЯН'!$B$5:$B$375)</f>
        <v>0</v>
      </c>
      <c r="BT419">
        <f>SUMIF('ФОМС ЯН'!$A$5:$A$360,A419,'ФОМС ЯН'!$B$5:$B$360)</f>
        <v>0</v>
      </c>
      <c r="BU419">
        <f>SUMIF('ФСС ЯН'!$A$5:$A$375,A419,'ФСС ЯН'!$B$5:$B$375)</f>
        <v>0</v>
      </c>
      <c r="BV419">
        <f>SUMIF('ФСС НС ЯН'!$A$5:$A$375,A419,'ФСС НС ЯН'!$B$5:$B$375)</f>
        <v>0</v>
      </c>
      <c r="BW419">
        <f t="shared" si="228"/>
        <v>0</v>
      </c>
      <c r="BX419">
        <f t="shared" si="229"/>
        <v>0</v>
      </c>
      <c r="BY419">
        <f t="shared" si="230"/>
        <v>0</v>
      </c>
      <c r="BZ419">
        <f t="shared" si="231"/>
        <v>0</v>
      </c>
      <c r="CA419">
        <f t="shared" si="232"/>
        <v>0</v>
      </c>
      <c r="CB419">
        <f t="shared" si="233"/>
        <v>0</v>
      </c>
    </row>
    <row r="420" spans="1:80" ht="11.1" hidden="1" customHeight="1" outlineLevel="5" x14ac:dyDescent="0.2">
      <c r="A420" s="19" t="s">
        <v>432</v>
      </c>
      <c r="B420" s="64">
        <f t="shared" si="227"/>
        <v>1</v>
      </c>
      <c r="C420" s="37">
        <v>10</v>
      </c>
      <c r="D420" s="17">
        <v>5474.69</v>
      </c>
      <c r="E420" s="17">
        <v>24218.75</v>
      </c>
      <c r="F420" s="13"/>
      <c r="G420" s="13"/>
      <c r="H420" s="17">
        <v>10330.75</v>
      </c>
      <c r="I420" s="17">
        <v>13888</v>
      </c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7">
        <v>2240</v>
      </c>
      <c r="AH420" s="17">
        <v>2240</v>
      </c>
      <c r="AI420" s="17">
        <v>3440</v>
      </c>
      <c r="AJ420" s="13"/>
      <c r="AK420" s="13"/>
      <c r="AL420" s="13"/>
      <c r="AM420" s="13"/>
      <c r="AN420" s="13"/>
      <c r="AO420" s="17">
        <v>3440</v>
      </c>
      <c r="AP420" s="17">
        <v>15474.69</v>
      </c>
      <c r="AQ420" s="13"/>
      <c r="AR420" s="17">
        <v>5474.69</v>
      </c>
      <c r="AS420" s="13"/>
      <c r="AT420" s="17">
        <v>10000</v>
      </c>
      <c r="AU420" s="13"/>
      <c r="AV420" s="17">
        <v>10778.75</v>
      </c>
      <c r="AW420" s="93"/>
      <c r="AX420" s="93"/>
      <c r="AY420" s="93"/>
      <c r="AZ420" s="93"/>
      <c r="BA420" s="93"/>
      <c r="BB420" s="93"/>
      <c r="BC420" s="93"/>
      <c r="BD420" s="93"/>
      <c r="BE420" s="93"/>
      <c r="BF420" s="93"/>
      <c r="BG420" s="93"/>
      <c r="BH420" s="93"/>
      <c r="BI420" s="93"/>
      <c r="BJ420" s="93"/>
      <c r="BK420" s="93"/>
      <c r="BL420" s="93"/>
      <c r="BM420" s="93"/>
      <c r="BN420" s="93"/>
      <c r="BO420" s="93"/>
      <c r="BP420" s="93"/>
      <c r="BQ420" s="93"/>
      <c r="BR420">
        <f>SUMIF('ОПС ЯН'!$A$5:$A$375,A420,'ОПС ЯН'!$B$5:$B$375)</f>
        <v>5820.93</v>
      </c>
      <c r="BT420">
        <f>SUMIF('ФОМС ЯН'!$A$5:$A$360,A420,'ФОМС ЯН'!$B$5:$B$360)</f>
        <v>1349.4</v>
      </c>
      <c r="BU420">
        <f>SUMIF('ФСС ЯН'!$A$5:$A$375,A420,'ФСС ЯН'!$B$5:$B$375)</f>
        <v>767.3</v>
      </c>
      <c r="BV420">
        <f>SUMIF('ФСС НС ЯН'!$A$5:$A$375,A420,'ФСС НС ЯН'!$B$5:$B$375)</f>
        <v>555.63</v>
      </c>
      <c r="BW420">
        <f t="shared" si="228"/>
        <v>0</v>
      </c>
      <c r="BX420">
        <f t="shared" si="229"/>
        <v>0</v>
      </c>
      <c r="BY420">
        <f t="shared" si="230"/>
        <v>0</v>
      </c>
      <c r="BZ420">
        <f t="shared" si="231"/>
        <v>0</v>
      </c>
      <c r="CA420">
        <f t="shared" si="232"/>
        <v>0</v>
      </c>
      <c r="CB420">
        <f t="shared" si="233"/>
        <v>0</v>
      </c>
    </row>
    <row r="421" spans="1:80" ht="11.1" hidden="1" customHeight="1" outlineLevel="5" x14ac:dyDescent="0.2">
      <c r="A421" s="19" t="s">
        <v>433</v>
      </c>
      <c r="B421" s="64">
        <f t="shared" si="227"/>
        <v>1</v>
      </c>
      <c r="C421" s="37">
        <v>5</v>
      </c>
      <c r="D421" s="18">
        <v>-9351.39</v>
      </c>
      <c r="E421" s="17">
        <v>37327.730000000003</v>
      </c>
      <c r="F421" s="13"/>
      <c r="G421" s="13"/>
      <c r="H421" s="13"/>
      <c r="I421" s="17">
        <v>37175.230000000003</v>
      </c>
      <c r="J421" s="13"/>
      <c r="K421" s="13"/>
      <c r="L421" s="13"/>
      <c r="M421" s="13"/>
      <c r="N421" s="13"/>
      <c r="O421" s="13"/>
      <c r="P421" s="16">
        <v>152.5</v>
      </c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7">
        <v>2010</v>
      </c>
      <c r="AH421" s="17">
        <v>2010</v>
      </c>
      <c r="AI421" s="17">
        <v>21220.87</v>
      </c>
      <c r="AJ421" s="17">
        <v>16106.87</v>
      </c>
      <c r="AK421" s="13"/>
      <c r="AL421" s="13"/>
      <c r="AM421" s="13"/>
      <c r="AN421" s="13"/>
      <c r="AO421" s="17">
        <v>5114</v>
      </c>
      <c r="AP421" s="17">
        <v>8700</v>
      </c>
      <c r="AQ421" s="13"/>
      <c r="AR421" s="13"/>
      <c r="AS421" s="13"/>
      <c r="AT421" s="17">
        <v>8700</v>
      </c>
      <c r="AU421" s="13"/>
      <c r="AV421" s="18">
        <v>-1944.53</v>
      </c>
      <c r="AW421" s="94"/>
      <c r="AX421" s="94"/>
      <c r="AY421" s="94"/>
      <c r="AZ421" s="94"/>
      <c r="BA421" s="94"/>
      <c r="BB421" s="94"/>
      <c r="BC421" s="94"/>
      <c r="BD421" s="94"/>
      <c r="BE421" s="94"/>
      <c r="BF421" s="94"/>
      <c r="BG421" s="94"/>
      <c r="BH421" s="94"/>
      <c r="BI421" s="94"/>
      <c r="BJ421" s="94"/>
      <c r="BK421" s="94"/>
      <c r="BL421" s="94"/>
      <c r="BM421" s="94"/>
      <c r="BN421" s="94"/>
      <c r="BO421" s="94"/>
      <c r="BP421" s="94"/>
      <c r="BQ421" s="94"/>
      <c r="BR421">
        <f>SUMIF('ОПС ЯН'!$A$5:$A$375,A421,'ОПС ЯН'!$B$5:$B$375)</f>
        <v>8654.2999999999993</v>
      </c>
      <c r="BT421">
        <f>SUMIF('ФОМС ЯН'!$A$5:$A$360,A421,'ФОМС ЯН'!$B$5:$B$360)</f>
        <v>2006.22</v>
      </c>
      <c r="BU421">
        <f>SUMIF('ФСС ЯН'!$A$5:$A$375,A421,'ФСС ЯН'!$B$5:$B$375)</f>
        <v>1140.79</v>
      </c>
      <c r="BV421">
        <f>SUMIF('ФСС НС ЯН'!$A$5:$A$375,A421,'ФСС НС ЯН'!$B$5:$B$375)</f>
        <v>826.09</v>
      </c>
      <c r="BW421">
        <f t="shared" si="228"/>
        <v>0</v>
      </c>
      <c r="BX421">
        <f t="shared" si="229"/>
        <v>0</v>
      </c>
      <c r="BY421">
        <f t="shared" si="230"/>
        <v>0</v>
      </c>
      <c r="BZ421">
        <f t="shared" si="231"/>
        <v>0</v>
      </c>
      <c r="CA421">
        <f t="shared" si="232"/>
        <v>0</v>
      </c>
      <c r="CB421">
        <f t="shared" si="233"/>
        <v>0</v>
      </c>
    </row>
    <row r="422" spans="1:80" ht="11.1" hidden="1" customHeight="1" outlineLevel="5" x14ac:dyDescent="0.2">
      <c r="A422" s="19" t="s">
        <v>434</v>
      </c>
      <c r="B422" s="64">
        <f t="shared" si="227"/>
        <v>1</v>
      </c>
      <c r="C422" s="37">
        <v>17</v>
      </c>
      <c r="D422" s="17">
        <v>2320.4899999999998</v>
      </c>
      <c r="E422" s="17">
        <v>88178.1</v>
      </c>
      <c r="F422" s="13"/>
      <c r="G422" s="13"/>
      <c r="H422" s="17">
        <v>5596.69</v>
      </c>
      <c r="I422" s="17">
        <v>13153.31</v>
      </c>
      <c r="J422" s="13"/>
      <c r="K422" s="13"/>
      <c r="L422" s="13"/>
      <c r="M422" s="13"/>
      <c r="N422" s="13"/>
      <c r="O422" s="13"/>
      <c r="P422" s="16">
        <v>213.5</v>
      </c>
      <c r="Q422" s="13"/>
      <c r="R422" s="13"/>
      <c r="S422" s="13"/>
      <c r="T422" s="13"/>
      <c r="U422" s="17">
        <v>69214.600000000006</v>
      </c>
      <c r="V422" s="13"/>
      <c r="W422" s="13"/>
      <c r="X422" s="12"/>
      <c r="Y422" s="13"/>
      <c r="Z422" s="13"/>
      <c r="AA422" s="13"/>
      <c r="AB422" s="13"/>
      <c r="AC422" s="13"/>
      <c r="AD422" s="13"/>
      <c r="AE422" s="13"/>
      <c r="AF422" s="13"/>
      <c r="AG422" s="16">
        <v>480</v>
      </c>
      <c r="AH422" s="16">
        <v>480</v>
      </c>
      <c r="AI422" s="17">
        <v>63491.48</v>
      </c>
      <c r="AJ422" s="17">
        <v>31940.94</v>
      </c>
      <c r="AK422" s="17">
        <v>20024.54</v>
      </c>
      <c r="AL422" s="13"/>
      <c r="AM422" s="13"/>
      <c r="AN422" s="13"/>
      <c r="AO422" s="17">
        <v>11526</v>
      </c>
      <c r="AP422" s="17">
        <v>23385.47</v>
      </c>
      <c r="AQ422" s="17">
        <v>18064.98</v>
      </c>
      <c r="AR422" s="17">
        <v>2320.4899999999998</v>
      </c>
      <c r="AS422" s="13"/>
      <c r="AT422" s="17">
        <v>3000</v>
      </c>
      <c r="AU422" s="13"/>
      <c r="AV422" s="17">
        <v>3621.64</v>
      </c>
      <c r="AW422" s="93"/>
      <c r="AX422" s="93"/>
      <c r="AY422" s="93"/>
      <c r="AZ422" s="93"/>
      <c r="BA422" s="93"/>
      <c r="BB422" s="93"/>
      <c r="BC422" s="93"/>
      <c r="BD422" s="93"/>
      <c r="BE422" s="93"/>
      <c r="BF422" s="93"/>
      <c r="BG422" s="93"/>
      <c r="BH422" s="93"/>
      <c r="BI422" s="93"/>
      <c r="BJ422" s="93"/>
      <c r="BK422" s="93"/>
      <c r="BL422" s="93"/>
      <c r="BM422" s="93"/>
      <c r="BN422" s="93"/>
      <c r="BO422" s="93"/>
      <c r="BP422" s="93"/>
      <c r="BQ422" s="93"/>
      <c r="BR422">
        <f>SUMIF('ОПС ЯН'!$A$5:$A$375,A422,'ОПС ЯН'!$B$5:$B$375)</f>
        <v>19504.78</v>
      </c>
      <c r="BT422">
        <f>SUMIF('ФОМС ЯН'!$A$5:$A$360,A422,'ФОМС ЯН'!$B$5:$B$360)</f>
        <v>4521.5600000000004</v>
      </c>
      <c r="BU422">
        <f>SUMIF('ФСС ЯН'!$A$5:$A$375,A422,'ФСС ЯН'!$B$5:$B$375)</f>
        <v>2571.08</v>
      </c>
      <c r="BV422">
        <f>SUMIF('ФСС НС ЯН'!$A$5:$A$375,A422,'ФСС НС ЯН'!$B$5:$B$375)</f>
        <v>1861.82</v>
      </c>
      <c r="BW422">
        <f t="shared" si="228"/>
        <v>0</v>
      </c>
      <c r="BX422">
        <f t="shared" si="229"/>
        <v>0</v>
      </c>
      <c r="BY422">
        <f t="shared" si="230"/>
        <v>0</v>
      </c>
      <c r="BZ422">
        <f t="shared" si="231"/>
        <v>0</v>
      </c>
      <c r="CA422">
        <f t="shared" si="232"/>
        <v>0</v>
      </c>
      <c r="CB422">
        <f t="shared" si="233"/>
        <v>0</v>
      </c>
    </row>
    <row r="423" spans="1:80" ht="11.1" hidden="1" customHeight="1" outlineLevel="5" x14ac:dyDescent="0.2">
      <c r="A423" s="19" t="s">
        <v>435</v>
      </c>
      <c r="B423" s="64">
        <f t="shared" si="227"/>
        <v>1</v>
      </c>
      <c r="C423" s="37">
        <v>5</v>
      </c>
      <c r="D423" s="15">
        <v>-3.2</v>
      </c>
      <c r="E423" s="17">
        <v>11132.81</v>
      </c>
      <c r="F423" s="13"/>
      <c r="G423" s="13"/>
      <c r="H423" s="17">
        <v>4244.8100000000004</v>
      </c>
      <c r="I423" s="17">
        <v>6888</v>
      </c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2"/>
      <c r="Y423" s="13"/>
      <c r="Z423" s="13"/>
      <c r="AA423" s="13"/>
      <c r="AB423" s="13"/>
      <c r="AC423" s="13"/>
      <c r="AD423" s="13"/>
      <c r="AE423" s="13"/>
      <c r="AF423" s="13"/>
      <c r="AG423" s="16">
        <v>660</v>
      </c>
      <c r="AH423" s="16">
        <v>660</v>
      </c>
      <c r="AI423" s="17">
        <v>1533</v>
      </c>
      <c r="AJ423" s="13"/>
      <c r="AK423" s="13"/>
      <c r="AL423" s="13"/>
      <c r="AM423" s="13"/>
      <c r="AN423" s="13"/>
      <c r="AO423" s="17">
        <v>1533</v>
      </c>
      <c r="AP423" s="17">
        <v>6000</v>
      </c>
      <c r="AQ423" s="13"/>
      <c r="AR423" s="13"/>
      <c r="AS423" s="13"/>
      <c r="AT423" s="17">
        <v>6000</v>
      </c>
      <c r="AU423" s="13"/>
      <c r="AV423" s="17">
        <v>3596.61</v>
      </c>
      <c r="AW423" s="93"/>
      <c r="AX423" s="93"/>
      <c r="AY423" s="93"/>
      <c r="AZ423" s="93"/>
      <c r="BA423" s="93"/>
      <c r="BB423" s="93"/>
      <c r="BC423" s="93"/>
      <c r="BD423" s="93"/>
      <c r="BE423" s="93"/>
      <c r="BF423" s="93"/>
      <c r="BG423" s="93"/>
      <c r="BH423" s="93"/>
      <c r="BI423" s="93"/>
      <c r="BJ423" s="93"/>
      <c r="BK423" s="93"/>
      <c r="BL423" s="93"/>
      <c r="BM423" s="93"/>
      <c r="BN423" s="93"/>
      <c r="BO423" s="93"/>
      <c r="BP423" s="93"/>
      <c r="BQ423" s="93"/>
      <c r="BR423">
        <f>SUMIF('ОПС ЯН'!$A$5:$A$375,A423,'ОПС ЯН'!$B$5:$B$375)</f>
        <v>2594.42</v>
      </c>
      <c r="BT423">
        <f>SUMIF('ФОМС ЯН'!$A$5:$A$360,A423,'ФОМС ЯН'!$B$5:$B$360)</f>
        <v>601.42999999999995</v>
      </c>
      <c r="BU423">
        <f>SUMIF('ФСС ЯН'!$A$5:$A$375,A423,'ФСС ЯН'!$B$5:$B$375)</f>
        <v>341.99</v>
      </c>
      <c r="BV423">
        <f>SUMIF('ФСС НС ЯН'!$A$5:$A$375,A423,'ФСС НС ЯН'!$B$5:$B$375)</f>
        <v>247.65</v>
      </c>
      <c r="BW423">
        <f t="shared" si="228"/>
        <v>0</v>
      </c>
      <c r="BX423">
        <f t="shared" si="229"/>
        <v>0</v>
      </c>
      <c r="BY423">
        <f t="shared" si="230"/>
        <v>0</v>
      </c>
      <c r="BZ423">
        <f t="shared" si="231"/>
        <v>0</v>
      </c>
      <c r="CA423">
        <f t="shared" si="232"/>
        <v>0</v>
      </c>
      <c r="CB423">
        <f t="shared" si="233"/>
        <v>0</v>
      </c>
    </row>
    <row r="424" spans="1:80" s="27" customFormat="1" ht="11.1" hidden="1" customHeight="1" outlineLevel="4" x14ac:dyDescent="0.2">
      <c r="A424" s="28" t="s">
        <v>210</v>
      </c>
      <c r="B424" s="63">
        <f>SUM(B425:B430)</f>
        <v>5</v>
      </c>
      <c r="C424" s="100"/>
      <c r="D424" s="34">
        <v>30769.59</v>
      </c>
      <c r="E424" s="34">
        <v>91376.09</v>
      </c>
      <c r="F424" s="26"/>
      <c r="G424" s="34">
        <v>6250</v>
      </c>
      <c r="H424" s="34">
        <v>3280.01</v>
      </c>
      <c r="I424" s="34">
        <v>81846.080000000002</v>
      </c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5"/>
      <c r="Y424" s="26"/>
      <c r="Z424" s="26"/>
      <c r="AA424" s="26"/>
      <c r="AB424" s="26"/>
      <c r="AC424" s="26"/>
      <c r="AD424" s="26"/>
      <c r="AE424" s="26"/>
      <c r="AF424" s="26"/>
      <c r="AG424" s="34">
        <v>3990</v>
      </c>
      <c r="AH424" s="34">
        <v>3990</v>
      </c>
      <c r="AI424" s="34">
        <v>18843.439999999999</v>
      </c>
      <c r="AJ424" s="34">
        <v>7018.44</v>
      </c>
      <c r="AK424" s="26"/>
      <c r="AL424" s="26"/>
      <c r="AM424" s="26"/>
      <c r="AN424" s="26"/>
      <c r="AO424" s="34">
        <v>11825</v>
      </c>
      <c r="AP424" s="34">
        <v>71132.77</v>
      </c>
      <c r="AQ424" s="26"/>
      <c r="AR424" s="34">
        <v>36832.769999999997</v>
      </c>
      <c r="AS424" s="26"/>
      <c r="AT424" s="34">
        <v>34300</v>
      </c>
      <c r="AU424" s="26"/>
      <c r="AV424" s="34">
        <v>32169.47</v>
      </c>
      <c r="AW424" s="34"/>
      <c r="AX424" s="34"/>
      <c r="AY424" s="34"/>
      <c r="AZ424" s="34"/>
      <c r="BA424" s="34"/>
      <c r="BB424" s="34"/>
      <c r="BC424" s="34"/>
      <c r="BD424" s="34"/>
      <c r="BE424" s="34"/>
      <c r="BF424" s="34"/>
      <c r="BG424" s="34"/>
      <c r="BH424" s="34"/>
      <c r="BI424" s="34"/>
      <c r="BJ424" s="34"/>
      <c r="BK424" s="34"/>
      <c r="BL424" s="34"/>
      <c r="BM424" s="34"/>
      <c r="BN424" s="34"/>
      <c r="BO424" s="34"/>
      <c r="BP424" s="34"/>
      <c r="BQ424" s="34"/>
      <c r="BR424" s="63">
        <f t="shared" ref="BR424:CB424" si="236">SUM(BR425:BR430)</f>
        <v>20980.54</v>
      </c>
      <c r="BS424" s="63"/>
      <c r="BT424" s="63">
        <f t="shared" si="236"/>
        <v>4863.68</v>
      </c>
      <c r="BU424" s="63">
        <f t="shared" si="236"/>
        <v>2765.6099999999997</v>
      </c>
      <c r="BV424" s="63">
        <f t="shared" si="236"/>
        <v>2002.7000000000003</v>
      </c>
      <c r="BW424" s="63">
        <f t="shared" si="236"/>
        <v>0</v>
      </c>
      <c r="BX424" s="63">
        <f t="shared" si="236"/>
        <v>0</v>
      </c>
      <c r="BY424" s="63">
        <f t="shared" si="236"/>
        <v>0</v>
      </c>
      <c r="BZ424" s="63">
        <f t="shared" si="236"/>
        <v>0</v>
      </c>
      <c r="CA424" s="63">
        <f t="shared" si="236"/>
        <v>0</v>
      </c>
      <c r="CB424" s="63">
        <f t="shared" si="236"/>
        <v>0</v>
      </c>
    </row>
    <row r="425" spans="1:80" ht="11.1" hidden="1" customHeight="1" outlineLevel="5" x14ac:dyDescent="0.2">
      <c r="A425" s="19" t="s">
        <v>436</v>
      </c>
      <c r="B425" s="64">
        <f t="shared" si="227"/>
        <v>1</v>
      </c>
      <c r="C425" s="37">
        <v>19</v>
      </c>
      <c r="D425" s="17">
        <v>11791.41</v>
      </c>
      <c r="E425" s="17">
        <v>29118.34</v>
      </c>
      <c r="F425" s="13"/>
      <c r="G425" s="13"/>
      <c r="H425" s="13"/>
      <c r="I425" s="17">
        <v>29118.34</v>
      </c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6">
        <v>480</v>
      </c>
      <c r="AH425" s="16">
        <v>480</v>
      </c>
      <c r="AI425" s="17">
        <v>3848</v>
      </c>
      <c r="AJ425" s="13"/>
      <c r="AK425" s="13"/>
      <c r="AL425" s="13"/>
      <c r="AM425" s="13"/>
      <c r="AN425" s="13"/>
      <c r="AO425" s="17">
        <v>3848</v>
      </c>
      <c r="AP425" s="17">
        <v>26791.41</v>
      </c>
      <c r="AQ425" s="13"/>
      <c r="AR425" s="17">
        <v>11791.41</v>
      </c>
      <c r="AS425" s="13"/>
      <c r="AT425" s="17">
        <v>15000</v>
      </c>
      <c r="AU425" s="13"/>
      <c r="AV425" s="17">
        <v>10270.34</v>
      </c>
      <c r="AW425" s="93"/>
      <c r="AX425" s="93"/>
      <c r="AY425" s="93"/>
      <c r="AZ425" s="93"/>
      <c r="BA425" s="93"/>
      <c r="BB425" s="93"/>
      <c r="BC425" s="93"/>
      <c r="BD425" s="93"/>
      <c r="BE425" s="93"/>
      <c r="BF425" s="93"/>
      <c r="BG425" s="93"/>
      <c r="BH425" s="93"/>
      <c r="BI425" s="93"/>
      <c r="BJ425" s="93"/>
      <c r="BK425" s="93"/>
      <c r="BL425" s="93"/>
      <c r="BM425" s="93"/>
      <c r="BN425" s="93"/>
      <c r="BO425" s="93"/>
      <c r="BP425" s="93"/>
      <c r="BQ425" s="93"/>
      <c r="BR425">
        <f>SUMIF('ОПС ЯН'!$A$5:$A$375,A425,'ОПС ЯН'!$B$5:$B$375)</f>
        <v>6511.63</v>
      </c>
      <c r="BT425">
        <f>SUMIF('ФОМС ЯН'!$A$5:$A$360,A425,'ФОМС ЯН'!$B$5:$B$360)</f>
        <v>1509.52</v>
      </c>
      <c r="BU425">
        <f>SUMIF('ФСС ЯН'!$A$5:$A$375,A425,'ФСС ЯН'!$B$5:$B$375)</f>
        <v>858.35</v>
      </c>
      <c r="BV425">
        <f>SUMIF('ФСС НС ЯН'!$A$5:$A$375,A425,'ФСС НС ЯН'!$B$5:$B$375)</f>
        <v>621.57000000000005</v>
      </c>
      <c r="BW425">
        <f t="shared" si="228"/>
        <v>0</v>
      </c>
      <c r="BX425">
        <f t="shared" si="229"/>
        <v>0</v>
      </c>
      <c r="BY425">
        <f t="shared" si="230"/>
        <v>0</v>
      </c>
      <c r="BZ425">
        <f t="shared" si="231"/>
        <v>0</v>
      </c>
      <c r="CA425">
        <f t="shared" si="232"/>
        <v>0</v>
      </c>
      <c r="CB425">
        <f t="shared" si="233"/>
        <v>0</v>
      </c>
    </row>
    <row r="426" spans="1:80" ht="11.1" hidden="1" customHeight="1" outlineLevel="5" x14ac:dyDescent="0.2">
      <c r="A426" s="19" t="s">
        <v>437</v>
      </c>
      <c r="B426" s="64">
        <f t="shared" si="227"/>
        <v>1</v>
      </c>
      <c r="C426" s="37">
        <v>25</v>
      </c>
      <c r="D426" s="13"/>
      <c r="E426" s="17">
        <v>1562.5</v>
      </c>
      <c r="F426" s="13"/>
      <c r="G426" s="13"/>
      <c r="H426" s="16">
        <v>666.5</v>
      </c>
      <c r="I426" s="16">
        <v>896</v>
      </c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2"/>
      <c r="Y426" s="13"/>
      <c r="Z426" s="13"/>
      <c r="AA426" s="13"/>
      <c r="AB426" s="13"/>
      <c r="AC426" s="13"/>
      <c r="AD426" s="13"/>
      <c r="AE426" s="13"/>
      <c r="AF426" s="13"/>
      <c r="AG426" s="16">
        <v>840</v>
      </c>
      <c r="AH426" s="16">
        <v>840</v>
      </c>
      <c r="AI426" s="17">
        <v>1562.5</v>
      </c>
      <c r="AJ426" s="17">
        <v>1250.5</v>
      </c>
      <c r="AK426" s="13"/>
      <c r="AL426" s="13"/>
      <c r="AM426" s="13"/>
      <c r="AN426" s="13"/>
      <c r="AO426" s="16">
        <v>312</v>
      </c>
      <c r="AP426" s="13"/>
      <c r="AQ426" s="13"/>
      <c r="AR426" s="13"/>
      <c r="AS426" s="13"/>
      <c r="AT426" s="13"/>
      <c r="AU426" s="13"/>
      <c r="AV426" s="13"/>
      <c r="AW426" s="95"/>
      <c r="AX426" s="95"/>
      <c r="AY426" s="95"/>
      <c r="AZ426" s="95"/>
      <c r="BA426" s="95"/>
      <c r="BB426" s="95"/>
      <c r="BC426" s="95"/>
      <c r="BD426" s="95"/>
      <c r="BE426" s="95"/>
      <c r="BF426" s="95"/>
      <c r="BG426" s="95"/>
      <c r="BH426" s="95"/>
      <c r="BI426" s="95"/>
      <c r="BJ426" s="95"/>
      <c r="BK426" s="95"/>
      <c r="BL426" s="95"/>
      <c r="BM426" s="95"/>
      <c r="BN426" s="95"/>
      <c r="BO426" s="95"/>
      <c r="BP426" s="95"/>
      <c r="BQ426" s="95"/>
      <c r="BR426">
        <f>SUMIF('ОПС ЯН'!$A$5:$A$375,A426,'ОПС ЯН'!$B$5:$B$375)</f>
        <v>528.54999999999995</v>
      </c>
      <c r="BT426">
        <f>SUMIF('ФОМС ЯН'!$A$5:$A$360,A426,'ФОМС ЯН'!$B$5:$B$360)</f>
        <v>122.53</v>
      </c>
      <c r="BU426">
        <f>SUMIF('ФСС ЯН'!$A$5:$A$375,A426,'ФСС ЯН'!$B$5:$B$375)</f>
        <v>69.67</v>
      </c>
      <c r="BV426">
        <f>SUMIF('ФСС НС ЯН'!$A$5:$A$375,A426,'ФСС НС ЯН'!$B$5:$B$375)</f>
        <v>50.45</v>
      </c>
      <c r="BW426">
        <f t="shared" si="228"/>
        <v>0</v>
      </c>
      <c r="BX426">
        <f t="shared" si="229"/>
        <v>0</v>
      </c>
      <c r="BY426">
        <f t="shared" si="230"/>
        <v>0</v>
      </c>
      <c r="BZ426">
        <f t="shared" si="231"/>
        <v>0</v>
      </c>
      <c r="CA426">
        <f t="shared" si="232"/>
        <v>0</v>
      </c>
      <c r="CB426">
        <f t="shared" si="233"/>
        <v>0</v>
      </c>
    </row>
    <row r="427" spans="1:80" ht="11.1" hidden="1" customHeight="1" outlineLevel="5" x14ac:dyDescent="0.2">
      <c r="A427" s="19" t="s">
        <v>438</v>
      </c>
      <c r="B427" s="64">
        <f t="shared" si="227"/>
        <v>0</v>
      </c>
      <c r="C427" s="102" t="s">
        <v>665</v>
      </c>
      <c r="D427" s="15">
        <v>-1</v>
      </c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  <c r="AU427" s="13"/>
      <c r="AV427" s="15">
        <v>-1</v>
      </c>
      <c r="AW427" s="91"/>
      <c r="AX427" s="91"/>
      <c r="AY427" s="91"/>
      <c r="AZ427" s="91"/>
      <c r="BA427" s="91"/>
      <c r="BB427" s="91"/>
      <c r="BC427" s="91"/>
      <c r="BD427" s="91"/>
      <c r="BE427" s="91"/>
      <c r="BF427" s="91"/>
      <c r="BG427" s="91"/>
      <c r="BH427" s="91"/>
      <c r="BI427" s="91"/>
      <c r="BJ427" s="91"/>
      <c r="BK427" s="91"/>
      <c r="BL427" s="91"/>
      <c r="BM427" s="91"/>
      <c r="BN427" s="91"/>
      <c r="BO427" s="91"/>
      <c r="BP427" s="91"/>
      <c r="BQ427" s="91"/>
      <c r="BR427">
        <f>SUMIF('ОПС ЯН'!$A$5:$A$375,A427,'ОПС ЯН'!$B$5:$B$375)</f>
        <v>0</v>
      </c>
      <c r="BT427">
        <f>SUMIF('ФОМС ЯН'!$A$5:$A$360,A427,'ФОМС ЯН'!$B$5:$B$360)</f>
        <v>0</v>
      </c>
      <c r="BU427">
        <f>SUMIF('ФСС ЯН'!$A$5:$A$375,A427,'ФСС ЯН'!$B$5:$B$375)</f>
        <v>0</v>
      </c>
      <c r="BV427">
        <f>SUMIF('ФСС НС ЯН'!$A$5:$A$375,A427,'ФСС НС ЯН'!$B$5:$B$375)</f>
        <v>0</v>
      </c>
      <c r="BW427">
        <f t="shared" si="228"/>
        <v>0</v>
      </c>
      <c r="BX427">
        <f t="shared" si="229"/>
        <v>0</v>
      </c>
      <c r="BY427">
        <f t="shared" si="230"/>
        <v>0</v>
      </c>
      <c r="BZ427">
        <f t="shared" si="231"/>
        <v>0</v>
      </c>
      <c r="CA427">
        <f t="shared" si="232"/>
        <v>0</v>
      </c>
      <c r="CB427">
        <f t="shared" si="233"/>
        <v>0</v>
      </c>
    </row>
    <row r="428" spans="1:80" ht="11.1" hidden="1" customHeight="1" outlineLevel="5" x14ac:dyDescent="0.2">
      <c r="A428" s="19" t="s">
        <v>439</v>
      </c>
      <c r="B428" s="64">
        <f t="shared" si="227"/>
        <v>1</v>
      </c>
      <c r="C428" s="37">
        <v>25</v>
      </c>
      <c r="D428" s="18">
        <v>-6062.18</v>
      </c>
      <c r="E428" s="17">
        <v>8203.1299999999992</v>
      </c>
      <c r="F428" s="13"/>
      <c r="G428" s="13"/>
      <c r="H428" s="17">
        <v>2613.5100000000002</v>
      </c>
      <c r="I428" s="17">
        <v>5589.62</v>
      </c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2"/>
      <c r="Y428" s="13"/>
      <c r="Z428" s="13"/>
      <c r="AA428" s="13"/>
      <c r="AB428" s="13"/>
      <c r="AC428" s="13"/>
      <c r="AD428" s="13"/>
      <c r="AE428" s="13"/>
      <c r="AF428" s="13"/>
      <c r="AG428" s="16">
        <v>480</v>
      </c>
      <c r="AH428" s="16">
        <v>480</v>
      </c>
      <c r="AI428" s="16">
        <v>557</v>
      </c>
      <c r="AJ428" s="13"/>
      <c r="AK428" s="13"/>
      <c r="AL428" s="13"/>
      <c r="AM428" s="13"/>
      <c r="AN428" s="13"/>
      <c r="AO428" s="16">
        <v>557</v>
      </c>
      <c r="AP428" s="13"/>
      <c r="AQ428" s="13"/>
      <c r="AR428" s="13"/>
      <c r="AS428" s="13"/>
      <c r="AT428" s="13"/>
      <c r="AU428" s="13"/>
      <c r="AV428" s="17">
        <v>1583.95</v>
      </c>
      <c r="AW428" s="93"/>
      <c r="AX428" s="93"/>
      <c r="AY428" s="93"/>
      <c r="AZ428" s="93"/>
      <c r="BA428" s="93"/>
      <c r="BB428" s="93"/>
      <c r="BC428" s="93"/>
      <c r="BD428" s="93"/>
      <c r="BE428" s="93"/>
      <c r="BF428" s="93"/>
      <c r="BG428" s="93"/>
      <c r="BH428" s="93"/>
      <c r="BI428" s="93"/>
      <c r="BJ428" s="93"/>
      <c r="BK428" s="93"/>
      <c r="BL428" s="93"/>
      <c r="BM428" s="93"/>
      <c r="BN428" s="93"/>
      <c r="BO428" s="93"/>
      <c r="BP428" s="93"/>
      <c r="BQ428" s="93"/>
      <c r="BR428">
        <f>SUMIF('ОПС ЯН'!$A$5:$A$375,A428,'ОПС ЯН'!$B$5:$B$375)</f>
        <v>1910.29</v>
      </c>
      <c r="BT428">
        <f>SUMIF('ФОМС ЯН'!$A$5:$A$360,A428,'ФОМС ЯН'!$B$5:$B$360)</f>
        <v>442.84</v>
      </c>
      <c r="BU428">
        <f>SUMIF('ФСС ЯН'!$A$5:$A$375,A428,'ФСС ЯН'!$B$5:$B$375)</f>
        <v>251.81</v>
      </c>
      <c r="BV428">
        <f>SUMIF('ФСС НС ЯН'!$A$5:$A$375,A428,'ФСС НС ЯН'!$B$5:$B$375)</f>
        <v>182.35</v>
      </c>
      <c r="BW428">
        <f t="shared" si="228"/>
        <v>0</v>
      </c>
      <c r="BX428">
        <f t="shared" si="229"/>
        <v>0</v>
      </c>
      <c r="BY428">
        <f t="shared" si="230"/>
        <v>0</v>
      </c>
      <c r="BZ428">
        <f t="shared" si="231"/>
        <v>0</v>
      </c>
      <c r="CA428">
        <f t="shared" si="232"/>
        <v>0</v>
      </c>
      <c r="CB428">
        <f t="shared" si="233"/>
        <v>0</v>
      </c>
    </row>
    <row r="429" spans="1:80" ht="11.1" hidden="1" customHeight="1" outlineLevel="5" x14ac:dyDescent="0.2">
      <c r="A429" s="19" t="s">
        <v>440</v>
      </c>
      <c r="B429" s="64">
        <f t="shared" si="227"/>
        <v>1</v>
      </c>
      <c r="C429" s="37">
        <v>25</v>
      </c>
      <c r="D429" s="16">
        <v>410.36</v>
      </c>
      <c r="E429" s="17">
        <v>26590.76</v>
      </c>
      <c r="F429" s="13"/>
      <c r="G429" s="17">
        <v>6250</v>
      </c>
      <c r="H429" s="13"/>
      <c r="I429" s="17">
        <v>20340.759999999998</v>
      </c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6">
        <v>480</v>
      </c>
      <c r="AH429" s="16">
        <v>480</v>
      </c>
      <c r="AI429" s="17">
        <v>9286.94</v>
      </c>
      <c r="AJ429" s="17">
        <v>5767.94</v>
      </c>
      <c r="AK429" s="13"/>
      <c r="AL429" s="13"/>
      <c r="AM429" s="13"/>
      <c r="AN429" s="13"/>
      <c r="AO429" s="17">
        <v>3519</v>
      </c>
      <c r="AP429" s="17">
        <v>9710.36</v>
      </c>
      <c r="AQ429" s="13"/>
      <c r="AR429" s="16">
        <v>410.36</v>
      </c>
      <c r="AS429" s="13"/>
      <c r="AT429" s="17">
        <v>9300</v>
      </c>
      <c r="AU429" s="13"/>
      <c r="AV429" s="17">
        <v>8003.82</v>
      </c>
      <c r="AW429" s="93"/>
      <c r="AX429" s="93"/>
      <c r="AY429" s="93"/>
      <c r="AZ429" s="93"/>
      <c r="BA429" s="93"/>
      <c r="BB429" s="93"/>
      <c r="BC429" s="93"/>
      <c r="BD429" s="93"/>
      <c r="BE429" s="93"/>
      <c r="BF429" s="93"/>
      <c r="BG429" s="93"/>
      <c r="BH429" s="93"/>
      <c r="BI429" s="93"/>
      <c r="BJ429" s="93"/>
      <c r="BK429" s="93"/>
      <c r="BL429" s="93"/>
      <c r="BM429" s="93"/>
      <c r="BN429" s="93"/>
      <c r="BO429" s="93"/>
      <c r="BP429" s="93"/>
      <c r="BQ429" s="93"/>
      <c r="BR429">
        <f>SUMIF('ОПС ЯН'!$A$5:$A$375,A429,'ОПС ЯН'!$B$5:$B$375)</f>
        <v>5955.57</v>
      </c>
      <c r="BT429">
        <f>SUMIF('ФОМС ЯН'!$A$5:$A$360,A429,'ФОМС ЯН'!$B$5:$B$360)</f>
        <v>1380.61</v>
      </c>
      <c r="BU429">
        <f>SUMIF('ФСС ЯН'!$A$5:$A$375,A429,'ФСС ЯН'!$B$5:$B$375)</f>
        <v>785.05</v>
      </c>
      <c r="BV429">
        <f>SUMIF('ФСС НС ЯН'!$A$5:$A$375,A429,'ФСС НС ЯН'!$B$5:$B$375)</f>
        <v>568.49</v>
      </c>
      <c r="BW429">
        <f t="shared" si="228"/>
        <v>0</v>
      </c>
      <c r="BX429">
        <f t="shared" si="229"/>
        <v>0</v>
      </c>
      <c r="BY429">
        <f t="shared" si="230"/>
        <v>0</v>
      </c>
      <c r="BZ429">
        <f t="shared" si="231"/>
        <v>0</v>
      </c>
      <c r="CA429">
        <f t="shared" si="232"/>
        <v>0</v>
      </c>
      <c r="CB429">
        <f t="shared" si="233"/>
        <v>0</v>
      </c>
    </row>
    <row r="430" spans="1:80" ht="11.1" hidden="1" customHeight="1" outlineLevel="5" x14ac:dyDescent="0.2">
      <c r="A430" s="19" t="s">
        <v>441</v>
      </c>
      <c r="B430" s="64">
        <f t="shared" si="227"/>
        <v>1</v>
      </c>
      <c r="C430" s="37">
        <v>25</v>
      </c>
      <c r="D430" s="17">
        <v>24631</v>
      </c>
      <c r="E430" s="17">
        <v>25901.360000000001</v>
      </c>
      <c r="F430" s="13"/>
      <c r="G430" s="13"/>
      <c r="H430" s="13"/>
      <c r="I430" s="17">
        <v>25901.360000000001</v>
      </c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7">
        <v>1710</v>
      </c>
      <c r="AH430" s="17">
        <v>1710</v>
      </c>
      <c r="AI430" s="17">
        <v>3589</v>
      </c>
      <c r="AJ430" s="13"/>
      <c r="AK430" s="13"/>
      <c r="AL430" s="13"/>
      <c r="AM430" s="13"/>
      <c r="AN430" s="13"/>
      <c r="AO430" s="17">
        <v>3589</v>
      </c>
      <c r="AP430" s="17">
        <v>34631</v>
      </c>
      <c r="AQ430" s="13"/>
      <c r="AR430" s="17">
        <v>24631</v>
      </c>
      <c r="AS430" s="13"/>
      <c r="AT430" s="17">
        <v>10000</v>
      </c>
      <c r="AU430" s="13"/>
      <c r="AV430" s="17">
        <v>12312.36</v>
      </c>
      <c r="AW430" s="93"/>
      <c r="AX430" s="93"/>
      <c r="AY430" s="93"/>
      <c r="AZ430" s="93"/>
      <c r="BA430" s="93"/>
      <c r="BB430" s="93"/>
      <c r="BC430" s="93"/>
      <c r="BD430" s="93"/>
      <c r="BE430" s="93"/>
      <c r="BF430" s="93"/>
      <c r="BG430" s="93"/>
      <c r="BH430" s="93"/>
      <c r="BI430" s="93"/>
      <c r="BJ430" s="93"/>
      <c r="BK430" s="93"/>
      <c r="BL430" s="93"/>
      <c r="BM430" s="93"/>
      <c r="BN430" s="93"/>
      <c r="BO430" s="93"/>
      <c r="BP430" s="93"/>
      <c r="BQ430" s="93"/>
      <c r="BR430">
        <f>SUMIF('ОПС ЯН'!$A$5:$A$375,A430,'ОПС ЯН'!$B$5:$B$375)</f>
        <v>6074.5</v>
      </c>
      <c r="BT430">
        <f>SUMIF('ФОМС ЯН'!$A$5:$A$360,A430,'ФОМС ЯН'!$B$5:$B$360)</f>
        <v>1408.18</v>
      </c>
      <c r="BU430">
        <f>SUMIF('ФСС ЯН'!$A$5:$A$375,A430,'ФСС ЯН'!$B$5:$B$375)</f>
        <v>800.73</v>
      </c>
      <c r="BV430">
        <f>SUMIF('ФСС НС ЯН'!$A$5:$A$375,A430,'ФСС НС ЯН'!$B$5:$B$375)</f>
        <v>579.84</v>
      </c>
      <c r="BW430">
        <f t="shared" si="228"/>
        <v>0</v>
      </c>
      <c r="BX430">
        <f t="shared" si="229"/>
        <v>0</v>
      </c>
      <c r="BY430">
        <f t="shared" si="230"/>
        <v>0</v>
      </c>
      <c r="BZ430">
        <f t="shared" si="231"/>
        <v>0</v>
      </c>
      <c r="CA430">
        <f t="shared" si="232"/>
        <v>0</v>
      </c>
      <c r="CB430">
        <f t="shared" si="233"/>
        <v>0</v>
      </c>
    </row>
    <row r="431" spans="1:80" s="27" customFormat="1" ht="11.1" hidden="1" customHeight="1" outlineLevel="4" x14ac:dyDescent="0.2">
      <c r="A431" s="28" t="s">
        <v>442</v>
      </c>
      <c r="B431" s="63">
        <f>SUM(B432)</f>
        <v>1</v>
      </c>
      <c r="C431" s="100"/>
      <c r="D431" s="29">
        <v>-610.29999999999995</v>
      </c>
      <c r="E431" s="34">
        <v>27998</v>
      </c>
      <c r="F431" s="26"/>
      <c r="G431" s="26"/>
      <c r="H431" s="26"/>
      <c r="I431" s="34">
        <v>27998</v>
      </c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  <c r="AC431" s="26"/>
      <c r="AD431" s="26"/>
      <c r="AE431" s="26"/>
      <c r="AF431" s="26"/>
      <c r="AG431" s="26"/>
      <c r="AH431" s="26"/>
      <c r="AI431" s="34">
        <v>3640</v>
      </c>
      <c r="AJ431" s="26"/>
      <c r="AK431" s="26"/>
      <c r="AL431" s="26"/>
      <c r="AM431" s="26"/>
      <c r="AN431" s="26"/>
      <c r="AO431" s="34">
        <v>3640</v>
      </c>
      <c r="AP431" s="34">
        <v>10000</v>
      </c>
      <c r="AQ431" s="26"/>
      <c r="AR431" s="26"/>
      <c r="AS431" s="26"/>
      <c r="AT431" s="34">
        <v>10000</v>
      </c>
      <c r="AU431" s="26"/>
      <c r="AV431" s="34">
        <v>13747.7</v>
      </c>
      <c r="AW431" s="34"/>
      <c r="AX431" s="34"/>
      <c r="AY431" s="34"/>
      <c r="AZ431" s="34"/>
      <c r="BA431" s="34"/>
      <c r="BB431" s="34"/>
      <c r="BC431" s="34"/>
      <c r="BD431" s="34"/>
      <c r="BE431" s="34"/>
      <c r="BF431" s="34"/>
      <c r="BG431" s="34"/>
      <c r="BH431" s="34"/>
      <c r="BI431" s="34"/>
      <c r="BJ431" s="34"/>
      <c r="BK431" s="34"/>
      <c r="BL431" s="34"/>
      <c r="BM431" s="34"/>
      <c r="BN431" s="34"/>
      <c r="BO431" s="34"/>
      <c r="BP431" s="34"/>
      <c r="BQ431" s="34"/>
      <c r="BR431" s="63">
        <f t="shared" ref="BR431:BV431" si="237">SUM(BR432)</f>
        <v>6159.56</v>
      </c>
      <c r="BS431" s="63"/>
      <c r="BT431" s="63">
        <f t="shared" si="237"/>
        <v>1427.9</v>
      </c>
      <c r="BU431" s="63">
        <f t="shared" si="237"/>
        <v>811.94</v>
      </c>
      <c r="BV431" s="63">
        <f t="shared" si="237"/>
        <v>587.96</v>
      </c>
      <c r="BW431">
        <f t="shared" si="228"/>
        <v>0</v>
      </c>
      <c r="BX431">
        <f t="shared" si="229"/>
        <v>0</v>
      </c>
      <c r="BY431">
        <f t="shared" si="230"/>
        <v>0</v>
      </c>
      <c r="BZ431">
        <f t="shared" si="231"/>
        <v>0</v>
      </c>
      <c r="CA431">
        <f t="shared" si="232"/>
        <v>0</v>
      </c>
      <c r="CB431">
        <f t="shared" si="233"/>
        <v>0</v>
      </c>
    </row>
    <row r="432" spans="1:80" ht="11.1" hidden="1" customHeight="1" outlineLevel="5" x14ac:dyDescent="0.2">
      <c r="A432" s="19" t="s">
        <v>443</v>
      </c>
      <c r="B432" s="64">
        <f t="shared" si="227"/>
        <v>1</v>
      </c>
      <c r="C432" s="37">
        <v>6</v>
      </c>
      <c r="D432" s="15">
        <v>-610.29999999999995</v>
      </c>
      <c r="E432" s="17">
        <v>27998</v>
      </c>
      <c r="F432" s="13"/>
      <c r="G432" s="13"/>
      <c r="H432" s="13"/>
      <c r="I432" s="17">
        <v>27998</v>
      </c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7">
        <v>3640</v>
      </c>
      <c r="AJ432" s="13"/>
      <c r="AK432" s="13"/>
      <c r="AL432" s="13"/>
      <c r="AM432" s="13"/>
      <c r="AN432" s="13"/>
      <c r="AO432" s="17">
        <v>3640</v>
      </c>
      <c r="AP432" s="17">
        <v>10000</v>
      </c>
      <c r="AQ432" s="13"/>
      <c r="AR432" s="13"/>
      <c r="AS432" s="13"/>
      <c r="AT432" s="17">
        <v>10000</v>
      </c>
      <c r="AU432" s="13"/>
      <c r="AV432" s="17">
        <v>13747.7</v>
      </c>
      <c r="AW432" s="93"/>
      <c r="AX432" s="93"/>
      <c r="AY432" s="93"/>
      <c r="AZ432" s="93"/>
      <c r="BA432" s="93"/>
      <c r="BB432" s="93"/>
      <c r="BC432" s="93"/>
      <c r="BD432" s="93"/>
      <c r="BE432" s="93"/>
      <c r="BF432" s="93"/>
      <c r="BG432" s="93"/>
      <c r="BH432" s="93"/>
      <c r="BI432" s="93"/>
      <c r="BJ432" s="93"/>
      <c r="BK432" s="93"/>
      <c r="BL432" s="93"/>
      <c r="BM432" s="93"/>
      <c r="BN432" s="93"/>
      <c r="BO432" s="93"/>
      <c r="BP432" s="93"/>
      <c r="BQ432" s="93"/>
      <c r="BR432">
        <f>SUMIF('ОПС ЯН'!$A$5:$A$375,A432,'ОПС ЯН'!$B$5:$B$375)</f>
        <v>6159.56</v>
      </c>
      <c r="BT432">
        <f>SUMIF('ФОМС ЯН'!$A$5:$A$360,A432,'ФОМС ЯН'!$B$5:$B$360)</f>
        <v>1427.9</v>
      </c>
      <c r="BU432">
        <f>SUMIF('ФСС ЯН'!$A$5:$A$375,A432,'ФСС ЯН'!$B$5:$B$375)</f>
        <v>811.94</v>
      </c>
      <c r="BV432">
        <f>SUMIF('ФСС НС ЯН'!$A$5:$A$375,A432,'ФСС НС ЯН'!$B$5:$B$375)</f>
        <v>587.96</v>
      </c>
      <c r="BW432">
        <f t="shared" si="228"/>
        <v>0</v>
      </c>
      <c r="BX432">
        <f t="shared" si="229"/>
        <v>0</v>
      </c>
      <c r="BY432">
        <f t="shared" si="230"/>
        <v>0</v>
      </c>
      <c r="BZ432">
        <f t="shared" si="231"/>
        <v>0</v>
      </c>
      <c r="CA432">
        <f t="shared" si="232"/>
        <v>0</v>
      </c>
      <c r="CB432">
        <f t="shared" si="233"/>
        <v>0</v>
      </c>
    </row>
    <row r="433" spans="1:80" s="27" customFormat="1" ht="11.1" hidden="1" customHeight="1" outlineLevel="4" x14ac:dyDescent="0.2">
      <c r="A433" s="28" t="s">
        <v>213</v>
      </c>
      <c r="B433" s="63">
        <f>SUM(B434)</f>
        <v>1</v>
      </c>
      <c r="C433" s="100"/>
      <c r="D433" s="43">
        <v>60</v>
      </c>
      <c r="E433" s="34">
        <v>28060.9</v>
      </c>
      <c r="F433" s="26"/>
      <c r="G433" s="34">
        <v>1562.5</v>
      </c>
      <c r="H433" s="26"/>
      <c r="I433" s="34">
        <v>26498.400000000001</v>
      </c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  <c r="AC433" s="26"/>
      <c r="AD433" s="26"/>
      <c r="AE433" s="26"/>
      <c r="AF433" s="26"/>
      <c r="AG433" s="34">
        <v>1760</v>
      </c>
      <c r="AH433" s="34">
        <v>1760</v>
      </c>
      <c r="AI433" s="34">
        <v>3877</v>
      </c>
      <c r="AJ433" s="26"/>
      <c r="AK433" s="26"/>
      <c r="AL433" s="26"/>
      <c r="AM433" s="26"/>
      <c r="AN433" s="26"/>
      <c r="AO433" s="34">
        <v>3877</v>
      </c>
      <c r="AP433" s="34">
        <v>10060</v>
      </c>
      <c r="AQ433" s="26"/>
      <c r="AR433" s="43">
        <v>60</v>
      </c>
      <c r="AS433" s="26"/>
      <c r="AT433" s="34">
        <v>10000</v>
      </c>
      <c r="AU433" s="26"/>
      <c r="AV433" s="34">
        <v>14183.9</v>
      </c>
      <c r="AW433" s="34"/>
      <c r="AX433" s="34"/>
      <c r="AY433" s="34"/>
      <c r="AZ433" s="34"/>
      <c r="BA433" s="34"/>
      <c r="BB433" s="34"/>
      <c r="BC433" s="34"/>
      <c r="BD433" s="34"/>
      <c r="BE433" s="34"/>
      <c r="BF433" s="34"/>
      <c r="BG433" s="34"/>
      <c r="BH433" s="34"/>
      <c r="BI433" s="34"/>
      <c r="BJ433" s="34"/>
      <c r="BK433" s="34"/>
      <c r="BL433" s="34"/>
      <c r="BM433" s="34"/>
      <c r="BN433" s="34"/>
      <c r="BO433" s="34"/>
      <c r="BP433" s="34"/>
      <c r="BQ433" s="34"/>
      <c r="BR433" s="63">
        <f t="shared" ref="BR433:BV433" si="238">SUM(BR434)</f>
        <v>6560.6</v>
      </c>
      <c r="BS433" s="63"/>
      <c r="BT433" s="63">
        <f t="shared" si="238"/>
        <v>1520.87</v>
      </c>
      <c r="BU433" s="63">
        <f t="shared" si="238"/>
        <v>864.81</v>
      </c>
      <c r="BV433" s="63">
        <f t="shared" si="238"/>
        <v>626.24</v>
      </c>
      <c r="BW433">
        <f t="shared" si="228"/>
        <v>0</v>
      </c>
      <c r="BX433">
        <f t="shared" si="229"/>
        <v>0</v>
      </c>
      <c r="BY433">
        <f t="shared" si="230"/>
        <v>0</v>
      </c>
      <c r="BZ433">
        <f t="shared" si="231"/>
        <v>0</v>
      </c>
      <c r="CA433">
        <f t="shared" si="232"/>
        <v>0</v>
      </c>
      <c r="CB433">
        <f t="shared" si="233"/>
        <v>0</v>
      </c>
    </row>
    <row r="434" spans="1:80" ht="11.1" hidden="1" customHeight="1" outlineLevel="5" x14ac:dyDescent="0.2">
      <c r="A434" s="19" t="s">
        <v>444</v>
      </c>
      <c r="B434" s="64">
        <f t="shared" si="227"/>
        <v>1</v>
      </c>
      <c r="C434" s="37">
        <v>10</v>
      </c>
      <c r="D434" s="16">
        <v>60</v>
      </c>
      <c r="E434" s="17">
        <v>28060.9</v>
      </c>
      <c r="F434" s="13"/>
      <c r="G434" s="17">
        <v>1562.5</v>
      </c>
      <c r="H434" s="13"/>
      <c r="I434" s="17">
        <v>26498.400000000001</v>
      </c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7">
        <v>1760</v>
      </c>
      <c r="AH434" s="17">
        <v>1760</v>
      </c>
      <c r="AI434" s="17">
        <v>3877</v>
      </c>
      <c r="AJ434" s="13"/>
      <c r="AK434" s="13"/>
      <c r="AL434" s="13"/>
      <c r="AM434" s="13"/>
      <c r="AN434" s="13"/>
      <c r="AO434" s="17">
        <v>3877</v>
      </c>
      <c r="AP434" s="17">
        <v>10060</v>
      </c>
      <c r="AQ434" s="13"/>
      <c r="AR434" s="16">
        <v>60</v>
      </c>
      <c r="AS434" s="13"/>
      <c r="AT434" s="17">
        <v>10000</v>
      </c>
      <c r="AU434" s="13"/>
      <c r="AV434" s="17">
        <v>14183.9</v>
      </c>
      <c r="AW434" s="93"/>
      <c r="AX434" s="93"/>
      <c r="AY434" s="93"/>
      <c r="AZ434" s="93"/>
      <c r="BA434" s="93"/>
      <c r="BB434" s="93"/>
      <c r="BC434" s="93"/>
      <c r="BD434" s="93"/>
      <c r="BE434" s="93"/>
      <c r="BF434" s="93"/>
      <c r="BG434" s="93"/>
      <c r="BH434" s="93"/>
      <c r="BI434" s="93"/>
      <c r="BJ434" s="93"/>
      <c r="BK434" s="93"/>
      <c r="BL434" s="93"/>
      <c r="BM434" s="93"/>
      <c r="BN434" s="93"/>
      <c r="BO434" s="93"/>
      <c r="BP434" s="93"/>
      <c r="BQ434" s="93"/>
      <c r="BR434">
        <f>SUMIF('ОПС ЯН'!$A$5:$A$375,A434,'ОПС ЯН'!$B$5:$B$375)</f>
        <v>6560.6</v>
      </c>
      <c r="BT434">
        <f>SUMIF('ФОМС ЯН'!$A$5:$A$360,A434,'ФОМС ЯН'!$B$5:$B$360)</f>
        <v>1520.87</v>
      </c>
      <c r="BU434">
        <f>SUMIF('ФСС ЯН'!$A$5:$A$375,A434,'ФСС ЯН'!$B$5:$B$375)</f>
        <v>864.81</v>
      </c>
      <c r="BV434">
        <f>SUMIF('ФСС НС ЯН'!$A$5:$A$375,A434,'ФСС НС ЯН'!$B$5:$B$375)</f>
        <v>626.24</v>
      </c>
      <c r="BW434">
        <f t="shared" si="228"/>
        <v>0</v>
      </c>
      <c r="BX434">
        <f t="shared" si="229"/>
        <v>0</v>
      </c>
      <c r="BY434">
        <f t="shared" si="230"/>
        <v>0</v>
      </c>
      <c r="BZ434">
        <f t="shared" si="231"/>
        <v>0</v>
      </c>
      <c r="CA434">
        <f t="shared" si="232"/>
        <v>0</v>
      </c>
      <c r="CB434">
        <f t="shared" si="233"/>
        <v>0</v>
      </c>
    </row>
    <row r="435" spans="1:80" s="27" customFormat="1" ht="11.1" hidden="1" customHeight="1" outlineLevel="4" x14ac:dyDescent="0.2">
      <c r="A435" s="28" t="s">
        <v>445</v>
      </c>
      <c r="B435" s="63">
        <f>SUM(B436)</f>
        <v>1</v>
      </c>
      <c r="C435" s="100"/>
      <c r="D435" s="34">
        <v>106739.33</v>
      </c>
      <c r="E435" s="34">
        <v>75000</v>
      </c>
      <c r="F435" s="26"/>
      <c r="G435" s="34">
        <v>75000</v>
      </c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  <c r="AC435" s="26"/>
      <c r="AD435" s="26"/>
      <c r="AE435" s="26"/>
      <c r="AF435" s="26"/>
      <c r="AG435" s="34">
        <v>1140</v>
      </c>
      <c r="AH435" s="34">
        <v>1140</v>
      </c>
      <c r="AI435" s="34">
        <v>9898</v>
      </c>
      <c r="AJ435" s="26"/>
      <c r="AK435" s="26"/>
      <c r="AL435" s="26"/>
      <c r="AM435" s="26"/>
      <c r="AN435" s="26"/>
      <c r="AO435" s="34">
        <v>9898</v>
      </c>
      <c r="AP435" s="34">
        <v>139339.32999999999</v>
      </c>
      <c r="AQ435" s="26"/>
      <c r="AR435" s="34">
        <v>106739.33</v>
      </c>
      <c r="AS435" s="26"/>
      <c r="AT435" s="34">
        <v>32600</v>
      </c>
      <c r="AU435" s="26"/>
      <c r="AV435" s="34">
        <v>32502</v>
      </c>
      <c r="AW435" s="34"/>
      <c r="AX435" s="34"/>
      <c r="AY435" s="34"/>
      <c r="AZ435" s="34"/>
      <c r="BA435" s="34"/>
      <c r="BB435" s="34"/>
      <c r="BC435" s="34"/>
      <c r="BD435" s="34"/>
      <c r="BE435" s="34"/>
      <c r="BF435" s="34"/>
      <c r="BG435" s="34"/>
      <c r="BH435" s="34"/>
      <c r="BI435" s="34"/>
      <c r="BJ435" s="34"/>
      <c r="BK435" s="34"/>
      <c r="BL435" s="34"/>
      <c r="BM435" s="34"/>
      <c r="BN435" s="34"/>
      <c r="BO435" s="34"/>
      <c r="BP435" s="34"/>
      <c r="BQ435" s="34"/>
      <c r="BR435" s="63">
        <f t="shared" ref="BR435:BV435" si="239">SUM(BR436)</f>
        <v>16750.8</v>
      </c>
      <c r="BS435" s="63"/>
      <c r="BT435" s="63">
        <f t="shared" si="239"/>
        <v>3883.14</v>
      </c>
      <c r="BU435" s="63">
        <f t="shared" si="239"/>
        <v>2208.06</v>
      </c>
      <c r="BV435" s="63">
        <f t="shared" si="239"/>
        <v>1598.94</v>
      </c>
      <c r="BW435">
        <f t="shared" si="228"/>
        <v>0</v>
      </c>
      <c r="BX435">
        <f t="shared" si="229"/>
        <v>0</v>
      </c>
      <c r="BY435">
        <f t="shared" si="230"/>
        <v>0</v>
      </c>
      <c r="BZ435">
        <f t="shared" si="231"/>
        <v>0</v>
      </c>
      <c r="CA435">
        <f t="shared" si="232"/>
        <v>0</v>
      </c>
      <c r="CB435">
        <f t="shared" si="233"/>
        <v>0</v>
      </c>
    </row>
    <row r="436" spans="1:80" ht="11.1" hidden="1" customHeight="1" outlineLevel="5" x14ac:dyDescent="0.2">
      <c r="A436" s="19" t="s">
        <v>446</v>
      </c>
      <c r="B436" s="64">
        <f t="shared" si="227"/>
        <v>1</v>
      </c>
      <c r="C436" s="37"/>
      <c r="D436" s="17">
        <v>106739.33</v>
      </c>
      <c r="E436" s="17">
        <v>75000</v>
      </c>
      <c r="F436" s="13"/>
      <c r="G436" s="17">
        <v>75000</v>
      </c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7">
        <v>1140</v>
      </c>
      <c r="AH436" s="17">
        <v>1140</v>
      </c>
      <c r="AI436" s="17">
        <v>9898</v>
      </c>
      <c r="AJ436" s="13"/>
      <c r="AK436" s="13"/>
      <c r="AL436" s="13"/>
      <c r="AM436" s="13"/>
      <c r="AN436" s="13"/>
      <c r="AO436" s="17">
        <v>9898</v>
      </c>
      <c r="AP436" s="17">
        <v>139339.32999999999</v>
      </c>
      <c r="AQ436" s="13"/>
      <c r="AR436" s="17">
        <v>106739.33</v>
      </c>
      <c r="AS436" s="13"/>
      <c r="AT436" s="17">
        <v>32600</v>
      </c>
      <c r="AU436" s="13"/>
      <c r="AV436" s="17">
        <v>32502</v>
      </c>
      <c r="AW436" s="93"/>
      <c r="AX436" s="93"/>
      <c r="AY436" s="93"/>
      <c r="AZ436" s="93"/>
      <c r="BA436" s="93"/>
      <c r="BB436" s="93"/>
      <c r="BC436" s="93"/>
      <c r="BD436" s="93"/>
      <c r="BE436" s="93"/>
      <c r="BF436" s="93"/>
      <c r="BG436" s="93"/>
      <c r="BH436" s="93"/>
      <c r="BI436" s="93"/>
      <c r="BJ436" s="93"/>
      <c r="BK436" s="93"/>
      <c r="BL436" s="93"/>
      <c r="BM436" s="93"/>
      <c r="BN436" s="93"/>
      <c r="BO436" s="93"/>
      <c r="BP436" s="93"/>
      <c r="BQ436" s="93"/>
      <c r="BR436">
        <f>SUMIF('ОПС ЯН'!$A$5:$A$375,A436,'ОПС ЯН'!$B$5:$B$375)</f>
        <v>16750.8</v>
      </c>
      <c r="BT436">
        <f>SUMIF('ФОМС ЯН'!$A$5:$A$360,A436,'ФОМС ЯН'!$B$5:$B$360)</f>
        <v>3883.14</v>
      </c>
      <c r="BU436">
        <f>SUMIF('ФСС ЯН'!$A$5:$A$375,A436,'ФСС ЯН'!$B$5:$B$375)</f>
        <v>2208.06</v>
      </c>
      <c r="BV436">
        <f>SUMIF('ФСС НС ЯН'!$A$5:$A$375,A436,'ФСС НС ЯН'!$B$5:$B$375)</f>
        <v>1598.94</v>
      </c>
      <c r="BW436">
        <f t="shared" si="228"/>
        <v>0</v>
      </c>
      <c r="BX436">
        <f t="shared" si="229"/>
        <v>0</v>
      </c>
      <c r="BY436">
        <f t="shared" si="230"/>
        <v>0</v>
      </c>
      <c r="BZ436">
        <f t="shared" si="231"/>
        <v>0</v>
      </c>
      <c r="CA436">
        <f t="shared" si="232"/>
        <v>0</v>
      </c>
      <c r="CB436">
        <f t="shared" si="233"/>
        <v>0</v>
      </c>
    </row>
    <row r="437" spans="1:80" s="52" customFormat="1" ht="11.1" hidden="1" customHeight="1" outlineLevel="3" x14ac:dyDescent="0.2">
      <c r="A437" s="47" t="s">
        <v>447</v>
      </c>
      <c r="B437" s="67">
        <f>B440+B443+B484+B496+B505+B438</f>
        <v>51</v>
      </c>
      <c r="C437" s="101"/>
      <c r="D437" s="48">
        <v>657133.4</v>
      </c>
      <c r="E437" s="48">
        <v>1929930.18</v>
      </c>
      <c r="F437" s="48">
        <v>56212.47</v>
      </c>
      <c r="G437" s="48">
        <v>366093.75</v>
      </c>
      <c r="H437" s="48">
        <v>116061.13</v>
      </c>
      <c r="I437" s="48">
        <v>407878.66</v>
      </c>
      <c r="J437" s="49"/>
      <c r="K437" s="48">
        <v>6450</v>
      </c>
      <c r="L437" s="49"/>
      <c r="M437" s="49"/>
      <c r="N437" s="49"/>
      <c r="O437" s="49"/>
      <c r="P437" s="49"/>
      <c r="Q437" s="49"/>
      <c r="R437" s="51"/>
      <c r="S437" s="48">
        <v>16710.66</v>
      </c>
      <c r="T437" s="49"/>
      <c r="U437" s="48">
        <v>855195</v>
      </c>
      <c r="V437" s="51"/>
      <c r="W437" s="49"/>
      <c r="X437" s="51"/>
      <c r="Y437" s="51"/>
      <c r="Z437" s="49"/>
      <c r="AA437" s="49"/>
      <c r="AB437" s="48">
        <v>24700</v>
      </c>
      <c r="AC437" s="49"/>
      <c r="AD437" s="48">
        <v>80628.509999999995</v>
      </c>
      <c r="AE437" s="49"/>
      <c r="AF437" s="49"/>
      <c r="AG437" s="48">
        <v>48060</v>
      </c>
      <c r="AH437" s="48">
        <v>48060</v>
      </c>
      <c r="AI437" s="48">
        <v>291301.93</v>
      </c>
      <c r="AJ437" s="48">
        <v>13406.35</v>
      </c>
      <c r="AK437" s="48">
        <v>8272.58</v>
      </c>
      <c r="AL437" s="48">
        <v>13869</v>
      </c>
      <c r="AM437" s="49"/>
      <c r="AN437" s="50">
        <v>732</v>
      </c>
      <c r="AO437" s="48">
        <v>255022</v>
      </c>
      <c r="AP437" s="48">
        <v>1853834.4</v>
      </c>
      <c r="AQ437" s="48">
        <v>761218.41</v>
      </c>
      <c r="AR437" s="48">
        <v>800065.99</v>
      </c>
      <c r="AS437" s="49"/>
      <c r="AT437" s="48">
        <v>292550</v>
      </c>
      <c r="AU437" s="49"/>
      <c r="AV437" s="48">
        <v>441927.25</v>
      </c>
      <c r="AW437" s="48"/>
      <c r="AX437" s="48"/>
      <c r="AY437" s="48"/>
      <c r="AZ437" s="48"/>
      <c r="BA437" s="48"/>
      <c r="BB437" s="48"/>
      <c r="BC437" s="48"/>
      <c r="BD437" s="48"/>
      <c r="BE437" s="48"/>
      <c r="BF437" s="48"/>
      <c r="BG437" s="48"/>
      <c r="BH437" s="48"/>
      <c r="BI437" s="48"/>
      <c r="BJ437" s="48"/>
      <c r="BK437" s="48"/>
      <c r="BL437" s="48"/>
      <c r="BM437" s="48"/>
      <c r="BN437" s="48"/>
      <c r="BO437" s="48"/>
      <c r="BP437" s="48"/>
      <c r="BQ437" s="48"/>
      <c r="BR437" s="67">
        <f t="shared" ref="BR437:BV437" si="240">BR440+BR443+BR484+BR496+BR505+BR438</f>
        <v>431481.49000000005</v>
      </c>
      <c r="BS437" s="67"/>
      <c r="BT437" s="67">
        <f t="shared" si="240"/>
        <v>98765.62</v>
      </c>
      <c r="BU437" s="67">
        <f t="shared" si="240"/>
        <v>56605.419999999991</v>
      </c>
      <c r="BV437" s="67">
        <f t="shared" si="240"/>
        <v>41186.859999999993</v>
      </c>
      <c r="BW437">
        <f t="shared" si="228"/>
        <v>0</v>
      </c>
      <c r="BX437">
        <f t="shared" si="229"/>
        <v>0</v>
      </c>
      <c r="BY437">
        <f t="shared" si="230"/>
        <v>0</v>
      </c>
      <c r="BZ437">
        <f t="shared" si="231"/>
        <v>0</v>
      </c>
      <c r="CA437">
        <f t="shared" si="232"/>
        <v>0</v>
      </c>
      <c r="CB437">
        <f t="shared" si="233"/>
        <v>0</v>
      </c>
    </row>
    <row r="438" spans="1:80" s="27" customFormat="1" ht="11.1" hidden="1" customHeight="1" outlineLevel="4" x14ac:dyDescent="0.2">
      <c r="A438" s="28" t="s">
        <v>261</v>
      </c>
      <c r="B438" s="63">
        <f>SUM(B439)</f>
        <v>1</v>
      </c>
      <c r="C438" s="100"/>
      <c r="D438" s="34">
        <v>89639.64</v>
      </c>
      <c r="E438" s="34">
        <v>9375</v>
      </c>
      <c r="F438" s="26"/>
      <c r="G438" s="34">
        <v>9375</v>
      </c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5"/>
      <c r="Y438" s="26"/>
      <c r="Z438" s="26"/>
      <c r="AA438" s="26"/>
      <c r="AB438" s="26"/>
      <c r="AC438" s="26"/>
      <c r="AD438" s="26"/>
      <c r="AE438" s="26"/>
      <c r="AF438" s="26"/>
      <c r="AG438" s="26"/>
      <c r="AH438" s="26"/>
      <c r="AI438" s="34">
        <v>15088</v>
      </c>
      <c r="AJ438" s="26"/>
      <c r="AK438" s="26"/>
      <c r="AL438" s="34">
        <v>13869</v>
      </c>
      <c r="AM438" s="26"/>
      <c r="AN438" s="26"/>
      <c r="AO438" s="34">
        <v>1219</v>
      </c>
      <c r="AP438" s="34">
        <v>89639.64</v>
      </c>
      <c r="AQ438" s="26"/>
      <c r="AR438" s="34">
        <v>89639.64</v>
      </c>
      <c r="AS438" s="26"/>
      <c r="AT438" s="26"/>
      <c r="AU438" s="26"/>
      <c r="AV438" s="36">
        <v>-5713</v>
      </c>
      <c r="AW438" s="36"/>
      <c r="AX438" s="36"/>
      <c r="AY438" s="36"/>
      <c r="AZ438" s="36"/>
      <c r="BA438" s="36"/>
      <c r="BB438" s="36"/>
      <c r="BC438" s="36"/>
      <c r="BD438" s="36"/>
      <c r="BE438" s="36"/>
      <c r="BF438" s="36"/>
      <c r="BG438" s="36"/>
      <c r="BH438" s="36"/>
      <c r="BI438" s="36"/>
      <c r="BJ438" s="36"/>
      <c r="BK438" s="36"/>
      <c r="BL438" s="36"/>
      <c r="BM438" s="36"/>
      <c r="BN438" s="36"/>
      <c r="BO438" s="36"/>
      <c r="BP438" s="36"/>
      <c r="BQ438" s="36"/>
      <c r="BR438" s="63">
        <f t="shared" ref="BR438:BV438" si="241">SUM(BR439)</f>
        <v>2062.5</v>
      </c>
      <c r="BS438" s="63"/>
      <c r="BT438" s="63">
        <f t="shared" si="241"/>
        <v>478.13</v>
      </c>
      <c r="BU438" s="63">
        <f t="shared" si="241"/>
        <v>271.88</v>
      </c>
      <c r="BV438" s="63">
        <f t="shared" si="241"/>
        <v>196.88</v>
      </c>
      <c r="BW438">
        <f t="shared" si="228"/>
        <v>0</v>
      </c>
      <c r="BX438">
        <f t="shared" si="229"/>
        <v>0</v>
      </c>
      <c r="BY438">
        <f t="shared" si="230"/>
        <v>0</v>
      </c>
      <c r="BZ438">
        <f t="shared" si="231"/>
        <v>0</v>
      </c>
      <c r="CA438">
        <f t="shared" si="232"/>
        <v>0</v>
      </c>
      <c r="CB438">
        <f t="shared" si="233"/>
        <v>0</v>
      </c>
    </row>
    <row r="439" spans="1:80" ht="11.1" hidden="1" customHeight="1" outlineLevel="5" x14ac:dyDescent="0.2">
      <c r="A439" s="19" t="s">
        <v>448</v>
      </c>
      <c r="B439" s="64">
        <f t="shared" si="227"/>
        <v>1</v>
      </c>
      <c r="C439" s="37"/>
      <c r="D439" s="17">
        <v>89639.64</v>
      </c>
      <c r="E439" s="17">
        <v>9375</v>
      </c>
      <c r="F439" s="13"/>
      <c r="G439" s="17">
        <v>9375</v>
      </c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2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7">
        <v>15088</v>
      </c>
      <c r="AJ439" s="13"/>
      <c r="AK439" s="13"/>
      <c r="AL439" s="17">
        <v>13869</v>
      </c>
      <c r="AM439" s="13"/>
      <c r="AN439" s="13"/>
      <c r="AO439" s="17">
        <v>1219</v>
      </c>
      <c r="AP439" s="17">
        <v>89639.64</v>
      </c>
      <c r="AQ439" s="13"/>
      <c r="AR439" s="17">
        <v>89639.64</v>
      </c>
      <c r="AS439" s="13"/>
      <c r="AT439" s="13"/>
      <c r="AU439" s="13"/>
      <c r="AV439" s="18">
        <v>-5713</v>
      </c>
      <c r="AW439" s="94"/>
      <c r="AX439" s="94"/>
      <c r="AY439" s="94"/>
      <c r="AZ439" s="94"/>
      <c r="BA439" s="94"/>
      <c r="BB439" s="94"/>
      <c r="BC439" s="94"/>
      <c r="BD439" s="94"/>
      <c r="BE439" s="94"/>
      <c r="BF439" s="94"/>
      <c r="BG439" s="94"/>
      <c r="BH439" s="94"/>
      <c r="BI439" s="94"/>
      <c r="BJ439" s="94"/>
      <c r="BK439" s="94"/>
      <c r="BL439" s="94"/>
      <c r="BM439" s="94"/>
      <c r="BN439" s="94"/>
      <c r="BO439" s="94"/>
      <c r="BP439" s="94"/>
      <c r="BQ439" s="94"/>
      <c r="BR439">
        <f>SUMIF('ОПС ЯН'!$A$5:$A$375,A439,'ОПС ЯН'!$B$5:$B$375)</f>
        <v>2062.5</v>
      </c>
      <c r="BT439">
        <f>SUMIF('ФОМС ЯН'!$A$5:$A$360,A439,'ФОМС ЯН'!$B$5:$B$360)</f>
        <v>478.13</v>
      </c>
      <c r="BU439">
        <f>SUMIF('ФСС ЯН'!$A$5:$A$375,A439,'ФСС ЯН'!$B$5:$B$375)</f>
        <v>271.88</v>
      </c>
      <c r="BV439">
        <f>SUMIF('ФСС НС ЯН'!$A$5:$A$375,A439,'ФСС НС ЯН'!$B$5:$B$375)</f>
        <v>196.88</v>
      </c>
      <c r="BW439">
        <f t="shared" si="228"/>
        <v>0</v>
      </c>
      <c r="BX439">
        <f t="shared" si="229"/>
        <v>0</v>
      </c>
      <c r="BY439">
        <f t="shared" si="230"/>
        <v>0</v>
      </c>
      <c r="BZ439">
        <f t="shared" si="231"/>
        <v>0</v>
      </c>
      <c r="CA439">
        <f t="shared" si="232"/>
        <v>0</v>
      </c>
      <c r="CB439">
        <f t="shared" si="233"/>
        <v>0</v>
      </c>
    </row>
    <row r="440" spans="1:80" s="27" customFormat="1" ht="11.1" hidden="1" customHeight="1" outlineLevel="4" x14ac:dyDescent="0.2">
      <c r="A440" s="28" t="s">
        <v>449</v>
      </c>
      <c r="B440" s="63">
        <f>SUM(B441:B442)</f>
        <v>2</v>
      </c>
      <c r="C440" s="100"/>
      <c r="D440" s="34">
        <v>61291.55</v>
      </c>
      <c r="E440" s="34">
        <v>35625</v>
      </c>
      <c r="F440" s="26"/>
      <c r="G440" s="34">
        <v>30000</v>
      </c>
      <c r="H440" s="34">
        <v>5625</v>
      </c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5"/>
      <c r="Y440" s="26"/>
      <c r="Z440" s="26"/>
      <c r="AA440" s="26"/>
      <c r="AB440" s="26"/>
      <c r="AC440" s="26"/>
      <c r="AD440" s="26"/>
      <c r="AE440" s="26"/>
      <c r="AF440" s="26"/>
      <c r="AG440" s="26"/>
      <c r="AH440" s="26"/>
      <c r="AI440" s="34">
        <v>4631</v>
      </c>
      <c r="AJ440" s="26"/>
      <c r="AK440" s="26"/>
      <c r="AL440" s="26"/>
      <c r="AM440" s="26"/>
      <c r="AN440" s="26"/>
      <c r="AO440" s="34">
        <v>4631</v>
      </c>
      <c r="AP440" s="34">
        <v>74291.55</v>
      </c>
      <c r="AQ440" s="26"/>
      <c r="AR440" s="34">
        <v>61291.55</v>
      </c>
      <c r="AS440" s="26"/>
      <c r="AT440" s="34">
        <v>13000</v>
      </c>
      <c r="AU440" s="26"/>
      <c r="AV440" s="34">
        <v>17994</v>
      </c>
      <c r="AW440" s="34"/>
      <c r="AX440" s="34"/>
      <c r="AY440" s="34"/>
      <c r="AZ440" s="34"/>
      <c r="BA440" s="34"/>
      <c r="BB440" s="34"/>
      <c r="BC440" s="34"/>
      <c r="BD440" s="34"/>
      <c r="BE440" s="34"/>
      <c r="BF440" s="34"/>
      <c r="BG440" s="34"/>
      <c r="BH440" s="34"/>
      <c r="BI440" s="34"/>
      <c r="BJ440" s="34"/>
      <c r="BK440" s="34"/>
      <c r="BL440" s="34"/>
      <c r="BM440" s="34"/>
      <c r="BN440" s="34"/>
      <c r="BO440" s="34"/>
      <c r="BP440" s="34"/>
      <c r="BQ440" s="34"/>
      <c r="BR440" s="63">
        <f t="shared" ref="BR440:BV440" si="242">SUM(BR441:BR442)</f>
        <v>7837.5</v>
      </c>
      <c r="BS440" s="63"/>
      <c r="BT440" s="63">
        <f t="shared" si="242"/>
        <v>1816.88</v>
      </c>
      <c r="BU440" s="63">
        <f t="shared" si="242"/>
        <v>1033.1300000000001</v>
      </c>
      <c r="BV440" s="63">
        <f t="shared" si="242"/>
        <v>748.12</v>
      </c>
      <c r="BW440">
        <f t="shared" si="228"/>
        <v>0</v>
      </c>
      <c r="BX440">
        <f t="shared" si="229"/>
        <v>0</v>
      </c>
      <c r="BY440">
        <f t="shared" si="230"/>
        <v>0</v>
      </c>
      <c r="BZ440">
        <f t="shared" si="231"/>
        <v>0</v>
      </c>
      <c r="CA440">
        <f t="shared" si="232"/>
        <v>0</v>
      </c>
      <c r="CB440">
        <f t="shared" si="233"/>
        <v>0</v>
      </c>
    </row>
    <row r="441" spans="1:80" ht="11.1" hidden="1" customHeight="1" outlineLevel="5" x14ac:dyDescent="0.2">
      <c r="A441" s="19" t="s">
        <v>450</v>
      </c>
      <c r="B441" s="64">
        <f t="shared" si="227"/>
        <v>1</v>
      </c>
      <c r="C441" s="37"/>
      <c r="D441" s="17">
        <v>32914.82</v>
      </c>
      <c r="E441" s="17">
        <v>5625</v>
      </c>
      <c r="F441" s="13"/>
      <c r="G441" s="13"/>
      <c r="H441" s="17">
        <v>5625</v>
      </c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2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6">
        <v>731</v>
      </c>
      <c r="AJ441" s="13"/>
      <c r="AK441" s="13"/>
      <c r="AL441" s="13"/>
      <c r="AM441" s="13"/>
      <c r="AN441" s="13"/>
      <c r="AO441" s="16">
        <v>731</v>
      </c>
      <c r="AP441" s="17">
        <v>32914.82</v>
      </c>
      <c r="AQ441" s="13"/>
      <c r="AR441" s="17">
        <v>32914.82</v>
      </c>
      <c r="AS441" s="13"/>
      <c r="AT441" s="13"/>
      <c r="AU441" s="13"/>
      <c r="AV441" s="17">
        <v>4894</v>
      </c>
      <c r="AW441" s="93"/>
      <c r="AX441" s="93"/>
      <c r="AY441" s="93"/>
      <c r="AZ441" s="93"/>
      <c r="BA441" s="93"/>
      <c r="BB441" s="93"/>
      <c r="BC441" s="93"/>
      <c r="BD441" s="93"/>
      <c r="BE441" s="93"/>
      <c r="BF441" s="93"/>
      <c r="BG441" s="93"/>
      <c r="BH441" s="93"/>
      <c r="BI441" s="93"/>
      <c r="BJ441" s="93"/>
      <c r="BK441" s="93"/>
      <c r="BL441" s="93"/>
      <c r="BM441" s="93"/>
      <c r="BN441" s="93"/>
      <c r="BO441" s="93"/>
      <c r="BP441" s="93"/>
      <c r="BQ441" s="93"/>
      <c r="BR441">
        <f>SUMIF('ОПС ЯН'!$A$5:$A$375,A441,'ОПС ЯН'!$B$5:$B$375)</f>
        <v>1237.5</v>
      </c>
      <c r="BT441">
        <f>SUMIF('ФОМС ЯН'!$A$5:$A$360,A441,'ФОМС ЯН'!$B$5:$B$360)</f>
        <v>286.88</v>
      </c>
      <c r="BU441">
        <f>SUMIF('ФСС ЯН'!$A$5:$A$375,A441,'ФСС ЯН'!$B$5:$B$375)</f>
        <v>163.13</v>
      </c>
      <c r="BV441">
        <f>SUMIF('ФСС НС ЯН'!$A$5:$A$375,A441,'ФСС НС ЯН'!$B$5:$B$375)</f>
        <v>118.12</v>
      </c>
      <c r="BW441">
        <f t="shared" si="228"/>
        <v>0</v>
      </c>
      <c r="BX441">
        <f t="shared" si="229"/>
        <v>0</v>
      </c>
      <c r="BY441">
        <f t="shared" si="230"/>
        <v>0</v>
      </c>
      <c r="BZ441">
        <f t="shared" si="231"/>
        <v>0</v>
      </c>
      <c r="CA441">
        <f t="shared" si="232"/>
        <v>0</v>
      </c>
      <c r="CB441">
        <f t="shared" si="233"/>
        <v>0</v>
      </c>
    </row>
    <row r="442" spans="1:80" ht="11.1" hidden="1" customHeight="1" outlineLevel="5" x14ac:dyDescent="0.2">
      <c r="A442" s="19" t="s">
        <v>451</v>
      </c>
      <c r="B442" s="64">
        <f t="shared" si="227"/>
        <v>1</v>
      </c>
      <c r="C442" s="37"/>
      <c r="D442" s="17">
        <v>28376.73</v>
      </c>
      <c r="E442" s="17">
        <v>30000</v>
      </c>
      <c r="F442" s="13"/>
      <c r="G442" s="17">
        <v>30000</v>
      </c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7">
        <v>3900</v>
      </c>
      <c r="AJ442" s="13"/>
      <c r="AK442" s="13"/>
      <c r="AL442" s="13"/>
      <c r="AM442" s="13"/>
      <c r="AN442" s="13"/>
      <c r="AO442" s="17">
        <v>3900</v>
      </c>
      <c r="AP442" s="17">
        <v>41376.730000000003</v>
      </c>
      <c r="AQ442" s="13"/>
      <c r="AR442" s="17">
        <v>28376.73</v>
      </c>
      <c r="AS442" s="13"/>
      <c r="AT442" s="17">
        <v>13000</v>
      </c>
      <c r="AU442" s="13"/>
      <c r="AV442" s="17">
        <v>13100</v>
      </c>
      <c r="AW442" s="93"/>
      <c r="AX442" s="93"/>
      <c r="AY442" s="93"/>
      <c r="AZ442" s="93"/>
      <c r="BA442" s="93"/>
      <c r="BB442" s="93"/>
      <c r="BC442" s="93"/>
      <c r="BD442" s="93"/>
      <c r="BE442" s="93"/>
      <c r="BF442" s="93"/>
      <c r="BG442" s="93"/>
      <c r="BH442" s="93"/>
      <c r="BI442" s="93"/>
      <c r="BJ442" s="93"/>
      <c r="BK442" s="93"/>
      <c r="BL442" s="93"/>
      <c r="BM442" s="93"/>
      <c r="BN442" s="93"/>
      <c r="BO442" s="93"/>
      <c r="BP442" s="93"/>
      <c r="BQ442" s="93"/>
      <c r="BR442">
        <f>SUMIF('ОПС ЯН'!$A$5:$A$375,A442,'ОПС ЯН'!$B$5:$B$375)</f>
        <v>6600</v>
      </c>
      <c r="BT442">
        <f>SUMIF('ФОМС ЯН'!$A$5:$A$360,A442,'ФОМС ЯН'!$B$5:$B$360)</f>
        <v>1530</v>
      </c>
      <c r="BU442">
        <f>SUMIF('ФСС ЯН'!$A$5:$A$375,A442,'ФСС ЯН'!$B$5:$B$375)</f>
        <v>870</v>
      </c>
      <c r="BV442">
        <f>SUMIF('ФСС НС ЯН'!$A$5:$A$375,A442,'ФСС НС ЯН'!$B$5:$B$375)</f>
        <v>630</v>
      </c>
      <c r="BW442">
        <f t="shared" si="228"/>
        <v>0</v>
      </c>
      <c r="BX442">
        <f t="shared" si="229"/>
        <v>0</v>
      </c>
      <c r="BY442">
        <f t="shared" si="230"/>
        <v>0</v>
      </c>
      <c r="BZ442">
        <f t="shared" si="231"/>
        <v>0</v>
      </c>
      <c r="CA442">
        <f t="shared" si="232"/>
        <v>0</v>
      </c>
      <c r="CB442">
        <f t="shared" si="233"/>
        <v>0</v>
      </c>
    </row>
    <row r="443" spans="1:80" s="27" customFormat="1" ht="11.1" hidden="1" customHeight="1" outlineLevel="4" x14ac:dyDescent="0.2">
      <c r="A443" s="28" t="s">
        <v>221</v>
      </c>
      <c r="B443" s="63">
        <f>SUM(B444:B483)</f>
        <v>28</v>
      </c>
      <c r="C443" s="100"/>
      <c r="D443" s="34">
        <v>57980.18</v>
      </c>
      <c r="E443" s="34">
        <v>1180414.3500000001</v>
      </c>
      <c r="F443" s="34">
        <v>56212.47</v>
      </c>
      <c r="G443" s="34">
        <v>107812.5</v>
      </c>
      <c r="H443" s="34">
        <v>69161.259999999995</v>
      </c>
      <c r="I443" s="34">
        <v>215584.82</v>
      </c>
      <c r="J443" s="26"/>
      <c r="K443" s="26"/>
      <c r="L443" s="26"/>
      <c r="M443" s="26"/>
      <c r="N443" s="26"/>
      <c r="O443" s="26"/>
      <c r="P443" s="26"/>
      <c r="Q443" s="26"/>
      <c r="R443" s="25"/>
      <c r="S443" s="34">
        <v>10918.32</v>
      </c>
      <c r="T443" s="26"/>
      <c r="U443" s="34">
        <v>640096.47</v>
      </c>
      <c r="V443" s="25"/>
      <c r="W443" s="26"/>
      <c r="X443" s="25"/>
      <c r="Y443" s="26"/>
      <c r="Z443" s="26"/>
      <c r="AA443" s="26"/>
      <c r="AB443" s="26"/>
      <c r="AC443" s="26"/>
      <c r="AD443" s="34">
        <v>80628.509999999995</v>
      </c>
      <c r="AE443" s="26"/>
      <c r="AF443" s="26"/>
      <c r="AG443" s="34">
        <v>24540</v>
      </c>
      <c r="AH443" s="34">
        <v>24540</v>
      </c>
      <c r="AI443" s="34">
        <v>176937.93</v>
      </c>
      <c r="AJ443" s="34">
        <v>13406.35</v>
      </c>
      <c r="AK443" s="34">
        <v>8272.58</v>
      </c>
      <c r="AL443" s="26"/>
      <c r="AM443" s="26"/>
      <c r="AN443" s="43">
        <v>732</v>
      </c>
      <c r="AO443" s="34">
        <v>154527</v>
      </c>
      <c r="AP443" s="34">
        <v>856083.77</v>
      </c>
      <c r="AQ443" s="34">
        <v>547555.54</v>
      </c>
      <c r="AR443" s="34">
        <v>195078.23</v>
      </c>
      <c r="AS443" s="26"/>
      <c r="AT443" s="34">
        <v>113450</v>
      </c>
      <c r="AU443" s="26"/>
      <c r="AV443" s="34">
        <v>205372.83</v>
      </c>
      <c r="AW443" s="34"/>
      <c r="AX443" s="34"/>
      <c r="AY443" s="34"/>
      <c r="AZ443" s="34"/>
      <c r="BA443" s="34"/>
      <c r="BB443" s="34"/>
      <c r="BC443" s="34"/>
      <c r="BD443" s="34"/>
      <c r="BE443" s="34"/>
      <c r="BF443" s="34"/>
      <c r="BG443" s="34"/>
      <c r="BH443" s="34"/>
      <c r="BI443" s="34"/>
      <c r="BJ443" s="34"/>
      <c r="BK443" s="34"/>
      <c r="BL443" s="34"/>
      <c r="BM443" s="34"/>
      <c r="BN443" s="34"/>
      <c r="BO443" s="34"/>
      <c r="BP443" s="34"/>
      <c r="BQ443" s="34"/>
      <c r="BR443" s="63">
        <f t="shared" ref="BR443:BV443" si="243">SUM(BR444:BR483)</f>
        <v>262687.92000000004</v>
      </c>
      <c r="BS443" s="63"/>
      <c r="BT443" s="63">
        <f t="shared" si="243"/>
        <v>60895.87999999999</v>
      </c>
      <c r="BU443" s="63">
        <f t="shared" si="243"/>
        <v>34627.040000000001</v>
      </c>
      <c r="BV443" s="63">
        <f t="shared" si="243"/>
        <v>25074.76</v>
      </c>
      <c r="BW443">
        <f t="shared" si="228"/>
        <v>0</v>
      </c>
      <c r="BX443">
        <f t="shared" si="229"/>
        <v>0</v>
      </c>
      <c r="BY443">
        <f t="shared" si="230"/>
        <v>0</v>
      </c>
      <c r="BZ443">
        <f t="shared" si="231"/>
        <v>0</v>
      </c>
      <c r="CA443">
        <f t="shared" si="232"/>
        <v>0</v>
      </c>
      <c r="CB443">
        <f t="shared" si="233"/>
        <v>0</v>
      </c>
    </row>
    <row r="444" spans="1:80" ht="11.1" hidden="1" customHeight="1" outlineLevel="5" x14ac:dyDescent="0.2">
      <c r="A444" s="19" t="s">
        <v>452</v>
      </c>
      <c r="B444" s="64">
        <f t="shared" si="227"/>
        <v>0</v>
      </c>
      <c r="C444" s="37">
        <v>0</v>
      </c>
      <c r="D444" s="16">
        <v>46</v>
      </c>
      <c r="E444" s="12"/>
      <c r="F444" s="13"/>
      <c r="G444" s="13"/>
      <c r="H444" s="13"/>
      <c r="I444" s="12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2"/>
      <c r="W444" s="13"/>
      <c r="X444" s="12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  <c r="AK444" s="13"/>
      <c r="AL444" s="13"/>
      <c r="AM444" s="13"/>
      <c r="AN444" s="13"/>
      <c r="AO444" s="13"/>
      <c r="AP444" s="16">
        <v>46</v>
      </c>
      <c r="AQ444" s="13"/>
      <c r="AR444" s="16">
        <v>46</v>
      </c>
      <c r="AS444" s="13"/>
      <c r="AT444" s="13"/>
      <c r="AU444" s="13"/>
      <c r="AV444" s="13"/>
      <c r="AW444" s="95"/>
      <c r="AX444" s="95"/>
      <c r="AY444" s="95"/>
      <c r="AZ444" s="95"/>
      <c r="BA444" s="95"/>
      <c r="BB444" s="95"/>
      <c r="BC444" s="95"/>
      <c r="BD444" s="95"/>
      <c r="BE444" s="95"/>
      <c r="BF444" s="95"/>
      <c r="BG444" s="95"/>
      <c r="BH444" s="95"/>
      <c r="BI444" s="95"/>
      <c r="BJ444" s="95"/>
      <c r="BK444" s="95"/>
      <c r="BL444" s="95"/>
      <c r="BM444" s="95"/>
      <c r="BN444" s="95"/>
      <c r="BO444" s="95"/>
      <c r="BP444" s="95"/>
      <c r="BQ444" s="95"/>
      <c r="BR444">
        <f>SUMIF('ОПС ЯН'!$A$5:$A$375,A444,'ОПС ЯН'!$B$5:$B$375)</f>
        <v>0</v>
      </c>
      <c r="BT444">
        <f>SUMIF('ФОМС ЯН'!$A$5:$A$360,A444,'ФОМС ЯН'!$B$5:$B$360)</f>
        <v>0</v>
      </c>
      <c r="BU444">
        <f>SUMIF('ФСС ЯН'!$A$5:$A$375,A444,'ФСС ЯН'!$B$5:$B$375)</f>
        <v>0</v>
      </c>
      <c r="BV444">
        <f>SUMIF('ФСС НС ЯН'!$A$5:$A$375,A444,'ФСС НС ЯН'!$B$5:$B$375)</f>
        <v>0</v>
      </c>
      <c r="BW444">
        <f t="shared" si="228"/>
        <v>0</v>
      </c>
      <c r="BX444">
        <f t="shared" si="229"/>
        <v>0</v>
      </c>
      <c r="BY444">
        <f t="shared" si="230"/>
        <v>0</v>
      </c>
      <c r="BZ444">
        <f t="shared" si="231"/>
        <v>0</v>
      </c>
      <c r="CA444">
        <f t="shared" si="232"/>
        <v>0</v>
      </c>
      <c r="CB444">
        <f t="shared" si="233"/>
        <v>0</v>
      </c>
    </row>
    <row r="445" spans="1:80" ht="11.1" hidden="1" customHeight="1" outlineLevel="5" x14ac:dyDescent="0.2">
      <c r="A445" s="19" t="s">
        <v>453</v>
      </c>
      <c r="B445" s="64">
        <f t="shared" si="227"/>
        <v>1</v>
      </c>
      <c r="C445" s="37">
        <v>0</v>
      </c>
      <c r="D445" s="17">
        <v>1597.98</v>
      </c>
      <c r="E445" s="17">
        <v>61638.38</v>
      </c>
      <c r="F445" s="13"/>
      <c r="G445" s="13"/>
      <c r="H445" s="13"/>
      <c r="I445" s="12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2"/>
      <c r="W445" s="13"/>
      <c r="X445" s="12"/>
      <c r="Y445" s="13"/>
      <c r="Z445" s="13"/>
      <c r="AA445" s="13"/>
      <c r="AB445" s="13"/>
      <c r="AC445" s="13"/>
      <c r="AD445" s="17">
        <v>61638.38</v>
      </c>
      <c r="AE445" s="13"/>
      <c r="AF445" s="13"/>
      <c r="AG445" s="13"/>
      <c r="AH445" s="13"/>
      <c r="AI445" s="17">
        <v>30423.93</v>
      </c>
      <c r="AJ445" s="17">
        <v>13406.35</v>
      </c>
      <c r="AK445" s="17">
        <v>8272.58</v>
      </c>
      <c r="AL445" s="13"/>
      <c r="AM445" s="13"/>
      <c r="AN445" s="16">
        <v>732</v>
      </c>
      <c r="AO445" s="17">
        <v>8013</v>
      </c>
      <c r="AP445" s="17">
        <v>32812.43</v>
      </c>
      <c r="AQ445" s="13"/>
      <c r="AR445" s="17">
        <v>32812.43</v>
      </c>
      <c r="AS445" s="13"/>
      <c r="AT445" s="13"/>
      <c r="AU445" s="13"/>
      <c r="AV445" s="13"/>
      <c r="AW445" s="95"/>
      <c r="AX445" s="95"/>
      <c r="AY445" s="95"/>
      <c r="AZ445" s="95"/>
      <c r="BA445" s="95"/>
      <c r="BB445" s="95"/>
      <c r="BC445" s="95"/>
      <c r="BD445" s="95"/>
      <c r="BE445" s="95"/>
      <c r="BF445" s="95"/>
      <c r="BG445" s="95"/>
      <c r="BH445" s="95"/>
      <c r="BI445" s="95"/>
      <c r="BJ445" s="95"/>
      <c r="BK445" s="95"/>
      <c r="BL445" s="95"/>
      <c r="BM445" s="95"/>
      <c r="BN445" s="95"/>
      <c r="BO445" s="95"/>
      <c r="BP445" s="95"/>
      <c r="BQ445" s="95"/>
      <c r="BR445">
        <f>SUMIF('ОПС ЯН'!$A$5:$A$375,A445,'ОПС ЯН'!$B$5:$B$375)</f>
        <v>13560.44</v>
      </c>
      <c r="BT445">
        <f>SUMIF('ФОМС ЯН'!$A$5:$A$360,A445,'ФОМС ЯН'!$B$5:$B$360)</f>
        <v>3143.56</v>
      </c>
      <c r="BU445">
        <f>SUMIF('ФСС ЯН'!$A$5:$A$375,A445,'ФСС ЯН'!$B$5:$B$375)</f>
        <v>1787.51</v>
      </c>
      <c r="BV445">
        <f>SUMIF('ФСС НС ЯН'!$A$5:$A$375,A445,'ФСС НС ЯН'!$B$5:$B$375)</f>
        <v>1294.4100000000001</v>
      </c>
      <c r="BW445">
        <f t="shared" si="228"/>
        <v>0</v>
      </c>
      <c r="BX445">
        <f t="shared" si="229"/>
        <v>0</v>
      </c>
      <c r="BY445">
        <f t="shared" si="230"/>
        <v>0</v>
      </c>
      <c r="BZ445">
        <f t="shared" si="231"/>
        <v>0</v>
      </c>
      <c r="CA445">
        <f t="shared" si="232"/>
        <v>0</v>
      </c>
      <c r="CB445">
        <f t="shared" si="233"/>
        <v>0</v>
      </c>
    </row>
    <row r="446" spans="1:80" ht="11.1" hidden="1" customHeight="1" outlineLevel="5" x14ac:dyDescent="0.2">
      <c r="A446" s="19" t="s">
        <v>454</v>
      </c>
      <c r="B446" s="64">
        <f t="shared" si="227"/>
        <v>1</v>
      </c>
      <c r="C446" s="37">
        <v>20</v>
      </c>
      <c r="D446" s="17">
        <v>3517.38</v>
      </c>
      <c r="E446" s="17">
        <v>18750</v>
      </c>
      <c r="F446" s="13"/>
      <c r="G446" s="17">
        <v>9375</v>
      </c>
      <c r="H446" s="17">
        <v>3999</v>
      </c>
      <c r="I446" s="17">
        <v>5376</v>
      </c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2"/>
      <c r="Y446" s="13"/>
      <c r="Z446" s="13"/>
      <c r="AA446" s="13"/>
      <c r="AB446" s="13"/>
      <c r="AC446" s="13"/>
      <c r="AD446" s="13"/>
      <c r="AE446" s="13"/>
      <c r="AF446" s="13"/>
      <c r="AG446" s="16">
        <v>480</v>
      </c>
      <c r="AH446" s="16">
        <v>480</v>
      </c>
      <c r="AI446" s="17">
        <v>2500</v>
      </c>
      <c r="AJ446" s="13"/>
      <c r="AK446" s="13"/>
      <c r="AL446" s="13"/>
      <c r="AM446" s="13"/>
      <c r="AN446" s="13"/>
      <c r="AO446" s="17">
        <v>2500</v>
      </c>
      <c r="AP446" s="17">
        <v>3517.38</v>
      </c>
      <c r="AQ446" s="13"/>
      <c r="AR446" s="17">
        <v>3517.38</v>
      </c>
      <c r="AS446" s="13"/>
      <c r="AT446" s="13"/>
      <c r="AU446" s="13"/>
      <c r="AV446" s="17">
        <v>16250</v>
      </c>
      <c r="AW446" s="93"/>
      <c r="AX446" s="93"/>
      <c r="AY446" s="93"/>
      <c r="AZ446" s="93"/>
      <c r="BA446" s="93"/>
      <c r="BB446" s="93"/>
      <c r="BC446" s="93"/>
      <c r="BD446" s="93"/>
      <c r="BE446" s="93"/>
      <c r="BF446" s="93"/>
      <c r="BG446" s="93"/>
      <c r="BH446" s="93"/>
      <c r="BI446" s="93"/>
      <c r="BJ446" s="93"/>
      <c r="BK446" s="93"/>
      <c r="BL446" s="93"/>
      <c r="BM446" s="93"/>
      <c r="BN446" s="93"/>
      <c r="BO446" s="93"/>
      <c r="BP446" s="93"/>
      <c r="BQ446" s="93"/>
      <c r="BR446">
        <f>SUMIF('ОПС ЯН'!$A$5:$A$375,A446,'ОПС ЯН'!$B$5:$B$375)</f>
        <v>4230.6000000000004</v>
      </c>
      <c r="BT446">
        <f>SUMIF('ФОМС ЯН'!$A$5:$A$360,A446,'ФОМС ЯН'!$B$5:$B$360)</f>
        <v>980.73</v>
      </c>
      <c r="BU446">
        <f>SUMIF('ФСС ЯН'!$A$5:$A$375,A446,'ФСС ЯН'!$B$5:$B$375)</f>
        <v>557.66999999999996</v>
      </c>
      <c r="BV446">
        <f>SUMIF('ФСС НС ЯН'!$A$5:$A$375,A446,'ФСС НС ЯН'!$B$5:$B$375)</f>
        <v>403.83</v>
      </c>
      <c r="BW446">
        <f t="shared" si="228"/>
        <v>0</v>
      </c>
      <c r="BX446">
        <f t="shared" si="229"/>
        <v>0</v>
      </c>
      <c r="BY446">
        <f t="shared" si="230"/>
        <v>0</v>
      </c>
      <c r="BZ446">
        <f t="shared" si="231"/>
        <v>0</v>
      </c>
      <c r="CA446">
        <f t="shared" si="232"/>
        <v>0</v>
      </c>
      <c r="CB446">
        <f t="shared" si="233"/>
        <v>0</v>
      </c>
    </row>
    <row r="447" spans="1:80" ht="11.1" hidden="1" customHeight="1" outlineLevel="5" x14ac:dyDescent="0.2">
      <c r="A447" s="19" t="s">
        <v>455</v>
      </c>
      <c r="B447" s="64">
        <f t="shared" si="227"/>
        <v>0</v>
      </c>
      <c r="C447" s="37">
        <v>0</v>
      </c>
      <c r="D447" s="16">
        <v>1</v>
      </c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  <c r="AK447" s="13"/>
      <c r="AL447" s="13"/>
      <c r="AM447" s="13"/>
      <c r="AN447" s="13"/>
      <c r="AO447" s="13"/>
      <c r="AP447" s="13"/>
      <c r="AQ447" s="13"/>
      <c r="AR447" s="13"/>
      <c r="AS447" s="13"/>
      <c r="AT447" s="13"/>
      <c r="AU447" s="13"/>
      <c r="AV447" s="16">
        <v>1</v>
      </c>
      <c r="AW447" s="92"/>
      <c r="AX447" s="92"/>
      <c r="AY447" s="92"/>
      <c r="AZ447" s="92"/>
      <c r="BA447" s="92"/>
      <c r="BB447" s="92"/>
      <c r="BC447" s="92"/>
      <c r="BD447" s="92"/>
      <c r="BE447" s="92"/>
      <c r="BF447" s="92"/>
      <c r="BG447" s="92"/>
      <c r="BH447" s="92"/>
      <c r="BI447" s="92"/>
      <c r="BJ447" s="92"/>
      <c r="BK447" s="92"/>
      <c r="BL447" s="92"/>
      <c r="BM447" s="92"/>
      <c r="BN447" s="92"/>
      <c r="BO447" s="92"/>
      <c r="BP447" s="92"/>
      <c r="BQ447" s="92"/>
      <c r="BR447">
        <f>SUMIF('ОПС ЯН'!$A$5:$A$375,A447,'ОПС ЯН'!$B$5:$B$375)</f>
        <v>0</v>
      </c>
      <c r="BT447">
        <f>SUMIF('ФОМС ЯН'!$A$5:$A$360,A447,'ФОМС ЯН'!$B$5:$B$360)</f>
        <v>0</v>
      </c>
      <c r="BU447">
        <f>SUMIF('ФСС ЯН'!$A$5:$A$375,A447,'ФСС ЯН'!$B$5:$B$375)</f>
        <v>0</v>
      </c>
      <c r="BV447">
        <f>SUMIF('ФСС НС ЯН'!$A$5:$A$375,A447,'ФСС НС ЯН'!$B$5:$B$375)</f>
        <v>0</v>
      </c>
      <c r="BW447">
        <f t="shared" si="228"/>
        <v>0</v>
      </c>
      <c r="BX447">
        <f t="shared" si="229"/>
        <v>0</v>
      </c>
      <c r="BY447">
        <f t="shared" si="230"/>
        <v>0</v>
      </c>
      <c r="BZ447">
        <f t="shared" si="231"/>
        <v>0</v>
      </c>
      <c r="CA447">
        <f t="shared" si="232"/>
        <v>0</v>
      </c>
      <c r="CB447">
        <f t="shared" si="233"/>
        <v>0</v>
      </c>
    </row>
    <row r="448" spans="1:80" ht="11.1" hidden="1" customHeight="1" outlineLevel="5" x14ac:dyDescent="0.2">
      <c r="A448" s="19" t="s">
        <v>456</v>
      </c>
      <c r="B448" s="64">
        <f t="shared" si="227"/>
        <v>1</v>
      </c>
      <c r="C448" s="37">
        <v>20</v>
      </c>
      <c r="D448" s="17">
        <v>19872.599999999999</v>
      </c>
      <c r="E448" s="17">
        <v>29767</v>
      </c>
      <c r="F448" s="13"/>
      <c r="G448" s="13"/>
      <c r="H448" s="13"/>
      <c r="I448" s="17">
        <v>29767</v>
      </c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7">
        <v>4960</v>
      </c>
      <c r="AH448" s="17">
        <v>4960</v>
      </c>
      <c r="AI448" s="17">
        <v>4515</v>
      </c>
      <c r="AJ448" s="13"/>
      <c r="AK448" s="13"/>
      <c r="AL448" s="13"/>
      <c r="AM448" s="13"/>
      <c r="AN448" s="13"/>
      <c r="AO448" s="17">
        <v>4515</v>
      </c>
      <c r="AP448" s="17">
        <v>39872.6</v>
      </c>
      <c r="AQ448" s="13"/>
      <c r="AR448" s="17">
        <v>19872.599999999999</v>
      </c>
      <c r="AS448" s="13"/>
      <c r="AT448" s="17">
        <v>20000</v>
      </c>
      <c r="AU448" s="13"/>
      <c r="AV448" s="17">
        <v>5252</v>
      </c>
      <c r="AW448" s="93"/>
      <c r="AX448" s="93"/>
      <c r="AY448" s="93"/>
      <c r="AZ448" s="93"/>
      <c r="BA448" s="93"/>
      <c r="BB448" s="93"/>
      <c r="BC448" s="93"/>
      <c r="BD448" s="93"/>
      <c r="BE448" s="93"/>
      <c r="BF448" s="93"/>
      <c r="BG448" s="93"/>
      <c r="BH448" s="93"/>
      <c r="BI448" s="93"/>
      <c r="BJ448" s="93"/>
      <c r="BK448" s="93"/>
      <c r="BL448" s="93"/>
      <c r="BM448" s="93"/>
      <c r="BN448" s="93"/>
      <c r="BO448" s="93"/>
      <c r="BP448" s="93"/>
      <c r="BQ448" s="93"/>
      <c r="BR448">
        <f>SUMIF('ОПС ЯН'!$A$5:$A$375,A448,'ОПС ЯН'!$B$5:$B$375)</f>
        <v>7639.94</v>
      </c>
      <c r="BT448">
        <f>SUMIF('ФОМС ЯН'!$A$5:$A$360,A448,'ФОМС ЯН'!$B$5:$B$360)</f>
        <v>1771.08</v>
      </c>
      <c r="BU448">
        <f>SUMIF('ФСС ЯН'!$A$5:$A$375,A448,'ФСС ЯН'!$B$5:$B$375)</f>
        <v>1007.08</v>
      </c>
      <c r="BV448">
        <f>SUMIF('ФСС НС ЯН'!$A$5:$A$375,A448,'ФСС НС ЯН'!$B$5:$B$375)</f>
        <v>729.27</v>
      </c>
      <c r="BW448">
        <f t="shared" si="228"/>
        <v>0</v>
      </c>
      <c r="BX448">
        <f t="shared" si="229"/>
        <v>0</v>
      </c>
      <c r="BY448">
        <f t="shared" si="230"/>
        <v>0</v>
      </c>
      <c r="BZ448">
        <f t="shared" si="231"/>
        <v>0</v>
      </c>
      <c r="CA448">
        <f t="shared" si="232"/>
        <v>0</v>
      </c>
      <c r="CB448">
        <f t="shared" si="233"/>
        <v>0</v>
      </c>
    </row>
    <row r="449" spans="1:80" ht="11.1" hidden="1" customHeight="1" outlineLevel="5" x14ac:dyDescent="0.2">
      <c r="A449" s="19" t="s">
        <v>457</v>
      </c>
      <c r="B449" s="64">
        <f t="shared" si="227"/>
        <v>1</v>
      </c>
      <c r="C449" s="37">
        <v>13</v>
      </c>
      <c r="D449" s="17">
        <v>3313.84</v>
      </c>
      <c r="E449" s="17">
        <v>34242.14</v>
      </c>
      <c r="F449" s="13"/>
      <c r="G449" s="17">
        <v>20312.5</v>
      </c>
      <c r="H449" s="13"/>
      <c r="I449" s="12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7">
        <v>13929.64</v>
      </c>
      <c r="V449" s="12"/>
      <c r="W449" s="13"/>
      <c r="X449" s="12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7">
        <v>4451</v>
      </c>
      <c r="AJ449" s="13"/>
      <c r="AK449" s="13"/>
      <c r="AL449" s="13"/>
      <c r="AM449" s="13"/>
      <c r="AN449" s="13"/>
      <c r="AO449" s="17">
        <v>4451</v>
      </c>
      <c r="AP449" s="17">
        <v>15432.48</v>
      </c>
      <c r="AQ449" s="17">
        <v>12118.64</v>
      </c>
      <c r="AR449" s="17">
        <v>3313.84</v>
      </c>
      <c r="AS449" s="13"/>
      <c r="AT449" s="13"/>
      <c r="AU449" s="13"/>
      <c r="AV449" s="17">
        <v>17672.5</v>
      </c>
      <c r="AW449" s="93"/>
      <c r="AX449" s="93"/>
      <c r="AY449" s="93"/>
      <c r="AZ449" s="93"/>
      <c r="BA449" s="93"/>
      <c r="BB449" s="93"/>
      <c r="BC449" s="93"/>
      <c r="BD449" s="93"/>
      <c r="BE449" s="93"/>
      <c r="BF449" s="93"/>
      <c r="BG449" s="93"/>
      <c r="BH449" s="93"/>
      <c r="BI449" s="93"/>
      <c r="BJ449" s="93"/>
      <c r="BK449" s="93"/>
      <c r="BL449" s="93"/>
      <c r="BM449" s="93"/>
      <c r="BN449" s="93"/>
      <c r="BO449" s="93"/>
      <c r="BP449" s="93"/>
      <c r="BQ449" s="93"/>
      <c r="BR449">
        <f>SUMIF('ОПС ЯН'!$A$5:$A$375,A449,'ОПС ЯН'!$B$5:$B$375)</f>
        <v>7533.27</v>
      </c>
      <c r="BT449">
        <f>SUMIF('ФОМС ЯН'!$A$5:$A$360,A449,'ФОМС ЯН'!$B$5:$B$360)</f>
        <v>1746.35</v>
      </c>
      <c r="BU449">
        <f>SUMIF('ФСС ЯН'!$A$5:$A$375,A449,'ФСС ЯН'!$B$5:$B$375)</f>
        <v>993.02</v>
      </c>
      <c r="BV449">
        <f>SUMIF('ФСС НС ЯН'!$A$5:$A$375,A449,'ФСС НС ЯН'!$B$5:$B$375)</f>
        <v>719.08</v>
      </c>
      <c r="BW449">
        <f t="shared" si="228"/>
        <v>0</v>
      </c>
      <c r="BX449">
        <f t="shared" si="229"/>
        <v>0</v>
      </c>
      <c r="BY449">
        <f t="shared" si="230"/>
        <v>0</v>
      </c>
      <c r="BZ449">
        <f t="shared" si="231"/>
        <v>0</v>
      </c>
      <c r="CA449">
        <f t="shared" si="232"/>
        <v>0</v>
      </c>
      <c r="CB449">
        <f t="shared" si="233"/>
        <v>0</v>
      </c>
    </row>
    <row r="450" spans="1:80" ht="11.1" hidden="1" customHeight="1" outlineLevel="5" x14ac:dyDescent="0.2">
      <c r="A450" s="19" t="s">
        <v>458</v>
      </c>
      <c r="B450" s="64">
        <f t="shared" si="227"/>
        <v>1</v>
      </c>
      <c r="C450" s="37">
        <v>10</v>
      </c>
      <c r="D450" s="16">
        <v>830.88</v>
      </c>
      <c r="E450" s="17">
        <v>9375</v>
      </c>
      <c r="F450" s="13"/>
      <c r="G450" s="17">
        <v>9375</v>
      </c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2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7">
        <v>1219</v>
      </c>
      <c r="AJ450" s="13"/>
      <c r="AK450" s="13"/>
      <c r="AL450" s="13"/>
      <c r="AM450" s="13"/>
      <c r="AN450" s="13"/>
      <c r="AO450" s="17">
        <v>1219</v>
      </c>
      <c r="AP450" s="16">
        <v>830.88</v>
      </c>
      <c r="AQ450" s="13"/>
      <c r="AR450" s="16">
        <v>830.88</v>
      </c>
      <c r="AS450" s="13"/>
      <c r="AT450" s="13"/>
      <c r="AU450" s="13"/>
      <c r="AV450" s="17">
        <v>8156</v>
      </c>
      <c r="AW450" s="93"/>
      <c r="AX450" s="93"/>
      <c r="AY450" s="93"/>
      <c r="AZ450" s="93"/>
      <c r="BA450" s="93"/>
      <c r="BB450" s="93"/>
      <c r="BC450" s="93"/>
      <c r="BD450" s="93"/>
      <c r="BE450" s="93"/>
      <c r="BF450" s="93"/>
      <c r="BG450" s="93"/>
      <c r="BH450" s="93"/>
      <c r="BI450" s="93"/>
      <c r="BJ450" s="93"/>
      <c r="BK450" s="93"/>
      <c r="BL450" s="93"/>
      <c r="BM450" s="93"/>
      <c r="BN450" s="93"/>
      <c r="BO450" s="93"/>
      <c r="BP450" s="93"/>
      <c r="BQ450" s="93"/>
      <c r="BR450">
        <f>SUMIF('ОПС ЯН'!$A$5:$A$375,A450,'ОПС ЯН'!$B$5:$B$375)</f>
        <v>2062.5</v>
      </c>
      <c r="BT450">
        <f>SUMIF('ФОМС ЯН'!$A$5:$A$360,A450,'ФОМС ЯН'!$B$5:$B$360)</f>
        <v>478.13</v>
      </c>
      <c r="BU450">
        <f>SUMIF('ФСС ЯН'!$A$5:$A$375,A450,'ФСС ЯН'!$B$5:$B$375)</f>
        <v>271.88</v>
      </c>
      <c r="BV450">
        <f>SUMIF('ФСС НС ЯН'!$A$5:$A$375,A450,'ФСС НС ЯН'!$B$5:$B$375)</f>
        <v>196.87</v>
      </c>
      <c r="BW450">
        <f t="shared" si="228"/>
        <v>0</v>
      </c>
      <c r="BX450">
        <f t="shared" si="229"/>
        <v>0</v>
      </c>
      <c r="BY450">
        <f t="shared" si="230"/>
        <v>0</v>
      </c>
      <c r="BZ450">
        <f t="shared" si="231"/>
        <v>0</v>
      </c>
      <c r="CA450">
        <f t="shared" si="232"/>
        <v>0</v>
      </c>
      <c r="CB450">
        <f t="shared" si="233"/>
        <v>0</v>
      </c>
    </row>
    <row r="451" spans="1:80" ht="11.1" hidden="1" customHeight="1" outlineLevel="5" x14ac:dyDescent="0.2">
      <c r="A451" s="19" t="s">
        <v>459</v>
      </c>
      <c r="B451" s="64">
        <f t="shared" si="227"/>
        <v>1</v>
      </c>
      <c r="C451" s="37">
        <v>4</v>
      </c>
      <c r="D451" s="16">
        <v>10.38</v>
      </c>
      <c r="E451" s="17">
        <v>25197.040000000001</v>
      </c>
      <c r="F451" s="13"/>
      <c r="G451" s="17">
        <v>6250</v>
      </c>
      <c r="H451" s="13"/>
      <c r="I451" s="12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7">
        <v>18947.04</v>
      </c>
      <c r="V451" s="13"/>
      <c r="W451" s="13"/>
      <c r="X451" s="12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7">
        <v>2522</v>
      </c>
      <c r="AJ451" s="13"/>
      <c r="AK451" s="13"/>
      <c r="AL451" s="13"/>
      <c r="AM451" s="13"/>
      <c r="AN451" s="13"/>
      <c r="AO451" s="17">
        <v>2522</v>
      </c>
      <c r="AP451" s="17">
        <v>17248.419999999998</v>
      </c>
      <c r="AQ451" s="17">
        <v>17238.04</v>
      </c>
      <c r="AR451" s="16">
        <v>10.38</v>
      </c>
      <c r="AS451" s="13"/>
      <c r="AT451" s="13"/>
      <c r="AU451" s="13"/>
      <c r="AV451" s="17">
        <v>5437</v>
      </c>
      <c r="AW451" s="93"/>
      <c r="AX451" s="93"/>
      <c r="AY451" s="93"/>
      <c r="AZ451" s="93"/>
      <c r="BA451" s="93"/>
      <c r="BB451" s="93"/>
      <c r="BC451" s="93"/>
      <c r="BD451" s="93"/>
      <c r="BE451" s="93"/>
      <c r="BF451" s="93"/>
      <c r="BG451" s="93"/>
      <c r="BH451" s="93"/>
      <c r="BI451" s="93"/>
      <c r="BJ451" s="93"/>
      <c r="BK451" s="93"/>
      <c r="BL451" s="93"/>
      <c r="BM451" s="93"/>
      <c r="BN451" s="93"/>
      <c r="BO451" s="93"/>
      <c r="BP451" s="93"/>
      <c r="BQ451" s="93"/>
      <c r="BR451">
        <f>SUMIF('ОПС ЯН'!$A$5:$A$375,A451,'ОПС ЯН'!$B$5:$B$375)</f>
        <v>5543.35</v>
      </c>
      <c r="BT451">
        <f>SUMIF('ФОМС ЯН'!$A$5:$A$360,A451,'ФОМС ЯН'!$B$5:$B$360)</f>
        <v>1285.05</v>
      </c>
      <c r="BU451">
        <f>SUMIF('ФСС ЯН'!$A$5:$A$375,A451,'ФСС ЯН'!$B$5:$B$375)</f>
        <v>730.71</v>
      </c>
      <c r="BV451">
        <f>SUMIF('ФСС НС ЯН'!$A$5:$A$375,A451,'ФСС НС ЯН'!$B$5:$B$375)</f>
        <v>529.14</v>
      </c>
      <c r="BW451">
        <f t="shared" si="228"/>
        <v>0</v>
      </c>
      <c r="BX451">
        <f t="shared" si="229"/>
        <v>0</v>
      </c>
      <c r="BY451">
        <f t="shared" si="230"/>
        <v>0</v>
      </c>
      <c r="BZ451">
        <f t="shared" si="231"/>
        <v>0</v>
      </c>
      <c r="CA451">
        <f t="shared" si="232"/>
        <v>0</v>
      </c>
      <c r="CB451">
        <f t="shared" si="233"/>
        <v>0</v>
      </c>
    </row>
    <row r="452" spans="1:80" ht="11.1" hidden="1" customHeight="1" outlineLevel="5" x14ac:dyDescent="0.2">
      <c r="A452" s="19" t="s">
        <v>460</v>
      </c>
      <c r="B452" s="64">
        <f t="shared" si="227"/>
        <v>1</v>
      </c>
      <c r="C452" s="37">
        <v>10</v>
      </c>
      <c r="D452" s="16">
        <v>19.649999999999999</v>
      </c>
      <c r="E452" s="17">
        <v>15604.45</v>
      </c>
      <c r="F452" s="13"/>
      <c r="G452" s="13"/>
      <c r="H452" s="13"/>
      <c r="I452" s="17">
        <v>15604.45</v>
      </c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2"/>
      <c r="Y452" s="13"/>
      <c r="Z452" s="13"/>
      <c r="AA452" s="13"/>
      <c r="AB452" s="13"/>
      <c r="AC452" s="13"/>
      <c r="AD452" s="13"/>
      <c r="AE452" s="13"/>
      <c r="AF452" s="13"/>
      <c r="AG452" s="16">
        <v>480</v>
      </c>
      <c r="AH452" s="16">
        <v>480</v>
      </c>
      <c r="AI452" s="17">
        <v>2091</v>
      </c>
      <c r="AJ452" s="13"/>
      <c r="AK452" s="13"/>
      <c r="AL452" s="13"/>
      <c r="AM452" s="13"/>
      <c r="AN452" s="13"/>
      <c r="AO452" s="17">
        <v>2091</v>
      </c>
      <c r="AP452" s="16">
        <v>18.649999999999999</v>
      </c>
      <c r="AQ452" s="13"/>
      <c r="AR452" s="16">
        <v>18.649999999999999</v>
      </c>
      <c r="AS452" s="13"/>
      <c r="AT452" s="13"/>
      <c r="AU452" s="13"/>
      <c r="AV452" s="17">
        <v>13514.45</v>
      </c>
      <c r="AW452" s="93"/>
      <c r="AX452" s="93"/>
      <c r="AY452" s="93"/>
      <c r="AZ452" s="93"/>
      <c r="BA452" s="93"/>
      <c r="BB452" s="93"/>
      <c r="BC452" s="93"/>
      <c r="BD452" s="93"/>
      <c r="BE452" s="93"/>
      <c r="BF452" s="93"/>
      <c r="BG452" s="93"/>
      <c r="BH452" s="93"/>
      <c r="BI452" s="93"/>
      <c r="BJ452" s="93"/>
      <c r="BK452" s="93"/>
      <c r="BL452" s="93"/>
      <c r="BM452" s="93"/>
      <c r="BN452" s="93"/>
      <c r="BO452" s="93"/>
      <c r="BP452" s="93"/>
      <c r="BQ452" s="93"/>
      <c r="BR452">
        <f>SUMIF('ОПС ЯН'!$A$5:$A$375,A452,'ОПС ЯН'!$B$5:$B$375)</f>
        <v>3538.58</v>
      </c>
      <c r="BT452">
        <f>SUMIF('ФОМС ЯН'!$A$5:$A$360,A452,'ФОМС ЯН'!$B$5:$B$360)</f>
        <v>820.31</v>
      </c>
      <c r="BU452">
        <f>SUMIF('ФСС ЯН'!$A$5:$A$375,A452,'ФСС ЯН'!$B$5:$B$375)</f>
        <v>466.45</v>
      </c>
      <c r="BV452">
        <f>SUMIF('ФСС НС ЯН'!$A$5:$A$375,A452,'ФСС НС ЯН'!$B$5:$B$375)</f>
        <v>337.77</v>
      </c>
      <c r="BW452">
        <f t="shared" si="228"/>
        <v>0</v>
      </c>
      <c r="BX452">
        <f t="shared" si="229"/>
        <v>0</v>
      </c>
      <c r="BY452">
        <f t="shared" si="230"/>
        <v>0</v>
      </c>
      <c r="BZ452">
        <f t="shared" si="231"/>
        <v>0</v>
      </c>
      <c r="CA452">
        <f t="shared" si="232"/>
        <v>0</v>
      </c>
      <c r="CB452">
        <f t="shared" si="233"/>
        <v>0</v>
      </c>
    </row>
    <row r="453" spans="1:80" ht="11.1" hidden="1" customHeight="1" outlineLevel="5" x14ac:dyDescent="0.2">
      <c r="A453" s="19" t="s">
        <v>461</v>
      </c>
      <c r="B453" s="64">
        <f t="shared" si="227"/>
        <v>1</v>
      </c>
      <c r="C453" s="37">
        <v>15</v>
      </c>
      <c r="D453" s="17">
        <v>2181</v>
      </c>
      <c r="E453" s="17">
        <v>21875</v>
      </c>
      <c r="F453" s="13"/>
      <c r="G453" s="13"/>
      <c r="H453" s="17">
        <v>9331</v>
      </c>
      <c r="I453" s="17">
        <v>12544</v>
      </c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7">
        <v>2240</v>
      </c>
      <c r="AH453" s="17">
        <v>2240</v>
      </c>
      <c r="AI453" s="17">
        <v>3135</v>
      </c>
      <c r="AJ453" s="13"/>
      <c r="AK453" s="13"/>
      <c r="AL453" s="13"/>
      <c r="AM453" s="13"/>
      <c r="AN453" s="13"/>
      <c r="AO453" s="17">
        <v>3135</v>
      </c>
      <c r="AP453" s="17">
        <v>12181</v>
      </c>
      <c r="AQ453" s="13"/>
      <c r="AR453" s="17">
        <v>2181</v>
      </c>
      <c r="AS453" s="13"/>
      <c r="AT453" s="17">
        <v>10000</v>
      </c>
      <c r="AU453" s="13"/>
      <c r="AV453" s="17">
        <v>8740</v>
      </c>
      <c r="AW453" s="93"/>
      <c r="AX453" s="93"/>
      <c r="AY453" s="93"/>
      <c r="AZ453" s="93"/>
      <c r="BA453" s="93"/>
      <c r="BB453" s="93"/>
      <c r="BC453" s="93"/>
      <c r="BD453" s="93"/>
      <c r="BE453" s="93"/>
      <c r="BF453" s="93"/>
      <c r="BG453" s="93"/>
      <c r="BH453" s="93"/>
      <c r="BI453" s="93"/>
      <c r="BJ453" s="93"/>
      <c r="BK453" s="93"/>
      <c r="BL453" s="93"/>
      <c r="BM453" s="93"/>
      <c r="BN453" s="93"/>
      <c r="BO453" s="93"/>
      <c r="BP453" s="93"/>
      <c r="BQ453" s="93"/>
      <c r="BR453">
        <f>SUMIF('ОПС ЯН'!$A$5:$A$375,A453,'ОПС ЯН'!$B$5:$B$375)</f>
        <v>5305.3</v>
      </c>
      <c r="BT453">
        <f>SUMIF('ФОМС ЯН'!$A$5:$A$360,A453,'ФОМС ЯН'!$B$5:$B$360)</f>
        <v>1229.8699999999999</v>
      </c>
      <c r="BU453">
        <f>SUMIF('ФСС ЯН'!$A$5:$A$375,A453,'ФСС ЯН'!$B$5:$B$375)</f>
        <v>699.34</v>
      </c>
      <c r="BV453">
        <f>SUMIF('ФСС НС ЯН'!$A$5:$A$375,A453,'ФСС НС ЯН'!$B$5:$B$375)</f>
        <v>506.42</v>
      </c>
      <c r="BW453">
        <f t="shared" si="228"/>
        <v>0</v>
      </c>
      <c r="BX453">
        <f t="shared" si="229"/>
        <v>0</v>
      </c>
      <c r="BY453">
        <f t="shared" si="230"/>
        <v>0</v>
      </c>
      <c r="BZ453">
        <f t="shared" si="231"/>
        <v>0</v>
      </c>
      <c r="CA453">
        <f t="shared" si="232"/>
        <v>0</v>
      </c>
      <c r="CB453">
        <f t="shared" si="233"/>
        <v>0</v>
      </c>
    </row>
    <row r="454" spans="1:80" ht="11.1" hidden="1" customHeight="1" outlineLevel="5" x14ac:dyDescent="0.2">
      <c r="A454" s="19" t="s">
        <v>462</v>
      </c>
      <c r="B454" s="64">
        <f t="shared" si="227"/>
        <v>1</v>
      </c>
      <c r="C454" s="37">
        <v>20</v>
      </c>
      <c r="D454" s="17">
        <v>3171</v>
      </c>
      <c r="E454" s="17">
        <v>67469.100000000006</v>
      </c>
      <c r="F454" s="13"/>
      <c r="G454" s="13"/>
      <c r="H454" s="16">
        <v>666.5</v>
      </c>
      <c r="I454" s="16">
        <v>896</v>
      </c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7">
        <v>65906.600000000006</v>
      </c>
      <c r="V454" s="13"/>
      <c r="W454" s="13"/>
      <c r="X454" s="12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7">
        <v>8771</v>
      </c>
      <c r="AJ454" s="13"/>
      <c r="AK454" s="13"/>
      <c r="AL454" s="13"/>
      <c r="AM454" s="13"/>
      <c r="AN454" s="13"/>
      <c r="AO454" s="17">
        <v>8771</v>
      </c>
      <c r="AP454" s="17">
        <v>61259.6</v>
      </c>
      <c r="AQ454" s="17">
        <v>57338.6</v>
      </c>
      <c r="AR454" s="17">
        <v>3171</v>
      </c>
      <c r="AS454" s="13"/>
      <c r="AT454" s="16">
        <v>750</v>
      </c>
      <c r="AU454" s="13"/>
      <c r="AV454" s="16">
        <v>609.5</v>
      </c>
      <c r="AW454" s="92"/>
      <c r="AX454" s="92"/>
      <c r="AY454" s="92"/>
      <c r="AZ454" s="92"/>
      <c r="BA454" s="92"/>
      <c r="BB454" s="92"/>
      <c r="BC454" s="92"/>
      <c r="BD454" s="92"/>
      <c r="BE454" s="92"/>
      <c r="BF454" s="92"/>
      <c r="BG454" s="92"/>
      <c r="BH454" s="92"/>
      <c r="BI454" s="92"/>
      <c r="BJ454" s="92"/>
      <c r="BK454" s="92"/>
      <c r="BL454" s="92"/>
      <c r="BM454" s="92"/>
      <c r="BN454" s="92"/>
      <c r="BO454" s="92"/>
      <c r="BP454" s="92"/>
      <c r="BQ454" s="92"/>
      <c r="BR454">
        <f>SUMIF('ОПС ЯН'!$A$5:$A$375,A454,'ОПС ЯН'!$B$5:$B$375)</f>
        <v>14843.2</v>
      </c>
      <c r="BT454">
        <f>SUMIF('ФОМС ЯН'!$A$5:$A$360,A454,'ФОМС ЯН'!$B$5:$B$360)</f>
        <v>3440.92</v>
      </c>
      <c r="BU454">
        <f>SUMIF('ФСС ЯН'!$A$5:$A$375,A454,'ФСС ЯН'!$B$5:$B$375)</f>
        <v>1956.6</v>
      </c>
      <c r="BV454">
        <f>SUMIF('ФСС НС ЯН'!$A$5:$A$375,A454,'ФСС НС ЯН'!$B$5:$B$375)</f>
        <v>1416.85</v>
      </c>
      <c r="BW454">
        <f t="shared" si="228"/>
        <v>0</v>
      </c>
      <c r="BX454">
        <f t="shared" si="229"/>
        <v>0</v>
      </c>
      <c r="BY454">
        <f t="shared" si="230"/>
        <v>0</v>
      </c>
      <c r="BZ454">
        <f t="shared" si="231"/>
        <v>0</v>
      </c>
      <c r="CA454">
        <f t="shared" si="232"/>
        <v>0</v>
      </c>
      <c r="CB454">
        <f t="shared" si="233"/>
        <v>0</v>
      </c>
    </row>
    <row r="455" spans="1:80" ht="11.1" hidden="1" customHeight="1" outlineLevel="5" x14ac:dyDescent="0.2">
      <c r="A455" s="19" t="s">
        <v>463</v>
      </c>
      <c r="B455" s="64">
        <f t="shared" si="227"/>
        <v>0</v>
      </c>
      <c r="C455" s="37">
        <v>14</v>
      </c>
      <c r="D455" s="16">
        <v>70</v>
      </c>
      <c r="E455" s="12"/>
      <c r="F455" s="13"/>
      <c r="G455" s="13"/>
      <c r="H455" s="13"/>
      <c r="I455" s="12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2"/>
      <c r="W455" s="13"/>
      <c r="X455" s="12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  <c r="AK455" s="13"/>
      <c r="AL455" s="13"/>
      <c r="AM455" s="13"/>
      <c r="AN455" s="13"/>
      <c r="AO455" s="13"/>
      <c r="AP455" s="16">
        <v>70</v>
      </c>
      <c r="AQ455" s="13"/>
      <c r="AR455" s="16">
        <v>70</v>
      </c>
      <c r="AS455" s="13"/>
      <c r="AT455" s="13"/>
      <c r="AU455" s="13"/>
      <c r="AV455" s="13"/>
      <c r="AW455" s="95"/>
      <c r="AX455" s="95"/>
      <c r="AY455" s="95"/>
      <c r="AZ455" s="95"/>
      <c r="BA455" s="95"/>
      <c r="BB455" s="95"/>
      <c r="BC455" s="95"/>
      <c r="BD455" s="95"/>
      <c r="BE455" s="95"/>
      <c r="BF455" s="95"/>
      <c r="BG455" s="95"/>
      <c r="BH455" s="95"/>
      <c r="BI455" s="95"/>
      <c r="BJ455" s="95"/>
      <c r="BK455" s="95"/>
      <c r="BL455" s="95"/>
      <c r="BM455" s="95"/>
      <c r="BN455" s="95"/>
      <c r="BO455" s="95"/>
      <c r="BP455" s="95"/>
      <c r="BQ455" s="95"/>
      <c r="BR455">
        <f>SUMIF('ОПС ЯН'!$A$5:$A$375,A455,'ОПС ЯН'!$B$5:$B$375)</f>
        <v>0</v>
      </c>
      <c r="BT455">
        <f>SUMIF('ФОМС ЯН'!$A$5:$A$360,A455,'ФОМС ЯН'!$B$5:$B$360)</f>
        <v>0</v>
      </c>
      <c r="BU455">
        <f>SUMIF('ФСС ЯН'!$A$5:$A$375,A455,'ФСС ЯН'!$B$5:$B$375)</f>
        <v>0</v>
      </c>
      <c r="BV455">
        <f>SUMIF('ФСС НС ЯН'!$A$5:$A$375,A455,'ФСС НС ЯН'!$B$5:$B$375)</f>
        <v>0</v>
      </c>
      <c r="BW455">
        <f t="shared" si="228"/>
        <v>0</v>
      </c>
      <c r="BX455">
        <f t="shared" si="229"/>
        <v>0</v>
      </c>
      <c r="BY455">
        <f t="shared" si="230"/>
        <v>0</v>
      </c>
      <c r="BZ455">
        <f t="shared" si="231"/>
        <v>0</v>
      </c>
      <c r="CA455">
        <f t="shared" si="232"/>
        <v>0</v>
      </c>
      <c r="CB455">
        <f t="shared" si="233"/>
        <v>0</v>
      </c>
    </row>
    <row r="456" spans="1:80" ht="11.1" hidden="1" customHeight="1" outlineLevel="5" x14ac:dyDescent="0.2">
      <c r="A456" s="19" t="s">
        <v>464</v>
      </c>
      <c r="B456" s="64">
        <f t="shared" si="227"/>
        <v>1</v>
      </c>
      <c r="C456" s="37">
        <v>11</v>
      </c>
      <c r="D456" s="17">
        <v>18799.64</v>
      </c>
      <c r="E456" s="17">
        <v>111829.95</v>
      </c>
      <c r="F456" s="17">
        <v>8183.82</v>
      </c>
      <c r="G456" s="13"/>
      <c r="H456" s="13"/>
      <c r="I456" s="17">
        <v>16352.05</v>
      </c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7">
        <v>87294.080000000002</v>
      </c>
      <c r="V456" s="13"/>
      <c r="W456" s="13"/>
      <c r="X456" s="12"/>
      <c r="Y456" s="13"/>
      <c r="Z456" s="13"/>
      <c r="AA456" s="13"/>
      <c r="AB456" s="13"/>
      <c r="AC456" s="13"/>
      <c r="AD456" s="13"/>
      <c r="AE456" s="13"/>
      <c r="AF456" s="13"/>
      <c r="AG456" s="16">
        <v>640</v>
      </c>
      <c r="AH456" s="16">
        <v>640</v>
      </c>
      <c r="AI456" s="17">
        <v>14621</v>
      </c>
      <c r="AJ456" s="13"/>
      <c r="AK456" s="13"/>
      <c r="AL456" s="13"/>
      <c r="AM456" s="13"/>
      <c r="AN456" s="13"/>
      <c r="AO456" s="17">
        <v>14621</v>
      </c>
      <c r="AP456" s="17">
        <v>113865.54</v>
      </c>
      <c r="AQ456" s="17">
        <v>83065.899999999994</v>
      </c>
      <c r="AR456" s="17">
        <v>18799.64</v>
      </c>
      <c r="AS456" s="13"/>
      <c r="AT456" s="17">
        <v>12000</v>
      </c>
      <c r="AU456" s="13"/>
      <c r="AV456" s="17">
        <v>2143.0500000000002</v>
      </c>
      <c r="AW456" s="93"/>
      <c r="AX456" s="93"/>
      <c r="AY456" s="93"/>
      <c r="AZ456" s="93"/>
      <c r="BA456" s="93"/>
      <c r="BB456" s="93"/>
      <c r="BC456" s="93"/>
      <c r="BD456" s="93"/>
      <c r="BE456" s="93"/>
      <c r="BF456" s="93"/>
      <c r="BG456" s="93"/>
      <c r="BH456" s="93"/>
      <c r="BI456" s="93"/>
      <c r="BJ456" s="93"/>
      <c r="BK456" s="93"/>
      <c r="BL456" s="93"/>
      <c r="BM456" s="93"/>
      <c r="BN456" s="93"/>
      <c r="BO456" s="93"/>
      <c r="BP456" s="93"/>
      <c r="BQ456" s="93"/>
      <c r="BR456">
        <f>SUMIF('ОПС ЯН'!$A$5:$A$375,A456,'ОПС ЯН'!$B$5:$B$375)</f>
        <v>24743.39</v>
      </c>
      <c r="BT456">
        <f>SUMIF('ФОМС ЯН'!$A$5:$A$360,A456,'ФОМС ЯН'!$B$5:$B$360)</f>
        <v>5735.97</v>
      </c>
      <c r="BU456">
        <f>SUMIF('ФСС ЯН'!$A$5:$A$375,A456,'ФСС ЯН'!$B$5:$B$375)</f>
        <v>3261.63</v>
      </c>
      <c r="BV456">
        <f>SUMIF('ФСС НС ЯН'!$A$5:$A$375,A456,'ФСС НС ЯН'!$B$5:$B$375)</f>
        <v>2361.87</v>
      </c>
      <c r="BW456">
        <f t="shared" si="228"/>
        <v>0</v>
      </c>
      <c r="BX456">
        <f t="shared" si="229"/>
        <v>0</v>
      </c>
      <c r="BY456">
        <f t="shared" si="230"/>
        <v>0</v>
      </c>
      <c r="BZ456">
        <f t="shared" si="231"/>
        <v>0</v>
      </c>
      <c r="CA456">
        <f t="shared" si="232"/>
        <v>0</v>
      </c>
      <c r="CB456">
        <f t="shared" si="233"/>
        <v>0</v>
      </c>
    </row>
    <row r="457" spans="1:80" ht="11.1" hidden="1" customHeight="1" outlineLevel="5" x14ac:dyDescent="0.2">
      <c r="A457" s="19" t="s">
        <v>465</v>
      </c>
      <c r="B457" s="64">
        <f t="shared" si="227"/>
        <v>1</v>
      </c>
      <c r="C457" s="37">
        <v>10</v>
      </c>
      <c r="D457" s="17">
        <v>2925.8</v>
      </c>
      <c r="E457" s="17">
        <v>92124.24</v>
      </c>
      <c r="F457" s="17">
        <v>7086.48</v>
      </c>
      <c r="G457" s="13"/>
      <c r="H457" s="13"/>
      <c r="I457" s="12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7">
        <v>85037.759999999995</v>
      </c>
      <c r="V457" s="13"/>
      <c r="W457" s="13"/>
      <c r="X457" s="12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7">
        <v>11976</v>
      </c>
      <c r="AJ457" s="13"/>
      <c r="AK457" s="13"/>
      <c r="AL457" s="13"/>
      <c r="AM457" s="13"/>
      <c r="AN457" s="13"/>
      <c r="AO457" s="17">
        <v>11976</v>
      </c>
      <c r="AP457" s="17">
        <v>83074.039999999994</v>
      </c>
      <c r="AQ457" s="17">
        <v>80148.240000000005</v>
      </c>
      <c r="AR457" s="17">
        <v>2925.8</v>
      </c>
      <c r="AS457" s="13"/>
      <c r="AT457" s="13"/>
      <c r="AU457" s="13"/>
      <c r="AV457" s="13"/>
      <c r="AW457" s="95"/>
      <c r="AX457" s="95"/>
      <c r="AY457" s="95"/>
      <c r="AZ457" s="95"/>
      <c r="BA457" s="95"/>
      <c r="BB457" s="95"/>
      <c r="BC457" s="95"/>
      <c r="BD457" s="95"/>
      <c r="BE457" s="95"/>
      <c r="BF457" s="95"/>
      <c r="BG457" s="95"/>
      <c r="BH457" s="95"/>
      <c r="BI457" s="95"/>
      <c r="BJ457" s="95"/>
      <c r="BK457" s="95"/>
      <c r="BL457" s="95"/>
      <c r="BM457" s="95"/>
      <c r="BN457" s="95"/>
      <c r="BO457" s="95"/>
      <c r="BP457" s="95"/>
      <c r="BQ457" s="95"/>
      <c r="BR457">
        <f>SUMIF('ОПС ЯН'!$A$5:$A$375,A457,'ОПС ЯН'!$B$5:$B$375)</f>
        <v>20267.330000000002</v>
      </c>
      <c r="BT457">
        <f>SUMIF('ФОМС ЯН'!$A$5:$A$360,A457,'ФОМС ЯН'!$B$5:$B$360)</f>
        <v>4698.34</v>
      </c>
      <c r="BU457">
        <f>SUMIF('ФСС ЯН'!$A$5:$A$375,A457,'ФСС ЯН'!$B$5:$B$375)</f>
        <v>2671.6</v>
      </c>
      <c r="BV457">
        <f>SUMIF('ФСС НС ЯН'!$A$5:$A$375,A457,'ФСС НС ЯН'!$B$5:$B$375)</f>
        <v>1934.61</v>
      </c>
      <c r="BW457">
        <f t="shared" si="228"/>
        <v>0</v>
      </c>
      <c r="BX457">
        <f t="shared" si="229"/>
        <v>0</v>
      </c>
      <c r="BY457">
        <f t="shared" si="230"/>
        <v>0</v>
      </c>
      <c r="BZ457">
        <f t="shared" si="231"/>
        <v>0</v>
      </c>
      <c r="CA457">
        <f t="shared" si="232"/>
        <v>0</v>
      </c>
      <c r="CB457">
        <f t="shared" si="233"/>
        <v>0</v>
      </c>
    </row>
    <row r="458" spans="1:80" ht="11.1" hidden="1" customHeight="1" outlineLevel="5" x14ac:dyDescent="0.2">
      <c r="A458" s="19" t="s">
        <v>466</v>
      </c>
      <c r="B458" s="64">
        <f t="shared" ref="B458:B521" si="244">COUNTIF(E458,"&gt;0")</f>
        <v>1</v>
      </c>
      <c r="C458" s="37">
        <v>20</v>
      </c>
      <c r="D458" s="17">
        <v>2375</v>
      </c>
      <c r="E458" s="17">
        <v>25000</v>
      </c>
      <c r="F458" s="13"/>
      <c r="G458" s="13"/>
      <c r="H458" s="17">
        <v>10664</v>
      </c>
      <c r="I458" s="17">
        <v>14336</v>
      </c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7">
        <v>2560</v>
      </c>
      <c r="AH458" s="17">
        <v>2560</v>
      </c>
      <c r="AI458" s="17">
        <v>2829</v>
      </c>
      <c r="AJ458" s="13"/>
      <c r="AK458" s="13"/>
      <c r="AL458" s="13"/>
      <c r="AM458" s="13"/>
      <c r="AN458" s="13"/>
      <c r="AO458" s="17">
        <v>2829</v>
      </c>
      <c r="AP458" s="17">
        <v>12375</v>
      </c>
      <c r="AQ458" s="13"/>
      <c r="AR458" s="17">
        <v>2375</v>
      </c>
      <c r="AS458" s="13"/>
      <c r="AT458" s="17">
        <v>10000</v>
      </c>
      <c r="AU458" s="13"/>
      <c r="AV458" s="17">
        <v>12171</v>
      </c>
      <c r="AW458" s="93"/>
      <c r="AX458" s="93"/>
      <c r="AY458" s="93"/>
      <c r="AZ458" s="93"/>
      <c r="BA458" s="93"/>
      <c r="BB458" s="93"/>
      <c r="BC458" s="93"/>
      <c r="BD458" s="93"/>
      <c r="BE458" s="93"/>
      <c r="BF458" s="93"/>
      <c r="BG458" s="93"/>
      <c r="BH458" s="93"/>
      <c r="BI458" s="93"/>
      <c r="BJ458" s="93"/>
      <c r="BK458" s="93"/>
      <c r="BL458" s="93"/>
      <c r="BM458" s="93"/>
      <c r="BN458" s="93"/>
      <c r="BO458" s="93"/>
      <c r="BP458" s="93"/>
      <c r="BQ458" s="93"/>
      <c r="BR458">
        <f>SUMIF('ОПС ЯН'!$A$5:$A$375,A458,'ОПС ЯН'!$B$5:$B$375)</f>
        <v>6063.2</v>
      </c>
      <c r="BT458">
        <f>SUMIF('ФОМС ЯН'!$A$5:$A$360,A458,'ФОМС ЯН'!$B$5:$B$360)</f>
        <v>1405.56</v>
      </c>
      <c r="BU458">
        <f>SUMIF('ФСС ЯН'!$A$5:$A$375,A458,'ФСС ЯН'!$B$5:$B$375)</f>
        <v>799.24</v>
      </c>
      <c r="BV458">
        <f>SUMIF('ФСС НС ЯН'!$A$5:$A$375,A458,'ФСС НС ЯН'!$B$5:$B$375)</f>
        <v>578.76</v>
      </c>
      <c r="BW458">
        <f t="shared" ref="BW458:BW521" si="245">IF(AA458&gt;0,AA458*13%,0)</f>
        <v>0</v>
      </c>
      <c r="BX458">
        <f t="shared" ref="BX458:BX521" si="246">IF($AA$9&gt;0,$AA$9*22%,0)</f>
        <v>0</v>
      </c>
      <c r="BY458">
        <f t="shared" ref="BY458:BY521" si="247">IF($AA$9&gt;0,$AA$9*0%,0)</f>
        <v>0</v>
      </c>
      <c r="BZ458">
        <f t="shared" ref="BZ458:BZ521" si="248">IF($AA$9&gt;0,$AA$9*5.1%,0)</f>
        <v>0</v>
      </c>
      <c r="CA458">
        <f t="shared" ref="CA458:CA521" si="249">IF($AA$9&gt;0,$AA$9*2.9%,0)</f>
        <v>0</v>
      </c>
      <c r="CB458">
        <f t="shared" ref="CB458:CB521" si="250">IF($AA$9&gt;0,$AA$9*2.1%,0)</f>
        <v>0</v>
      </c>
    </row>
    <row r="459" spans="1:80" ht="11.1" hidden="1" customHeight="1" outlineLevel="5" x14ac:dyDescent="0.2">
      <c r="A459" s="19" t="s">
        <v>467</v>
      </c>
      <c r="B459" s="64">
        <f t="shared" si="244"/>
        <v>1</v>
      </c>
      <c r="C459" s="37">
        <v>17</v>
      </c>
      <c r="D459" s="16">
        <v>227.88</v>
      </c>
      <c r="E459" s="17">
        <v>169300.3</v>
      </c>
      <c r="F459" s="17">
        <v>16383.9</v>
      </c>
      <c r="G459" s="13"/>
      <c r="H459" s="13"/>
      <c r="I459" s="12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7">
        <v>152916.4</v>
      </c>
      <c r="V459" s="13"/>
      <c r="W459" s="13"/>
      <c r="X459" s="12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7">
        <v>22009</v>
      </c>
      <c r="AJ459" s="13"/>
      <c r="AK459" s="13"/>
      <c r="AL459" s="13"/>
      <c r="AM459" s="13"/>
      <c r="AN459" s="13"/>
      <c r="AO459" s="17">
        <v>22009</v>
      </c>
      <c r="AP459" s="17">
        <v>147519.18</v>
      </c>
      <c r="AQ459" s="17">
        <v>147291.29999999999</v>
      </c>
      <c r="AR459" s="16">
        <v>227.88</v>
      </c>
      <c r="AS459" s="13"/>
      <c r="AT459" s="13"/>
      <c r="AU459" s="13"/>
      <c r="AV459" s="13"/>
      <c r="AW459" s="95"/>
      <c r="AX459" s="95"/>
      <c r="AY459" s="95"/>
      <c r="AZ459" s="95"/>
      <c r="BA459" s="95"/>
      <c r="BB459" s="95"/>
      <c r="BC459" s="95"/>
      <c r="BD459" s="95"/>
      <c r="BE459" s="95"/>
      <c r="BF459" s="95"/>
      <c r="BG459" s="95"/>
      <c r="BH459" s="95"/>
      <c r="BI459" s="95"/>
      <c r="BJ459" s="95"/>
      <c r="BK459" s="95"/>
      <c r="BL459" s="95"/>
      <c r="BM459" s="95"/>
      <c r="BN459" s="95"/>
      <c r="BO459" s="95"/>
      <c r="BP459" s="95"/>
      <c r="BQ459" s="95"/>
      <c r="BR459">
        <f>SUMIF('ОПС ЯН'!$A$5:$A$375,A459,'ОПС ЯН'!$B$5:$B$375)</f>
        <v>37246.07</v>
      </c>
      <c r="BT459">
        <f>SUMIF('ФОМС ЯН'!$A$5:$A$360,A459,'ФОМС ЯН'!$B$5:$B$360)</f>
        <v>8634.32</v>
      </c>
      <c r="BU459">
        <f>SUMIF('ФСС ЯН'!$A$5:$A$375,A459,'ФСС ЯН'!$B$5:$B$375)</f>
        <v>4909.71</v>
      </c>
      <c r="BV459">
        <f>SUMIF('ФСС НС ЯН'!$A$5:$A$375,A459,'ФСС НС ЯН'!$B$5:$B$375)</f>
        <v>3555.31</v>
      </c>
      <c r="BW459">
        <f t="shared" si="245"/>
        <v>0</v>
      </c>
      <c r="BX459">
        <f t="shared" si="246"/>
        <v>0</v>
      </c>
      <c r="BY459">
        <f t="shared" si="247"/>
        <v>0</v>
      </c>
      <c r="BZ459">
        <f t="shared" si="248"/>
        <v>0</v>
      </c>
      <c r="CA459">
        <f t="shared" si="249"/>
        <v>0</v>
      </c>
      <c r="CB459">
        <f t="shared" si="250"/>
        <v>0</v>
      </c>
    </row>
    <row r="460" spans="1:80" ht="11.1" hidden="1" customHeight="1" outlineLevel="5" x14ac:dyDescent="0.2">
      <c r="A460" s="19" t="s">
        <v>468</v>
      </c>
      <c r="B460" s="64">
        <f t="shared" si="244"/>
        <v>0</v>
      </c>
      <c r="C460" s="37">
        <v>14</v>
      </c>
      <c r="D460" s="16">
        <v>83</v>
      </c>
      <c r="E460" s="12"/>
      <c r="F460" s="13"/>
      <c r="G460" s="13"/>
      <c r="H460" s="13"/>
      <c r="I460" s="12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2"/>
      <c r="W460" s="13"/>
      <c r="X460" s="12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  <c r="AK460" s="13"/>
      <c r="AL460" s="13"/>
      <c r="AM460" s="13"/>
      <c r="AN460" s="13"/>
      <c r="AO460" s="13"/>
      <c r="AP460" s="16">
        <v>83</v>
      </c>
      <c r="AQ460" s="13"/>
      <c r="AR460" s="16">
        <v>83</v>
      </c>
      <c r="AS460" s="13"/>
      <c r="AT460" s="13"/>
      <c r="AU460" s="13"/>
      <c r="AV460" s="13"/>
      <c r="AW460" s="95"/>
      <c r="AX460" s="95"/>
      <c r="AY460" s="95"/>
      <c r="AZ460" s="95"/>
      <c r="BA460" s="95"/>
      <c r="BB460" s="95"/>
      <c r="BC460" s="95"/>
      <c r="BD460" s="95"/>
      <c r="BE460" s="95"/>
      <c r="BF460" s="95"/>
      <c r="BG460" s="95"/>
      <c r="BH460" s="95"/>
      <c r="BI460" s="95"/>
      <c r="BJ460" s="95"/>
      <c r="BK460" s="95"/>
      <c r="BL460" s="95"/>
      <c r="BM460" s="95"/>
      <c r="BN460" s="95"/>
      <c r="BO460" s="95"/>
      <c r="BP460" s="95"/>
      <c r="BQ460" s="95"/>
      <c r="BR460">
        <f>SUMIF('ОПС ЯН'!$A$5:$A$375,A460,'ОПС ЯН'!$B$5:$B$375)</f>
        <v>0</v>
      </c>
      <c r="BT460">
        <f>SUMIF('ФОМС ЯН'!$A$5:$A$360,A460,'ФОМС ЯН'!$B$5:$B$360)</f>
        <v>0</v>
      </c>
      <c r="BU460">
        <f>SUMIF('ФСС ЯН'!$A$5:$A$375,A460,'ФСС ЯН'!$B$5:$B$375)</f>
        <v>0</v>
      </c>
      <c r="BV460">
        <f>SUMIF('ФСС НС ЯН'!$A$5:$A$375,A460,'ФСС НС ЯН'!$B$5:$B$375)</f>
        <v>0</v>
      </c>
      <c r="BW460">
        <f t="shared" si="245"/>
        <v>0</v>
      </c>
      <c r="BX460">
        <f t="shared" si="246"/>
        <v>0</v>
      </c>
      <c r="BY460">
        <f t="shared" si="247"/>
        <v>0</v>
      </c>
      <c r="BZ460">
        <f t="shared" si="248"/>
        <v>0</v>
      </c>
      <c r="CA460">
        <f t="shared" si="249"/>
        <v>0</v>
      </c>
      <c r="CB460">
        <f t="shared" si="250"/>
        <v>0</v>
      </c>
    </row>
    <row r="461" spans="1:80" ht="11.1" hidden="1" customHeight="1" outlineLevel="5" x14ac:dyDescent="0.2">
      <c r="A461" s="19" t="s">
        <v>469</v>
      </c>
      <c r="B461" s="64">
        <f t="shared" si="244"/>
        <v>1</v>
      </c>
      <c r="C461" s="37">
        <v>9</v>
      </c>
      <c r="D461" s="15">
        <v>-63</v>
      </c>
      <c r="E461" s="17">
        <v>12443.18</v>
      </c>
      <c r="F461" s="12"/>
      <c r="G461" s="13"/>
      <c r="H461" s="17">
        <v>2061.54</v>
      </c>
      <c r="I461" s="17">
        <v>5750.96</v>
      </c>
      <c r="J461" s="13"/>
      <c r="K461" s="13"/>
      <c r="L461" s="13"/>
      <c r="M461" s="13"/>
      <c r="N461" s="13"/>
      <c r="O461" s="13"/>
      <c r="P461" s="13"/>
      <c r="Q461" s="13"/>
      <c r="R461" s="12"/>
      <c r="S461" s="17">
        <v>4630.68</v>
      </c>
      <c r="T461" s="13"/>
      <c r="U461" s="13"/>
      <c r="V461" s="13"/>
      <c r="W461" s="13"/>
      <c r="X461" s="12"/>
      <c r="Y461" s="13"/>
      <c r="Z461" s="13"/>
      <c r="AA461" s="13"/>
      <c r="AB461" s="13"/>
      <c r="AC461" s="13"/>
      <c r="AD461" s="13"/>
      <c r="AE461" s="13"/>
      <c r="AF461" s="13"/>
      <c r="AG461" s="16">
        <v>480</v>
      </c>
      <c r="AH461" s="16">
        <v>480</v>
      </c>
      <c r="AI461" s="17">
        <v>1680</v>
      </c>
      <c r="AJ461" s="13"/>
      <c r="AK461" s="13"/>
      <c r="AL461" s="13"/>
      <c r="AM461" s="13"/>
      <c r="AN461" s="13"/>
      <c r="AO461" s="17">
        <v>1680</v>
      </c>
      <c r="AP461" s="17">
        <v>4028.68</v>
      </c>
      <c r="AQ461" s="17">
        <v>4028.68</v>
      </c>
      <c r="AR461" s="13"/>
      <c r="AS461" s="13"/>
      <c r="AT461" s="13"/>
      <c r="AU461" s="13"/>
      <c r="AV461" s="17">
        <v>6671.5</v>
      </c>
      <c r="AW461" s="93"/>
      <c r="AX461" s="93"/>
      <c r="AY461" s="93"/>
      <c r="AZ461" s="93"/>
      <c r="BA461" s="93"/>
      <c r="BB461" s="93"/>
      <c r="BC461" s="93"/>
      <c r="BD461" s="93"/>
      <c r="BE461" s="93"/>
      <c r="BF461" s="93"/>
      <c r="BG461" s="93"/>
      <c r="BH461" s="93"/>
      <c r="BI461" s="93"/>
      <c r="BJ461" s="93"/>
      <c r="BK461" s="93"/>
      <c r="BL461" s="93"/>
      <c r="BM461" s="93"/>
      <c r="BN461" s="93"/>
      <c r="BO461" s="93"/>
      <c r="BP461" s="93"/>
      <c r="BQ461" s="93"/>
      <c r="BR461">
        <f>SUMIF('ОПС ЯН'!$A$5:$A$375,A461,'ОПС ЯН'!$B$5:$B$375)</f>
        <v>1824.35</v>
      </c>
      <c r="BT461">
        <f>SUMIF('ФОМС ЯН'!$A$5:$A$360,A461,'ФОМС ЯН'!$B$5:$B$360)</f>
        <v>422.92</v>
      </c>
      <c r="BU461">
        <f>SUMIF('ФСС ЯН'!$A$5:$A$375,A461,'ФСС ЯН'!$B$5:$B$375)</f>
        <v>240.48</v>
      </c>
      <c r="BV461">
        <f>SUMIF('ФСС НС ЯН'!$A$5:$A$375,A461,'ФСС НС ЯН'!$B$5:$B$375)</f>
        <v>174.14</v>
      </c>
      <c r="BW461">
        <f t="shared" si="245"/>
        <v>0</v>
      </c>
      <c r="BX461">
        <f t="shared" si="246"/>
        <v>0</v>
      </c>
      <c r="BY461">
        <f t="shared" si="247"/>
        <v>0</v>
      </c>
      <c r="BZ461">
        <f t="shared" si="248"/>
        <v>0</v>
      </c>
      <c r="CA461">
        <f t="shared" si="249"/>
        <v>0</v>
      </c>
      <c r="CB461">
        <f t="shared" si="250"/>
        <v>0</v>
      </c>
    </row>
    <row r="462" spans="1:80" ht="11.1" hidden="1" customHeight="1" outlineLevel="5" x14ac:dyDescent="0.2">
      <c r="A462" s="19" t="s">
        <v>470</v>
      </c>
      <c r="B462" s="64">
        <f t="shared" si="244"/>
        <v>1</v>
      </c>
      <c r="C462" s="37">
        <v>22</v>
      </c>
      <c r="D462" s="17">
        <v>3252.5</v>
      </c>
      <c r="E462" s="17">
        <v>9375</v>
      </c>
      <c r="F462" s="13"/>
      <c r="G462" s="17">
        <v>9375</v>
      </c>
      <c r="H462" s="13"/>
      <c r="I462" s="12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2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7">
        <v>1219</v>
      </c>
      <c r="AJ462" s="13"/>
      <c r="AK462" s="13"/>
      <c r="AL462" s="13"/>
      <c r="AM462" s="13"/>
      <c r="AN462" s="13"/>
      <c r="AO462" s="17">
        <v>1219</v>
      </c>
      <c r="AP462" s="17">
        <v>3252.5</v>
      </c>
      <c r="AQ462" s="13"/>
      <c r="AR462" s="17">
        <v>3252.5</v>
      </c>
      <c r="AS462" s="13"/>
      <c r="AT462" s="13"/>
      <c r="AU462" s="13"/>
      <c r="AV462" s="17">
        <v>8156</v>
      </c>
      <c r="AW462" s="93"/>
      <c r="AX462" s="93"/>
      <c r="AY462" s="93"/>
      <c r="AZ462" s="93"/>
      <c r="BA462" s="93"/>
      <c r="BB462" s="93"/>
      <c r="BC462" s="93"/>
      <c r="BD462" s="93"/>
      <c r="BE462" s="93"/>
      <c r="BF462" s="93"/>
      <c r="BG462" s="93"/>
      <c r="BH462" s="93"/>
      <c r="BI462" s="93"/>
      <c r="BJ462" s="93"/>
      <c r="BK462" s="93"/>
      <c r="BL462" s="93"/>
      <c r="BM462" s="93"/>
      <c r="BN462" s="93"/>
      <c r="BO462" s="93"/>
      <c r="BP462" s="93"/>
      <c r="BQ462" s="93"/>
      <c r="BR462">
        <f>SUMIF('ОПС ЯН'!$A$5:$A$375,A462,'ОПС ЯН'!$B$5:$B$375)</f>
        <v>2062.5</v>
      </c>
      <c r="BT462">
        <f>SUMIF('ФОМС ЯН'!$A$5:$A$360,A462,'ФОМС ЯН'!$B$5:$B$360)</f>
        <v>478.13</v>
      </c>
      <c r="BU462">
        <f>SUMIF('ФСС ЯН'!$A$5:$A$375,A462,'ФСС ЯН'!$B$5:$B$375)</f>
        <v>271.88</v>
      </c>
      <c r="BV462">
        <f>SUMIF('ФСС НС ЯН'!$A$5:$A$375,A462,'ФСС НС ЯН'!$B$5:$B$375)</f>
        <v>196.88</v>
      </c>
      <c r="BW462">
        <f t="shared" si="245"/>
        <v>0</v>
      </c>
      <c r="BX462">
        <f t="shared" si="246"/>
        <v>0</v>
      </c>
      <c r="BY462">
        <f t="shared" si="247"/>
        <v>0</v>
      </c>
      <c r="BZ462">
        <f t="shared" si="248"/>
        <v>0</v>
      </c>
      <c r="CA462">
        <f t="shared" si="249"/>
        <v>0</v>
      </c>
      <c r="CB462">
        <f t="shared" si="250"/>
        <v>0</v>
      </c>
    </row>
    <row r="463" spans="1:80" ht="11.1" hidden="1" customHeight="1" outlineLevel="5" x14ac:dyDescent="0.2">
      <c r="A463" s="19" t="s">
        <v>471</v>
      </c>
      <c r="B463" s="64">
        <f t="shared" si="244"/>
        <v>1</v>
      </c>
      <c r="C463" s="37">
        <v>5</v>
      </c>
      <c r="D463" s="16">
        <v>41.44</v>
      </c>
      <c r="E463" s="17">
        <v>19921.88</v>
      </c>
      <c r="F463" s="13"/>
      <c r="G463" s="13"/>
      <c r="H463" s="17">
        <v>7911.04</v>
      </c>
      <c r="I463" s="17">
        <v>12010.84</v>
      </c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7">
        <v>1440</v>
      </c>
      <c r="AH463" s="17">
        <v>1440</v>
      </c>
      <c r="AI463" s="17">
        <v>2777</v>
      </c>
      <c r="AJ463" s="13"/>
      <c r="AK463" s="13"/>
      <c r="AL463" s="13"/>
      <c r="AM463" s="13"/>
      <c r="AN463" s="13"/>
      <c r="AO463" s="17">
        <v>2777</v>
      </c>
      <c r="AP463" s="17">
        <v>10041.44</v>
      </c>
      <c r="AQ463" s="13"/>
      <c r="AR463" s="16">
        <v>41.44</v>
      </c>
      <c r="AS463" s="13"/>
      <c r="AT463" s="17">
        <v>10000</v>
      </c>
      <c r="AU463" s="13"/>
      <c r="AV463" s="17">
        <v>7144.88</v>
      </c>
      <c r="AW463" s="93"/>
      <c r="AX463" s="93"/>
      <c r="AY463" s="93"/>
      <c r="AZ463" s="93"/>
      <c r="BA463" s="93"/>
      <c r="BB463" s="93"/>
      <c r="BC463" s="93"/>
      <c r="BD463" s="93"/>
      <c r="BE463" s="93"/>
      <c r="BF463" s="93"/>
      <c r="BG463" s="93"/>
      <c r="BH463" s="93"/>
      <c r="BI463" s="93"/>
      <c r="BJ463" s="93"/>
      <c r="BK463" s="93"/>
      <c r="BL463" s="93"/>
      <c r="BM463" s="93"/>
      <c r="BN463" s="93"/>
      <c r="BO463" s="93"/>
      <c r="BP463" s="93"/>
      <c r="BQ463" s="93"/>
      <c r="BR463">
        <f>SUMIF('ОПС ЯН'!$A$5:$A$375,A463,'ОПС ЯН'!$B$5:$B$375)</f>
        <v>4699.6099999999997</v>
      </c>
      <c r="BT463">
        <f>SUMIF('ФОМС ЯН'!$A$5:$A$360,A463,'ФОМС ЯН'!$B$5:$B$360)</f>
        <v>1089.46</v>
      </c>
      <c r="BU463">
        <f>SUMIF('ФСС ЯН'!$A$5:$A$375,A463,'ФСС ЯН'!$B$5:$B$375)</f>
        <v>619.49</v>
      </c>
      <c r="BV463">
        <f>SUMIF('ФСС НС ЯН'!$A$5:$A$375,A463,'ФСС НС ЯН'!$B$5:$B$375)</f>
        <v>448.6</v>
      </c>
      <c r="BW463">
        <f t="shared" si="245"/>
        <v>0</v>
      </c>
      <c r="BX463">
        <f t="shared" si="246"/>
        <v>0</v>
      </c>
      <c r="BY463">
        <f t="shared" si="247"/>
        <v>0</v>
      </c>
      <c r="BZ463">
        <f t="shared" si="248"/>
        <v>0</v>
      </c>
      <c r="CA463">
        <f t="shared" si="249"/>
        <v>0</v>
      </c>
      <c r="CB463">
        <f t="shared" si="250"/>
        <v>0</v>
      </c>
    </row>
    <row r="464" spans="1:80" ht="11.1" hidden="1" customHeight="1" outlineLevel="5" x14ac:dyDescent="0.2">
      <c r="A464" s="19" t="s">
        <v>472</v>
      </c>
      <c r="B464" s="64">
        <f t="shared" si="244"/>
        <v>0</v>
      </c>
      <c r="C464" s="37">
        <v>21</v>
      </c>
      <c r="D464" s="16">
        <v>28</v>
      </c>
      <c r="E464" s="12"/>
      <c r="F464" s="13"/>
      <c r="G464" s="13"/>
      <c r="H464" s="13"/>
      <c r="I464" s="12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2"/>
      <c r="W464" s="13"/>
      <c r="X464" s="12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  <c r="AK464" s="13"/>
      <c r="AL464" s="13"/>
      <c r="AM464" s="13"/>
      <c r="AN464" s="13"/>
      <c r="AO464" s="13"/>
      <c r="AP464" s="16">
        <v>28</v>
      </c>
      <c r="AQ464" s="13"/>
      <c r="AR464" s="16">
        <v>28</v>
      </c>
      <c r="AS464" s="13"/>
      <c r="AT464" s="13"/>
      <c r="AU464" s="13"/>
      <c r="AV464" s="13"/>
      <c r="AW464" s="95"/>
      <c r="AX464" s="95"/>
      <c r="AY464" s="95"/>
      <c r="AZ464" s="95"/>
      <c r="BA464" s="95"/>
      <c r="BB464" s="95"/>
      <c r="BC464" s="95"/>
      <c r="BD464" s="95"/>
      <c r="BE464" s="95"/>
      <c r="BF464" s="95"/>
      <c r="BG464" s="95"/>
      <c r="BH464" s="95"/>
      <c r="BI464" s="95"/>
      <c r="BJ464" s="95"/>
      <c r="BK464" s="95"/>
      <c r="BL464" s="95"/>
      <c r="BM464" s="95"/>
      <c r="BN464" s="95"/>
      <c r="BO464" s="95"/>
      <c r="BP464" s="95"/>
      <c r="BQ464" s="95"/>
      <c r="BR464">
        <f>SUMIF('ОПС ЯН'!$A$5:$A$375,A464,'ОПС ЯН'!$B$5:$B$375)</f>
        <v>0</v>
      </c>
      <c r="BT464">
        <f>SUMIF('ФОМС ЯН'!$A$5:$A$360,A464,'ФОМС ЯН'!$B$5:$B$360)</f>
        <v>0</v>
      </c>
      <c r="BU464">
        <f>SUMIF('ФСС ЯН'!$A$5:$A$375,A464,'ФСС ЯН'!$B$5:$B$375)</f>
        <v>0</v>
      </c>
      <c r="BV464">
        <f>SUMIF('ФСС НС ЯН'!$A$5:$A$375,A464,'ФСС НС ЯН'!$B$5:$B$375)</f>
        <v>0</v>
      </c>
      <c r="BW464">
        <f t="shared" si="245"/>
        <v>0</v>
      </c>
      <c r="BX464">
        <f t="shared" si="246"/>
        <v>0</v>
      </c>
      <c r="BY464">
        <f t="shared" si="247"/>
        <v>0</v>
      </c>
      <c r="BZ464">
        <f t="shared" si="248"/>
        <v>0</v>
      </c>
      <c r="CA464">
        <f t="shared" si="249"/>
        <v>0</v>
      </c>
      <c r="CB464">
        <f t="shared" si="250"/>
        <v>0</v>
      </c>
    </row>
    <row r="465" spans="1:80" ht="11.1" hidden="1" customHeight="1" outlineLevel="5" x14ac:dyDescent="0.2">
      <c r="A465" s="19" t="s">
        <v>473</v>
      </c>
      <c r="B465" s="64">
        <f t="shared" si="244"/>
        <v>0</v>
      </c>
      <c r="C465" s="37">
        <v>10</v>
      </c>
      <c r="D465" s="17">
        <v>1361</v>
      </c>
      <c r="E465" s="12"/>
      <c r="F465" s="13"/>
      <c r="G465" s="13"/>
      <c r="H465" s="13"/>
      <c r="I465" s="12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2"/>
      <c r="W465" s="13"/>
      <c r="X465" s="12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  <c r="AK465" s="13"/>
      <c r="AL465" s="13"/>
      <c r="AM465" s="13"/>
      <c r="AN465" s="13"/>
      <c r="AO465" s="13"/>
      <c r="AP465" s="17">
        <v>1361</v>
      </c>
      <c r="AQ465" s="13"/>
      <c r="AR465" s="17">
        <v>1361</v>
      </c>
      <c r="AS465" s="13"/>
      <c r="AT465" s="13"/>
      <c r="AU465" s="13"/>
      <c r="AV465" s="13"/>
      <c r="AW465" s="95"/>
      <c r="AX465" s="95"/>
      <c r="AY465" s="95"/>
      <c r="AZ465" s="95"/>
      <c r="BA465" s="95"/>
      <c r="BB465" s="95"/>
      <c r="BC465" s="95"/>
      <c r="BD465" s="95"/>
      <c r="BE465" s="95"/>
      <c r="BF465" s="95"/>
      <c r="BG465" s="95"/>
      <c r="BH465" s="95"/>
      <c r="BI465" s="95"/>
      <c r="BJ465" s="95"/>
      <c r="BK465" s="95"/>
      <c r="BL465" s="95"/>
      <c r="BM465" s="95"/>
      <c r="BN465" s="95"/>
      <c r="BO465" s="95"/>
      <c r="BP465" s="95"/>
      <c r="BQ465" s="95"/>
      <c r="BR465">
        <f>SUMIF('ОПС ЯН'!$A$5:$A$375,A465,'ОПС ЯН'!$B$5:$B$375)</f>
        <v>0</v>
      </c>
      <c r="BT465">
        <f>SUMIF('ФОМС ЯН'!$A$5:$A$360,A465,'ФОМС ЯН'!$B$5:$B$360)</f>
        <v>0</v>
      </c>
      <c r="BU465">
        <f>SUMIF('ФСС ЯН'!$A$5:$A$375,A465,'ФСС ЯН'!$B$5:$B$375)</f>
        <v>0</v>
      </c>
      <c r="BV465">
        <f>SUMIF('ФСС НС ЯН'!$A$5:$A$375,A465,'ФСС НС ЯН'!$B$5:$B$375)</f>
        <v>0</v>
      </c>
      <c r="BW465">
        <f t="shared" si="245"/>
        <v>0</v>
      </c>
      <c r="BX465">
        <f t="shared" si="246"/>
        <v>0</v>
      </c>
      <c r="BY465">
        <f t="shared" si="247"/>
        <v>0</v>
      </c>
      <c r="BZ465">
        <f t="shared" si="248"/>
        <v>0</v>
      </c>
      <c r="CA465">
        <f t="shared" si="249"/>
        <v>0</v>
      </c>
      <c r="CB465">
        <f t="shared" si="250"/>
        <v>0</v>
      </c>
    </row>
    <row r="466" spans="1:80" ht="11.1" hidden="1" customHeight="1" outlineLevel="5" x14ac:dyDescent="0.2">
      <c r="A466" s="19" t="s">
        <v>474</v>
      </c>
      <c r="B466" s="64">
        <f t="shared" si="244"/>
        <v>1</v>
      </c>
      <c r="C466" s="37">
        <v>12</v>
      </c>
      <c r="D466" s="17">
        <v>8662.75</v>
      </c>
      <c r="E466" s="17">
        <v>29340.06</v>
      </c>
      <c r="F466" s="13"/>
      <c r="G466" s="13"/>
      <c r="H466" s="13"/>
      <c r="I466" s="17">
        <v>24505.95</v>
      </c>
      <c r="J466" s="13"/>
      <c r="K466" s="13"/>
      <c r="L466" s="13"/>
      <c r="M466" s="13"/>
      <c r="N466" s="13"/>
      <c r="O466" s="13"/>
      <c r="P466" s="13"/>
      <c r="Q466" s="13"/>
      <c r="R466" s="12"/>
      <c r="S466" s="17">
        <v>4834.1099999999997</v>
      </c>
      <c r="T466" s="13"/>
      <c r="U466" s="13"/>
      <c r="V466" s="13"/>
      <c r="W466" s="13"/>
      <c r="X466" s="12"/>
      <c r="Y466" s="13"/>
      <c r="Z466" s="13"/>
      <c r="AA466" s="13"/>
      <c r="AB466" s="13"/>
      <c r="AC466" s="13"/>
      <c r="AD466" s="13"/>
      <c r="AE466" s="13"/>
      <c r="AF466" s="13"/>
      <c r="AG466" s="17">
        <v>1760</v>
      </c>
      <c r="AH466" s="17">
        <v>1760</v>
      </c>
      <c r="AI466" s="17">
        <v>4043</v>
      </c>
      <c r="AJ466" s="13"/>
      <c r="AK466" s="13"/>
      <c r="AL466" s="13"/>
      <c r="AM466" s="13"/>
      <c r="AN466" s="13"/>
      <c r="AO466" s="17">
        <v>4043</v>
      </c>
      <c r="AP466" s="17">
        <v>12868.86</v>
      </c>
      <c r="AQ466" s="17">
        <v>4206.1099999999997</v>
      </c>
      <c r="AR466" s="17">
        <v>8662.75</v>
      </c>
      <c r="AS466" s="13"/>
      <c r="AT466" s="13"/>
      <c r="AU466" s="13"/>
      <c r="AV466" s="17">
        <v>21090.95</v>
      </c>
      <c r="AW466" s="93"/>
      <c r="AX466" s="93"/>
      <c r="AY466" s="93"/>
      <c r="AZ466" s="93"/>
      <c r="BA466" s="93"/>
      <c r="BB466" s="93"/>
      <c r="BC466" s="93"/>
      <c r="BD466" s="93"/>
      <c r="BE466" s="93"/>
      <c r="BF466" s="93"/>
      <c r="BG466" s="93"/>
      <c r="BH466" s="93"/>
      <c r="BI466" s="93"/>
      <c r="BJ466" s="93"/>
      <c r="BK466" s="93"/>
      <c r="BL466" s="93"/>
      <c r="BM466" s="93"/>
      <c r="BN466" s="93"/>
      <c r="BO466" s="93"/>
      <c r="BP466" s="93"/>
      <c r="BQ466" s="93"/>
      <c r="BR466">
        <f>SUMIF('ОПС ЯН'!$A$5:$A$375,A466,'ОПС ЯН'!$B$5:$B$375)</f>
        <v>5778.51</v>
      </c>
      <c r="BT466">
        <f>SUMIF('ФОМС ЯН'!$A$5:$A$360,A466,'ФОМС ЯН'!$B$5:$B$360)</f>
        <v>1339.56</v>
      </c>
      <c r="BU466">
        <f>SUMIF('ФСС ЯН'!$A$5:$A$375,A466,'ФСС ЯН'!$B$5:$B$375)</f>
        <v>761.71</v>
      </c>
      <c r="BV466">
        <f>SUMIF('ФСС НС ЯН'!$A$5:$A$375,A466,'ФСС НС ЯН'!$B$5:$B$375)</f>
        <v>551.58000000000004</v>
      </c>
      <c r="BW466">
        <f t="shared" si="245"/>
        <v>0</v>
      </c>
      <c r="BX466">
        <f t="shared" si="246"/>
        <v>0</v>
      </c>
      <c r="BY466">
        <f t="shared" si="247"/>
        <v>0</v>
      </c>
      <c r="BZ466">
        <f t="shared" si="248"/>
        <v>0</v>
      </c>
      <c r="CA466">
        <f t="shared" si="249"/>
        <v>0</v>
      </c>
      <c r="CB466">
        <f t="shared" si="250"/>
        <v>0</v>
      </c>
    </row>
    <row r="467" spans="1:80" ht="11.1" hidden="1" customHeight="1" outlineLevel="5" x14ac:dyDescent="0.2">
      <c r="A467" s="19" t="s">
        <v>475</v>
      </c>
      <c r="B467" s="64">
        <f t="shared" si="244"/>
        <v>1</v>
      </c>
      <c r="C467" s="37">
        <v>20</v>
      </c>
      <c r="D467" s="17">
        <v>4645.5</v>
      </c>
      <c r="E467" s="17">
        <v>14843.75</v>
      </c>
      <c r="F467" s="13"/>
      <c r="G467" s="17">
        <v>10937.5</v>
      </c>
      <c r="H467" s="17">
        <v>1218.25</v>
      </c>
      <c r="I467" s="17">
        <v>2688</v>
      </c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2"/>
      <c r="Y467" s="13"/>
      <c r="Z467" s="13"/>
      <c r="AA467" s="13"/>
      <c r="AB467" s="13"/>
      <c r="AC467" s="13"/>
      <c r="AD467" s="13"/>
      <c r="AE467" s="13"/>
      <c r="AF467" s="13"/>
      <c r="AG467" s="16">
        <v>320</v>
      </c>
      <c r="AH467" s="16">
        <v>320</v>
      </c>
      <c r="AI467" s="17">
        <v>1971</v>
      </c>
      <c r="AJ467" s="13"/>
      <c r="AK467" s="13"/>
      <c r="AL467" s="13"/>
      <c r="AM467" s="13"/>
      <c r="AN467" s="13"/>
      <c r="AO467" s="17">
        <v>1971</v>
      </c>
      <c r="AP467" s="17">
        <v>4645.5</v>
      </c>
      <c r="AQ467" s="13"/>
      <c r="AR467" s="17">
        <v>4645.5</v>
      </c>
      <c r="AS467" s="13"/>
      <c r="AT467" s="13"/>
      <c r="AU467" s="13"/>
      <c r="AV467" s="17">
        <v>12872.75</v>
      </c>
      <c r="AW467" s="93"/>
      <c r="AX467" s="93"/>
      <c r="AY467" s="93"/>
      <c r="AZ467" s="93"/>
      <c r="BA467" s="93"/>
      <c r="BB467" s="93"/>
      <c r="BC467" s="93"/>
      <c r="BD467" s="93"/>
      <c r="BE467" s="93"/>
      <c r="BF467" s="93"/>
      <c r="BG467" s="93"/>
      <c r="BH467" s="93"/>
      <c r="BI467" s="93"/>
      <c r="BJ467" s="93"/>
      <c r="BK467" s="93"/>
      <c r="BL467" s="93"/>
      <c r="BM467" s="93"/>
      <c r="BN467" s="93"/>
      <c r="BO467" s="93"/>
      <c r="BP467" s="93"/>
      <c r="BQ467" s="93"/>
      <c r="BR467">
        <f>SUMIF('ОПС ЯН'!$A$5:$A$375,A467,'ОПС ЯН'!$B$5:$B$375)</f>
        <v>3336.03</v>
      </c>
      <c r="BT467">
        <f>SUMIF('ФОМС ЯН'!$A$5:$A$360,A467,'ФОМС ЯН'!$B$5:$B$360)</f>
        <v>773.35</v>
      </c>
      <c r="BU467">
        <f>SUMIF('ФСС ЯН'!$A$5:$A$375,A467,'ФСС ЯН'!$B$5:$B$375)</f>
        <v>439.75</v>
      </c>
      <c r="BV467">
        <f>SUMIF('ФСС НС ЯН'!$A$5:$A$375,A467,'ФСС НС ЯН'!$B$5:$B$375)</f>
        <v>318.44</v>
      </c>
      <c r="BW467">
        <f t="shared" si="245"/>
        <v>0</v>
      </c>
      <c r="BX467">
        <f t="shared" si="246"/>
        <v>0</v>
      </c>
      <c r="BY467">
        <f t="shared" si="247"/>
        <v>0</v>
      </c>
      <c r="BZ467">
        <f t="shared" si="248"/>
        <v>0</v>
      </c>
      <c r="CA467">
        <f t="shared" si="249"/>
        <v>0</v>
      </c>
      <c r="CB467">
        <f t="shared" si="250"/>
        <v>0</v>
      </c>
    </row>
    <row r="468" spans="1:80" ht="11.1" hidden="1" customHeight="1" outlineLevel="5" x14ac:dyDescent="0.2">
      <c r="A468" s="19" t="s">
        <v>476</v>
      </c>
      <c r="B468" s="64">
        <f t="shared" si="244"/>
        <v>1</v>
      </c>
      <c r="C468" s="37">
        <v>10</v>
      </c>
      <c r="D468" s="18">
        <v>-5501.92</v>
      </c>
      <c r="E468" s="17">
        <v>78362.7</v>
      </c>
      <c r="F468" s="17">
        <v>9041.85</v>
      </c>
      <c r="G468" s="13"/>
      <c r="H468" s="13"/>
      <c r="I468" s="12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7">
        <v>69320.850000000006</v>
      </c>
      <c r="V468" s="13"/>
      <c r="W468" s="13"/>
      <c r="X468" s="12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7">
        <v>10187</v>
      </c>
      <c r="AJ468" s="13"/>
      <c r="AK468" s="13"/>
      <c r="AL468" s="13"/>
      <c r="AM468" s="13"/>
      <c r="AN468" s="13"/>
      <c r="AO468" s="17">
        <v>10187</v>
      </c>
      <c r="AP468" s="17">
        <v>68175.7</v>
      </c>
      <c r="AQ468" s="17">
        <v>68175.7</v>
      </c>
      <c r="AR468" s="13"/>
      <c r="AS468" s="13"/>
      <c r="AT468" s="13"/>
      <c r="AU468" s="13"/>
      <c r="AV468" s="18">
        <v>-5501.92</v>
      </c>
      <c r="AW468" s="94"/>
      <c r="AX468" s="94"/>
      <c r="AY468" s="94"/>
      <c r="AZ468" s="94"/>
      <c r="BA468" s="94"/>
      <c r="BB468" s="94"/>
      <c r="BC468" s="94"/>
      <c r="BD468" s="94"/>
      <c r="BE468" s="94"/>
      <c r="BF468" s="94"/>
      <c r="BG468" s="94"/>
      <c r="BH468" s="94"/>
      <c r="BI468" s="94"/>
      <c r="BJ468" s="94"/>
      <c r="BK468" s="94"/>
      <c r="BL468" s="94"/>
      <c r="BM468" s="94"/>
      <c r="BN468" s="94"/>
      <c r="BO468" s="94"/>
      <c r="BP468" s="94"/>
      <c r="BQ468" s="94"/>
      <c r="BR468">
        <f>SUMIF('ОПС ЯН'!$A$5:$A$375,A468,'ОПС ЯН'!$B$5:$B$375)</f>
        <v>17239.79</v>
      </c>
      <c r="BT468">
        <f>SUMIF('ФОМС ЯН'!$A$5:$A$360,A468,'ФОМС ЯН'!$B$5:$B$360)</f>
        <v>3996.5</v>
      </c>
      <c r="BU468">
        <f>SUMIF('ФСС ЯН'!$A$5:$A$375,A468,'ФСС ЯН'!$B$5:$B$375)</f>
        <v>2272.52</v>
      </c>
      <c r="BV468">
        <f>SUMIF('ФСС НС ЯН'!$A$5:$A$375,A468,'ФСС НС ЯН'!$B$5:$B$375)</f>
        <v>1645.62</v>
      </c>
      <c r="BW468">
        <f t="shared" si="245"/>
        <v>0</v>
      </c>
      <c r="BX468">
        <f t="shared" si="246"/>
        <v>0</v>
      </c>
      <c r="BY468">
        <f t="shared" si="247"/>
        <v>0</v>
      </c>
      <c r="BZ468">
        <f t="shared" si="248"/>
        <v>0</v>
      </c>
      <c r="CA468">
        <f t="shared" si="249"/>
        <v>0</v>
      </c>
      <c r="CB468">
        <f t="shared" si="250"/>
        <v>0</v>
      </c>
    </row>
    <row r="469" spans="1:80" ht="11.1" hidden="1" customHeight="1" outlineLevel="5" x14ac:dyDescent="0.2">
      <c r="A469" s="19" t="s">
        <v>477</v>
      </c>
      <c r="B469" s="64">
        <f t="shared" si="244"/>
        <v>0</v>
      </c>
      <c r="C469" s="37">
        <v>15</v>
      </c>
      <c r="D469" s="16">
        <v>4.7300000000000004</v>
      </c>
      <c r="E469" s="12"/>
      <c r="F469" s="13"/>
      <c r="G469" s="13"/>
      <c r="H469" s="13"/>
      <c r="I469" s="12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2"/>
      <c r="W469" s="13"/>
      <c r="X469" s="12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  <c r="AK469" s="13"/>
      <c r="AL469" s="13"/>
      <c r="AM469" s="13"/>
      <c r="AN469" s="13"/>
      <c r="AO469" s="13"/>
      <c r="AP469" s="16">
        <v>4.7300000000000004</v>
      </c>
      <c r="AQ469" s="13"/>
      <c r="AR469" s="16">
        <v>4.7300000000000004</v>
      </c>
      <c r="AS469" s="13"/>
      <c r="AT469" s="13"/>
      <c r="AU469" s="13"/>
      <c r="AV469" s="13"/>
      <c r="AW469" s="95"/>
      <c r="AX469" s="95"/>
      <c r="AY469" s="95"/>
      <c r="AZ469" s="95"/>
      <c r="BA469" s="95"/>
      <c r="BB469" s="95"/>
      <c r="BC469" s="95"/>
      <c r="BD469" s="95"/>
      <c r="BE469" s="95"/>
      <c r="BF469" s="95"/>
      <c r="BG469" s="95"/>
      <c r="BH469" s="95"/>
      <c r="BI469" s="95"/>
      <c r="BJ469" s="95"/>
      <c r="BK469" s="95"/>
      <c r="BL469" s="95"/>
      <c r="BM469" s="95"/>
      <c r="BN469" s="95"/>
      <c r="BO469" s="95"/>
      <c r="BP469" s="95"/>
      <c r="BQ469" s="95"/>
      <c r="BR469">
        <f>SUMIF('ОПС ЯН'!$A$5:$A$375,A469,'ОПС ЯН'!$B$5:$B$375)</f>
        <v>0</v>
      </c>
      <c r="BT469">
        <f>SUMIF('ФОМС ЯН'!$A$5:$A$360,A469,'ФОМС ЯН'!$B$5:$B$360)</f>
        <v>0</v>
      </c>
      <c r="BU469">
        <f>SUMIF('ФСС ЯН'!$A$5:$A$375,A469,'ФСС ЯН'!$B$5:$B$375)</f>
        <v>0</v>
      </c>
      <c r="BV469">
        <f>SUMIF('ФСС НС ЯН'!$A$5:$A$375,A469,'ФСС НС ЯН'!$B$5:$B$375)</f>
        <v>0</v>
      </c>
      <c r="BW469">
        <f t="shared" si="245"/>
        <v>0</v>
      </c>
      <c r="BX469">
        <f t="shared" si="246"/>
        <v>0</v>
      </c>
      <c r="BY469">
        <f t="shared" si="247"/>
        <v>0</v>
      </c>
      <c r="BZ469">
        <f t="shared" si="248"/>
        <v>0</v>
      </c>
      <c r="CA469">
        <f t="shared" si="249"/>
        <v>0</v>
      </c>
      <c r="CB469">
        <f t="shared" si="250"/>
        <v>0</v>
      </c>
    </row>
    <row r="470" spans="1:80" ht="11.1" hidden="1" customHeight="1" outlineLevel="5" x14ac:dyDescent="0.2">
      <c r="A470" s="19" t="s">
        <v>478</v>
      </c>
      <c r="B470" s="64">
        <f t="shared" si="244"/>
        <v>1</v>
      </c>
      <c r="C470" s="37">
        <v>15</v>
      </c>
      <c r="D470" s="17">
        <v>2418.81</v>
      </c>
      <c r="E470" s="17">
        <v>26158.13</v>
      </c>
      <c r="F470" s="13"/>
      <c r="G470" s="13"/>
      <c r="H470" s="13"/>
      <c r="I470" s="17">
        <v>7168</v>
      </c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2"/>
      <c r="W470" s="13"/>
      <c r="X470" s="12"/>
      <c r="Y470" s="13"/>
      <c r="Z470" s="13"/>
      <c r="AA470" s="13"/>
      <c r="AB470" s="13"/>
      <c r="AC470" s="13"/>
      <c r="AD470" s="17">
        <v>18990.13</v>
      </c>
      <c r="AE470" s="13"/>
      <c r="AF470" s="13"/>
      <c r="AG470" s="13"/>
      <c r="AH470" s="13"/>
      <c r="AI470" s="17">
        <v>3401</v>
      </c>
      <c r="AJ470" s="13"/>
      <c r="AK470" s="13"/>
      <c r="AL470" s="13"/>
      <c r="AM470" s="13"/>
      <c r="AN470" s="13"/>
      <c r="AO470" s="17">
        <v>3401</v>
      </c>
      <c r="AP470" s="17">
        <v>25175.94</v>
      </c>
      <c r="AQ470" s="13"/>
      <c r="AR470" s="17">
        <v>25175.94</v>
      </c>
      <c r="AS470" s="13"/>
      <c r="AT470" s="13"/>
      <c r="AU470" s="13"/>
      <c r="AV470" s="13"/>
      <c r="AW470" s="95"/>
      <c r="AX470" s="95"/>
      <c r="AY470" s="95"/>
      <c r="AZ470" s="95"/>
      <c r="BA470" s="95"/>
      <c r="BB470" s="95"/>
      <c r="BC470" s="95"/>
      <c r="BD470" s="95"/>
      <c r="BE470" s="95"/>
      <c r="BF470" s="95"/>
      <c r="BG470" s="95"/>
      <c r="BH470" s="95"/>
      <c r="BI470" s="95"/>
      <c r="BJ470" s="95"/>
      <c r="BK470" s="95"/>
      <c r="BL470" s="95"/>
      <c r="BM470" s="95"/>
      <c r="BN470" s="95"/>
      <c r="BO470" s="95"/>
      <c r="BP470" s="95"/>
      <c r="BQ470" s="95"/>
      <c r="BR470">
        <f>SUMIF('ОПС ЯН'!$A$5:$A$375,A470,'ОПС ЯН'!$B$5:$B$375)</f>
        <v>5754.79</v>
      </c>
      <c r="BT470">
        <f>SUMIF('ФОМС ЯН'!$A$5:$A$360,A470,'ФОМС ЯН'!$B$5:$B$360)</f>
        <v>1334.06</v>
      </c>
      <c r="BU470">
        <f>SUMIF('ФСС ЯН'!$A$5:$A$375,A470,'ФСС ЯН'!$B$5:$B$375)</f>
        <v>758.59</v>
      </c>
      <c r="BV470">
        <f>SUMIF('ФСС НС ЯН'!$A$5:$A$375,A470,'ФСС НС ЯН'!$B$5:$B$375)</f>
        <v>549.32000000000005</v>
      </c>
      <c r="BW470">
        <f t="shared" si="245"/>
        <v>0</v>
      </c>
      <c r="BX470">
        <f t="shared" si="246"/>
        <v>0</v>
      </c>
      <c r="BY470">
        <f t="shared" si="247"/>
        <v>0</v>
      </c>
      <c r="BZ470">
        <f t="shared" si="248"/>
        <v>0</v>
      </c>
      <c r="CA470">
        <f t="shared" si="249"/>
        <v>0</v>
      </c>
      <c r="CB470">
        <f t="shared" si="250"/>
        <v>0</v>
      </c>
    </row>
    <row r="471" spans="1:80" ht="11.1" hidden="1" customHeight="1" outlineLevel="5" x14ac:dyDescent="0.2">
      <c r="A471" s="19" t="s">
        <v>479</v>
      </c>
      <c r="B471" s="64">
        <f t="shared" si="244"/>
        <v>1</v>
      </c>
      <c r="C471" s="37">
        <v>14</v>
      </c>
      <c r="D471" s="13"/>
      <c r="E471" s="17">
        <v>20312.5</v>
      </c>
      <c r="F471" s="13"/>
      <c r="G471" s="17">
        <v>17187.5</v>
      </c>
      <c r="H471" s="17">
        <v>1333</v>
      </c>
      <c r="I471" s="17">
        <v>1792</v>
      </c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2"/>
      <c r="Y471" s="13"/>
      <c r="Z471" s="13"/>
      <c r="AA471" s="13"/>
      <c r="AB471" s="13"/>
      <c r="AC471" s="13"/>
      <c r="AD471" s="13"/>
      <c r="AE471" s="13"/>
      <c r="AF471" s="13"/>
      <c r="AG471" s="17">
        <v>1980</v>
      </c>
      <c r="AH471" s="17">
        <v>1980</v>
      </c>
      <c r="AI471" s="17">
        <v>2651</v>
      </c>
      <c r="AJ471" s="13"/>
      <c r="AK471" s="13"/>
      <c r="AL471" s="13"/>
      <c r="AM471" s="13"/>
      <c r="AN471" s="13"/>
      <c r="AO471" s="17">
        <v>2651</v>
      </c>
      <c r="AP471" s="13"/>
      <c r="AQ471" s="13"/>
      <c r="AR471" s="13"/>
      <c r="AS471" s="13"/>
      <c r="AT471" s="13"/>
      <c r="AU471" s="13"/>
      <c r="AV471" s="17">
        <v>17661.5</v>
      </c>
      <c r="AW471" s="93"/>
      <c r="AX471" s="93"/>
      <c r="AY471" s="93"/>
      <c r="AZ471" s="93"/>
      <c r="BA471" s="93"/>
      <c r="BB471" s="93"/>
      <c r="BC471" s="93"/>
      <c r="BD471" s="93"/>
      <c r="BE471" s="93"/>
      <c r="BF471" s="93"/>
      <c r="BG471" s="93"/>
      <c r="BH471" s="93"/>
      <c r="BI471" s="93"/>
      <c r="BJ471" s="93"/>
      <c r="BK471" s="93"/>
      <c r="BL471" s="93"/>
      <c r="BM471" s="93"/>
      <c r="BN471" s="93"/>
      <c r="BO471" s="93"/>
      <c r="BP471" s="93"/>
      <c r="BQ471" s="93"/>
      <c r="BR471">
        <f>SUMIF('ОПС ЯН'!$A$5:$A$375,A471,'ОПС ЯН'!$B$5:$B$375)</f>
        <v>4904.3500000000004</v>
      </c>
      <c r="BT471">
        <f>SUMIF('ФОМС ЯН'!$A$5:$A$360,A471,'ФОМС ЯН'!$B$5:$B$360)</f>
        <v>1136.92</v>
      </c>
      <c r="BU471">
        <f>SUMIF('ФСС ЯН'!$A$5:$A$375,A471,'ФСС ЯН'!$B$5:$B$375)</f>
        <v>646.48</v>
      </c>
      <c r="BV471">
        <f>SUMIF('ФСС НС ЯН'!$A$5:$A$375,A471,'ФСС НС ЯН'!$B$5:$B$375)</f>
        <v>468.14</v>
      </c>
      <c r="BW471">
        <f t="shared" si="245"/>
        <v>0</v>
      </c>
      <c r="BX471">
        <f t="shared" si="246"/>
        <v>0</v>
      </c>
      <c r="BY471">
        <f t="shared" si="247"/>
        <v>0</v>
      </c>
      <c r="BZ471">
        <f t="shared" si="248"/>
        <v>0</v>
      </c>
      <c r="CA471">
        <f t="shared" si="249"/>
        <v>0</v>
      </c>
      <c r="CB471">
        <f t="shared" si="250"/>
        <v>0</v>
      </c>
    </row>
    <row r="472" spans="1:80" ht="11.1" hidden="1" customHeight="1" outlineLevel="5" x14ac:dyDescent="0.2">
      <c r="A472" s="19" t="s">
        <v>480</v>
      </c>
      <c r="B472" s="64">
        <f t="shared" si="244"/>
        <v>1</v>
      </c>
      <c r="C472" s="37">
        <v>20</v>
      </c>
      <c r="D472" s="17">
        <v>2726.34</v>
      </c>
      <c r="E472" s="17">
        <v>25000</v>
      </c>
      <c r="F472" s="13"/>
      <c r="G472" s="13"/>
      <c r="H472" s="17">
        <v>10664</v>
      </c>
      <c r="I472" s="17">
        <v>14336</v>
      </c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7">
        <v>2560</v>
      </c>
      <c r="AH472" s="17">
        <v>2560</v>
      </c>
      <c r="AI472" s="17">
        <v>3583</v>
      </c>
      <c r="AJ472" s="13"/>
      <c r="AK472" s="13"/>
      <c r="AL472" s="13"/>
      <c r="AM472" s="13"/>
      <c r="AN472" s="13"/>
      <c r="AO472" s="17">
        <v>3583</v>
      </c>
      <c r="AP472" s="17">
        <v>12726.34</v>
      </c>
      <c r="AQ472" s="13"/>
      <c r="AR472" s="17">
        <v>2726.34</v>
      </c>
      <c r="AS472" s="13"/>
      <c r="AT472" s="17">
        <v>10000</v>
      </c>
      <c r="AU472" s="13"/>
      <c r="AV472" s="17">
        <v>11417</v>
      </c>
      <c r="AW472" s="93"/>
      <c r="AX472" s="93"/>
      <c r="AY472" s="93"/>
      <c r="AZ472" s="93"/>
      <c r="BA472" s="93"/>
      <c r="BB472" s="93"/>
      <c r="BC472" s="93"/>
      <c r="BD472" s="93"/>
      <c r="BE472" s="93"/>
      <c r="BF472" s="93"/>
      <c r="BG472" s="93"/>
      <c r="BH472" s="93"/>
      <c r="BI472" s="93"/>
      <c r="BJ472" s="93"/>
      <c r="BK472" s="93"/>
      <c r="BL472" s="93"/>
      <c r="BM472" s="93"/>
      <c r="BN472" s="93"/>
      <c r="BO472" s="93"/>
      <c r="BP472" s="93"/>
      <c r="BQ472" s="93"/>
      <c r="BR472">
        <f>SUMIF('ОПС ЯН'!$A$5:$A$375,A472,'ОПС ЯН'!$B$5:$B$375)</f>
        <v>6063.2</v>
      </c>
      <c r="BT472">
        <f>SUMIF('ФОМС ЯН'!$A$5:$A$360,A472,'ФОМС ЯН'!$B$5:$B$360)</f>
        <v>1405.56</v>
      </c>
      <c r="BU472">
        <f>SUMIF('ФСС ЯН'!$A$5:$A$375,A472,'ФСС ЯН'!$B$5:$B$375)</f>
        <v>799.24</v>
      </c>
      <c r="BV472">
        <f>SUMIF('ФСС НС ЯН'!$A$5:$A$375,A472,'ФСС НС ЯН'!$B$5:$B$375)</f>
        <v>578.76</v>
      </c>
      <c r="BW472">
        <f t="shared" si="245"/>
        <v>0</v>
      </c>
      <c r="BX472">
        <f t="shared" si="246"/>
        <v>0</v>
      </c>
      <c r="BY472">
        <f t="shared" si="247"/>
        <v>0</v>
      </c>
      <c r="BZ472">
        <f t="shared" si="248"/>
        <v>0</v>
      </c>
      <c r="CA472">
        <f t="shared" si="249"/>
        <v>0</v>
      </c>
      <c r="CB472">
        <f t="shared" si="250"/>
        <v>0</v>
      </c>
    </row>
    <row r="473" spans="1:80" ht="11.1" hidden="1" customHeight="1" outlineLevel="5" x14ac:dyDescent="0.2">
      <c r="A473" s="19" t="s">
        <v>481</v>
      </c>
      <c r="B473" s="64">
        <f t="shared" si="244"/>
        <v>0</v>
      </c>
      <c r="C473" s="37">
        <v>20</v>
      </c>
      <c r="D473" s="16">
        <v>71</v>
      </c>
      <c r="E473" s="12"/>
      <c r="F473" s="13"/>
      <c r="G473" s="13"/>
      <c r="H473" s="13"/>
      <c r="I473" s="12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2"/>
      <c r="W473" s="13"/>
      <c r="X473" s="12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  <c r="AK473" s="13"/>
      <c r="AL473" s="13"/>
      <c r="AM473" s="13"/>
      <c r="AN473" s="13"/>
      <c r="AO473" s="13"/>
      <c r="AP473" s="16">
        <v>71</v>
      </c>
      <c r="AQ473" s="13"/>
      <c r="AR473" s="16">
        <v>71</v>
      </c>
      <c r="AS473" s="13"/>
      <c r="AT473" s="13"/>
      <c r="AU473" s="13"/>
      <c r="AV473" s="13"/>
      <c r="AW473" s="95"/>
      <c r="AX473" s="95"/>
      <c r="AY473" s="95"/>
      <c r="AZ473" s="95"/>
      <c r="BA473" s="95"/>
      <c r="BB473" s="95"/>
      <c r="BC473" s="95"/>
      <c r="BD473" s="95"/>
      <c r="BE473" s="95"/>
      <c r="BF473" s="95"/>
      <c r="BG473" s="95"/>
      <c r="BH473" s="95"/>
      <c r="BI473" s="95"/>
      <c r="BJ473" s="95"/>
      <c r="BK473" s="95"/>
      <c r="BL473" s="95"/>
      <c r="BM473" s="95"/>
      <c r="BN473" s="95"/>
      <c r="BO473" s="95"/>
      <c r="BP473" s="95"/>
      <c r="BQ473" s="95"/>
      <c r="BR473">
        <f>SUMIF('ОПС ЯН'!$A$5:$A$375,A473,'ОПС ЯН'!$B$5:$B$375)</f>
        <v>0</v>
      </c>
      <c r="BT473">
        <f>SUMIF('ФОМС ЯН'!$A$5:$A$360,A473,'ФОМС ЯН'!$B$5:$B$360)</f>
        <v>0</v>
      </c>
      <c r="BU473">
        <f>SUMIF('ФСС ЯН'!$A$5:$A$375,A473,'ФСС ЯН'!$B$5:$B$375)</f>
        <v>0</v>
      </c>
      <c r="BV473">
        <f>SUMIF('ФСС НС ЯН'!$A$5:$A$375,A473,'ФСС НС ЯН'!$B$5:$B$375)</f>
        <v>0</v>
      </c>
      <c r="BW473">
        <f t="shared" si="245"/>
        <v>0</v>
      </c>
      <c r="BX473">
        <f t="shared" si="246"/>
        <v>0</v>
      </c>
      <c r="BY473">
        <f t="shared" si="247"/>
        <v>0</v>
      </c>
      <c r="BZ473">
        <f t="shared" si="248"/>
        <v>0</v>
      </c>
      <c r="CA473">
        <f t="shared" si="249"/>
        <v>0</v>
      </c>
      <c r="CB473">
        <f t="shared" si="250"/>
        <v>0</v>
      </c>
    </row>
    <row r="474" spans="1:80" ht="11.1" hidden="1" customHeight="1" outlineLevel="5" x14ac:dyDescent="0.2">
      <c r="A474" s="19" t="s">
        <v>482</v>
      </c>
      <c r="B474" s="64">
        <f t="shared" si="244"/>
        <v>0</v>
      </c>
      <c r="C474" s="37">
        <v>14</v>
      </c>
      <c r="D474" s="18">
        <v>-3391</v>
      </c>
      <c r="E474" s="12"/>
      <c r="F474" s="13"/>
      <c r="G474" s="13"/>
      <c r="H474" s="13"/>
      <c r="I474" s="12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2"/>
      <c r="W474" s="13"/>
      <c r="X474" s="12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  <c r="AU474" s="13"/>
      <c r="AV474" s="18">
        <v>-3391</v>
      </c>
      <c r="AW474" s="94"/>
      <c r="AX474" s="94"/>
      <c r="AY474" s="94"/>
      <c r="AZ474" s="94"/>
      <c r="BA474" s="94"/>
      <c r="BB474" s="94"/>
      <c r="BC474" s="94"/>
      <c r="BD474" s="94"/>
      <c r="BE474" s="94"/>
      <c r="BF474" s="94"/>
      <c r="BG474" s="94"/>
      <c r="BH474" s="94"/>
      <c r="BI474" s="94"/>
      <c r="BJ474" s="94"/>
      <c r="BK474" s="94"/>
      <c r="BL474" s="94"/>
      <c r="BM474" s="94"/>
      <c r="BN474" s="94"/>
      <c r="BO474" s="94"/>
      <c r="BP474" s="94"/>
      <c r="BQ474" s="94"/>
      <c r="BR474">
        <f>SUMIF('ОПС ЯН'!$A$5:$A$375,A474,'ОПС ЯН'!$B$5:$B$375)</f>
        <v>0</v>
      </c>
      <c r="BT474">
        <f>SUMIF('ФОМС ЯН'!$A$5:$A$360,A474,'ФОМС ЯН'!$B$5:$B$360)</f>
        <v>0</v>
      </c>
      <c r="BU474">
        <f>SUMIF('ФСС ЯН'!$A$5:$A$375,A474,'ФСС ЯН'!$B$5:$B$375)</f>
        <v>0</v>
      </c>
      <c r="BV474">
        <f>SUMIF('ФСС НС ЯН'!$A$5:$A$375,A474,'ФСС НС ЯН'!$B$5:$B$375)</f>
        <v>0</v>
      </c>
      <c r="BW474">
        <f t="shared" si="245"/>
        <v>0</v>
      </c>
      <c r="BX474">
        <f t="shared" si="246"/>
        <v>0</v>
      </c>
      <c r="BY474">
        <f t="shared" si="247"/>
        <v>0</v>
      </c>
      <c r="BZ474">
        <f t="shared" si="248"/>
        <v>0</v>
      </c>
      <c r="CA474">
        <f t="shared" si="249"/>
        <v>0</v>
      </c>
      <c r="CB474">
        <f t="shared" si="250"/>
        <v>0</v>
      </c>
    </row>
    <row r="475" spans="1:80" ht="11.1" hidden="1" customHeight="1" outlineLevel="5" x14ac:dyDescent="0.2">
      <c r="A475" s="19" t="s">
        <v>483</v>
      </c>
      <c r="B475" s="64">
        <f t="shared" si="244"/>
        <v>1</v>
      </c>
      <c r="C475" s="37">
        <v>22</v>
      </c>
      <c r="D475" s="17">
        <v>21581.24</v>
      </c>
      <c r="E475" s="17">
        <v>24804.69</v>
      </c>
      <c r="F475" s="13"/>
      <c r="G475" s="13"/>
      <c r="H475" s="17">
        <v>10648.93</v>
      </c>
      <c r="I475" s="17">
        <v>14155.76</v>
      </c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7">
        <v>3225</v>
      </c>
      <c r="AJ475" s="13"/>
      <c r="AK475" s="13"/>
      <c r="AL475" s="13"/>
      <c r="AM475" s="13"/>
      <c r="AN475" s="13"/>
      <c r="AO475" s="17">
        <v>3225</v>
      </c>
      <c r="AP475" s="17">
        <v>31581.24</v>
      </c>
      <c r="AQ475" s="13"/>
      <c r="AR475" s="17">
        <v>21581.24</v>
      </c>
      <c r="AS475" s="13"/>
      <c r="AT475" s="17">
        <v>10000</v>
      </c>
      <c r="AU475" s="13"/>
      <c r="AV475" s="17">
        <v>11579.69</v>
      </c>
      <c r="AW475" s="93"/>
      <c r="AX475" s="93"/>
      <c r="AY475" s="93"/>
      <c r="AZ475" s="93"/>
      <c r="BA475" s="93"/>
      <c r="BB475" s="93"/>
      <c r="BC475" s="93"/>
      <c r="BD475" s="93"/>
      <c r="BE475" s="93"/>
      <c r="BF475" s="93"/>
      <c r="BG475" s="93"/>
      <c r="BH475" s="93"/>
      <c r="BI475" s="93"/>
      <c r="BJ475" s="93"/>
      <c r="BK475" s="93"/>
      <c r="BL475" s="93"/>
      <c r="BM475" s="93"/>
      <c r="BN475" s="93"/>
      <c r="BO475" s="93"/>
      <c r="BP475" s="93"/>
      <c r="BQ475" s="93"/>
      <c r="BR475">
        <f>SUMIF('ОПС ЯН'!$A$5:$A$375,A475,'ОПС ЯН'!$B$5:$B$375)</f>
        <v>5457.03</v>
      </c>
      <c r="BT475">
        <f>SUMIF('ФОМС ЯН'!$A$5:$A$360,A475,'ФОМС ЯН'!$B$5:$B$360)</f>
        <v>1265.04</v>
      </c>
      <c r="BU475">
        <f>SUMIF('ФСС ЯН'!$A$5:$A$375,A475,'ФСС ЯН'!$B$5:$B$375)</f>
        <v>719.34</v>
      </c>
      <c r="BV475">
        <f>SUMIF('ФСС НС ЯН'!$A$5:$A$375,A475,'ФСС НС ЯН'!$B$5:$B$375)</f>
        <v>520.9</v>
      </c>
      <c r="BW475">
        <f t="shared" si="245"/>
        <v>0</v>
      </c>
      <c r="BX475">
        <f t="shared" si="246"/>
        <v>0</v>
      </c>
      <c r="BY475">
        <f t="shared" si="247"/>
        <v>0</v>
      </c>
      <c r="BZ475">
        <f t="shared" si="248"/>
        <v>0</v>
      </c>
      <c r="CA475">
        <f t="shared" si="249"/>
        <v>0</v>
      </c>
      <c r="CB475">
        <f t="shared" si="250"/>
        <v>0</v>
      </c>
    </row>
    <row r="476" spans="1:80" ht="11.1" hidden="1" customHeight="1" outlineLevel="5" x14ac:dyDescent="0.2">
      <c r="A476" s="19" t="s">
        <v>484</v>
      </c>
      <c r="B476" s="64">
        <f t="shared" si="244"/>
        <v>1</v>
      </c>
      <c r="C476" s="37">
        <v>0</v>
      </c>
      <c r="D476" s="18">
        <v>-66360.44</v>
      </c>
      <c r="E476" s="17">
        <v>79506.28</v>
      </c>
      <c r="F476" s="13"/>
      <c r="G476" s="13"/>
      <c r="H476" s="13"/>
      <c r="I476" s="12"/>
      <c r="J476" s="13"/>
      <c r="K476" s="13"/>
      <c r="L476" s="13"/>
      <c r="M476" s="13"/>
      <c r="N476" s="13"/>
      <c r="O476" s="13"/>
      <c r="P476" s="13"/>
      <c r="Q476" s="13"/>
      <c r="R476" s="12"/>
      <c r="S476" s="13"/>
      <c r="T476" s="13"/>
      <c r="U476" s="17">
        <v>79506.28</v>
      </c>
      <c r="V476" s="13"/>
      <c r="W476" s="13"/>
      <c r="X476" s="12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7">
        <v>10336</v>
      </c>
      <c r="AJ476" s="13"/>
      <c r="AK476" s="13"/>
      <c r="AL476" s="13"/>
      <c r="AM476" s="13"/>
      <c r="AN476" s="13"/>
      <c r="AO476" s="17">
        <v>10336</v>
      </c>
      <c r="AP476" s="16">
        <v>683.56</v>
      </c>
      <c r="AQ476" s="16">
        <v>683.56</v>
      </c>
      <c r="AR476" s="13"/>
      <c r="AS476" s="13"/>
      <c r="AT476" s="13"/>
      <c r="AU476" s="13"/>
      <c r="AV476" s="17">
        <v>2126.2800000000002</v>
      </c>
      <c r="AW476" s="93"/>
      <c r="AX476" s="93"/>
      <c r="AY476" s="93"/>
      <c r="AZ476" s="93"/>
      <c r="BA476" s="93"/>
      <c r="BB476" s="93"/>
      <c r="BC476" s="93"/>
      <c r="BD476" s="93"/>
      <c r="BE476" s="93"/>
      <c r="BF476" s="93"/>
      <c r="BG476" s="93"/>
      <c r="BH476" s="93"/>
      <c r="BI476" s="93"/>
      <c r="BJ476" s="93"/>
      <c r="BK476" s="93"/>
      <c r="BL476" s="93"/>
      <c r="BM476" s="93"/>
      <c r="BN476" s="93"/>
      <c r="BO476" s="93"/>
      <c r="BP476" s="93"/>
      <c r="BQ476" s="93"/>
      <c r="BR476">
        <f>SUMIF('ОПС ЯН'!$A$5:$A$375,A476,'ОПС ЯН'!$B$5:$B$375)</f>
        <v>17491.38</v>
      </c>
      <c r="BT476">
        <f>SUMIF('ФОМС ЯН'!$A$5:$A$360,A476,'ФОМС ЯН'!$B$5:$B$360)</f>
        <v>4054.82</v>
      </c>
      <c r="BU476">
        <f>SUMIF('ФСС ЯН'!$A$5:$A$375,A476,'ФСС ЯН'!$B$5:$B$375)</f>
        <v>2305.6799999999998</v>
      </c>
      <c r="BV476">
        <f>SUMIF('ФСС НС ЯН'!$A$5:$A$375,A476,'ФСС НС ЯН'!$B$5:$B$375)</f>
        <v>1669.63</v>
      </c>
      <c r="BW476">
        <f t="shared" si="245"/>
        <v>0</v>
      </c>
      <c r="BX476">
        <f t="shared" si="246"/>
        <v>0</v>
      </c>
      <c r="BY476">
        <f t="shared" si="247"/>
        <v>0</v>
      </c>
      <c r="BZ476">
        <f t="shared" si="248"/>
        <v>0</v>
      </c>
      <c r="CA476">
        <f t="shared" si="249"/>
        <v>0</v>
      </c>
      <c r="CB476">
        <f t="shared" si="250"/>
        <v>0</v>
      </c>
    </row>
    <row r="477" spans="1:80" ht="11.1" hidden="1" customHeight="1" outlineLevel="5" x14ac:dyDescent="0.2">
      <c r="A477" s="19" t="s">
        <v>485</v>
      </c>
      <c r="B477" s="64">
        <f t="shared" si="244"/>
        <v>1</v>
      </c>
      <c r="C477" s="37">
        <v>18</v>
      </c>
      <c r="D477" s="16">
        <v>99</v>
      </c>
      <c r="E477" s="17">
        <v>25000</v>
      </c>
      <c r="F477" s="13"/>
      <c r="G477" s="17">
        <v>25000</v>
      </c>
      <c r="H477" s="13"/>
      <c r="I477" s="12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7">
        <v>3250</v>
      </c>
      <c r="AJ477" s="13"/>
      <c r="AK477" s="13"/>
      <c r="AL477" s="13"/>
      <c r="AM477" s="13"/>
      <c r="AN477" s="13"/>
      <c r="AO477" s="17">
        <v>3250</v>
      </c>
      <c r="AP477" s="17">
        <v>6799</v>
      </c>
      <c r="AQ477" s="13"/>
      <c r="AR477" s="16">
        <v>99</v>
      </c>
      <c r="AS477" s="13"/>
      <c r="AT477" s="17">
        <v>6700</v>
      </c>
      <c r="AU477" s="13"/>
      <c r="AV477" s="17">
        <v>15050</v>
      </c>
      <c r="AW477" s="93"/>
      <c r="AX477" s="93"/>
      <c r="AY477" s="93"/>
      <c r="AZ477" s="93"/>
      <c r="BA477" s="93"/>
      <c r="BB477" s="93"/>
      <c r="BC477" s="93"/>
      <c r="BD477" s="93"/>
      <c r="BE477" s="93"/>
      <c r="BF477" s="93"/>
      <c r="BG477" s="93"/>
      <c r="BH477" s="93"/>
      <c r="BI477" s="93"/>
      <c r="BJ477" s="93"/>
      <c r="BK477" s="93"/>
      <c r="BL477" s="93"/>
      <c r="BM477" s="93"/>
      <c r="BN477" s="93"/>
      <c r="BO477" s="93"/>
      <c r="BP477" s="93"/>
      <c r="BQ477" s="93"/>
      <c r="BR477">
        <f>SUMIF('ОПС ЯН'!$A$5:$A$375,A477,'ОПС ЯН'!$B$5:$B$375)</f>
        <v>5500</v>
      </c>
      <c r="BT477">
        <f>SUMIF('ФОМС ЯН'!$A$5:$A$360,A477,'ФОМС ЯН'!$B$5:$B$360)</f>
        <v>1275</v>
      </c>
      <c r="BU477">
        <f>SUMIF('ФСС ЯН'!$A$5:$A$375,A477,'ФСС ЯН'!$B$5:$B$375)</f>
        <v>725</v>
      </c>
      <c r="BV477">
        <f>SUMIF('ФСС НС ЯН'!$A$5:$A$375,A477,'ФСС НС ЯН'!$B$5:$B$375)</f>
        <v>525</v>
      </c>
      <c r="BW477">
        <f t="shared" si="245"/>
        <v>0</v>
      </c>
      <c r="BX477">
        <f t="shared" si="246"/>
        <v>0</v>
      </c>
      <c r="BY477">
        <f t="shared" si="247"/>
        <v>0</v>
      </c>
      <c r="BZ477">
        <f t="shared" si="248"/>
        <v>0</v>
      </c>
      <c r="CA477">
        <f t="shared" si="249"/>
        <v>0</v>
      </c>
      <c r="CB477">
        <f t="shared" si="250"/>
        <v>0</v>
      </c>
    </row>
    <row r="478" spans="1:80" ht="11.1" hidden="1" customHeight="1" outlineLevel="5" x14ac:dyDescent="0.2">
      <c r="A478" s="19" t="s">
        <v>486</v>
      </c>
      <c r="B478" s="64">
        <f t="shared" si="244"/>
        <v>0</v>
      </c>
      <c r="C478" s="37">
        <v>20</v>
      </c>
      <c r="D478" s="17">
        <v>19459.5</v>
      </c>
      <c r="E478" s="12"/>
      <c r="F478" s="13"/>
      <c r="G478" s="13"/>
      <c r="H478" s="13"/>
      <c r="I478" s="12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2"/>
      <c r="W478" s="13"/>
      <c r="X478" s="12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  <c r="AK478" s="13"/>
      <c r="AL478" s="13"/>
      <c r="AM478" s="13"/>
      <c r="AN478" s="13"/>
      <c r="AO478" s="13"/>
      <c r="AP478" s="17">
        <v>19460.5</v>
      </c>
      <c r="AQ478" s="13"/>
      <c r="AR478" s="17">
        <v>19460.5</v>
      </c>
      <c r="AS478" s="13"/>
      <c r="AT478" s="13"/>
      <c r="AU478" s="13"/>
      <c r="AV478" s="15">
        <v>-1</v>
      </c>
      <c r="AW478" s="91"/>
      <c r="AX478" s="91"/>
      <c r="AY478" s="91"/>
      <c r="AZ478" s="91"/>
      <c r="BA478" s="91"/>
      <c r="BB478" s="91"/>
      <c r="BC478" s="91"/>
      <c r="BD478" s="91"/>
      <c r="BE478" s="91"/>
      <c r="BF478" s="91"/>
      <c r="BG478" s="91"/>
      <c r="BH478" s="91"/>
      <c r="BI478" s="91"/>
      <c r="BJ478" s="91"/>
      <c r="BK478" s="91"/>
      <c r="BL478" s="91"/>
      <c r="BM478" s="91"/>
      <c r="BN478" s="91"/>
      <c r="BO478" s="91"/>
      <c r="BP478" s="91"/>
      <c r="BQ478" s="91"/>
      <c r="BR478">
        <f>SUMIF('ОПС ЯН'!$A$5:$A$375,A478,'ОПС ЯН'!$B$5:$B$375)</f>
        <v>0</v>
      </c>
      <c r="BT478">
        <f>SUMIF('ФОМС ЯН'!$A$5:$A$360,A478,'ФОМС ЯН'!$B$5:$B$360)</f>
        <v>0</v>
      </c>
      <c r="BU478">
        <f>SUMIF('ФСС ЯН'!$A$5:$A$375,A478,'ФСС ЯН'!$B$5:$B$375)</f>
        <v>0</v>
      </c>
      <c r="BV478">
        <f>SUMIF('ФСС НС ЯН'!$A$5:$A$375,A478,'ФСС НС ЯН'!$B$5:$B$375)</f>
        <v>0</v>
      </c>
      <c r="BW478">
        <f t="shared" si="245"/>
        <v>0</v>
      </c>
      <c r="BX478">
        <f t="shared" si="246"/>
        <v>0</v>
      </c>
      <c r="BY478">
        <f t="shared" si="247"/>
        <v>0</v>
      </c>
      <c r="BZ478">
        <f t="shared" si="248"/>
        <v>0</v>
      </c>
      <c r="CA478">
        <f t="shared" si="249"/>
        <v>0</v>
      </c>
      <c r="CB478">
        <f t="shared" si="250"/>
        <v>0</v>
      </c>
    </row>
    <row r="479" spans="1:80" ht="11.1" hidden="1" customHeight="1" outlineLevel="5" x14ac:dyDescent="0.2">
      <c r="A479" s="19" t="s">
        <v>487</v>
      </c>
      <c r="B479" s="64">
        <f t="shared" si="244"/>
        <v>0</v>
      </c>
      <c r="C479" s="37">
        <v>11</v>
      </c>
      <c r="D479" s="17">
        <v>8310.5300000000007</v>
      </c>
      <c r="E479" s="12"/>
      <c r="F479" s="13"/>
      <c r="G479" s="13"/>
      <c r="H479" s="13"/>
      <c r="I479" s="12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2"/>
      <c r="W479" s="13"/>
      <c r="X479" s="12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  <c r="AK479" s="13"/>
      <c r="AL479" s="13"/>
      <c r="AM479" s="13"/>
      <c r="AN479" s="13"/>
      <c r="AO479" s="13"/>
      <c r="AP479" s="17">
        <v>8310.5300000000007</v>
      </c>
      <c r="AQ479" s="13"/>
      <c r="AR479" s="17">
        <v>8310.5300000000007</v>
      </c>
      <c r="AS479" s="13"/>
      <c r="AT479" s="13"/>
      <c r="AU479" s="13"/>
      <c r="AV479" s="13"/>
      <c r="AW479" s="95"/>
      <c r="AX479" s="95"/>
      <c r="AY479" s="95"/>
      <c r="AZ479" s="95"/>
      <c r="BA479" s="95"/>
      <c r="BB479" s="95"/>
      <c r="BC479" s="95"/>
      <c r="BD479" s="95"/>
      <c r="BE479" s="95"/>
      <c r="BF479" s="95"/>
      <c r="BG479" s="95"/>
      <c r="BH479" s="95"/>
      <c r="BI479" s="95"/>
      <c r="BJ479" s="95"/>
      <c r="BK479" s="95"/>
      <c r="BL479" s="95"/>
      <c r="BM479" s="95"/>
      <c r="BN479" s="95"/>
      <c r="BO479" s="95"/>
      <c r="BP479" s="95"/>
      <c r="BQ479" s="95"/>
      <c r="BR479">
        <f>SUMIF('ОПС ЯН'!$A$5:$A$375,A479,'ОПС ЯН'!$B$5:$B$375)</f>
        <v>0</v>
      </c>
      <c r="BT479">
        <f>SUMIF('ФОМС ЯН'!$A$5:$A$360,A479,'ФОМС ЯН'!$B$5:$B$360)</f>
        <v>0</v>
      </c>
      <c r="BU479">
        <f>SUMIF('ФСС ЯН'!$A$5:$A$375,A479,'ФСС ЯН'!$B$5:$B$375)</f>
        <v>0</v>
      </c>
      <c r="BV479">
        <f>SUMIF('ФСС НС ЯН'!$A$5:$A$375,A479,'ФСС НС ЯН'!$B$5:$B$375)</f>
        <v>0</v>
      </c>
      <c r="BW479">
        <f t="shared" si="245"/>
        <v>0</v>
      </c>
      <c r="BX479">
        <f t="shared" si="246"/>
        <v>0</v>
      </c>
      <c r="BY479">
        <f t="shared" si="247"/>
        <v>0</v>
      </c>
      <c r="BZ479">
        <f t="shared" si="248"/>
        <v>0</v>
      </c>
      <c r="CA479">
        <f t="shared" si="249"/>
        <v>0</v>
      </c>
      <c r="CB479">
        <f t="shared" si="250"/>
        <v>0</v>
      </c>
    </row>
    <row r="480" spans="1:80" ht="11.1" hidden="1" customHeight="1" outlineLevel="5" x14ac:dyDescent="0.2">
      <c r="A480" s="19" t="s">
        <v>488</v>
      </c>
      <c r="B480" s="64">
        <f t="shared" si="244"/>
        <v>0</v>
      </c>
      <c r="C480" s="37">
        <v>20</v>
      </c>
      <c r="D480" s="17">
        <v>3072.38</v>
      </c>
      <c r="E480" s="12"/>
      <c r="F480" s="13"/>
      <c r="G480" s="13"/>
      <c r="H480" s="13"/>
      <c r="I480" s="12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2"/>
      <c r="W480" s="13"/>
      <c r="X480" s="12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  <c r="AK480" s="13"/>
      <c r="AL480" s="13"/>
      <c r="AM480" s="13"/>
      <c r="AN480" s="13"/>
      <c r="AO480" s="13"/>
      <c r="AP480" s="17">
        <v>3072.38</v>
      </c>
      <c r="AQ480" s="13"/>
      <c r="AR480" s="17">
        <v>3072.38</v>
      </c>
      <c r="AS480" s="13"/>
      <c r="AT480" s="13"/>
      <c r="AU480" s="13"/>
      <c r="AV480" s="13"/>
      <c r="AW480" s="95"/>
      <c r="AX480" s="95"/>
      <c r="AY480" s="95"/>
      <c r="AZ480" s="95"/>
      <c r="BA480" s="95"/>
      <c r="BB480" s="95"/>
      <c r="BC480" s="95"/>
      <c r="BD480" s="95"/>
      <c r="BE480" s="95"/>
      <c r="BF480" s="95"/>
      <c r="BG480" s="95"/>
      <c r="BH480" s="95"/>
      <c r="BI480" s="95"/>
      <c r="BJ480" s="95"/>
      <c r="BK480" s="95"/>
      <c r="BL480" s="95"/>
      <c r="BM480" s="95"/>
      <c r="BN480" s="95"/>
      <c r="BO480" s="95"/>
      <c r="BP480" s="95"/>
      <c r="BQ480" s="95"/>
      <c r="BR480">
        <f>SUMIF('ОПС ЯН'!$A$5:$A$375,A480,'ОПС ЯН'!$B$5:$B$375)</f>
        <v>0</v>
      </c>
      <c r="BT480">
        <f>SUMIF('ФОМС ЯН'!$A$5:$A$360,A480,'ФОМС ЯН'!$B$5:$B$360)</f>
        <v>0</v>
      </c>
      <c r="BU480">
        <f>SUMIF('ФСС ЯН'!$A$5:$A$375,A480,'ФСС ЯН'!$B$5:$B$375)</f>
        <v>0</v>
      </c>
      <c r="BV480">
        <f>SUMIF('ФСС НС ЯН'!$A$5:$A$375,A480,'ФСС НС ЯН'!$B$5:$B$375)</f>
        <v>0</v>
      </c>
      <c r="BW480">
        <f t="shared" si="245"/>
        <v>0</v>
      </c>
      <c r="BX480">
        <f t="shared" si="246"/>
        <v>0</v>
      </c>
      <c r="BY480">
        <f t="shared" si="247"/>
        <v>0</v>
      </c>
      <c r="BZ480">
        <f t="shared" si="248"/>
        <v>0</v>
      </c>
      <c r="CA480">
        <f t="shared" si="249"/>
        <v>0</v>
      </c>
      <c r="CB480">
        <f t="shared" si="250"/>
        <v>0</v>
      </c>
    </row>
    <row r="481" spans="1:80" ht="11.1" hidden="1" customHeight="1" outlineLevel="5" x14ac:dyDescent="0.2">
      <c r="A481" s="19" t="s">
        <v>489</v>
      </c>
      <c r="B481" s="64">
        <f t="shared" si="244"/>
        <v>1</v>
      </c>
      <c r="C481" s="37">
        <v>20</v>
      </c>
      <c r="D481" s="18">
        <v>-3037.53</v>
      </c>
      <c r="E481" s="17">
        <v>25000</v>
      </c>
      <c r="F481" s="13"/>
      <c r="G481" s="13"/>
      <c r="H481" s="17">
        <v>10664</v>
      </c>
      <c r="I481" s="17">
        <v>14336</v>
      </c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7">
        <v>2400</v>
      </c>
      <c r="AH481" s="17">
        <v>2400</v>
      </c>
      <c r="AI481" s="17">
        <v>3562</v>
      </c>
      <c r="AJ481" s="13"/>
      <c r="AK481" s="13"/>
      <c r="AL481" s="13"/>
      <c r="AM481" s="13"/>
      <c r="AN481" s="13"/>
      <c r="AO481" s="17">
        <v>3562</v>
      </c>
      <c r="AP481" s="17">
        <v>10000</v>
      </c>
      <c r="AQ481" s="13"/>
      <c r="AR481" s="13"/>
      <c r="AS481" s="13"/>
      <c r="AT481" s="17">
        <v>10000</v>
      </c>
      <c r="AU481" s="13"/>
      <c r="AV481" s="17">
        <v>8400.4699999999993</v>
      </c>
      <c r="AW481" s="93"/>
      <c r="AX481" s="93"/>
      <c r="AY481" s="93"/>
      <c r="AZ481" s="93"/>
      <c r="BA481" s="93"/>
      <c r="BB481" s="93"/>
      <c r="BC481" s="93"/>
      <c r="BD481" s="93"/>
      <c r="BE481" s="93"/>
      <c r="BF481" s="93"/>
      <c r="BG481" s="93"/>
      <c r="BH481" s="93"/>
      <c r="BI481" s="93"/>
      <c r="BJ481" s="93"/>
      <c r="BK481" s="93"/>
      <c r="BL481" s="93"/>
      <c r="BM481" s="93"/>
      <c r="BN481" s="93"/>
      <c r="BO481" s="93"/>
      <c r="BP481" s="93"/>
      <c r="BQ481" s="93"/>
      <c r="BR481">
        <f>SUMIF('ОПС ЯН'!$A$5:$A$375,A481,'ОПС ЯН'!$B$5:$B$375)</f>
        <v>6028</v>
      </c>
      <c r="BT481">
        <f>SUMIF('ФОМС ЯН'!$A$5:$A$360,A481,'ФОМС ЯН'!$B$5:$B$360)</f>
        <v>1397.4</v>
      </c>
      <c r="BU481">
        <f>SUMIF('ФСС ЯН'!$A$5:$A$375,A481,'ФСС ЯН'!$B$5:$B$375)</f>
        <v>794.6</v>
      </c>
      <c r="BV481">
        <f>SUMIF('ФСС НС ЯН'!$A$5:$A$375,A481,'ФСС НС ЯН'!$B$5:$B$375)</f>
        <v>575.4</v>
      </c>
      <c r="BW481">
        <f t="shared" si="245"/>
        <v>0</v>
      </c>
      <c r="BX481">
        <f t="shared" si="246"/>
        <v>0</v>
      </c>
      <c r="BY481">
        <f t="shared" si="247"/>
        <v>0</v>
      </c>
      <c r="BZ481">
        <f t="shared" si="248"/>
        <v>0</v>
      </c>
      <c r="CA481">
        <f t="shared" si="249"/>
        <v>0</v>
      </c>
      <c r="CB481">
        <f t="shared" si="250"/>
        <v>0</v>
      </c>
    </row>
    <row r="482" spans="1:80" ht="11.1" hidden="1" customHeight="1" outlineLevel="5" x14ac:dyDescent="0.2">
      <c r="A482" s="19" t="s">
        <v>490</v>
      </c>
      <c r="B482" s="64">
        <f t="shared" si="244"/>
        <v>1</v>
      </c>
      <c r="C482" s="37">
        <v>0</v>
      </c>
      <c r="D482" s="17">
        <v>6329.9</v>
      </c>
      <c r="E482" s="17">
        <v>84207.77</v>
      </c>
      <c r="F482" s="17">
        <v>15516.42</v>
      </c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2"/>
      <c r="S482" s="17">
        <v>1453.53</v>
      </c>
      <c r="T482" s="13"/>
      <c r="U482" s="17">
        <v>67237.820000000007</v>
      </c>
      <c r="V482" s="13"/>
      <c r="W482" s="13"/>
      <c r="X482" s="12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7">
        <v>10947</v>
      </c>
      <c r="AJ482" s="13"/>
      <c r="AK482" s="13"/>
      <c r="AL482" s="13"/>
      <c r="AM482" s="13"/>
      <c r="AN482" s="13"/>
      <c r="AO482" s="17">
        <v>10947</v>
      </c>
      <c r="AP482" s="17">
        <v>79590.67</v>
      </c>
      <c r="AQ482" s="17">
        <v>73260.77</v>
      </c>
      <c r="AR482" s="17">
        <v>6329.9</v>
      </c>
      <c r="AS482" s="13"/>
      <c r="AT482" s="13"/>
      <c r="AU482" s="13"/>
      <c r="AV482" s="13"/>
      <c r="AW482" s="95"/>
      <c r="AX482" s="95"/>
      <c r="AY482" s="95"/>
      <c r="AZ482" s="95"/>
      <c r="BA482" s="95"/>
      <c r="BB482" s="95"/>
      <c r="BC482" s="95"/>
      <c r="BD482" s="95"/>
      <c r="BE482" s="95"/>
      <c r="BF482" s="95"/>
      <c r="BG482" s="95"/>
      <c r="BH482" s="95"/>
      <c r="BI482" s="95"/>
      <c r="BJ482" s="95"/>
      <c r="BK482" s="95"/>
      <c r="BL482" s="95"/>
      <c r="BM482" s="95"/>
      <c r="BN482" s="95"/>
      <c r="BO482" s="95"/>
      <c r="BP482" s="95"/>
      <c r="BQ482" s="95"/>
      <c r="BR482">
        <f>SUMIF('ОПС ЯН'!$A$5:$A$375,A482,'ОПС ЯН'!$B$5:$B$375)</f>
        <v>18205.93</v>
      </c>
      <c r="BT482">
        <f>SUMIF('ФОМС ЯН'!$A$5:$A$360,A482,'ФОМС ЯН'!$B$5:$B$360)</f>
        <v>4220.47</v>
      </c>
      <c r="BU482">
        <f>SUMIF('ФСС ЯН'!$A$5:$A$375,A482,'ФСС ЯН'!$B$5:$B$375)</f>
        <v>2399.87</v>
      </c>
      <c r="BV482">
        <f>SUMIF('ФСС НС ЯН'!$A$5:$A$375,A482,'ФСС НС ЯН'!$B$5:$B$375)</f>
        <v>1737.84</v>
      </c>
      <c r="BW482">
        <f t="shared" si="245"/>
        <v>0</v>
      </c>
      <c r="BX482">
        <f t="shared" si="246"/>
        <v>0</v>
      </c>
      <c r="BY482">
        <f t="shared" si="247"/>
        <v>0</v>
      </c>
      <c r="BZ482">
        <f t="shared" si="248"/>
        <v>0</v>
      </c>
      <c r="CA482">
        <f t="shared" si="249"/>
        <v>0</v>
      </c>
      <c r="CB482">
        <f t="shared" si="250"/>
        <v>0</v>
      </c>
    </row>
    <row r="483" spans="1:80" ht="11.1" hidden="1" customHeight="1" outlineLevel="5" x14ac:dyDescent="0.2">
      <c r="A483" s="19" t="s">
        <v>491</v>
      </c>
      <c r="B483" s="64">
        <f t="shared" si="244"/>
        <v>1</v>
      </c>
      <c r="C483" s="37">
        <v>12</v>
      </c>
      <c r="D483" s="18">
        <v>-4773.58</v>
      </c>
      <c r="E483" s="17">
        <v>23965.81</v>
      </c>
      <c r="F483" s="13"/>
      <c r="G483" s="13"/>
      <c r="H483" s="13"/>
      <c r="I483" s="17">
        <v>23965.81</v>
      </c>
      <c r="J483" s="13"/>
      <c r="K483" s="13"/>
      <c r="L483" s="13"/>
      <c r="M483" s="13"/>
      <c r="N483" s="13"/>
      <c r="O483" s="13"/>
      <c r="P483" s="13"/>
      <c r="Q483" s="13"/>
      <c r="R483" s="12"/>
      <c r="S483" s="13"/>
      <c r="T483" s="13"/>
      <c r="U483" s="13"/>
      <c r="V483" s="13"/>
      <c r="W483" s="13"/>
      <c r="X483" s="12"/>
      <c r="Y483" s="13"/>
      <c r="Z483" s="13"/>
      <c r="AA483" s="13"/>
      <c r="AB483" s="13"/>
      <c r="AC483" s="13"/>
      <c r="AD483" s="13"/>
      <c r="AE483" s="13"/>
      <c r="AF483" s="13"/>
      <c r="AG483" s="17">
        <v>2240</v>
      </c>
      <c r="AH483" s="17">
        <v>2240</v>
      </c>
      <c r="AI483" s="17">
        <v>3043</v>
      </c>
      <c r="AJ483" s="13"/>
      <c r="AK483" s="13"/>
      <c r="AL483" s="13"/>
      <c r="AM483" s="13"/>
      <c r="AN483" s="13"/>
      <c r="AO483" s="17">
        <v>3043</v>
      </c>
      <c r="AP483" s="17">
        <v>14000</v>
      </c>
      <c r="AQ483" s="13"/>
      <c r="AR483" s="13"/>
      <c r="AS483" s="13"/>
      <c r="AT483" s="17">
        <v>14000</v>
      </c>
      <c r="AU483" s="13"/>
      <c r="AV483" s="17">
        <v>2149.23</v>
      </c>
      <c r="AW483" s="93"/>
      <c r="AX483" s="93"/>
      <c r="AY483" s="93"/>
      <c r="AZ483" s="93"/>
      <c r="BA483" s="93"/>
      <c r="BB483" s="93"/>
      <c r="BC483" s="93"/>
      <c r="BD483" s="93"/>
      <c r="BE483" s="93"/>
      <c r="BF483" s="93"/>
      <c r="BG483" s="93"/>
      <c r="BH483" s="93"/>
      <c r="BI483" s="93"/>
      <c r="BJ483" s="93"/>
      <c r="BK483" s="93"/>
      <c r="BL483" s="93"/>
      <c r="BM483" s="93"/>
      <c r="BN483" s="93"/>
      <c r="BO483" s="93"/>
      <c r="BP483" s="93"/>
      <c r="BQ483" s="93"/>
      <c r="BR483">
        <f>SUMIF('ОПС ЯН'!$A$5:$A$375,A483,'ОПС ЯН'!$B$5:$B$375)</f>
        <v>5765.28</v>
      </c>
      <c r="BT483">
        <f>SUMIF('ФОМС ЯН'!$A$5:$A$360,A483,'ФОМС ЯН'!$B$5:$B$360)</f>
        <v>1336.5</v>
      </c>
      <c r="BU483">
        <f>SUMIF('ФСС ЯН'!$A$5:$A$375,A483,'ФСС ЯН'!$B$5:$B$375)</f>
        <v>759.97</v>
      </c>
      <c r="BV483">
        <f>SUMIF('ФСС НС ЯН'!$A$5:$A$375,A483,'ФСС НС ЯН'!$B$5:$B$375)</f>
        <v>550.32000000000005</v>
      </c>
      <c r="BW483">
        <f t="shared" si="245"/>
        <v>0</v>
      </c>
      <c r="BX483">
        <f t="shared" si="246"/>
        <v>0</v>
      </c>
      <c r="BY483">
        <f t="shared" si="247"/>
        <v>0</v>
      </c>
      <c r="BZ483">
        <f t="shared" si="248"/>
        <v>0</v>
      </c>
      <c r="CA483">
        <f t="shared" si="249"/>
        <v>0</v>
      </c>
      <c r="CB483">
        <f t="shared" si="250"/>
        <v>0</v>
      </c>
    </row>
    <row r="484" spans="1:80" s="27" customFormat="1" ht="11.1" hidden="1" customHeight="1" outlineLevel="4" x14ac:dyDescent="0.2">
      <c r="A484" s="28" t="s">
        <v>251</v>
      </c>
      <c r="B484" s="63">
        <f>SUM(B485:B495)</f>
        <v>9</v>
      </c>
      <c r="C484" s="100"/>
      <c r="D484" s="34">
        <v>137363.18</v>
      </c>
      <c r="E484" s="34">
        <v>288784.63</v>
      </c>
      <c r="F484" s="26"/>
      <c r="G484" s="26"/>
      <c r="H484" s="34">
        <v>22524.87</v>
      </c>
      <c r="I484" s="34">
        <v>192293.84</v>
      </c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34">
        <v>49265.919999999998</v>
      </c>
      <c r="V484" s="25"/>
      <c r="W484" s="26"/>
      <c r="X484" s="25"/>
      <c r="Y484" s="26"/>
      <c r="Z484" s="26"/>
      <c r="AA484" s="26"/>
      <c r="AB484" s="34">
        <v>24700</v>
      </c>
      <c r="AC484" s="26"/>
      <c r="AD484" s="26"/>
      <c r="AE484" s="26"/>
      <c r="AF484" s="26"/>
      <c r="AG484" s="34">
        <v>13920</v>
      </c>
      <c r="AH484" s="34">
        <v>13920</v>
      </c>
      <c r="AI484" s="34">
        <v>39350</v>
      </c>
      <c r="AJ484" s="26"/>
      <c r="AK484" s="26"/>
      <c r="AL484" s="26"/>
      <c r="AM484" s="26"/>
      <c r="AN484" s="26"/>
      <c r="AO484" s="34">
        <v>39350</v>
      </c>
      <c r="AP484" s="34">
        <v>280345.64</v>
      </c>
      <c r="AQ484" s="34">
        <v>64349.919999999998</v>
      </c>
      <c r="AR484" s="34">
        <v>143195.72</v>
      </c>
      <c r="AS484" s="26"/>
      <c r="AT484" s="34">
        <v>72800</v>
      </c>
      <c r="AU484" s="26"/>
      <c r="AV484" s="34">
        <v>106452.17</v>
      </c>
      <c r="AW484" s="34"/>
      <c r="AX484" s="34"/>
      <c r="AY484" s="34"/>
      <c r="AZ484" s="34"/>
      <c r="BA484" s="34"/>
      <c r="BB484" s="34"/>
      <c r="BC484" s="34"/>
      <c r="BD484" s="34"/>
      <c r="BE484" s="34"/>
      <c r="BF484" s="34"/>
      <c r="BG484" s="34"/>
      <c r="BH484" s="34"/>
      <c r="BI484" s="34"/>
      <c r="BJ484" s="34"/>
      <c r="BK484" s="34"/>
      <c r="BL484" s="34"/>
      <c r="BM484" s="34"/>
      <c r="BN484" s="34"/>
      <c r="BO484" s="34"/>
      <c r="BP484" s="34"/>
      <c r="BQ484" s="34"/>
      <c r="BR484" s="63">
        <f t="shared" ref="BR484:BV484" si="251">SUM(BR485:BR495)</f>
        <v>66595.010000000009</v>
      </c>
      <c r="BS484" s="63"/>
      <c r="BT484" s="63">
        <f t="shared" si="251"/>
        <v>14178.24</v>
      </c>
      <c r="BU484" s="63">
        <f t="shared" si="251"/>
        <v>8506.73</v>
      </c>
      <c r="BV484" s="63">
        <f t="shared" si="251"/>
        <v>6356.79</v>
      </c>
      <c r="BW484">
        <f t="shared" si="245"/>
        <v>0</v>
      </c>
      <c r="BX484">
        <f t="shared" si="246"/>
        <v>0</v>
      </c>
      <c r="BY484">
        <f t="shared" si="247"/>
        <v>0</v>
      </c>
      <c r="BZ484">
        <f t="shared" si="248"/>
        <v>0</v>
      </c>
      <c r="CA484">
        <f t="shared" si="249"/>
        <v>0</v>
      </c>
      <c r="CB484">
        <f t="shared" si="250"/>
        <v>0</v>
      </c>
    </row>
    <row r="485" spans="1:80" ht="11.1" hidden="1" customHeight="1" outlineLevel="5" x14ac:dyDescent="0.2">
      <c r="A485" s="19" t="s">
        <v>492</v>
      </c>
      <c r="B485" s="64">
        <f t="shared" si="244"/>
        <v>1</v>
      </c>
      <c r="C485" s="37">
        <v>5</v>
      </c>
      <c r="D485" s="17">
        <v>27017.4</v>
      </c>
      <c r="E485" s="17">
        <v>54941.599999999999</v>
      </c>
      <c r="F485" s="13"/>
      <c r="G485" s="13"/>
      <c r="H485" s="13"/>
      <c r="I485" s="17">
        <v>54941.599999999999</v>
      </c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7">
        <v>7142</v>
      </c>
      <c r="AJ485" s="13"/>
      <c r="AK485" s="13"/>
      <c r="AL485" s="13"/>
      <c r="AM485" s="13"/>
      <c r="AN485" s="13"/>
      <c r="AO485" s="17">
        <v>7142</v>
      </c>
      <c r="AP485" s="17">
        <v>44017.4</v>
      </c>
      <c r="AQ485" s="13"/>
      <c r="AR485" s="17">
        <v>27017.4</v>
      </c>
      <c r="AS485" s="13"/>
      <c r="AT485" s="17">
        <v>17000</v>
      </c>
      <c r="AU485" s="13"/>
      <c r="AV485" s="17">
        <v>30799.599999999999</v>
      </c>
      <c r="AW485" s="93"/>
      <c r="AX485" s="93"/>
      <c r="AY485" s="93"/>
      <c r="AZ485" s="93"/>
      <c r="BA485" s="93"/>
      <c r="BB485" s="93"/>
      <c r="BC485" s="93"/>
      <c r="BD485" s="93"/>
      <c r="BE485" s="93"/>
      <c r="BF485" s="93"/>
      <c r="BG485" s="93"/>
      <c r="BH485" s="93"/>
      <c r="BI485" s="93"/>
      <c r="BJ485" s="93"/>
      <c r="BK485" s="93"/>
      <c r="BL485" s="93"/>
      <c r="BM485" s="93"/>
      <c r="BN485" s="93"/>
      <c r="BO485" s="93"/>
      <c r="BP485" s="93"/>
      <c r="BQ485" s="93"/>
      <c r="BR485">
        <f>SUMIF('ОПС ЯН'!$A$5:$A$375,A485,'ОПС ЯН'!$B$5:$B$375)</f>
        <v>12087.15</v>
      </c>
      <c r="BT485">
        <f>SUMIF('ФОМС ЯН'!$A$5:$A$360,A485,'ФОМС ЯН'!$B$5:$B$360)</f>
        <v>2802.02</v>
      </c>
      <c r="BU485">
        <f>SUMIF('ФСС ЯН'!$A$5:$A$375,A485,'ФСС ЯН'!$B$5:$B$375)</f>
        <v>1593.31</v>
      </c>
      <c r="BV485">
        <f>SUMIF('ФСС НС ЯН'!$A$5:$A$375,A485,'ФСС НС ЯН'!$B$5:$B$375)</f>
        <v>1153.77</v>
      </c>
      <c r="BW485">
        <f t="shared" si="245"/>
        <v>0</v>
      </c>
      <c r="BX485">
        <f t="shared" si="246"/>
        <v>0</v>
      </c>
      <c r="BY485">
        <f t="shared" si="247"/>
        <v>0</v>
      </c>
      <c r="BZ485">
        <f t="shared" si="248"/>
        <v>0</v>
      </c>
      <c r="CA485">
        <f t="shared" si="249"/>
        <v>0</v>
      </c>
      <c r="CB485">
        <f t="shared" si="250"/>
        <v>0</v>
      </c>
    </row>
    <row r="486" spans="1:80" ht="11.1" hidden="1" customHeight="1" outlineLevel="5" x14ac:dyDescent="0.2">
      <c r="A486" s="19" t="s">
        <v>493</v>
      </c>
      <c r="B486" s="64">
        <f t="shared" si="244"/>
        <v>1</v>
      </c>
      <c r="C486" s="37">
        <v>0</v>
      </c>
      <c r="D486" s="17">
        <v>16915.09</v>
      </c>
      <c r="E486" s="17">
        <v>25000</v>
      </c>
      <c r="F486" s="13"/>
      <c r="G486" s="13"/>
      <c r="H486" s="17">
        <v>10006.219999999999</v>
      </c>
      <c r="I486" s="17">
        <v>14993.78</v>
      </c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7">
        <v>2080</v>
      </c>
      <c r="AH486" s="17">
        <v>2080</v>
      </c>
      <c r="AI486" s="17">
        <v>3520</v>
      </c>
      <c r="AJ486" s="13"/>
      <c r="AK486" s="13"/>
      <c r="AL486" s="13"/>
      <c r="AM486" s="13"/>
      <c r="AN486" s="13"/>
      <c r="AO486" s="17">
        <v>3520</v>
      </c>
      <c r="AP486" s="17">
        <v>26915.09</v>
      </c>
      <c r="AQ486" s="13"/>
      <c r="AR486" s="17">
        <v>16915.09</v>
      </c>
      <c r="AS486" s="13"/>
      <c r="AT486" s="17">
        <v>10000</v>
      </c>
      <c r="AU486" s="13"/>
      <c r="AV486" s="17">
        <v>11480</v>
      </c>
      <c r="AW486" s="93"/>
      <c r="AX486" s="93"/>
      <c r="AY486" s="93"/>
      <c r="AZ486" s="93"/>
      <c r="BA486" s="93"/>
      <c r="BB486" s="93"/>
      <c r="BC486" s="93"/>
      <c r="BD486" s="93"/>
      <c r="BE486" s="93"/>
      <c r="BF486" s="93"/>
      <c r="BG486" s="93"/>
      <c r="BH486" s="93"/>
      <c r="BI486" s="93"/>
      <c r="BJ486" s="93"/>
      <c r="BK486" s="93"/>
      <c r="BL486" s="93"/>
      <c r="BM486" s="93"/>
      <c r="BN486" s="93"/>
      <c r="BO486" s="93"/>
      <c r="BP486" s="93"/>
      <c r="BQ486" s="93"/>
      <c r="BR486">
        <f>SUMIF('ОПС ЯН'!$A$5:$A$375,A486,'ОПС ЯН'!$B$5:$B$375)</f>
        <v>5957.6</v>
      </c>
      <c r="BT486">
        <f>SUMIF('ФОМС ЯН'!$A$5:$A$360,A486,'ФОМС ЯН'!$B$5:$B$360)</f>
        <v>1381.08</v>
      </c>
      <c r="BU486">
        <f>SUMIF('ФСС ЯН'!$A$5:$A$375,A486,'ФСС ЯН'!$B$5:$B$375)</f>
        <v>785.32</v>
      </c>
      <c r="BV486">
        <f>SUMIF('ФСС НС ЯН'!$A$5:$A$375,A486,'ФСС НС ЯН'!$B$5:$B$375)</f>
        <v>568.67999999999995</v>
      </c>
      <c r="BW486">
        <f t="shared" si="245"/>
        <v>0</v>
      </c>
      <c r="BX486">
        <f t="shared" si="246"/>
        <v>0</v>
      </c>
      <c r="BY486">
        <f t="shared" si="247"/>
        <v>0</v>
      </c>
      <c r="BZ486">
        <f t="shared" si="248"/>
        <v>0</v>
      </c>
      <c r="CA486">
        <f t="shared" si="249"/>
        <v>0</v>
      </c>
      <c r="CB486">
        <f t="shared" si="250"/>
        <v>0</v>
      </c>
    </row>
    <row r="487" spans="1:80" ht="11.1" hidden="1" customHeight="1" outlineLevel="5" x14ac:dyDescent="0.2">
      <c r="A487" s="19" t="s">
        <v>494</v>
      </c>
      <c r="B487" s="64">
        <f t="shared" si="244"/>
        <v>1</v>
      </c>
      <c r="C487" s="37">
        <v>20</v>
      </c>
      <c r="D487" s="17">
        <v>4914</v>
      </c>
      <c r="E487" s="17">
        <v>24700</v>
      </c>
      <c r="F487" s="13"/>
      <c r="G487" s="13"/>
      <c r="H487" s="13"/>
      <c r="I487" s="12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2"/>
      <c r="W487" s="13"/>
      <c r="X487" s="12"/>
      <c r="Y487" s="13"/>
      <c r="Z487" s="13"/>
      <c r="AA487" s="13"/>
      <c r="AB487" s="17">
        <v>24700</v>
      </c>
      <c r="AC487" s="13"/>
      <c r="AD487" s="13"/>
      <c r="AE487" s="13"/>
      <c r="AF487" s="13"/>
      <c r="AG487" s="13"/>
      <c r="AH487" s="13"/>
      <c r="AI487" s="17">
        <v>3211</v>
      </c>
      <c r="AJ487" s="13"/>
      <c r="AK487" s="13"/>
      <c r="AL487" s="13"/>
      <c r="AM487" s="13"/>
      <c r="AN487" s="13"/>
      <c r="AO487" s="17">
        <v>3211</v>
      </c>
      <c r="AP487" s="17">
        <v>26403</v>
      </c>
      <c r="AQ487" s="17">
        <v>21489</v>
      </c>
      <c r="AR487" s="17">
        <v>4914</v>
      </c>
      <c r="AS487" s="13"/>
      <c r="AT487" s="13"/>
      <c r="AU487" s="13"/>
      <c r="AV487" s="13"/>
      <c r="AW487" s="95"/>
      <c r="AX487" s="95"/>
      <c r="AY487" s="95"/>
      <c r="AZ487" s="95"/>
      <c r="BA487" s="95"/>
      <c r="BB487" s="95"/>
      <c r="BC487" s="95"/>
      <c r="BD487" s="95"/>
      <c r="BE487" s="95"/>
      <c r="BF487" s="95"/>
      <c r="BG487" s="95"/>
      <c r="BH487" s="95"/>
      <c r="BI487" s="95"/>
      <c r="BJ487" s="95"/>
      <c r="BK487" s="95"/>
      <c r="BL487" s="95"/>
      <c r="BM487" s="95"/>
      <c r="BN487" s="95"/>
      <c r="BO487" s="95"/>
      <c r="BP487" s="95"/>
      <c r="BQ487" s="95"/>
      <c r="BR487">
        <f>SUMIF('ОПС ЯН'!$A$5:$A$375,A487,'ОПС ЯН'!$B$5:$B$375)</f>
        <v>5434</v>
      </c>
      <c r="BT487">
        <f>SUMIF('ФОМС ЯН'!$A$5:$A$360,A487,'ФОМС ЯН'!$B$5:$B$360)</f>
        <v>0</v>
      </c>
      <c r="BU487">
        <f>SUMIF('ФСС ЯН'!$A$5:$A$375,A487,'ФСС ЯН'!$B$5:$B$375)</f>
        <v>444.6</v>
      </c>
      <c r="BV487">
        <f>SUMIF('ФСС НС ЯН'!$A$5:$A$375,A487,'ФСС НС ЯН'!$B$5:$B$375)</f>
        <v>518.70000000000005</v>
      </c>
      <c r="BW487">
        <f t="shared" si="245"/>
        <v>0</v>
      </c>
      <c r="BX487">
        <f t="shared" si="246"/>
        <v>0</v>
      </c>
      <c r="BY487">
        <f t="shared" si="247"/>
        <v>0</v>
      </c>
      <c r="BZ487">
        <f t="shared" si="248"/>
        <v>0</v>
      </c>
      <c r="CA487">
        <f t="shared" si="249"/>
        <v>0</v>
      </c>
      <c r="CB487">
        <f t="shared" si="250"/>
        <v>0</v>
      </c>
    </row>
    <row r="488" spans="1:80" ht="11.1" hidden="1" customHeight="1" outlineLevel="5" x14ac:dyDescent="0.2">
      <c r="A488" s="19" t="s">
        <v>495</v>
      </c>
      <c r="B488" s="64">
        <f t="shared" si="244"/>
        <v>0</v>
      </c>
      <c r="C488" s="37">
        <v>4</v>
      </c>
      <c r="D488" s="17">
        <v>2836.6</v>
      </c>
      <c r="E488" s="12"/>
      <c r="F488" s="13"/>
      <c r="G488" s="13"/>
      <c r="H488" s="13"/>
      <c r="I488" s="12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2"/>
      <c r="W488" s="13"/>
      <c r="X488" s="12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  <c r="AK488" s="13"/>
      <c r="AL488" s="13"/>
      <c r="AM488" s="13"/>
      <c r="AN488" s="13"/>
      <c r="AO488" s="13"/>
      <c r="AP488" s="17">
        <v>2836.6</v>
      </c>
      <c r="AQ488" s="13"/>
      <c r="AR488" s="17">
        <v>2836.6</v>
      </c>
      <c r="AS488" s="13"/>
      <c r="AT488" s="13"/>
      <c r="AU488" s="13"/>
      <c r="AV488" s="13"/>
      <c r="AW488" s="95"/>
      <c r="AX488" s="95"/>
      <c r="AY488" s="95"/>
      <c r="AZ488" s="95"/>
      <c r="BA488" s="95"/>
      <c r="BB488" s="95"/>
      <c r="BC488" s="95"/>
      <c r="BD488" s="95"/>
      <c r="BE488" s="95"/>
      <c r="BF488" s="95"/>
      <c r="BG488" s="95"/>
      <c r="BH488" s="95"/>
      <c r="BI488" s="95"/>
      <c r="BJ488" s="95"/>
      <c r="BK488" s="95"/>
      <c r="BL488" s="95"/>
      <c r="BM488" s="95"/>
      <c r="BN488" s="95"/>
      <c r="BO488" s="95"/>
      <c r="BP488" s="95"/>
      <c r="BQ488" s="95"/>
      <c r="BR488">
        <f>SUMIF('ОПС ЯН'!$A$5:$A$375,A488,'ОПС ЯН'!$B$5:$B$375)</f>
        <v>0</v>
      </c>
      <c r="BT488">
        <f>SUMIF('ФОМС ЯН'!$A$5:$A$360,A488,'ФОМС ЯН'!$B$5:$B$360)</f>
        <v>0</v>
      </c>
      <c r="BU488">
        <f>SUMIF('ФСС ЯН'!$A$5:$A$375,A488,'ФСС ЯН'!$B$5:$B$375)</f>
        <v>0</v>
      </c>
      <c r="BV488">
        <f>SUMIF('ФСС НС ЯН'!$A$5:$A$375,A488,'ФСС НС ЯН'!$B$5:$B$375)</f>
        <v>0</v>
      </c>
      <c r="BW488">
        <f t="shared" si="245"/>
        <v>0</v>
      </c>
      <c r="BX488">
        <f t="shared" si="246"/>
        <v>0</v>
      </c>
      <c r="BY488">
        <f t="shared" si="247"/>
        <v>0</v>
      </c>
      <c r="BZ488">
        <f t="shared" si="248"/>
        <v>0</v>
      </c>
      <c r="CA488">
        <f t="shared" si="249"/>
        <v>0</v>
      </c>
      <c r="CB488">
        <f t="shared" si="250"/>
        <v>0</v>
      </c>
    </row>
    <row r="489" spans="1:80" ht="11.1" hidden="1" customHeight="1" outlineLevel="5" x14ac:dyDescent="0.2">
      <c r="A489" s="19" t="s">
        <v>496</v>
      </c>
      <c r="B489" s="64">
        <f t="shared" si="244"/>
        <v>1</v>
      </c>
      <c r="C489" s="37">
        <v>0</v>
      </c>
      <c r="D489" s="17">
        <v>26593</v>
      </c>
      <c r="E489" s="17">
        <v>61439.61</v>
      </c>
      <c r="F489" s="13"/>
      <c r="G489" s="13"/>
      <c r="H489" s="13"/>
      <c r="I489" s="17">
        <v>61439.61</v>
      </c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7">
        <v>4960</v>
      </c>
      <c r="AH489" s="17">
        <v>4960</v>
      </c>
      <c r="AI489" s="17">
        <v>8632</v>
      </c>
      <c r="AJ489" s="13"/>
      <c r="AK489" s="13"/>
      <c r="AL489" s="13"/>
      <c r="AM489" s="13"/>
      <c r="AN489" s="13"/>
      <c r="AO489" s="17">
        <v>8632</v>
      </c>
      <c r="AP489" s="17">
        <v>46593</v>
      </c>
      <c r="AQ489" s="13"/>
      <c r="AR489" s="17">
        <v>26593</v>
      </c>
      <c r="AS489" s="13"/>
      <c r="AT489" s="17">
        <v>20000</v>
      </c>
      <c r="AU489" s="13"/>
      <c r="AV489" s="17">
        <v>32807.61</v>
      </c>
      <c r="AW489" s="93"/>
      <c r="AX489" s="93"/>
      <c r="AY489" s="93"/>
      <c r="AZ489" s="93"/>
      <c r="BA489" s="93"/>
      <c r="BB489" s="93"/>
      <c r="BC489" s="93"/>
      <c r="BD489" s="93"/>
      <c r="BE489" s="93"/>
      <c r="BF489" s="93"/>
      <c r="BG489" s="93"/>
      <c r="BH489" s="93"/>
      <c r="BI489" s="93"/>
      <c r="BJ489" s="93"/>
      <c r="BK489" s="93"/>
      <c r="BL489" s="93"/>
      <c r="BM489" s="93"/>
      <c r="BN489" s="93"/>
      <c r="BO489" s="93"/>
      <c r="BP489" s="93"/>
      <c r="BQ489" s="93"/>
      <c r="BR489">
        <f>SUMIF('ОПС ЯН'!$A$5:$A$375,A489,'ОПС ЯН'!$B$5:$B$375)</f>
        <v>14607.91</v>
      </c>
      <c r="BT489">
        <f>SUMIF('ФОМС ЯН'!$A$5:$A$360,A489,'ФОМС ЯН'!$B$5:$B$360)</f>
        <v>3386.38</v>
      </c>
      <c r="BU489">
        <f>SUMIF('ФСС ЯН'!$A$5:$A$375,A489,'ФСС ЯН'!$B$5:$B$375)</f>
        <v>1925.59</v>
      </c>
      <c r="BV489">
        <f>SUMIF('ФСС НС ЯН'!$A$5:$A$375,A489,'ФСС НС ЯН'!$B$5:$B$375)</f>
        <v>1394.39</v>
      </c>
      <c r="BW489">
        <f t="shared" si="245"/>
        <v>0</v>
      </c>
      <c r="BX489">
        <f t="shared" si="246"/>
        <v>0</v>
      </c>
      <c r="BY489">
        <f t="shared" si="247"/>
        <v>0</v>
      </c>
      <c r="BZ489">
        <f t="shared" si="248"/>
        <v>0</v>
      </c>
      <c r="CA489">
        <f t="shared" si="249"/>
        <v>0</v>
      </c>
      <c r="CB489">
        <f t="shared" si="250"/>
        <v>0</v>
      </c>
    </row>
    <row r="490" spans="1:80" ht="11.1" hidden="1" customHeight="1" outlineLevel="5" x14ac:dyDescent="0.2">
      <c r="A490" s="19" t="s">
        <v>497</v>
      </c>
      <c r="B490" s="64">
        <f t="shared" si="244"/>
        <v>1</v>
      </c>
      <c r="C490" s="37">
        <v>20</v>
      </c>
      <c r="D490" s="17">
        <v>12510.8</v>
      </c>
      <c r="E490" s="17">
        <v>1562.5</v>
      </c>
      <c r="F490" s="13"/>
      <c r="G490" s="13"/>
      <c r="H490" s="16">
        <v>84.1</v>
      </c>
      <c r="I490" s="17">
        <v>1478.4</v>
      </c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2"/>
      <c r="Y490" s="13"/>
      <c r="Z490" s="13"/>
      <c r="AA490" s="13"/>
      <c r="AB490" s="13"/>
      <c r="AC490" s="13"/>
      <c r="AD490" s="13"/>
      <c r="AE490" s="13"/>
      <c r="AF490" s="13"/>
      <c r="AG490" s="16">
        <v>160</v>
      </c>
      <c r="AH490" s="16">
        <v>160</v>
      </c>
      <c r="AI490" s="16">
        <v>224</v>
      </c>
      <c r="AJ490" s="13"/>
      <c r="AK490" s="13"/>
      <c r="AL490" s="13"/>
      <c r="AM490" s="13"/>
      <c r="AN490" s="13"/>
      <c r="AO490" s="16">
        <v>224</v>
      </c>
      <c r="AP490" s="17">
        <v>12510.8</v>
      </c>
      <c r="AQ490" s="13"/>
      <c r="AR490" s="17">
        <v>12510.8</v>
      </c>
      <c r="AS490" s="13"/>
      <c r="AT490" s="13"/>
      <c r="AU490" s="13"/>
      <c r="AV490" s="17">
        <v>1338.5</v>
      </c>
      <c r="AW490" s="93"/>
      <c r="AX490" s="93"/>
      <c r="AY490" s="93"/>
      <c r="AZ490" s="93"/>
      <c r="BA490" s="93"/>
      <c r="BB490" s="93"/>
      <c r="BC490" s="93"/>
      <c r="BD490" s="93"/>
      <c r="BE490" s="93"/>
      <c r="BF490" s="93"/>
      <c r="BG490" s="93"/>
      <c r="BH490" s="93"/>
      <c r="BI490" s="93"/>
      <c r="BJ490" s="93"/>
      <c r="BK490" s="93"/>
      <c r="BL490" s="93"/>
      <c r="BM490" s="93"/>
      <c r="BN490" s="93"/>
      <c r="BO490" s="93"/>
      <c r="BP490" s="93"/>
      <c r="BQ490" s="93"/>
      <c r="BR490">
        <f>SUMIF('ОПС ЯН'!$A$5:$A$375,A490,'ОПС ЯН'!$B$5:$B$375)</f>
        <v>378.95</v>
      </c>
      <c r="BT490">
        <f>SUMIF('ФОМС ЯН'!$A$5:$A$360,A490,'ФОМС ЯН'!$B$5:$B$360)</f>
        <v>87.85</v>
      </c>
      <c r="BU490">
        <f>SUMIF('ФСС ЯН'!$A$5:$A$375,A490,'ФСС ЯН'!$B$5:$B$375)</f>
        <v>49.95</v>
      </c>
      <c r="BV490">
        <f>SUMIF('ФСС НС ЯН'!$A$5:$A$375,A490,'ФСС НС ЯН'!$B$5:$B$375)</f>
        <v>36.17</v>
      </c>
      <c r="BW490">
        <f t="shared" si="245"/>
        <v>0</v>
      </c>
      <c r="BX490">
        <f t="shared" si="246"/>
        <v>0</v>
      </c>
      <c r="BY490">
        <f t="shared" si="247"/>
        <v>0</v>
      </c>
      <c r="BZ490">
        <f t="shared" si="248"/>
        <v>0</v>
      </c>
      <c r="CA490">
        <f t="shared" si="249"/>
        <v>0</v>
      </c>
      <c r="CB490">
        <f t="shared" si="250"/>
        <v>0</v>
      </c>
    </row>
    <row r="491" spans="1:80" ht="11.1" hidden="1" customHeight="1" outlineLevel="5" x14ac:dyDescent="0.2">
      <c r="A491" s="19" t="s">
        <v>498</v>
      </c>
      <c r="B491" s="64">
        <f t="shared" si="244"/>
        <v>1</v>
      </c>
      <c r="C491" s="37">
        <v>10</v>
      </c>
      <c r="D491" s="18">
        <v>-5833.54</v>
      </c>
      <c r="E491" s="17">
        <v>14062.5</v>
      </c>
      <c r="F491" s="13"/>
      <c r="G491" s="13"/>
      <c r="H491" s="17">
        <v>5998.5</v>
      </c>
      <c r="I491" s="17">
        <v>8064</v>
      </c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2"/>
      <c r="Y491" s="13"/>
      <c r="Z491" s="13"/>
      <c r="AA491" s="13"/>
      <c r="AB491" s="13"/>
      <c r="AC491" s="13"/>
      <c r="AD491" s="13"/>
      <c r="AE491" s="13"/>
      <c r="AF491" s="13"/>
      <c r="AG491" s="17">
        <v>1440</v>
      </c>
      <c r="AH491" s="17">
        <v>1440</v>
      </c>
      <c r="AI491" s="17">
        <v>2015</v>
      </c>
      <c r="AJ491" s="13"/>
      <c r="AK491" s="13"/>
      <c r="AL491" s="13"/>
      <c r="AM491" s="13"/>
      <c r="AN491" s="13"/>
      <c r="AO491" s="17">
        <v>2015</v>
      </c>
      <c r="AP491" s="13"/>
      <c r="AQ491" s="13"/>
      <c r="AR491" s="13"/>
      <c r="AS491" s="13"/>
      <c r="AT491" s="13"/>
      <c r="AU491" s="13"/>
      <c r="AV491" s="17">
        <v>6213.96</v>
      </c>
      <c r="AW491" s="93"/>
      <c r="AX491" s="93"/>
      <c r="AY491" s="93"/>
      <c r="AZ491" s="93"/>
      <c r="BA491" s="93"/>
      <c r="BB491" s="93"/>
      <c r="BC491" s="93"/>
      <c r="BD491" s="93"/>
      <c r="BE491" s="93"/>
      <c r="BF491" s="93"/>
      <c r="BG491" s="93"/>
      <c r="BH491" s="93"/>
      <c r="BI491" s="93"/>
      <c r="BJ491" s="93"/>
      <c r="BK491" s="93"/>
      <c r="BL491" s="93"/>
      <c r="BM491" s="93"/>
      <c r="BN491" s="93"/>
      <c r="BO491" s="93"/>
      <c r="BP491" s="93"/>
      <c r="BQ491" s="93"/>
      <c r="BR491">
        <f>SUMIF('ОПС ЯН'!$A$5:$A$375,A491,'ОПС ЯН'!$B$5:$B$375)</f>
        <v>3410.55</v>
      </c>
      <c r="BT491">
        <f>SUMIF('ФОМС ЯН'!$A$5:$A$360,A491,'ФОМС ЯН'!$B$5:$B$360)</f>
        <v>790.63</v>
      </c>
      <c r="BU491">
        <f>SUMIF('ФСС ЯН'!$A$5:$A$375,A491,'ФСС ЯН'!$B$5:$B$375)</f>
        <v>449.57</v>
      </c>
      <c r="BV491">
        <f>SUMIF('ФСС НС ЯН'!$A$5:$A$375,A491,'ФСС НС ЯН'!$B$5:$B$375)</f>
        <v>325.55</v>
      </c>
      <c r="BW491">
        <f t="shared" si="245"/>
        <v>0</v>
      </c>
      <c r="BX491">
        <f t="shared" si="246"/>
        <v>0</v>
      </c>
      <c r="BY491">
        <f t="shared" si="247"/>
        <v>0</v>
      </c>
      <c r="BZ491">
        <f t="shared" si="248"/>
        <v>0</v>
      </c>
      <c r="CA491">
        <f t="shared" si="249"/>
        <v>0</v>
      </c>
      <c r="CB491">
        <f t="shared" si="250"/>
        <v>0</v>
      </c>
    </row>
    <row r="492" spans="1:80" ht="11.1" hidden="1" customHeight="1" outlineLevel="5" x14ac:dyDescent="0.2">
      <c r="A492" s="19" t="s">
        <v>499</v>
      </c>
      <c r="B492" s="64">
        <f t="shared" si="244"/>
        <v>1</v>
      </c>
      <c r="C492" s="37">
        <v>8</v>
      </c>
      <c r="D492" s="17">
        <v>13115.51</v>
      </c>
      <c r="E492" s="17">
        <v>25000</v>
      </c>
      <c r="F492" s="13"/>
      <c r="G492" s="13"/>
      <c r="H492" s="17">
        <v>2329.15</v>
      </c>
      <c r="I492" s="17">
        <v>22670.85</v>
      </c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7">
        <v>2400</v>
      </c>
      <c r="AH492" s="17">
        <v>2400</v>
      </c>
      <c r="AI492" s="17">
        <v>3562</v>
      </c>
      <c r="AJ492" s="13"/>
      <c r="AK492" s="13"/>
      <c r="AL492" s="13"/>
      <c r="AM492" s="13"/>
      <c r="AN492" s="13"/>
      <c r="AO492" s="17">
        <v>3562</v>
      </c>
      <c r="AP492" s="17">
        <v>23115.51</v>
      </c>
      <c r="AQ492" s="13"/>
      <c r="AR492" s="17">
        <v>13115.51</v>
      </c>
      <c r="AS492" s="13"/>
      <c r="AT492" s="17">
        <v>10000</v>
      </c>
      <c r="AU492" s="13"/>
      <c r="AV492" s="17">
        <v>11438</v>
      </c>
      <c r="AW492" s="93"/>
      <c r="AX492" s="93"/>
      <c r="AY492" s="93"/>
      <c r="AZ492" s="93"/>
      <c r="BA492" s="93"/>
      <c r="BB492" s="93"/>
      <c r="BC492" s="93"/>
      <c r="BD492" s="93"/>
      <c r="BE492" s="93"/>
      <c r="BF492" s="93"/>
      <c r="BG492" s="93"/>
      <c r="BH492" s="93"/>
      <c r="BI492" s="93"/>
      <c r="BJ492" s="93"/>
      <c r="BK492" s="93"/>
      <c r="BL492" s="93"/>
      <c r="BM492" s="93"/>
      <c r="BN492" s="93"/>
      <c r="BO492" s="93"/>
      <c r="BP492" s="93"/>
      <c r="BQ492" s="93"/>
      <c r="BR492">
        <f>SUMIF('ОПС ЯН'!$A$5:$A$375,A492,'ОПС ЯН'!$B$5:$B$375)</f>
        <v>6028</v>
      </c>
      <c r="BT492">
        <f>SUMIF('ФОМС ЯН'!$A$5:$A$360,A492,'ФОМС ЯН'!$B$5:$B$360)</f>
        <v>1397.4</v>
      </c>
      <c r="BU492">
        <f>SUMIF('ФСС ЯН'!$A$5:$A$375,A492,'ФСС ЯН'!$B$5:$B$375)</f>
        <v>794.6</v>
      </c>
      <c r="BV492">
        <f>SUMIF('ФСС НС ЯН'!$A$5:$A$375,A492,'ФСС НС ЯН'!$B$5:$B$375)</f>
        <v>575.4</v>
      </c>
      <c r="BW492">
        <f t="shared" si="245"/>
        <v>0</v>
      </c>
      <c r="BX492">
        <f t="shared" si="246"/>
        <v>0</v>
      </c>
      <c r="BY492">
        <f t="shared" si="247"/>
        <v>0</v>
      </c>
      <c r="BZ492">
        <f t="shared" si="248"/>
        <v>0</v>
      </c>
      <c r="CA492">
        <f t="shared" si="249"/>
        <v>0</v>
      </c>
      <c r="CB492">
        <f t="shared" si="250"/>
        <v>0</v>
      </c>
    </row>
    <row r="493" spans="1:80" ht="11.1" hidden="1" customHeight="1" outlineLevel="5" x14ac:dyDescent="0.2">
      <c r="A493" s="19" t="s">
        <v>500</v>
      </c>
      <c r="B493" s="64">
        <f t="shared" si="244"/>
        <v>1</v>
      </c>
      <c r="C493" s="37">
        <v>6</v>
      </c>
      <c r="D493" s="17">
        <v>9482.52</v>
      </c>
      <c r="E493" s="17">
        <v>25000</v>
      </c>
      <c r="F493" s="13"/>
      <c r="G493" s="13"/>
      <c r="H493" s="16">
        <v>774.4</v>
      </c>
      <c r="I493" s="17">
        <v>24225.599999999999</v>
      </c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7">
        <v>2240</v>
      </c>
      <c r="AH493" s="17">
        <v>2240</v>
      </c>
      <c r="AI493" s="17">
        <v>3541</v>
      </c>
      <c r="AJ493" s="13"/>
      <c r="AK493" s="13"/>
      <c r="AL493" s="13"/>
      <c r="AM493" s="13"/>
      <c r="AN493" s="13"/>
      <c r="AO493" s="17">
        <v>3541</v>
      </c>
      <c r="AP493" s="17">
        <v>21482.52</v>
      </c>
      <c r="AQ493" s="13"/>
      <c r="AR493" s="17">
        <v>9482.52</v>
      </c>
      <c r="AS493" s="13"/>
      <c r="AT493" s="17">
        <v>12000</v>
      </c>
      <c r="AU493" s="13"/>
      <c r="AV493" s="17">
        <v>9459</v>
      </c>
      <c r="AW493" s="93"/>
      <c r="AX493" s="93"/>
      <c r="AY493" s="93"/>
      <c r="AZ493" s="93"/>
      <c r="BA493" s="93"/>
      <c r="BB493" s="93"/>
      <c r="BC493" s="93"/>
      <c r="BD493" s="93"/>
      <c r="BE493" s="93"/>
      <c r="BF493" s="93"/>
      <c r="BG493" s="93"/>
      <c r="BH493" s="93"/>
      <c r="BI493" s="93"/>
      <c r="BJ493" s="93"/>
      <c r="BK493" s="93"/>
      <c r="BL493" s="93"/>
      <c r="BM493" s="93"/>
      <c r="BN493" s="93"/>
      <c r="BO493" s="93"/>
      <c r="BP493" s="93"/>
      <c r="BQ493" s="93"/>
      <c r="BR493">
        <f>SUMIF('ОПС ЯН'!$A$5:$A$375,A493,'ОПС ЯН'!$B$5:$B$375)</f>
        <v>5992.8</v>
      </c>
      <c r="BT493">
        <f>SUMIF('ФОМС ЯН'!$A$5:$A$360,A493,'ФОМС ЯН'!$B$5:$B$360)</f>
        <v>1389.24</v>
      </c>
      <c r="BU493">
        <f>SUMIF('ФСС ЯН'!$A$5:$A$375,A493,'ФСС ЯН'!$B$5:$B$375)</f>
        <v>789.96</v>
      </c>
      <c r="BV493">
        <f>SUMIF('ФСС НС ЯН'!$A$5:$A$375,A493,'ФСС НС ЯН'!$B$5:$B$375)</f>
        <v>572.04</v>
      </c>
      <c r="BW493">
        <f t="shared" si="245"/>
        <v>0</v>
      </c>
      <c r="BX493">
        <f t="shared" si="246"/>
        <v>0</v>
      </c>
      <c r="BY493">
        <f t="shared" si="247"/>
        <v>0</v>
      </c>
      <c r="BZ493">
        <f t="shared" si="248"/>
        <v>0</v>
      </c>
      <c r="CA493">
        <f t="shared" si="249"/>
        <v>0</v>
      </c>
      <c r="CB493">
        <f t="shared" si="250"/>
        <v>0</v>
      </c>
    </row>
    <row r="494" spans="1:80" ht="11.1" hidden="1" customHeight="1" outlineLevel="5" x14ac:dyDescent="0.2">
      <c r="A494" s="19" t="s">
        <v>501</v>
      </c>
      <c r="B494" s="64">
        <f t="shared" si="244"/>
        <v>1</v>
      </c>
      <c r="C494" s="37">
        <v>10</v>
      </c>
      <c r="D494" s="17">
        <v>29730.799999999999</v>
      </c>
      <c r="E494" s="17">
        <v>57078.42</v>
      </c>
      <c r="F494" s="13"/>
      <c r="G494" s="13"/>
      <c r="H494" s="17">
        <v>3332.5</v>
      </c>
      <c r="I494" s="17">
        <v>4480</v>
      </c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7">
        <v>49265.919999999998</v>
      </c>
      <c r="V494" s="13"/>
      <c r="W494" s="13"/>
      <c r="X494" s="12"/>
      <c r="Y494" s="13"/>
      <c r="Z494" s="13"/>
      <c r="AA494" s="13"/>
      <c r="AB494" s="13"/>
      <c r="AC494" s="13"/>
      <c r="AD494" s="13"/>
      <c r="AE494" s="13"/>
      <c r="AF494" s="13"/>
      <c r="AG494" s="16">
        <v>640</v>
      </c>
      <c r="AH494" s="16">
        <v>640</v>
      </c>
      <c r="AI494" s="17">
        <v>7503</v>
      </c>
      <c r="AJ494" s="13"/>
      <c r="AK494" s="13"/>
      <c r="AL494" s="13"/>
      <c r="AM494" s="13"/>
      <c r="AN494" s="13"/>
      <c r="AO494" s="17">
        <v>7503</v>
      </c>
      <c r="AP494" s="17">
        <v>76390.720000000001</v>
      </c>
      <c r="AQ494" s="17">
        <v>42860.92</v>
      </c>
      <c r="AR494" s="17">
        <v>29729.8</v>
      </c>
      <c r="AS494" s="13"/>
      <c r="AT494" s="17">
        <v>3800</v>
      </c>
      <c r="AU494" s="13"/>
      <c r="AV494" s="17">
        <v>2915.5</v>
      </c>
      <c r="AW494" s="93"/>
      <c r="AX494" s="93"/>
      <c r="AY494" s="93"/>
      <c r="AZ494" s="93"/>
      <c r="BA494" s="93"/>
      <c r="BB494" s="93"/>
      <c r="BC494" s="93"/>
      <c r="BD494" s="93"/>
      <c r="BE494" s="93"/>
      <c r="BF494" s="93"/>
      <c r="BG494" s="93"/>
      <c r="BH494" s="93"/>
      <c r="BI494" s="93"/>
      <c r="BJ494" s="93"/>
      <c r="BK494" s="93"/>
      <c r="BL494" s="93"/>
      <c r="BM494" s="93"/>
      <c r="BN494" s="93"/>
      <c r="BO494" s="93"/>
      <c r="BP494" s="93"/>
      <c r="BQ494" s="93"/>
      <c r="BR494">
        <f>SUMIF('ОПС ЯН'!$A$5:$A$375,A494,'ОПС ЯН'!$B$5:$B$375)</f>
        <v>12698.05</v>
      </c>
      <c r="BT494">
        <f>SUMIF('ФОМС ЯН'!$A$5:$A$360,A494,'ФОМС ЯН'!$B$5:$B$360)</f>
        <v>2943.64</v>
      </c>
      <c r="BU494">
        <f>SUMIF('ФСС ЯН'!$A$5:$A$375,A494,'ФСС ЯН'!$B$5:$B$375)</f>
        <v>1673.83</v>
      </c>
      <c r="BV494">
        <f>SUMIF('ФСС НС ЯН'!$A$5:$A$375,A494,'ФСС НС ЯН'!$B$5:$B$375)</f>
        <v>1212.0899999999999</v>
      </c>
      <c r="BW494">
        <f t="shared" si="245"/>
        <v>0</v>
      </c>
      <c r="BX494">
        <f t="shared" si="246"/>
        <v>0</v>
      </c>
      <c r="BY494">
        <f t="shared" si="247"/>
        <v>0</v>
      </c>
      <c r="BZ494">
        <f t="shared" si="248"/>
        <v>0</v>
      </c>
      <c r="CA494">
        <f t="shared" si="249"/>
        <v>0</v>
      </c>
      <c r="CB494">
        <f t="shared" si="250"/>
        <v>0</v>
      </c>
    </row>
    <row r="495" spans="1:80" ht="11.1" hidden="1" customHeight="1" outlineLevel="5" x14ac:dyDescent="0.2">
      <c r="A495" s="19" t="s">
        <v>502</v>
      </c>
      <c r="B495" s="64">
        <f t="shared" si="244"/>
        <v>0</v>
      </c>
      <c r="C495" s="37">
        <v>24</v>
      </c>
      <c r="D495" s="16">
        <v>81</v>
      </c>
      <c r="E495" s="12"/>
      <c r="F495" s="13"/>
      <c r="G495" s="13"/>
      <c r="H495" s="13"/>
      <c r="I495" s="12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2"/>
      <c r="W495" s="13"/>
      <c r="X495" s="12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  <c r="AK495" s="13"/>
      <c r="AL495" s="13"/>
      <c r="AM495" s="13"/>
      <c r="AN495" s="13"/>
      <c r="AO495" s="13"/>
      <c r="AP495" s="16">
        <v>81</v>
      </c>
      <c r="AQ495" s="13"/>
      <c r="AR495" s="16">
        <v>81</v>
      </c>
      <c r="AS495" s="13"/>
      <c r="AT495" s="13"/>
      <c r="AU495" s="13"/>
      <c r="AV495" s="13"/>
      <c r="AW495" s="95"/>
      <c r="AX495" s="95"/>
      <c r="AY495" s="95"/>
      <c r="AZ495" s="95"/>
      <c r="BA495" s="95"/>
      <c r="BB495" s="95"/>
      <c r="BC495" s="95"/>
      <c r="BD495" s="95"/>
      <c r="BE495" s="95"/>
      <c r="BF495" s="95"/>
      <c r="BG495" s="95"/>
      <c r="BH495" s="95"/>
      <c r="BI495" s="95"/>
      <c r="BJ495" s="95"/>
      <c r="BK495" s="95"/>
      <c r="BL495" s="95"/>
      <c r="BM495" s="95"/>
      <c r="BN495" s="95"/>
      <c r="BO495" s="95"/>
      <c r="BP495" s="95"/>
      <c r="BQ495" s="95"/>
      <c r="BR495">
        <f>SUMIF('ОПС ЯН'!$A$5:$A$375,A495,'ОПС ЯН'!$B$5:$B$375)</f>
        <v>0</v>
      </c>
      <c r="BT495">
        <f>SUMIF('ФОМС ЯН'!$A$5:$A$360,A495,'ФОМС ЯН'!$B$5:$B$360)</f>
        <v>0</v>
      </c>
      <c r="BU495">
        <f>SUMIF('ФСС ЯН'!$A$5:$A$375,A495,'ФСС ЯН'!$B$5:$B$375)</f>
        <v>0</v>
      </c>
      <c r="BV495">
        <f>SUMIF('ФСС НС ЯН'!$A$5:$A$375,A495,'ФСС НС ЯН'!$B$5:$B$375)</f>
        <v>0</v>
      </c>
      <c r="BW495">
        <f t="shared" si="245"/>
        <v>0</v>
      </c>
      <c r="BX495">
        <f t="shared" si="246"/>
        <v>0</v>
      </c>
      <c r="BY495">
        <f t="shared" si="247"/>
        <v>0</v>
      </c>
      <c r="BZ495">
        <f t="shared" si="248"/>
        <v>0</v>
      </c>
      <c r="CA495">
        <f t="shared" si="249"/>
        <v>0</v>
      </c>
      <c r="CB495">
        <f t="shared" si="250"/>
        <v>0</v>
      </c>
    </row>
    <row r="496" spans="1:80" s="27" customFormat="1" ht="11.1" hidden="1" customHeight="1" outlineLevel="4" x14ac:dyDescent="0.2">
      <c r="A496" s="28" t="s">
        <v>257</v>
      </c>
      <c r="B496" s="63">
        <f>SUM(B497:B504)</f>
        <v>8</v>
      </c>
      <c r="C496" s="100"/>
      <c r="D496" s="34">
        <v>210045.76</v>
      </c>
      <c r="E496" s="34">
        <v>323167.24</v>
      </c>
      <c r="F496" s="26"/>
      <c r="G496" s="34">
        <v>168281.25</v>
      </c>
      <c r="H496" s="34">
        <v>18750</v>
      </c>
      <c r="I496" s="26"/>
      <c r="J496" s="26"/>
      <c r="K496" s="34">
        <v>6450</v>
      </c>
      <c r="L496" s="26"/>
      <c r="M496" s="26"/>
      <c r="N496" s="26"/>
      <c r="O496" s="26"/>
      <c r="P496" s="26"/>
      <c r="Q496" s="26"/>
      <c r="R496" s="25"/>
      <c r="S496" s="34">
        <v>5792.34</v>
      </c>
      <c r="T496" s="26"/>
      <c r="U496" s="34">
        <v>123893.65</v>
      </c>
      <c r="V496" s="25"/>
      <c r="W496" s="26"/>
      <c r="X496" s="25"/>
      <c r="Y496" s="25"/>
      <c r="Z496" s="26"/>
      <c r="AA496" s="26"/>
      <c r="AB496" s="26"/>
      <c r="AC496" s="26"/>
      <c r="AD496" s="26"/>
      <c r="AE496" s="26"/>
      <c r="AF496" s="26"/>
      <c r="AG496" s="34">
        <v>8320</v>
      </c>
      <c r="AH496" s="34">
        <v>8320</v>
      </c>
      <c r="AI496" s="34">
        <v>43095</v>
      </c>
      <c r="AJ496" s="26"/>
      <c r="AK496" s="26"/>
      <c r="AL496" s="26"/>
      <c r="AM496" s="26"/>
      <c r="AN496" s="26"/>
      <c r="AO496" s="34">
        <v>43095</v>
      </c>
      <c r="AP496" s="34">
        <v>390173.75</v>
      </c>
      <c r="AQ496" s="34">
        <v>112825.99</v>
      </c>
      <c r="AR496" s="34">
        <v>210047.76</v>
      </c>
      <c r="AS496" s="26"/>
      <c r="AT496" s="34">
        <v>67300</v>
      </c>
      <c r="AU496" s="26"/>
      <c r="AV496" s="34">
        <v>99944.25</v>
      </c>
      <c r="AW496" s="34"/>
      <c r="AX496" s="34"/>
      <c r="AY496" s="34"/>
      <c r="AZ496" s="34"/>
      <c r="BA496" s="34"/>
      <c r="BB496" s="34"/>
      <c r="BC496" s="34"/>
      <c r="BD496" s="34"/>
      <c r="BE496" s="34"/>
      <c r="BF496" s="34"/>
      <c r="BG496" s="34"/>
      <c r="BH496" s="34"/>
      <c r="BI496" s="34"/>
      <c r="BJ496" s="34"/>
      <c r="BK496" s="34"/>
      <c r="BL496" s="34"/>
      <c r="BM496" s="34"/>
      <c r="BN496" s="34"/>
      <c r="BO496" s="34"/>
      <c r="BP496" s="34"/>
      <c r="BQ496" s="34"/>
      <c r="BR496" s="63">
        <f t="shared" ref="BR496:BV496" si="252">SUM(BR497:BR504)</f>
        <v>71652.89</v>
      </c>
      <c r="BS496" s="63"/>
      <c r="BT496" s="63">
        <f t="shared" si="252"/>
        <v>16610.440000000002</v>
      </c>
      <c r="BU496" s="63">
        <f t="shared" si="252"/>
        <v>9445.159999999998</v>
      </c>
      <c r="BV496" s="63">
        <f t="shared" si="252"/>
        <v>6839.59</v>
      </c>
      <c r="BW496">
        <f t="shared" si="245"/>
        <v>0</v>
      </c>
      <c r="BX496">
        <f t="shared" si="246"/>
        <v>0</v>
      </c>
      <c r="BY496">
        <f t="shared" si="247"/>
        <v>0</v>
      </c>
      <c r="BZ496">
        <f t="shared" si="248"/>
        <v>0</v>
      </c>
      <c r="CA496">
        <f t="shared" si="249"/>
        <v>0</v>
      </c>
      <c r="CB496">
        <f t="shared" si="250"/>
        <v>0</v>
      </c>
    </row>
    <row r="497" spans="1:80" ht="11.1" hidden="1" customHeight="1" outlineLevel="5" x14ac:dyDescent="0.2">
      <c r="A497" s="19" t="s">
        <v>503</v>
      </c>
      <c r="B497" s="64">
        <f t="shared" si="244"/>
        <v>1</v>
      </c>
      <c r="C497" s="37"/>
      <c r="D497" s="17">
        <v>24521.77</v>
      </c>
      <c r="E497" s="17">
        <v>31200</v>
      </c>
      <c r="F497" s="13"/>
      <c r="G497" s="17">
        <v>30000</v>
      </c>
      <c r="H497" s="13"/>
      <c r="I497" s="13"/>
      <c r="J497" s="13"/>
      <c r="K497" s="17">
        <v>1200</v>
      </c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2"/>
      <c r="W497" s="13"/>
      <c r="X497" s="12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7">
        <v>4056</v>
      </c>
      <c r="AJ497" s="13"/>
      <c r="AK497" s="13"/>
      <c r="AL497" s="13"/>
      <c r="AM497" s="13"/>
      <c r="AN497" s="13"/>
      <c r="AO497" s="17">
        <v>4056</v>
      </c>
      <c r="AP497" s="17">
        <v>37521.769999999997</v>
      </c>
      <c r="AQ497" s="13"/>
      <c r="AR497" s="17">
        <v>24521.77</v>
      </c>
      <c r="AS497" s="13"/>
      <c r="AT497" s="17">
        <v>13000</v>
      </c>
      <c r="AU497" s="13"/>
      <c r="AV497" s="17">
        <v>14144</v>
      </c>
      <c r="AW497" s="93"/>
      <c r="AX497" s="93"/>
      <c r="AY497" s="93"/>
      <c r="AZ497" s="93"/>
      <c r="BA497" s="93"/>
      <c r="BB497" s="93"/>
      <c r="BC497" s="93"/>
      <c r="BD497" s="93"/>
      <c r="BE497" s="93"/>
      <c r="BF497" s="93"/>
      <c r="BG497" s="93"/>
      <c r="BH497" s="93"/>
      <c r="BI497" s="93"/>
      <c r="BJ497" s="93"/>
      <c r="BK497" s="93"/>
      <c r="BL497" s="93"/>
      <c r="BM497" s="93"/>
      <c r="BN497" s="93"/>
      <c r="BO497" s="93"/>
      <c r="BP497" s="93"/>
      <c r="BQ497" s="93"/>
      <c r="BR497">
        <f>SUMIF('ОПС ЯН'!$A$5:$A$375,A497,'ОПС ЯН'!$B$5:$B$375)</f>
        <v>6864</v>
      </c>
      <c r="BT497">
        <f>SUMIF('ФОМС ЯН'!$A$5:$A$360,A497,'ФОМС ЯН'!$B$5:$B$360)</f>
        <v>1591.2</v>
      </c>
      <c r="BU497">
        <f>SUMIF('ФСС ЯН'!$A$5:$A$375,A497,'ФСС ЯН'!$B$5:$B$375)</f>
        <v>904.8</v>
      </c>
      <c r="BV497">
        <f>SUMIF('ФСС НС ЯН'!$A$5:$A$375,A497,'ФСС НС ЯН'!$B$5:$B$375)</f>
        <v>655.20000000000005</v>
      </c>
      <c r="BW497">
        <f t="shared" si="245"/>
        <v>0</v>
      </c>
      <c r="BX497">
        <f t="shared" si="246"/>
        <v>0</v>
      </c>
      <c r="BY497">
        <f t="shared" si="247"/>
        <v>0</v>
      </c>
      <c r="BZ497">
        <f t="shared" si="248"/>
        <v>0</v>
      </c>
      <c r="CA497">
        <f t="shared" si="249"/>
        <v>0</v>
      </c>
      <c r="CB497">
        <f t="shared" si="250"/>
        <v>0</v>
      </c>
    </row>
    <row r="498" spans="1:80" ht="11.1" hidden="1" customHeight="1" outlineLevel="5" x14ac:dyDescent="0.2">
      <c r="A498" s="19" t="s">
        <v>504</v>
      </c>
      <c r="B498" s="64">
        <f t="shared" si="244"/>
        <v>1</v>
      </c>
      <c r="C498" s="37"/>
      <c r="D498" s="17">
        <v>13699.25</v>
      </c>
      <c r="E498" s="17">
        <v>24575</v>
      </c>
      <c r="F498" s="13"/>
      <c r="G498" s="17">
        <v>23750</v>
      </c>
      <c r="H498" s="13"/>
      <c r="I498" s="13"/>
      <c r="J498" s="13"/>
      <c r="K498" s="16">
        <v>825</v>
      </c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2"/>
      <c r="W498" s="13"/>
      <c r="X498" s="12"/>
      <c r="Y498" s="13"/>
      <c r="Z498" s="13"/>
      <c r="AA498" s="13"/>
      <c r="AB498" s="13"/>
      <c r="AC498" s="13"/>
      <c r="AD498" s="13"/>
      <c r="AE498" s="13"/>
      <c r="AF498" s="13"/>
      <c r="AG498" s="17">
        <v>1760</v>
      </c>
      <c r="AH498" s="17">
        <v>1760</v>
      </c>
      <c r="AI498" s="17">
        <v>3424</v>
      </c>
      <c r="AJ498" s="13"/>
      <c r="AK498" s="13"/>
      <c r="AL498" s="13"/>
      <c r="AM498" s="13"/>
      <c r="AN498" s="13"/>
      <c r="AO498" s="17">
        <v>3424</v>
      </c>
      <c r="AP498" s="17">
        <v>15999.25</v>
      </c>
      <c r="AQ498" s="13"/>
      <c r="AR498" s="17">
        <v>13699.25</v>
      </c>
      <c r="AS498" s="13"/>
      <c r="AT498" s="17">
        <v>2300</v>
      </c>
      <c r="AU498" s="13"/>
      <c r="AV498" s="17">
        <v>18851</v>
      </c>
      <c r="AW498" s="93"/>
      <c r="AX498" s="93"/>
      <c r="AY498" s="93"/>
      <c r="AZ498" s="93"/>
      <c r="BA498" s="93"/>
      <c r="BB498" s="93"/>
      <c r="BC498" s="93"/>
      <c r="BD498" s="93"/>
      <c r="BE498" s="93"/>
      <c r="BF498" s="93"/>
      <c r="BG498" s="93"/>
      <c r="BH498" s="93"/>
      <c r="BI498" s="93"/>
      <c r="BJ498" s="93"/>
      <c r="BK498" s="93"/>
      <c r="BL498" s="93"/>
      <c r="BM498" s="93"/>
      <c r="BN498" s="93"/>
      <c r="BO498" s="93"/>
      <c r="BP498" s="93"/>
      <c r="BQ498" s="93"/>
      <c r="BR498">
        <f>SUMIF('ОПС ЯН'!$A$5:$A$375,A498,'ОПС ЯН'!$B$5:$B$375)</f>
        <v>5793.7</v>
      </c>
      <c r="BT498">
        <f>SUMIF('ФОМС ЯН'!$A$5:$A$360,A498,'ФОМС ЯН'!$B$5:$B$360)</f>
        <v>1343.09</v>
      </c>
      <c r="BU498">
        <f>SUMIF('ФСС ЯН'!$A$5:$A$375,A498,'ФСС ЯН'!$B$5:$B$375)</f>
        <v>763.72</v>
      </c>
      <c r="BV498">
        <f>SUMIF('ФСС НС ЯН'!$A$5:$A$375,A498,'ФСС НС ЯН'!$B$5:$B$375)</f>
        <v>553.04</v>
      </c>
      <c r="BW498">
        <f t="shared" si="245"/>
        <v>0</v>
      </c>
      <c r="BX498">
        <f t="shared" si="246"/>
        <v>0</v>
      </c>
      <c r="BY498">
        <f t="shared" si="247"/>
        <v>0</v>
      </c>
      <c r="BZ498">
        <f t="shared" si="248"/>
        <v>0</v>
      </c>
      <c r="CA498">
        <f t="shared" si="249"/>
        <v>0</v>
      </c>
      <c r="CB498">
        <f t="shared" si="250"/>
        <v>0</v>
      </c>
    </row>
    <row r="499" spans="1:80" ht="11.1" hidden="1" customHeight="1" outlineLevel="5" x14ac:dyDescent="0.2">
      <c r="A499" s="19" t="s">
        <v>505</v>
      </c>
      <c r="B499" s="64">
        <f t="shared" si="244"/>
        <v>1</v>
      </c>
      <c r="C499" s="37"/>
      <c r="D499" s="17">
        <v>33267.82</v>
      </c>
      <c r="E499" s="17">
        <v>1950</v>
      </c>
      <c r="F499" s="13"/>
      <c r="G499" s="17">
        <v>1875</v>
      </c>
      <c r="H499" s="13"/>
      <c r="I499" s="13"/>
      <c r="J499" s="13"/>
      <c r="K499" s="16">
        <v>75</v>
      </c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2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6">
        <v>254</v>
      </c>
      <c r="AJ499" s="13"/>
      <c r="AK499" s="13"/>
      <c r="AL499" s="13"/>
      <c r="AM499" s="13"/>
      <c r="AN499" s="13"/>
      <c r="AO499" s="16">
        <v>254</v>
      </c>
      <c r="AP499" s="17">
        <v>33268.82</v>
      </c>
      <c r="AQ499" s="13"/>
      <c r="AR499" s="17">
        <v>33268.82</v>
      </c>
      <c r="AS499" s="13"/>
      <c r="AT499" s="13"/>
      <c r="AU499" s="13"/>
      <c r="AV499" s="17">
        <v>1695</v>
      </c>
      <c r="AW499" s="93"/>
      <c r="AX499" s="93"/>
      <c r="AY499" s="93"/>
      <c r="AZ499" s="93"/>
      <c r="BA499" s="93"/>
      <c r="BB499" s="93"/>
      <c r="BC499" s="93"/>
      <c r="BD499" s="93"/>
      <c r="BE499" s="93"/>
      <c r="BF499" s="93"/>
      <c r="BG499" s="93"/>
      <c r="BH499" s="93"/>
      <c r="BI499" s="93"/>
      <c r="BJ499" s="93"/>
      <c r="BK499" s="93"/>
      <c r="BL499" s="93"/>
      <c r="BM499" s="93"/>
      <c r="BN499" s="93"/>
      <c r="BO499" s="93"/>
      <c r="BP499" s="93"/>
      <c r="BQ499" s="93"/>
      <c r="BR499">
        <f>SUMIF('ОПС ЯН'!$A$5:$A$375,A499,'ОПС ЯН'!$B$5:$B$375)</f>
        <v>429</v>
      </c>
      <c r="BT499">
        <f>SUMIF('ФОМС ЯН'!$A$5:$A$360,A499,'ФОМС ЯН'!$B$5:$B$360)</f>
        <v>99.45</v>
      </c>
      <c r="BU499">
        <f>SUMIF('ФСС ЯН'!$A$5:$A$375,A499,'ФСС ЯН'!$B$5:$B$375)</f>
        <v>56.55</v>
      </c>
      <c r="BV499">
        <f>SUMIF('ФСС НС ЯН'!$A$5:$A$375,A499,'ФСС НС ЯН'!$B$5:$B$375)</f>
        <v>40.950000000000003</v>
      </c>
      <c r="BW499">
        <f t="shared" si="245"/>
        <v>0</v>
      </c>
      <c r="BX499">
        <f t="shared" si="246"/>
        <v>0</v>
      </c>
      <c r="BY499">
        <f t="shared" si="247"/>
        <v>0</v>
      </c>
      <c r="BZ499">
        <f t="shared" si="248"/>
        <v>0</v>
      </c>
      <c r="CA499">
        <f t="shared" si="249"/>
        <v>0</v>
      </c>
      <c r="CB499">
        <f t="shared" si="250"/>
        <v>0</v>
      </c>
    </row>
    <row r="500" spans="1:80" ht="11.1" hidden="1" customHeight="1" outlineLevel="5" x14ac:dyDescent="0.2">
      <c r="A500" s="19" t="s">
        <v>506</v>
      </c>
      <c r="B500" s="64">
        <f t="shared" si="244"/>
        <v>1</v>
      </c>
      <c r="C500" s="37"/>
      <c r="D500" s="17">
        <v>46511.46</v>
      </c>
      <c r="E500" s="17">
        <v>69281.61</v>
      </c>
      <c r="F500" s="13"/>
      <c r="G500" s="12"/>
      <c r="H500" s="13"/>
      <c r="I500" s="13"/>
      <c r="J500" s="13"/>
      <c r="K500" s="12"/>
      <c r="L500" s="13"/>
      <c r="M500" s="13"/>
      <c r="N500" s="13"/>
      <c r="O500" s="13"/>
      <c r="P500" s="13"/>
      <c r="Q500" s="13"/>
      <c r="R500" s="13"/>
      <c r="S500" s="13"/>
      <c r="T500" s="13"/>
      <c r="U500" s="17">
        <v>69281.61</v>
      </c>
      <c r="V500" s="13"/>
      <c r="W500" s="13"/>
      <c r="X500" s="12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7">
        <v>9007</v>
      </c>
      <c r="AJ500" s="13"/>
      <c r="AK500" s="13"/>
      <c r="AL500" s="13"/>
      <c r="AM500" s="13"/>
      <c r="AN500" s="13"/>
      <c r="AO500" s="17">
        <v>9007</v>
      </c>
      <c r="AP500" s="17">
        <v>106786.07</v>
      </c>
      <c r="AQ500" s="17">
        <v>60274.61</v>
      </c>
      <c r="AR500" s="17">
        <v>46511.46</v>
      </c>
      <c r="AS500" s="13"/>
      <c r="AT500" s="13"/>
      <c r="AU500" s="13"/>
      <c r="AV500" s="13"/>
      <c r="AW500" s="95"/>
      <c r="AX500" s="95"/>
      <c r="AY500" s="95"/>
      <c r="AZ500" s="95"/>
      <c r="BA500" s="95"/>
      <c r="BB500" s="95"/>
      <c r="BC500" s="95"/>
      <c r="BD500" s="95"/>
      <c r="BE500" s="95"/>
      <c r="BF500" s="95"/>
      <c r="BG500" s="95"/>
      <c r="BH500" s="95"/>
      <c r="BI500" s="95"/>
      <c r="BJ500" s="95"/>
      <c r="BK500" s="95"/>
      <c r="BL500" s="95"/>
      <c r="BM500" s="95"/>
      <c r="BN500" s="95"/>
      <c r="BO500" s="95"/>
      <c r="BP500" s="95"/>
      <c r="BQ500" s="95"/>
      <c r="BR500">
        <f>SUMIF('ОПС ЯН'!$A$5:$A$375,A500,'ОПС ЯН'!$B$5:$B$375)</f>
        <v>15241.95</v>
      </c>
      <c r="BT500">
        <f>SUMIF('ФОМС ЯН'!$A$5:$A$360,A500,'ФОМС ЯН'!$B$5:$B$360)</f>
        <v>3533.36</v>
      </c>
      <c r="BU500">
        <f>SUMIF('ФСС ЯН'!$A$5:$A$375,A500,'ФСС ЯН'!$B$5:$B$375)</f>
        <v>2009.17</v>
      </c>
      <c r="BV500">
        <f>SUMIF('ФСС НС ЯН'!$A$5:$A$375,A500,'ФСС НС ЯН'!$B$5:$B$375)</f>
        <v>1454.91</v>
      </c>
      <c r="BW500">
        <f t="shared" si="245"/>
        <v>0</v>
      </c>
      <c r="BX500">
        <f t="shared" si="246"/>
        <v>0</v>
      </c>
      <c r="BY500">
        <f t="shared" si="247"/>
        <v>0</v>
      </c>
      <c r="BZ500">
        <f t="shared" si="248"/>
        <v>0</v>
      </c>
      <c r="CA500">
        <f t="shared" si="249"/>
        <v>0</v>
      </c>
      <c r="CB500">
        <f t="shared" si="250"/>
        <v>0</v>
      </c>
    </row>
    <row r="501" spans="1:80" ht="11.1" hidden="1" customHeight="1" outlineLevel="5" x14ac:dyDescent="0.2">
      <c r="A501" s="19" t="s">
        <v>507</v>
      </c>
      <c r="B501" s="64">
        <f t="shared" si="244"/>
        <v>1</v>
      </c>
      <c r="C501" s="37"/>
      <c r="D501" s="17">
        <v>32872.82</v>
      </c>
      <c r="E501" s="17">
        <v>78642.7</v>
      </c>
      <c r="F501" s="13"/>
      <c r="G501" s="13"/>
      <c r="H501" s="17">
        <v>18750</v>
      </c>
      <c r="I501" s="13"/>
      <c r="J501" s="13"/>
      <c r="K501" s="16">
        <v>750</v>
      </c>
      <c r="L501" s="13"/>
      <c r="M501" s="13"/>
      <c r="N501" s="13"/>
      <c r="O501" s="13"/>
      <c r="P501" s="13"/>
      <c r="Q501" s="13"/>
      <c r="R501" s="12"/>
      <c r="S501" s="17">
        <v>4530.66</v>
      </c>
      <c r="T501" s="13"/>
      <c r="U501" s="17">
        <v>54612.04</v>
      </c>
      <c r="V501" s="13"/>
      <c r="W501" s="13"/>
      <c r="X501" s="12"/>
      <c r="Y501" s="13"/>
      <c r="Z501" s="13"/>
      <c r="AA501" s="13"/>
      <c r="AB501" s="13"/>
      <c r="AC501" s="13"/>
      <c r="AD501" s="13"/>
      <c r="AE501" s="13"/>
      <c r="AF501" s="13"/>
      <c r="AG501" s="17">
        <v>1600</v>
      </c>
      <c r="AH501" s="17">
        <v>1600</v>
      </c>
      <c r="AI501" s="17">
        <v>10432</v>
      </c>
      <c r="AJ501" s="13"/>
      <c r="AK501" s="13"/>
      <c r="AL501" s="13"/>
      <c r="AM501" s="13"/>
      <c r="AN501" s="13"/>
      <c r="AO501" s="17">
        <v>10432</v>
      </c>
      <c r="AP501" s="17">
        <v>97326.52</v>
      </c>
      <c r="AQ501" s="17">
        <v>51453.7</v>
      </c>
      <c r="AR501" s="17">
        <v>32872.82</v>
      </c>
      <c r="AS501" s="13"/>
      <c r="AT501" s="17">
        <v>13000</v>
      </c>
      <c r="AU501" s="13"/>
      <c r="AV501" s="17">
        <v>3757</v>
      </c>
      <c r="AW501" s="93"/>
      <c r="AX501" s="93"/>
      <c r="AY501" s="93"/>
      <c r="AZ501" s="93"/>
      <c r="BA501" s="93"/>
      <c r="BB501" s="93"/>
      <c r="BC501" s="93"/>
      <c r="BD501" s="93"/>
      <c r="BE501" s="93"/>
      <c r="BF501" s="93"/>
      <c r="BG501" s="93"/>
      <c r="BH501" s="93"/>
      <c r="BI501" s="93"/>
      <c r="BJ501" s="93"/>
      <c r="BK501" s="93"/>
      <c r="BL501" s="93"/>
      <c r="BM501" s="93"/>
      <c r="BN501" s="93"/>
      <c r="BO501" s="93"/>
      <c r="BP501" s="93"/>
      <c r="BQ501" s="93"/>
      <c r="BR501">
        <f>SUMIF('ОПС ЯН'!$A$5:$A$375,A501,'ОПС ЯН'!$B$5:$B$375)</f>
        <v>16656.650000000001</v>
      </c>
      <c r="BT501">
        <f>SUMIF('ФОМС ЯН'!$A$5:$A$360,A501,'ФОМС ЯН'!$B$5:$B$360)</f>
        <v>3861.31</v>
      </c>
      <c r="BU501">
        <f>SUMIF('ФСС ЯН'!$A$5:$A$375,A501,'ФСС ЯН'!$B$5:$B$375)</f>
        <v>2195.65</v>
      </c>
      <c r="BV501">
        <f>SUMIF('ФСС НС ЯН'!$A$5:$A$375,A501,'ФСС НС ЯН'!$B$5:$B$375)</f>
        <v>1589.95</v>
      </c>
      <c r="BW501">
        <f t="shared" si="245"/>
        <v>0</v>
      </c>
      <c r="BX501">
        <f t="shared" si="246"/>
        <v>0</v>
      </c>
      <c r="BY501">
        <f t="shared" si="247"/>
        <v>0</v>
      </c>
      <c r="BZ501">
        <f t="shared" si="248"/>
        <v>0</v>
      </c>
      <c r="CA501">
        <f t="shared" si="249"/>
        <v>0</v>
      </c>
      <c r="CB501">
        <f t="shared" si="250"/>
        <v>0</v>
      </c>
    </row>
    <row r="502" spans="1:80" ht="11.1" hidden="1" customHeight="1" outlineLevel="5" x14ac:dyDescent="0.2">
      <c r="A502" s="19" t="s">
        <v>508</v>
      </c>
      <c r="B502" s="64">
        <f t="shared" si="244"/>
        <v>1</v>
      </c>
      <c r="C502" s="37"/>
      <c r="D502" s="17">
        <v>29081.18</v>
      </c>
      <c r="E502" s="17">
        <v>38231.25</v>
      </c>
      <c r="F502" s="13"/>
      <c r="G502" s="17">
        <v>37031.25</v>
      </c>
      <c r="H502" s="13"/>
      <c r="I502" s="13"/>
      <c r="J502" s="13"/>
      <c r="K502" s="17">
        <v>1200</v>
      </c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2"/>
      <c r="W502" s="13"/>
      <c r="X502" s="12"/>
      <c r="Y502" s="13"/>
      <c r="Z502" s="13"/>
      <c r="AA502" s="13"/>
      <c r="AB502" s="13"/>
      <c r="AC502" s="13"/>
      <c r="AD502" s="13"/>
      <c r="AE502" s="13"/>
      <c r="AF502" s="13"/>
      <c r="AG502" s="17">
        <v>2400</v>
      </c>
      <c r="AH502" s="17">
        <v>2400</v>
      </c>
      <c r="AI502" s="17">
        <v>5282</v>
      </c>
      <c r="AJ502" s="13"/>
      <c r="AK502" s="13"/>
      <c r="AL502" s="13"/>
      <c r="AM502" s="13"/>
      <c r="AN502" s="13"/>
      <c r="AO502" s="17">
        <v>5282</v>
      </c>
      <c r="AP502" s="17">
        <v>42082.18</v>
      </c>
      <c r="AQ502" s="13"/>
      <c r="AR502" s="17">
        <v>29082.18</v>
      </c>
      <c r="AS502" s="13"/>
      <c r="AT502" s="17">
        <v>13000</v>
      </c>
      <c r="AU502" s="13"/>
      <c r="AV502" s="17">
        <v>19948.25</v>
      </c>
      <c r="AW502" s="93"/>
      <c r="AX502" s="93"/>
      <c r="AY502" s="93"/>
      <c r="AZ502" s="93"/>
      <c r="BA502" s="93"/>
      <c r="BB502" s="93"/>
      <c r="BC502" s="93"/>
      <c r="BD502" s="93"/>
      <c r="BE502" s="93"/>
      <c r="BF502" s="93"/>
      <c r="BG502" s="93"/>
      <c r="BH502" s="93"/>
      <c r="BI502" s="93"/>
      <c r="BJ502" s="93"/>
      <c r="BK502" s="93"/>
      <c r="BL502" s="93"/>
      <c r="BM502" s="93"/>
      <c r="BN502" s="93"/>
      <c r="BO502" s="93"/>
      <c r="BP502" s="93"/>
      <c r="BQ502" s="93"/>
      <c r="BR502">
        <f>SUMIF('ОПС ЯН'!$A$5:$A$375,A502,'ОПС ЯН'!$B$5:$B$375)</f>
        <v>8938.8799999999992</v>
      </c>
      <c r="BT502">
        <f>SUMIF('ФОМС ЯН'!$A$5:$A$360,A502,'ФОМС ЯН'!$B$5:$B$360)</f>
        <v>2072.19</v>
      </c>
      <c r="BU502">
        <f>SUMIF('ФСС ЯН'!$A$5:$A$375,A502,'ФСС ЯН'!$B$5:$B$375)</f>
        <v>1178.31</v>
      </c>
      <c r="BV502">
        <f>SUMIF('ФСС НС ЯН'!$A$5:$A$375,A502,'ФСС НС ЯН'!$B$5:$B$375)</f>
        <v>853.26</v>
      </c>
      <c r="BW502">
        <f t="shared" si="245"/>
        <v>0</v>
      </c>
      <c r="BX502">
        <f t="shared" si="246"/>
        <v>0</v>
      </c>
      <c r="BY502">
        <f t="shared" si="247"/>
        <v>0</v>
      </c>
      <c r="BZ502">
        <f t="shared" si="248"/>
        <v>0</v>
      </c>
      <c r="CA502">
        <f t="shared" si="249"/>
        <v>0</v>
      </c>
      <c r="CB502">
        <f t="shared" si="250"/>
        <v>0</v>
      </c>
    </row>
    <row r="503" spans="1:80" ht="11.1" hidden="1" customHeight="1" outlineLevel="5" x14ac:dyDescent="0.2">
      <c r="A503" s="19" t="s">
        <v>509</v>
      </c>
      <c r="B503" s="64">
        <f t="shared" si="244"/>
        <v>1</v>
      </c>
      <c r="C503" s="37"/>
      <c r="D503" s="17">
        <v>30091.46</v>
      </c>
      <c r="E503" s="17">
        <v>42918.75</v>
      </c>
      <c r="F503" s="13"/>
      <c r="G503" s="17">
        <v>41718.75</v>
      </c>
      <c r="H503" s="13"/>
      <c r="I503" s="13"/>
      <c r="J503" s="13"/>
      <c r="K503" s="17">
        <v>1200</v>
      </c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7">
        <v>2560</v>
      </c>
      <c r="AH503" s="17">
        <v>2560</v>
      </c>
      <c r="AI503" s="17">
        <v>5912</v>
      </c>
      <c r="AJ503" s="13"/>
      <c r="AK503" s="13"/>
      <c r="AL503" s="13"/>
      <c r="AM503" s="13"/>
      <c r="AN503" s="13"/>
      <c r="AO503" s="17">
        <v>5912</v>
      </c>
      <c r="AP503" s="17">
        <v>43091.46</v>
      </c>
      <c r="AQ503" s="13"/>
      <c r="AR503" s="17">
        <v>30091.46</v>
      </c>
      <c r="AS503" s="13"/>
      <c r="AT503" s="17">
        <v>13000</v>
      </c>
      <c r="AU503" s="13"/>
      <c r="AV503" s="17">
        <v>24006.75</v>
      </c>
      <c r="AW503" s="93"/>
      <c r="AX503" s="93"/>
      <c r="AY503" s="93"/>
      <c r="AZ503" s="93"/>
      <c r="BA503" s="93"/>
      <c r="BB503" s="93"/>
      <c r="BC503" s="93"/>
      <c r="BD503" s="93"/>
      <c r="BE503" s="93"/>
      <c r="BF503" s="93"/>
      <c r="BG503" s="93"/>
      <c r="BH503" s="93"/>
      <c r="BI503" s="93"/>
      <c r="BJ503" s="93"/>
      <c r="BK503" s="93"/>
      <c r="BL503" s="93"/>
      <c r="BM503" s="93"/>
      <c r="BN503" s="93"/>
      <c r="BO503" s="93"/>
      <c r="BP503" s="93"/>
      <c r="BQ503" s="93"/>
      <c r="BR503">
        <f>SUMIF('ОПС ЯН'!$A$5:$A$375,A503,'ОПС ЯН'!$B$5:$B$375)</f>
        <v>10005.33</v>
      </c>
      <c r="BT503">
        <f>SUMIF('ФОМС ЯН'!$A$5:$A$360,A503,'ФОМС ЯН'!$B$5:$B$360)</f>
        <v>2319.42</v>
      </c>
      <c r="BU503">
        <f>SUMIF('ФСС ЯН'!$A$5:$A$375,A503,'ФСС ЯН'!$B$5:$B$375)</f>
        <v>1318.88</v>
      </c>
      <c r="BV503">
        <f>SUMIF('ФСС НС ЯН'!$A$5:$A$375,A503,'ФСС НС ЯН'!$B$5:$B$375)</f>
        <v>955.05</v>
      </c>
      <c r="BW503">
        <f t="shared" si="245"/>
        <v>0</v>
      </c>
      <c r="BX503">
        <f t="shared" si="246"/>
        <v>0</v>
      </c>
      <c r="BY503">
        <f t="shared" si="247"/>
        <v>0</v>
      </c>
      <c r="BZ503">
        <f t="shared" si="248"/>
        <v>0</v>
      </c>
      <c r="CA503">
        <f t="shared" si="249"/>
        <v>0</v>
      </c>
      <c r="CB503">
        <f t="shared" si="250"/>
        <v>0</v>
      </c>
    </row>
    <row r="504" spans="1:80" ht="11.1" hidden="1" customHeight="1" outlineLevel="5" x14ac:dyDescent="0.2">
      <c r="A504" s="19" t="s">
        <v>510</v>
      </c>
      <c r="B504" s="64">
        <f t="shared" si="244"/>
        <v>1</v>
      </c>
      <c r="C504" s="37"/>
      <c r="D504" s="13"/>
      <c r="E504" s="17">
        <v>36367.93</v>
      </c>
      <c r="F504" s="13"/>
      <c r="G504" s="17">
        <v>33906.25</v>
      </c>
      <c r="H504" s="13"/>
      <c r="I504" s="13"/>
      <c r="J504" s="13"/>
      <c r="K504" s="17">
        <v>1200</v>
      </c>
      <c r="L504" s="13"/>
      <c r="M504" s="13"/>
      <c r="N504" s="13"/>
      <c r="O504" s="13"/>
      <c r="P504" s="13"/>
      <c r="Q504" s="13"/>
      <c r="R504" s="12"/>
      <c r="S504" s="17">
        <v>1261.68</v>
      </c>
      <c r="T504" s="13"/>
      <c r="U504" s="13"/>
      <c r="V504" s="12"/>
      <c r="W504" s="13"/>
      <c r="X504" s="12"/>
      <c r="Y504" s="12"/>
      <c r="Z504" s="13"/>
      <c r="AA504" s="13"/>
      <c r="AB504" s="13"/>
      <c r="AC504" s="13"/>
      <c r="AD504" s="13"/>
      <c r="AE504" s="13"/>
      <c r="AF504" s="13"/>
      <c r="AG504" s="13"/>
      <c r="AH504" s="13"/>
      <c r="AI504" s="17">
        <v>4728</v>
      </c>
      <c r="AJ504" s="13"/>
      <c r="AK504" s="13"/>
      <c r="AL504" s="13"/>
      <c r="AM504" s="13"/>
      <c r="AN504" s="13"/>
      <c r="AO504" s="17">
        <v>4728</v>
      </c>
      <c r="AP504" s="17">
        <v>14097.68</v>
      </c>
      <c r="AQ504" s="17">
        <v>1097.68</v>
      </c>
      <c r="AR504" s="13"/>
      <c r="AS504" s="13"/>
      <c r="AT504" s="17">
        <v>13000</v>
      </c>
      <c r="AU504" s="13"/>
      <c r="AV504" s="17">
        <v>17542.25</v>
      </c>
      <c r="AW504" s="93"/>
      <c r="AX504" s="93"/>
      <c r="AY504" s="93"/>
      <c r="AZ504" s="93"/>
      <c r="BA504" s="93"/>
      <c r="BB504" s="93"/>
      <c r="BC504" s="93"/>
      <c r="BD504" s="93"/>
      <c r="BE504" s="93"/>
      <c r="BF504" s="93"/>
      <c r="BG504" s="93"/>
      <c r="BH504" s="93"/>
      <c r="BI504" s="93"/>
      <c r="BJ504" s="93"/>
      <c r="BK504" s="93"/>
      <c r="BL504" s="93"/>
      <c r="BM504" s="93"/>
      <c r="BN504" s="93"/>
      <c r="BO504" s="93"/>
      <c r="BP504" s="93"/>
      <c r="BQ504" s="93"/>
      <c r="BR504">
        <f>SUMIF('ОПС ЯН'!$A$5:$A$375,A504,'ОПС ЯН'!$B$5:$B$375)</f>
        <v>7723.38</v>
      </c>
      <c r="BT504">
        <f>SUMIF('ФОМС ЯН'!$A$5:$A$360,A504,'ФОМС ЯН'!$B$5:$B$360)</f>
        <v>1790.42</v>
      </c>
      <c r="BU504">
        <f>SUMIF('ФСС ЯН'!$A$5:$A$375,A504,'ФСС ЯН'!$B$5:$B$375)</f>
        <v>1018.08</v>
      </c>
      <c r="BV504">
        <f>SUMIF('ФСС НС ЯН'!$A$5:$A$375,A504,'ФСС НС ЯН'!$B$5:$B$375)</f>
        <v>737.23</v>
      </c>
      <c r="BW504">
        <f t="shared" si="245"/>
        <v>0</v>
      </c>
      <c r="BX504">
        <f t="shared" si="246"/>
        <v>0</v>
      </c>
      <c r="BY504">
        <f t="shared" si="247"/>
        <v>0</v>
      </c>
      <c r="BZ504">
        <f t="shared" si="248"/>
        <v>0</v>
      </c>
      <c r="CA504">
        <f t="shared" si="249"/>
        <v>0</v>
      </c>
      <c r="CB504">
        <f t="shared" si="250"/>
        <v>0</v>
      </c>
    </row>
    <row r="505" spans="1:80" s="27" customFormat="1" ht="11.1" hidden="1" customHeight="1" outlineLevel="4" x14ac:dyDescent="0.2">
      <c r="A505" s="28" t="s">
        <v>511</v>
      </c>
      <c r="B505" s="63">
        <f>SUM(B506:B508)</f>
        <v>3</v>
      </c>
      <c r="C505" s="100"/>
      <c r="D505" s="34">
        <v>100813.09</v>
      </c>
      <c r="E505" s="34">
        <v>92563.96</v>
      </c>
      <c r="F505" s="26"/>
      <c r="G505" s="34">
        <v>50625</v>
      </c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34">
        <v>41938.959999999999</v>
      </c>
      <c r="V505" s="26"/>
      <c r="W505" s="26"/>
      <c r="X505" s="25"/>
      <c r="Y505" s="26"/>
      <c r="Z505" s="26"/>
      <c r="AA505" s="26"/>
      <c r="AB505" s="26"/>
      <c r="AC505" s="26"/>
      <c r="AD505" s="26"/>
      <c r="AE505" s="26"/>
      <c r="AF505" s="26"/>
      <c r="AG505" s="34">
        <v>1280</v>
      </c>
      <c r="AH505" s="34">
        <v>1280</v>
      </c>
      <c r="AI505" s="34">
        <v>12200</v>
      </c>
      <c r="AJ505" s="26"/>
      <c r="AK505" s="26"/>
      <c r="AL505" s="26"/>
      <c r="AM505" s="26"/>
      <c r="AN505" s="26"/>
      <c r="AO505" s="34">
        <v>12200</v>
      </c>
      <c r="AP505" s="34">
        <v>163300.04999999999</v>
      </c>
      <c r="AQ505" s="34">
        <v>36486.959999999999</v>
      </c>
      <c r="AR505" s="34">
        <v>100813.09</v>
      </c>
      <c r="AS505" s="26"/>
      <c r="AT505" s="34">
        <v>26000</v>
      </c>
      <c r="AU505" s="26"/>
      <c r="AV505" s="34">
        <v>17877</v>
      </c>
      <c r="AW505" s="34"/>
      <c r="AX505" s="34"/>
      <c r="AY505" s="34"/>
      <c r="AZ505" s="34"/>
      <c r="BA505" s="34"/>
      <c r="BB505" s="34"/>
      <c r="BC505" s="34"/>
      <c r="BD505" s="34"/>
      <c r="BE505" s="34"/>
      <c r="BF505" s="34"/>
      <c r="BG505" s="34"/>
      <c r="BH505" s="34"/>
      <c r="BI505" s="34"/>
      <c r="BJ505" s="34"/>
      <c r="BK505" s="34"/>
      <c r="BL505" s="34"/>
      <c r="BM505" s="34"/>
      <c r="BN505" s="34"/>
      <c r="BO505" s="34"/>
      <c r="BP505" s="34"/>
      <c r="BQ505" s="34"/>
      <c r="BR505" s="63">
        <f t="shared" ref="BR505:BV505" si="253">SUM(BR506:BR508)</f>
        <v>20645.669999999998</v>
      </c>
      <c r="BS505" s="63"/>
      <c r="BT505" s="63">
        <f t="shared" si="253"/>
        <v>4786.0499999999993</v>
      </c>
      <c r="BU505" s="63">
        <f t="shared" si="253"/>
        <v>2721.48</v>
      </c>
      <c r="BV505" s="63">
        <f t="shared" si="253"/>
        <v>1970.72</v>
      </c>
      <c r="BW505">
        <f t="shared" si="245"/>
        <v>0</v>
      </c>
      <c r="BX505">
        <f t="shared" si="246"/>
        <v>0</v>
      </c>
      <c r="BY505">
        <f t="shared" si="247"/>
        <v>0</v>
      </c>
      <c r="BZ505">
        <f t="shared" si="248"/>
        <v>0</v>
      </c>
      <c r="CA505">
        <f t="shared" si="249"/>
        <v>0</v>
      </c>
      <c r="CB505">
        <f t="shared" si="250"/>
        <v>0</v>
      </c>
    </row>
    <row r="506" spans="1:80" ht="11.1" hidden="1" customHeight="1" outlineLevel="5" x14ac:dyDescent="0.2">
      <c r="A506" s="19" t="s">
        <v>512</v>
      </c>
      <c r="B506" s="64">
        <f t="shared" si="244"/>
        <v>1</v>
      </c>
      <c r="C506" s="37"/>
      <c r="D506" s="17">
        <v>39134.449999999997</v>
      </c>
      <c r="E506" s="17">
        <v>20625</v>
      </c>
      <c r="F506" s="13"/>
      <c r="G506" s="17">
        <v>20625</v>
      </c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2"/>
      <c r="Y506" s="13"/>
      <c r="Z506" s="13"/>
      <c r="AA506" s="13"/>
      <c r="AB506" s="13"/>
      <c r="AC506" s="13"/>
      <c r="AD506" s="13"/>
      <c r="AE506" s="13"/>
      <c r="AF506" s="13"/>
      <c r="AG506" s="17">
        <v>1120</v>
      </c>
      <c r="AH506" s="17">
        <v>1120</v>
      </c>
      <c r="AI506" s="17">
        <v>2827</v>
      </c>
      <c r="AJ506" s="13"/>
      <c r="AK506" s="13"/>
      <c r="AL506" s="13"/>
      <c r="AM506" s="13"/>
      <c r="AN506" s="13"/>
      <c r="AO506" s="17">
        <v>2827</v>
      </c>
      <c r="AP506" s="17">
        <v>52134.45</v>
      </c>
      <c r="AQ506" s="13"/>
      <c r="AR506" s="17">
        <v>39134.449999999997</v>
      </c>
      <c r="AS506" s="13"/>
      <c r="AT506" s="17">
        <v>13000</v>
      </c>
      <c r="AU506" s="13"/>
      <c r="AV506" s="17">
        <v>4798</v>
      </c>
      <c r="AW506" s="93"/>
      <c r="AX506" s="93"/>
      <c r="AY506" s="93"/>
      <c r="AZ506" s="93"/>
      <c r="BA506" s="93"/>
      <c r="BB506" s="93"/>
      <c r="BC506" s="93"/>
      <c r="BD506" s="93"/>
      <c r="BE506" s="93"/>
      <c r="BF506" s="93"/>
      <c r="BG506" s="93"/>
      <c r="BH506" s="93"/>
      <c r="BI506" s="93"/>
      <c r="BJ506" s="93"/>
      <c r="BK506" s="93"/>
      <c r="BL506" s="93"/>
      <c r="BM506" s="93"/>
      <c r="BN506" s="93"/>
      <c r="BO506" s="93"/>
      <c r="BP506" s="93"/>
      <c r="BQ506" s="93"/>
      <c r="BR506">
        <f>SUMIF('ОПС ЯН'!$A$5:$A$375,A506,'ОПС ЯН'!$B$5:$B$375)</f>
        <v>4783.8999999999996</v>
      </c>
      <c r="BT506">
        <f>SUMIF('ФОМС ЯН'!$A$5:$A$360,A506,'ФОМС ЯН'!$B$5:$B$360)</f>
        <v>1109</v>
      </c>
      <c r="BU506">
        <f>SUMIF('ФСС ЯН'!$A$5:$A$375,A506,'ФСС ЯН'!$B$5:$B$375)</f>
        <v>630.61</v>
      </c>
      <c r="BV506">
        <f>SUMIF('ФСС НС ЯН'!$A$5:$A$375,A506,'ФСС НС ЯН'!$B$5:$B$375)</f>
        <v>456.64</v>
      </c>
      <c r="BW506">
        <f t="shared" si="245"/>
        <v>0</v>
      </c>
      <c r="BX506">
        <f t="shared" si="246"/>
        <v>0</v>
      </c>
      <c r="BY506">
        <f t="shared" si="247"/>
        <v>0</v>
      </c>
      <c r="BZ506">
        <f t="shared" si="248"/>
        <v>0</v>
      </c>
      <c r="CA506">
        <f t="shared" si="249"/>
        <v>0</v>
      </c>
      <c r="CB506">
        <f t="shared" si="250"/>
        <v>0</v>
      </c>
    </row>
    <row r="507" spans="1:80" ht="11.1" hidden="1" customHeight="1" outlineLevel="5" x14ac:dyDescent="0.2">
      <c r="A507" s="19" t="s">
        <v>513</v>
      </c>
      <c r="B507" s="64">
        <f t="shared" si="244"/>
        <v>1</v>
      </c>
      <c r="C507" s="37"/>
      <c r="D507" s="17">
        <v>30894.639999999999</v>
      </c>
      <c r="E507" s="17">
        <v>30000</v>
      </c>
      <c r="F507" s="13"/>
      <c r="G507" s="17">
        <v>30000</v>
      </c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6">
        <v>160</v>
      </c>
      <c r="AH507" s="16">
        <v>160</v>
      </c>
      <c r="AI507" s="17">
        <v>3921</v>
      </c>
      <c r="AJ507" s="13"/>
      <c r="AK507" s="13"/>
      <c r="AL507" s="13"/>
      <c r="AM507" s="13"/>
      <c r="AN507" s="13"/>
      <c r="AO507" s="17">
        <v>3921</v>
      </c>
      <c r="AP507" s="17">
        <v>43894.64</v>
      </c>
      <c r="AQ507" s="13"/>
      <c r="AR507" s="17">
        <v>30894.639999999999</v>
      </c>
      <c r="AS507" s="13"/>
      <c r="AT507" s="17">
        <v>13000</v>
      </c>
      <c r="AU507" s="13"/>
      <c r="AV507" s="17">
        <v>13079</v>
      </c>
      <c r="AW507" s="93"/>
      <c r="AX507" s="93"/>
      <c r="AY507" s="93"/>
      <c r="AZ507" s="93"/>
      <c r="BA507" s="93"/>
      <c r="BB507" s="93"/>
      <c r="BC507" s="93"/>
      <c r="BD507" s="93"/>
      <c r="BE507" s="93"/>
      <c r="BF507" s="93"/>
      <c r="BG507" s="93"/>
      <c r="BH507" s="93"/>
      <c r="BI507" s="93"/>
      <c r="BJ507" s="93"/>
      <c r="BK507" s="93"/>
      <c r="BL507" s="93"/>
      <c r="BM507" s="93"/>
      <c r="BN507" s="93"/>
      <c r="BO507" s="93"/>
      <c r="BP507" s="93"/>
      <c r="BQ507" s="93"/>
      <c r="BR507">
        <f>SUMIF('ОПС ЯН'!$A$5:$A$375,A507,'ОПС ЯН'!$B$5:$B$375)</f>
        <v>6635.2</v>
      </c>
      <c r="BT507">
        <f>SUMIF('ФОМС ЯН'!$A$5:$A$360,A507,'ФОМС ЯН'!$B$5:$B$360)</f>
        <v>1538.16</v>
      </c>
      <c r="BU507">
        <f>SUMIF('ФСС ЯН'!$A$5:$A$375,A507,'ФСС ЯН'!$B$5:$B$375)</f>
        <v>874.64</v>
      </c>
      <c r="BV507">
        <f>SUMIF('ФСС НС ЯН'!$A$5:$A$375,A507,'ФСС НС ЯН'!$B$5:$B$375)</f>
        <v>633.36</v>
      </c>
      <c r="BW507">
        <f t="shared" si="245"/>
        <v>0</v>
      </c>
      <c r="BX507">
        <f t="shared" si="246"/>
        <v>0</v>
      </c>
      <c r="BY507">
        <f t="shared" si="247"/>
        <v>0</v>
      </c>
      <c r="BZ507">
        <f t="shared" si="248"/>
        <v>0</v>
      </c>
      <c r="CA507">
        <f t="shared" si="249"/>
        <v>0</v>
      </c>
      <c r="CB507">
        <f t="shared" si="250"/>
        <v>0</v>
      </c>
    </row>
    <row r="508" spans="1:80" ht="11.1" hidden="1" customHeight="1" outlineLevel="5" x14ac:dyDescent="0.2">
      <c r="A508" s="19" t="s">
        <v>514</v>
      </c>
      <c r="B508" s="64">
        <f t="shared" si="244"/>
        <v>1</v>
      </c>
      <c r="C508" s="37"/>
      <c r="D508" s="17">
        <v>30784</v>
      </c>
      <c r="E508" s="17">
        <v>41938.959999999999</v>
      </c>
      <c r="F508" s="13"/>
      <c r="G508" s="12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7">
        <v>41938.959999999999</v>
      </c>
      <c r="V508" s="13"/>
      <c r="W508" s="13"/>
      <c r="X508" s="12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7">
        <v>5452</v>
      </c>
      <c r="AJ508" s="13"/>
      <c r="AK508" s="13"/>
      <c r="AL508" s="13"/>
      <c r="AM508" s="13"/>
      <c r="AN508" s="13"/>
      <c r="AO508" s="17">
        <v>5452</v>
      </c>
      <c r="AP508" s="17">
        <v>67270.960000000006</v>
      </c>
      <c r="AQ508" s="17">
        <v>36486.959999999999</v>
      </c>
      <c r="AR508" s="17">
        <v>30784</v>
      </c>
      <c r="AS508" s="13"/>
      <c r="AT508" s="13"/>
      <c r="AU508" s="13"/>
      <c r="AV508" s="13"/>
      <c r="AW508" s="95"/>
      <c r="AX508" s="95"/>
      <c r="AY508" s="95"/>
      <c r="AZ508" s="95"/>
      <c r="BA508" s="95"/>
      <c r="BB508" s="95"/>
      <c r="BC508" s="95"/>
      <c r="BD508" s="95"/>
      <c r="BE508" s="95"/>
      <c r="BF508" s="95"/>
      <c r="BG508" s="95"/>
      <c r="BH508" s="95"/>
      <c r="BI508" s="95"/>
      <c r="BJ508" s="95"/>
      <c r="BK508" s="95"/>
      <c r="BL508" s="95"/>
      <c r="BM508" s="95"/>
      <c r="BN508" s="95"/>
      <c r="BO508" s="95"/>
      <c r="BP508" s="95"/>
      <c r="BQ508" s="95"/>
      <c r="BR508">
        <f>SUMIF('ОПС ЯН'!$A$5:$A$375,A508,'ОПС ЯН'!$B$5:$B$375)</f>
        <v>9226.57</v>
      </c>
      <c r="BT508">
        <f>SUMIF('ФОМС ЯН'!$A$5:$A$360,A508,'ФОМС ЯН'!$B$5:$B$360)</f>
        <v>2138.89</v>
      </c>
      <c r="BU508">
        <f>SUMIF('ФСС ЯН'!$A$5:$A$375,A508,'ФСС ЯН'!$B$5:$B$375)</f>
        <v>1216.23</v>
      </c>
      <c r="BV508">
        <f>SUMIF('ФСС НС ЯН'!$A$5:$A$375,A508,'ФСС НС ЯН'!$B$5:$B$375)</f>
        <v>880.72</v>
      </c>
      <c r="BW508">
        <f t="shared" si="245"/>
        <v>0</v>
      </c>
      <c r="BX508">
        <f t="shared" si="246"/>
        <v>0</v>
      </c>
      <c r="BY508">
        <f t="shared" si="247"/>
        <v>0</v>
      </c>
      <c r="BZ508">
        <f t="shared" si="248"/>
        <v>0</v>
      </c>
      <c r="CA508">
        <f t="shared" si="249"/>
        <v>0</v>
      </c>
      <c r="CB508">
        <f t="shared" si="250"/>
        <v>0</v>
      </c>
    </row>
    <row r="509" spans="1:80" s="52" customFormat="1" ht="11.1" hidden="1" customHeight="1" outlineLevel="3" x14ac:dyDescent="0.2">
      <c r="A509" s="47" t="s">
        <v>406</v>
      </c>
      <c r="B509" s="67">
        <f>B512+B514+B517+B510</f>
        <v>5</v>
      </c>
      <c r="C509" s="101"/>
      <c r="D509" s="48">
        <v>365489.33</v>
      </c>
      <c r="E509" s="48">
        <v>338282.01</v>
      </c>
      <c r="F509" s="49"/>
      <c r="G509" s="48">
        <v>228281.25</v>
      </c>
      <c r="H509" s="49"/>
      <c r="I509" s="49"/>
      <c r="J509" s="48">
        <v>67500</v>
      </c>
      <c r="K509" s="49"/>
      <c r="L509" s="49"/>
      <c r="M509" s="49"/>
      <c r="N509" s="49"/>
      <c r="O509" s="49"/>
      <c r="P509" s="49"/>
      <c r="Q509" s="49"/>
      <c r="R509" s="51"/>
      <c r="S509" s="48">
        <v>7717.8</v>
      </c>
      <c r="T509" s="49"/>
      <c r="U509" s="48">
        <v>18782.96</v>
      </c>
      <c r="V509" s="49"/>
      <c r="W509" s="49"/>
      <c r="X509" s="51"/>
      <c r="Y509" s="49"/>
      <c r="Z509" s="49"/>
      <c r="AA509" s="48">
        <v>16000</v>
      </c>
      <c r="AB509" s="49"/>
      <c r="AC509" s="49"/>
      <c r="AD509" s="49"/>
      <c r="AE509" s="49"/>
      <c r="AF509" s="49"/>
      <c r="AG509" s="48">
        <v>8630</v>
      </c>
      <c r="AH509" s="48">
        <v>8630</v>
      </c>
      <c r="AI509" s="48">
        <v>45914.5</v>
      </c>
      <c r="AJ509" s="50">
        <v>815.5</v>
      </c>
      <c r="AK509" s="49"/>
      <c r="AL509" s="49"/>
      <c r="AM509" s="49"/>
      <c r="AN509" s="49"/>
      <c r="AO509" s="48">
        <v>45099</v>
      </c>
      <c r="AP509" s="48">
        <v>526765.09</v>
      </c>
      <c r="AQ509" s="48">
        <v>36975.760000000002</v>
      </c>
      <c r="AR509" s="48">
        <v>365489.33</v>
      </c>
      <c r="AS509" s="49"/>
      <c r="AT509" s="48">
        <v>124300</v>
      </c>
      <c r="AU509" s="49"/>
      <c r="AV509" s="48">
        <v>131091.75</v>
      </c>
      <c r="AW509" s="48"/>
      <c r="AX509" s="48"/>
      <c r="AY509" s="48"/>
      <c r="AZ509" s="48"/>
      <c r="BA509" s="48"/>
      <c r="BB509" s="48"/>
      <c r="BC509" s="48"/>
      <c r="BD509" s="48"/>
      <c r="BE509" s="48"/>
      <c r="BF509" s="48"/>
      <c r="BG509" s="48"/>
      <c r="BH509" s="48"/>
      <c r="BI509" s="48"/>
      <c r="BJ509" s="48"/>
      <c r="BK509" s="48"/>
      <c r="BL509" s="48"/>
      <c r="BM509" s="48"/>
      <c r="BN509" s="48"/>
      <c r="BO509" s="48"/>
      <c r="BP509" s="48"/>
      <c r="BQ509" s="48"/>
      <c r="BR509" s="67">
        <f t="shared" ref="BR509:BV509" si="254">BR512+BR514+BR517+BR510</f>
        <v>74622.73</v>
      </c>
      <c r="BS509" s="67"/>
      <c r="BT509" s="67">
        <f t="shared" si="254"/>
        <v>17298.91</v>
      </c>
      <c r="BU509" s="67">
        <f t="shared" si="254"/>
        <v>9836.630000000001</v>
      </c>
      <c r="BV509" s="67">
        <f t="shared" si="254"/>
        <v>7123.07</v>
      </c>
      <c r="BW509">
        <f t="shared" si="245"/>
        <v>2080</v>
      </c>
      <c r="BX509">
        <f t="shared" si="246"/>
        <v>0</v>
      </c>
      <c r="BY509">
        <f t="shared" si="247"/>
        <v>0</v>
      </c>
      <c r="BZ509">
        <f t="shared" si="248"/>
        <v>0</v>
      </c>
      <c r="CA509">
        <f t="shared" si="249"/>
        <v>0</v>
      </c>
      <c r="CB509">
        <f t="shared" si="250"/>
        <v>0</v>
      </c>
    </row>
    <row r="510" spans="1:80" s="27" customFormat="1" ht="11.1" hidden="1" customHeight="1" outlineLevel="4" x14ac:dyDescent="0.2">
      <c r="A510" s="28" t="s">
        <v>515</v>
      </c>
      <c r="B510" s="63">
        <f>SUM(B511)</f>
        <v>1</v>
      </c>
      <c r="C510" s="100"/>
      <c r="D510" s="34">
        <v>122096</v>
      </c>
      <c r="E510" s="34">
        <v>64436.55</v>
      </c>
      <c r="F510" s="26"/>
      <c r="G510" s="34">
        <v>56718.75</v>
      </c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5"/>
      <c r="S510" s="34">
        <v>7717.8</v>
      </c>
      <c r="T510" s="26"/>
      <c r="U510" s="26"/>
      <c r="V510" s="26"/>
      <c r="W510" s="26"/>
      <c r="X510" s="25"/>
      <c r="Y510" s="26"/>
      <c r="Z510" s="26"/>
      <c r="AA510" s="26"/>
      <c r="AB510" s="26"/>
      <c r="AC510" s="26"/>
      <c r="AD510" s="26"/>
      <c r="AE510" s="26"/>
      <c r="AF510" s="26"/>
      <c r="AG510" s="43">
        <v>960</v>
      </c>
      <c r="AH510" s="43">
        <v>960</v>
      </c>
      <c r="AI510" s="34">
        <v>8502</v>
      </c>
      <c r="AJ510" s="26"/>
      <c r="AK510" s="26"/>
      <c r="AL510" s="26"/>
      <c r="AM510" s="26"/>
      <c r="AN510" s="26"/>
      <c r="AO510" s="34">
        <v>8502</v>
      </c>
      <c r="AP510" s="34">
        <v>164610.79999999999</v>
      </c>
      <c r="AQ510" s="34">
        <v>6714.8</v>
      </c>
      <c r="AR510" s="34">
        <v>122096</v>
      </c>
      <c r="AS510" s="26"/>
      <c r="AT510" s="34">
        <v>35800</v>
      </c>
      <c r="AU510" s="26"/>
      <c r="AV510" s="34">
        <v>13419.75</v>
      </c>
      <c r="AW510" s="34"/>
      <c r="AX510" s="34"/>
      <c r="AY510" s="34"/>
      <c r="AZ510" s="34"/>
      <c r="BA510" s="34"/>
      <c r="BB510" s="34"/>
      <c r="BC510" s="34"/>
      <c r="BD510" s="34"/>
      <c r="BE510" s="34"/>
      <c r="BF510" s="34"/>
      <c r="BG510" s="34"/>
      <c r="BH510" s="34"/>
      <c r="BI510" s="34"/>
      <c r="BJ510" s="34"/>
      <c r="BK510" s="34"/>
      <c r="BL510" s="34"/>
      <c r="BM510" s="34"/>
      <c r="BN510" s="34"/>
      <c r="BO510" s="34"/>
      <c r="BP510" s="34"/>
      <c r="BQ510" s="34"/>
      <c r="BR510" s="63">
        <f t="shared" ref="BR510:BV510" si="255">SUM(BR511)</f>
        <v>12689.33</v>
      </c>
      <c r="BS510" s="63"/>
      <c r="BT510" s="63">
        <f t="shared" si="255"/>
        <v>2941.62</v>
      </c>
      <c r="BU510" s="63">
        <f t="shared" si="255"/>
        <v>1672.68</v>
      </c>
      <c r="BV510" s="63">
        <f t="shared" si="255"/>
        <v>1211.25</v>
      </c>
      <c r="BW510">
        <f t="shared" si="245"/>
        <v>0</v>
      </c>
      <c r="BX510">
        <f t="shared" si="246"/>
        <v>0</v>
      </c>
      <c r="BY510">
        <f t="shared" si="247"/>
        <v>0</v>
      </c>
      <c r="BZ510">
        <f t="shared" si="248"/>
        <v>0</v>
      </c>
      <c r="CA510">
        <f t="shared" si="249"/>
        <v>0</v>
      </c>
      <c r="CB510">
        <f t="shared" si="250"/>
        <v>0</v>
      </c>
    </row>
    <row r="511" spans="1:80" ht="11.1" hidden="1" customHeight="1" outlineLevel="5" x14ac:dyDescent="0.2">
      <c r="A511" s="19" t="s">
        <v>516</v>
      </c>
      <c r="B511" s="64">
        <f t="shared" si="244"/>
        <v>1</v>
      </c>
      <c r="C511" s="37"/>
      <c r="D511" s="17">
        <v>122096</v>
      </c>
      <c r="E511" s="17">
        <v>64436.55</v>
      </c>
      <c r="F511" s="13"/>
      <c r="G511" s="17">
        <v>56718.75</v>
      </c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2"/>
      <c r="S511" s="17">
        <v>7717.8</v>
      </c>
      <c r="T511" s="13"/>
      <c r="U511" s="13"/>
      <c r="V511" s="13"/>
      <c r="W511" s="13"/>
      <c r="X511" s="12"/>
      <c r="Y511" s="13"/>
      <c r="Z511" s="13"/>
      <c r="AA511" s="13"/>
      <c r="AB511" s="13"/>
      <c r="AC511" s="13"/>
      <c r="AD511" s="13"/>
      <c r="AE511" s="13"/>
      <c r="AF511" s="13"/>
      <c r="AG511" s="16">
        <v>960</v>
      </c>
      <c r="AH511" s="16">
        <v>960</v>
      </c>
      <c r="AI511" s="17">
        <v>8502</v>
      </c>
      <c r="AJ511" s="13"/>
      <c r="AK511" s="13"/>
      <c r="AL511" s="13"/>
      <c r="AM511" s="13"/>
      <c r="AN511" s="13"/>
      <c r="AO511" s="17">
        <v>8502</v>
      </c>
      <c r="AP511" s="17">
        <v>164610.79999999999</v>
      </c>
      <c r="AQ511" s="17">
        <v>6714.8</v>
      </c>
      <c r="AR511" s="17">
        <v>122096</v>
      </c>
      <c r="AS511" s="13"/>
      <c r="AT511" s="17">
        <v>35800</v>
      </c>
      <c r="AU511" s="13"/>
      <c r="AV511" s="17">
        <v>13419.75</v>
      </c>
      <c r="AW511" s="93"/>
      <c r="AX511" s="93"/>
      <c r="AY511" s="93"/>
      <c r="AZ511" s="93"/>
      <c r="BA511" s="93"/>
      <c r="BB511" s="93"/>
      <c r="BC511" s="93"/>
      <c r="BD511" s="93"/>
      <c r="BE511" s="93"/>
      <c r="BF511" s="93"/>
      <c r="BG511" s="93"/>
      <c r="BH511" s="93"/>
      <c r="BI511" s="93"/>
      <c r="BJ511" s="93"/>
      <c r="BK511" s="93"/>
      <c r="BL511" s="93"/>
      <c r="BM511" s="93"/>
      <c r="BN511" s="93"/>
      <c r="BO511" s="93"/>
      <c r="BP511" s="93"/>
      <c r="BQ511" s="93"/>
      <c r="BR511">
        <f>SUMIF('ОПС ЯН'!$A$5:$A$375,A511,'ОПС ЯН'!$B$5:$B$375)</f>
        <v>12689.33</v>
      </c>
      <c r="BT511">
        <f>SUMIF('ФОМС ЯН'!$A$5:$A$360,A511,'ФОМС ЯН'!$B$5:$B$360)</f>
        <v>2941.62</v>
      </c>
      <c r="BU511">
        <f>SUMIF('ФСС ЯН'!$A$5:$A$375,A511,'ФСС ЯН'!$B$5:$B$375)</f>
        <v>1672.68</v>
      </c>
      <c r="BV511">
        <f>SUMIF('ФСС НС ЯН'!$A$5:$A$375,A511,'ФСС НС ЯН'!$B$5:$B$375)</f>
        <v>1211.25</v>
      </c>
      <c r="BW511">
        <f t="shared" si="245"/>
        <v>0</v>
      </c>
      <c r="BX511">
        <f t="shared" si="246"/>
        <v>0</v>
      </c>
      <c r="BY511">
        <f t="shared" si="247"/>
        <v>0</v>
      </c>
      <c r="BZ511">
        <f t="shared" si="248"/>
        <v>0</v>
      </c>
      <c r="CA511">
        <f t="shared" si="249"/>
        <v>0</v>
      </c>
      <c r="CB511">
        <f t="shared" si="250"/>
        <v>0</v>
      </c>
    </row>
    <row r="512" spans="1:80" s="27" customFormat="1" ht="11.1" hidden="1" customHeight="1" outlineLevel="4" x14ac:dyDescent="0.2">
      <c r="A512" s="28" t="s">
        <v>517</v>
      </c>
      <c r="B512" s="63">
        <f>SUM(B513)</f>
        <v>1</v>
      </c>
      <c r="C512" s="100"/>
      <c r="D512" s="34">
        <v>136187.46</v>
      </c>
      <c r="E512" s="34">
        <v>188500</v>
      </c>
      <c r="F512" s="26"/>
      <c r="G512" s="34">
        <v>105000</v>
      </c>
      <c r="H512" s="26"/>
      <c r="I512" s="26"/>
      <c r="J512" s="34">
        <v>67500</v>
      </c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34">
        <v>16000</v>
      </c>
      <c r="AB512" s="26"/>
      <c r="AC512" s="26"/>
      <c r="AD512" s="26"/>
      <c r="AE512" s="26"/>
      <c r="AF512" s="26"/>
      <c r="AG512" s="34">
        <v>7670</v>
      </c>
      <c r="AH512" s="34">
        <v>7670</v>
      </c>
      <c r="AI512" s="34">
        <v>25502</v>
      </c>
      <c r="AJ512" s="26"/>
      <c r="AK512" s="26"/>
      <c r="AL512" s="26"/>
      <c r="AM512" s="26"/>
      <c r="AN512" s="26"/>
      <c r="AO512" s="34">
        <v>25502</v>
      </c>
      <c r="AP512" s="34">
        <v>210107.46</v>
      </c>
      <c r="AQ512" s="34">
        <v>13920</v>
      </c>
      <c r="AR512" s="34">
        <v>136187.46</v>
      </c>
      <c r="AS512" s="26"/>
      <c r="AT512" s="34">
        <v>60000</v>
      </c>
      <c r="AU512" s="26"/>
      <c r="AV512" s="34">
        <v>89078</v>
      </c>
      <c r="AW512" s="34"/>
      <c r="AX512" s="34"/>
      <c r="AY512" s="34"/>
      <c r="AZ512" s="34"/>
      <c r="BA512" s="34"/>
      <c r="BB512" s="34"/>
      <c r="BC512" s="34"/>
      <c r="BD512" s="34"/>
      <c r="BE512" s="34"/>
      <c r="BF512" s="34"/>
      <c r="BG512" s="34"/>
      <c r="BH512" s="34"/>
      <c r="BI512" s="34"/>
      <c r="BJ512" s="34"/>
      <c r="BK512" s="34"/>
      <c r="BL512" s="34"/>
      <c r="BM512" s="34"/>
      <c r="BN512" s="34"/>
      <c r="BO512" s="34"/>
      <c r="BP512" s="34"/>
      <c r="BQ512" s="34"/>
      <c r="BR512" s="63">
        <f t="shared" ref="BR512:BV512" si="256">SUM(BR513)</f>
        <v>43157.4</v>
      </c>
      <c r="BS512" s="63"/>
      <c r="BT512" s="63">
        <f t="shared" si="256"/>
        <v>10004.67</v>
      </c>
      <c r="BU512" s="63">
        <f t="shared" si="256"/>
        <v>5688.93</v>
      </c>
      <c r="BV512" s="63">
        <f t="shared" si="256"/>
        <v>4119.57</v>
      </c>
      <c r="BW512">
        <f t="shared" si="245"/>
        <v>2080</v>
      </c>
      <c r="BX512">
        <f t="shared" si="246"/>
        <v>0</v>
      </c>
      <c r="BY512">
        <f t="shared" si="247"/>
        <v>0</v>
      </c>
      <c r="BZ512">
        <f t="shared" si="248"/>
        <v>0</v>
      </c>
      <c r="CA512">
        <f t="shared" si="249"/>
        <v>0</v>
      </c>
      <c r="CB512">
        <f t="shared" si="250"/>
        <v>0</v>
      </c>
    </row>
    <row r="513" spans="1:80" ht="11.1" hidden="1" customHeight="1" outlineLevel="5" x14ac:dyDescent="0.2">
      <c r="A513" s="19" t="s">
        <v>518</v>
      </c>
      <c r="B513" s="64">
        <f t="shared" si="244"/>
        <v>1</v>
      </c>
      <c r="C513" s="37"/>
      <c r="D513" s="17">
        <v>136187.46</v>
      </c>
      <c r="E513" s="17">
        <v>188500</v>
      </c>
      <c r="F513" s="13"/>
      <c r="G513" s="17">
        <v>105000</v>
      </c>
      <c r="H513" s="13"/>
      <c r="I513" s="13"/>
      <c r="J513" s="17">
        <v>67500</v>
      </c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7">
        <v>16000</v>
      </c>
      <c r="AB513" s="13"/>
      <c r="AC513" s="13"/>
      <c r="AD513" s="13"/>
      <c r="AE513" s="13"/>
      <c r="AF513" s="13"/>
      <c r="AG513" s="17">
        <v>7670</v>
      </c>
      <c r="AH513" s="17">
        <v>7670</v>
      </c>
      <c r="AI513" s="17">
        <v>25502</v>
      </c>
      <c r="AJ513" s="13"/>
      <c r="AK513" s="13"/>
      <c r="AL513" s="13"/>
      <c r="AM513" s="13"/>
      <c r="AN513" s="13"/>
      <c r="AO513" s="17">
        <v>25502</v>
      </c>
      <c r="AP513" s="17">
        <v>210107.46</v>
      </c>
      <c r="AQ513" s="17">
        <v>13920</v>
      </c>
      <c r="AR513" s="17">
        <v>136187.46</v>
      </c>
      <c r="AS513" s="13"/>
      <c r="AT513" s="17">
        <v>60000</v>
      </c>
      <c r="AU513" s="13"/>
      <c r="AV513" s="17">
        <v>89078</v>
      </c>
      <c r="AW513" s="93"/>
      <c r="AX513" s="93"/>
      <c r="AY513" s="93"/>
      <c r="AZ513" s="93"/>
      <c r="BA513" s="93"/>
      <c r="BB513" s="93"/>
      <c r="BC513" s="93"/>
      <c r="BD513" s="93"/>
      <c r="BE513" s="93"/>
      <c r="BF513" s="93"/>
      <c r="BG513" s="93"/>
      <c r="BH513" s="93"/>
      <c r="BI513" s="93"/>
      <c r="BJ513" s="93"/>
      <c r="BK513" s="93"/>
      <c r="BL513" s="93"/>
      <c r="BM513" s="93"/>
      <c r="BN513" s="93"/>
      <c r="BO513" s="93"/>
      <c r="BP513" s="93"/>
      <c r="BQ513" s="93"/>
      <c r="BR513">
        <f>SUMIF('ОПС ЯН'!$A$5:$A$375,A513,'ОПС ЯН'!$B$5:$B$375)</f>
        <v>43157.4</v>
      </c>
      <c r="BT513">
        <f>SUMIF('ФОМС ЯН'!$A$5:$A$360,A513,'ФОМС ЯН'!$B$5:$B$360)</f>
        <v>10004.67</v>
      </c>
      <c r="BU513">
        <f>SUMIF('ФСС ЯН'!$A$5:$A$375,A513,'ФСС ЯН'!$B$5:$B$375)</f>
        <v>5688.93</v>
      </c>
      <c r="BV513">
        <f>SUMIF('ФСС НС ЯН'!$A$5:$A$375,A513,'ФСС НС ЯН'!$B$5:$B$375)</f>
        <v>4119.57</v>
      </c>
      <c r="BW513">
        <f t="shared" si="245"/>
        <v>2080</v>
      </c>
      <c r="BX513">
        <f t="shared" si="246"/>
        <v>0</v>
      </c>
      <c r="BY513">
        <f t="shared" si="247"/>
        <v>0</v>
      </c>
      <c r="BZ513">
        <f t="shared" si="248"/>
        <v>0</v>
      </c>
      <c r="CA513">
        <f t="shared" si="249"/>
        <v>0</v>
      </c>
      <c r="CB513">
        <f t="shared" si="250"/>
        <v>0</v>
      </c>
    </row>
    <row r="514" spans="1:80" s="27" customFormat="1" ht="11.1" hidden="1" customHeight="1" outlineLevel="4" x14ac:dyDescent="0.2">
      <c r="A514" s="28" t="s">
        <v>263</v>
      </c>
      <c r="B514" s="63">
        <f>SUM(B515:B516)</f>
        <v>2</v>
      </c>
      <c r="C514" s="100"/>
      <c r="D514" s="34">
        <v>87105.87</v>
      </c>
      <c r="E514" s="34">
        <v>63750</v>
      </c>
      <c r="F514" s="26"/>
      <c r="G514" s="34">
        <v>63750</v>
      </c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5"/>
      <c r="Y514" s="26"/>
      <c r="Z514" s="26"/>
      <c r="AA514" s="26"/>
      <c r="AB514" s="26"/>
      <c r="AC514" s="26"/>
      <c r="AD514" s="26"/>
      <c r="AE514" s="26"/>
      <c r="AF514" s="26"/>
      <c r="AG514" s="26"/>
      <c r="AH514" s="26"/>
      <c r="AI514" s="34">
        <v>9103.5</v>
      </c>
      <c r="AJ514" s="43">
        <v>815.5</v>
      </c>
      <c r="AK514" s="26"/>
      <c r="AL514" s="26"/>
      <c r="AM514" s="26"/>
      <c r="AN514" s="26"/>
      <c r="AO514" s="34">
        <v>8288</v>
      </c>
      <c r="AP514" s="34">
        <v>113205.87</v>
      </c>
      <c r="AQ514" s="26"/>
      <c r="AR514" s="34">
        <v>87105.87</v>
      </c>
      <c r="AS514" s="26"/>
      <c r="AT514" s="34">
        <v>26100</v>
      </c>
      <c r="AU514" s="26"/>
      <c r="AV514" s="34">
        <v>28546.5</v>
      </c>
      <c r="AW514" s="34"/>
      <c r="AX514" s="34"/>
      <c r="AY514" s="34"/>
      <c r="AZ514" s="34"/>
      <c r="BA514" s="34"/>
      <c r="BB514" s="34"/>
      <c r="BC514" s="34"/>
      <c r="BD514" s="34"/>
      <c r="BE514" s="34"/>
      <c r="BF514" s="34"/>
      <c r="BG514" s="34"/>
      <c r="BH514" s="34"/>
      <c r="BI514" s="34"/>
      <c r="BJ514" s="34"/>
      <c r="BK514" s="34"/>
      <c r="BL514" s="34"/>
      <c r="BM514" s="34"/>
      <c r="BN514" s="34"/>
      <c r="BO514" s="34"/>
      <c r="BP514" s="34"/>
      <c r="BQ514" s="34"/>
      <c r="BR514" s="63">
        <f t="shared" ref="BR514:BV514" si="257">SUM(BR515:BR516)</f>
        <v>14025</v>
      </c>
      <c r="BS514" s="63"/>
      <c r="BT514" s="63">
        <f t="shared" si="257"/>
        <v>3251.25</v>
      </c>
      <c r="BU514" s="63">
        <f t="shared" si="257"/>
        <v>1848.75</v>
      </c>
      <c r="BV514" s="63">
        <f t="shared" si="257"/>
        <v>1338.75</v>
      </c>
      <c r="BW514">
        <f t="shared" si="245"/>
        <v>0</v>
      </c>
      <c r="BX514">
        <f t="shared" si="246"/>
        <v>0</v>
      </c>
      <c r="BY514">
        <f t="shared" si="247"/>
        <v>0</v>
      </c>
      <c r="BZ514">
        <f t="shared" si="248"/>
        <v>0</v>
      </c>
      <c r="CA514">
        <f t="shared" si="249"/>
        <v>0</v>
      </c>
      <c r="CB514">
        <f t="shared" si="250"/>
        <v>0</v>
      </c>
    </row>
    <row r="515" spans="1:80" ht="11.1" hidden="1" customHeight="1" outlineLevel="5" x14ac:dyDescent="0.2">
      <c r="A515" s="19" t="s">
        <v>519</v>
      </c>
      <c r="B515" s="64">
        <f t="shared" si="244"/>
        <v>1</v>
      </c>
      <c r="C515" s="37"/>
      <c r="D515" s="17">
        <v>72904.45</v>
      </c>
      <c r="E515" s="17">
        <v>60000</v>
      </c>
      <c r="F515" s="13"/>
      <c r="G515" s="17">
        <v>60000</v>
      </c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7">
        <v>7800</v>
      </c>
      <c r="AJ515" s="13"/>
      <c r="AK515" s="13"/>
      <c r="AL515" s="13"/>
      <c r="AM515" s="13"/>
      <c r="AN515" s="13"/>
      <c r="AO515" s="17">
        <v>7800</v>
      </c>
      <c r="AP515" s="17">
        <v>99004.45</v>
      </c>
      <c r="AQ515" s="13"/>
      <c r="AR515" s="17">
        <v>72904.45</v>
      </c>
      <c r="AS515" s="13"/>
      <c r="AT515" s="17">
        <v>26100</v>
      </c>
      <c r="AU515" s="13"/>
      <c r="AV515" s="17">
        <v>26100</v>
      </c>
      <c r="AW515" s="93"/>
      <c r="AX515" s="93"/>
      <c r="AY515" s="93"/>
      <c r="AZ515" s="93"/>
      <c r="BA515" s="93"/>
      <c r="BB515" s="93"/>
      <c r="BC515" s="93"/>
      <c r="BD515" s="93"/>
      <c r="BE515" s="93"/>
      <c r="BF515" s="93"/>
      <c r="BG515" s="93"/>
      <c r="BH515" s="93"/>
      <c r="BI515" s="93"/>
      <c r="BJ515" s="93"/>
      <c r="BK515" s="93"/>
      <c r="BL515" s="93"/>
      <c r="BM515" s="93"/>
      <c r="BN515" s="93"/>
      <c r="BO515" s="93"/>
      <c r="BP515" s="93"/>
      <c r="BQ515" s="93"/>
      <c r="BR515">
        <f>SUMIF('ОПС ЯН'!$A$5:$A$375,A515,'ОПС ЯН'!$B$5:$B$375)</f>
        <v>13200</v>
      </c>
      <c r="BT515">
        <f>SUMIF('ФОМС ЯН'!$A$5:$A$360,A515,'ФОМС ЯН'!$B$5:$B$360)</f>
        <v>3060</v>
      </c>
      <c r="BU515">
        <f>SUMIF('ФСС ЯН'!$A$5:$A$375,A515,'ФСС ЯН'!$B$5:$B$375)</f>
        <v>1740</v>
      </c>
      <c r="BV515">
        <f>SUMIF('ФСС НС ЯН'!$A$5:$A$375,A515,'ФСС НС ЯН'!$B$5:$B$375)</f>
        <v>1260</v>
      </c>
      <c r="BW515">
        <f t="shared" si="245"/>
        <v>0</v>
      </c>
      <c r="BX515">
        <f t="shared" si="246"/>
        <v>0</v>
      </c>
      <c r="BY515">
        <f t="shared" si="247"/>
        <v>0</v>
      </c>
      <c r="BZ515">
        <f t="shared" si="248"/>
        <v>0</v>
      </c>
      <c r="CA515">
        <f t="shared" si="249"/>
        <v>0</v>
      </c>
      <c r="CB515">
        <f t="shared" si="250"/>
        <v>0</v>
      </c>
    </row>
    <row r="516" spans="1:80" ht="11.1" hidden="1" customHeight="1" outlineLevel="5" x14ac:dyDescent="0.2">
      <c r="A516" s="19" t="s">
        <v>520</v>
      </c>
      <c r="B516" s="64">
        <f t="shared" si="244"/>
        <v>1</v>
      </c>
      <c r="C516" s="37"/>
      <c r="D516" s="17">
        <v>14201.42</v>
      </c>
      <c r="E516" s="17">
        <v>3750</v>
      </c>
      <c r="F516" s="13"/>
      <c r="G516" s="17">
        <v>3750</v>
      </c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2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7">
        <v>1303.5</v>
      </c>
      <c r="AJ516" s="16">
        <v>815.5</v>
      </c>
      <c r="AK516" s="13"/>
      <c r="AL516" s="13"/>
      <c r="AM516" s="13"/>
      <c r="AN516" s="13"/>
      <c r="AO516" s="16">
        <v>488</v>
      </c>
      <c r="AP516" s="17">
        <v>14201.42</v>
      </c>
      <c r="AQ516" s="13"/>
      <c r="AR516" s="17">
        <v>14201.42</v>
      </c>
      <c r="AS516" s="13"/>
      <c r="AT516" s="13"/>
      <c r="AU516" s="13"/>
      <c r="AV516" s="17">
        <v>2446.5</v>
      </c>
      <c r="AW516" s="93"/>
      <c r="AX516" s="93"/>
      <c r="AY516" s="93"/>
      <c r="AZ516" s="93"/>
      <c r="BA516" s="93"/>
      <c r="BB516" s="93"/>
      <c r="BC516" s="93"/>
      <c r="BD516" s="93"/>
      <c r="BE516" s="93"/>
      <c r="BF516" s="93"/>
      <c r="BG516" s="93"/>
      <c r="BH516" s="93"/>
      <c r="BI516" s="93"/>
      <c r="BJ516" s="93"/>
      <c r="BK516" s="93"/>
      <c r="BL516" s="93"/>
      <c r="BM516" s="93"/>
      <c r="BN516" s="93"/>
      <c r="BO516" s="93"/>
      <c r="BP516" s="93"/>
      <c r="BQ516" s="93"/>
      <c r="BR516">
        <f>SUMIF('ОПС ЯН'!$A$5:$A$375,A516,'ОПС ЯН'!$B$5:$B$375)</f>
        <v>825</v>
      </c>
      <c r="BT516">
        <f>SUMIF('ФОМС ЯН'!$A$5:$A$360,A516,'ФОМС ЯН'!$B$5:$B$360)</f>
        <v>191.25</v>
      </c>
      <c r="BU516">
        <f>SUMIF('ФСС ЯН'!$A$5:$A$375,A516,'ФСС ЯН'!$B$5:$B$375)</f>
        <v>108.75</v>
      </c>
      <c r="BV516">
        <f>SUMIF('ФСС НС ЯН'!$A$5:$A$375,A516,'ФСС НС ЯН'!$B$5:$B$375)</f>
        <v>78.75</v>
      </c>
      <c r="BW516">
        <f t="shared" si="245"/>
        <v>0</v>
      </c>
      <c r="BX516">
        <f t="shared" si="246"/>
        <v>0</v>
      </c>
      <c r="BY516">
        <f t="shared" si="247"/>
        <v>0</v>
      </c>
      <c r="BZ516">
        <f t="shared" si="248"/>
        <v>0</v>
      </c>
      <c r="CA516">
        <f t="shared" si="249"/>
        <v>0</v>
      </c>
      <c r="CB516">
        <f t="shared" si="250"/>
        <v>0</v>
      </c>
    </row>
    <row r="517" spans="1:80" s="27" customFormat="1" ht="11.1" hidden="1" customHeight="1" outlineLevel="4" x14ac:dyDescent="0.2">
      <c r="A517" s="28" t="s">
        <v>268</v>
      </c>
      <c r="B517" s="63">
        <f>SUM(B518)</f>
        <v>1</v>
      </c>
      <c r="C517" s="100"/>
      <c r="D517" s="34">
        <v>20100</v>
      </c>
      <c r="E517" s="34">
        <v>21595.46</v>
      </c>
      <c r="F517" s="26"/>
      <c r="G517" s="34">
        <v>2812.5</v>
      </c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34">
        <v>18782.96</v>
      </c>
      <c r="V517" s="26"/>
      <c r="W517" s="26"/>
      <c r="X517" s="25"/>
      <c r="Y517" s="26"/>
      <c r="Z517" s="26"/>
      <c r="AA517" s="26"/>
      <c r="AB517" s="26"/>
      <c r="AC517" s="26"/>
      <c r="AD517" s="26"/>
      <c r="AE517" s="26"/>
      <c r="AF517" s="26"/>
      <c r="AG517" s="26"/>
      <c r="AH517" s="26"/>
      <c r="AI517" s="34">
        <v>2807</v>
      </c>
      <c r="AJ517" s="26"/>
      <c r="AK517" s="26"/>
      <c r="AL517" s="26"/>
      <c r="AM517" s="26"/>
      <c r="AN517" s="26"/>
      <c r="AO517" s="34">
        <v>2807</v>
      </c>
      <c r="AP517" s="34">
        <v>38840.959999999999</v>
      </c>
      <c r="AQ517" s="34">
        <v>16340.96</v>
      </c>
      <c r="AR517" s="34">
        <v>20100</v>
      </c>
      <c r="AS517" s="26"/>
      <c r="AT517" s="34">
        <v>2400</v>
      </c>
      <c r="AU517" s="26"/>
      <c r="AV517" s="43">
        <v>47.5</v>
      </c>
      <c r="AW517" s="43"/>
      <c r="AX517" s="43"/>
      <c r="AY517" s="43"/>
      <c r="AZ517" s="43"/>
      <c r="BA517" s="43"/>
      <c r="BB517" s="43"/>
      <c r="BC517" s="43"/>
      <c r="BD517" s="43"/>
      <c r="BE517" s="43"/>
      <c r="BF517" s="43"/>
      <c r="BG517" s="43"/>
      <c r="BH517" s="43"/>
      <c r="BI517" s="43"/>
      <c r="BJ517" s="43"/>
      <c r="BK517" s="43"/>
      <c r="BL517" s="43"/>
      <c r="BM517" s="43"/>
      <c r="BN517" s="43"/>
      <c r="BO517" s="43"/>
      <c r="BP517" s="43"/>
      <c r="BQ517" s="43"/>
      <c r="BR517" s="63">
        <f t="shared" ref="BR517:BV517" si="258">SUM(BR518)</f>
        <v>4751</v>
      </c>
      <c r="BS517" s="63"/>
      <c r="BT517" s="63">
        <f t="shared" si="258"/>
        <v>1101.3699999999999</v>
      </c>
      <c r="BU517" s="63">
        <f t="shared" si="258"/>
        <v>626.27</v>
      </c>
      <c r="BV517" s="63">
        <f t="shared" si="258"/>
        <v>453.5</v>
      </c>
      <c r="BW517">
        <f t="shared" si="245"/>
        <v>0</v>
      </c>
      <c r="BX517">
        <f t="shared" si="246"/>
        <v>0</v>
      </c>
      <c r="BY517">
        <f t="shared" si="247"/>
        <v>0</v>
      </c>
      <c r="BZ517">
        <f t="shared" si="248"/>
        <v>0</v>
      </c>
      <c r="CA517">
        <f t="shared" si="249"/>
        <v>0</v>
      </c>
      <c r="CB517">
        <f t="shared" si="250"/>
        <v>0</v>
      </c>
    </row>
    <row r="518" spans="1:80" ht="11.1" hidden="1" customHeight="1" outlineLevel="5" x14ac:dyDescent="0.2">
      <c r="A518" s="19" t="s">
        <v>521</v>
      </c>
      <c r="B518" s="64">
        <f t="shared" si="244"/>
        <v>1</v>
      </c>
      <c r="C518" s="37"/>
      <c r="D518" s="17">
        <v>20100</v>
      </c>
      <c r="E518" s="17">
        <v>21595.46</v>
      </c>
      <c r="F518" s="13"/>
      <c r="G518" s="17">
        <v>2812.5</v>
      </c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7">
        <v>18782.96</v>
      </c>
      <c r="V518" s="13"/>
      <c r="W518" s="13"/>
      <c r="X518" s="12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7">
        <v>2807</v>
      </c>
      <c r="AJ518" s="13"/>
      <c r="AK518" s="13"/>
      <c r="AL518" s="13"/>
      <c r="AM518" s="13"/>
      <c r="AN518" s="13"/>
      <c r="AO518" s="17">
        <v>2807</v>
      </c>
      <c r="AP518" s="17">
        <v>38840.959999999999</v>
      </c>
      <c r="AQ518" s="17">
        <v>16340.96</v>
      </c>
      <c r="AR518" s="17">
        <v>20100</v>
      </c>
      <c r="AS518" s="13"/>
      <c r="AT518" s="17">
        <v>2400</v>
      </c>
      <c r="AU518" s="13"/>
      <c r="AV518" s="16">
        <v>47.5</v>
      </c>
      <c r="AW518" s="92"/>
      <c r="AX518" s="92"/>
      <c r="AY518" s="92"/>
      <c r="AZ518" s="92"/>
      <c r="BA518" s="92"/>
      <c r="BB518" s="92"/>
      <c r="BC518" s="92"/>
      <c r="BD518" s="92"/>
      <c r="BE518" s="92"/>
      <c r="BF518" s="92"/>
      <c r="BG518" s="92"/>
      <c r="BH518" s="92"/>
      <c r="BI518" s="92"/>
      <c r="BJ518" s="92"/>
      <c r="BK518" s="92"/>
      <c r="BL518" s="92"/>
      <c r="BM518" s="92"/>
      <c r="BN518" s="92"/>
      <c r="BO518" s="92"/>
      <c r="BP518" s="92"/>
      <c r="BQ518" s="92"/>
      <c r="BR518">
        <f>SUMIF('ОПС ЯН'!$A$5:$A$375,A518,'ОПС ЯН'!$B$5:$B$375)</f>
        <v>4751</v>
      </c>
      <c r="BT518">
        <f>SUMIF('ФОМС ЯН'!$A$5:$A$360,A518,'ФОМС ЯН'!$B$5:$B$360)</f>
        <v>1101.3699999999999</v>
      </c>
      <c r="BU518">
        <f>SUMIF('ФСС ЯН'!$A$5:$A$375,A518,'ФСС ЯН'!$B$5:$B$375)</f>
        <v>626.27</v>
      </c>
      <c r="BV518">
        <f>SUMIF('ФСС НС ЯН'!$A$5:$A$375,A518,'ФСС НС ЯН'!$B$5:$B$375)</f>
        <v>453.5</v>
      </c>
      <c r="BW518">
        <f t="shared" si="245"/>
        <v>0</v>
      </c>
      <c r="BX518">
        <f t="shared" si="246"/>
        <v>0</v>
      </c>
      <c r="BY518">
        <f t="shared" si="247"/>
        <v>0</v>
      </c>
      <c r="BZ518">
        <f t="shared" si="248"/>
        <v>0</v>
      </c>
      <c r="CA518">
        <f t="shared" si="249"/>
        <v>0</v>
      </c>
      <c r="CB518">
        <f t="shared" si="250"/>
        <v>0</v>
      </c>
    </row>
    <row r="519" spans="1:80" s="42" customFormat="1" ht="11.1" customHeight="1" outlineLevel="1" collapsed="1" x14ac:dyDescent="0.2">
      <c r="A519" s="38" t="s">
        <v>522</v>
      </c>
      <c r="B519" s="66">
        <f>B523+B526+B520</f>
        <v>5</v>
      </c>
      <c r="C519" s="98"/>
      <c r="D519" s="39">
        <v>264819.32</v>
      </c>
      <c r="E519" s="39">
        <v>329336.24</v>
      </c>
      <c r="F519" s="39">
        <v>8400.2099999999991</v>
      </c>
      <c r="G519" s="39">
        <v>112812.5</v>
      </c>
      <c r="H519" s="39">
        <v>14062.5</v>
      </c>
      <c r="I519" s="40"/>
      <c r="J519" s="39">
        <v>16562.5</v>
      </c>
      <c r="K519" s="40"/>
      <c r="L519" s="40"/>
      <c r="M519" s="40"/>
      <c r="N519" s="40"/>
      <c r="O519" s="40"/>
      <c r="P519" s="40"/>
      <c r="Q519" s="40"/>
      <c r="R519" s="40"/>
      <c r="S519" s="40"/>
      <c r="T519" s="40"/>
      <c r="U519" s="39">
        <v>167633.48000000001</v>
      </c>
      <c r="V519" s="40"/>
      <c r="W519" s="40"/>
      <c r="X519" s="41"/>
      <c r="Y519" s="40"/>
      <c r="Z519" s="40"/>
      <c r="AA519" s="40"/>
      <c r="AB519" s="40"/>
      <c r="AC519" s="40"/>
      <c r="AD519" s="39">
        <v>9865.0499999999993</v>
      </c>
      <c r="AE519" s="40"/>
      <c r="AF519" s="40"/>
      <c r="AG519" s="39">
        <v>4770</v>
      </c>
      <c r="AH519" s="39">
        <v>4770</v>
      </c>
      <c r="AI519" s="39">
        <v>42107</v>
      </c>
      <c r="AJ519" s="40"/>
      <c r="AK519" s="40"/>
      <c r="AL519" s="40"/>
      <c r="AM519" s="40"/>
      <c r="AN519" s="40"/>
      <c r="AO519" s="39">
        <v>42107</v>
      </c>
      <c r="AP519" s="39">
        <v>499078.06</v>
      </c>
      <c r="AQ519" s="39">
        <v>154475.69</v>
      </c>
      <c r="AR519" s="39">
        <v>273402.37</v>
      </c>
      <c r="AS519" s="40"/>
      <c r="AT519" s="39">
        <v>71200</v>
      </c>
      <c r="AU519" s="40"/>
      <c r="AV519" s="39">
        <v>52970.5</v>
      </c>
      <c r="AW519" s="39"/>
      <c r="AX519" s="39"/>
      <c r="AY519" s="39"/>
      <c r="AZ519" s="39"/>
      <c r="BA519" s="39"/>
      <c r="BB519" s="39"/>
      <c r="BC519" s="39"/>
      <c r="BD519" s="39"/>
      <c r="BE519" s="39"/>
      <c r="BF519" s="39"/>
      <c r="BG519" s="39"/>
      <c r="BH519" s="39"/>
      <c r="BI519" s="39"/>
      <c r="BJ519" s="39"/>
      <c r="BK519" s="39"/>
      <c r="BL519" s="39"/>
      <c r="BM519" s="39"/>
      <c r="BN519" s="39"/>
      <c r="BO519" s="39"/>
      <c r="BP519" s="39"/>
      <c r="BQ519" s="39"/>
      <c r="BR519" s="66">
        <f t="shared" ref="BR519:BV519" si="259">BR523+BR526+BR520</f>
        <v>73503.37</v>
      </c>
      <c r="BS519" s="66"/>
      <c r="BT519" s="66">
        <f t="shared" si="259"/>
        <v>17039.419999999998</v>
      </c>
      <c r="BU519" s="66">
        <f t="shared" si="259"/>
        <v>9689.09</v>
      </c>
      <c r="BV519" s="66">
        <f t="shared" si="259"/>
        <v>7016.23</v>
      </c>
      <c r="BW519">
        <f t="shared" si="245"/>
        <v>0</v>
      </c>
      <c r="BX519">
        <f t="shared" si="246"/>
        <v>0</v>
      </c>
      <c r="BY519">
        <f t="shared" si="247"/>
        <v>0</v>
      </c>
      <c r="BZ519">
        <f t="shared" si="248"/>
        <v>0</v>
      </c>
      <c r="CA519">
        <f t="shared" si="249"/>
        <v>0</v>
      </c>
      <c r="CB519">
        <f t="shared" si="250"/>
        <v>0</v>
      </c>
    </row>
    <row r="520" spans="1:80" s="27" customFormat="1" ht="11.1" hidden="1" customHeight="1" outlineLevel="2" collapsed="1" x14ac:dyDescent="0.2">
      <c r="A520" s="46" t="s">
        <v>177</v>
      </c>
      <c r="B520" s="63">
        <f>SUM(B521:B522)</f>
        <v>2</v>
      </c>
      <c r="C520" s="100"/>
      <c r="D520" s="34">
        <v>117278.73</v>
      </c>
      <c r="E520" s="34">
        <v>119386.82</v>
      </c>
      <c r="F520" s="26"/>
      <c r="G520" s="34">
        <v>45000</v>
      </c>
      <c r="H520" s="34">
        <v>14062.5</v>
      </c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34">
        <v>60324.32</v>
      </c>
      <c r="V520" s="26"/>
      <c r="W520" s="26"/>
      <c r="X520" s="25"/>
      <c r="Y520" s="26"/>
      <c r="Z520" s="26"/>
      <c r="AA520" s="26"/>
      <c r="AB520" s="26"/>
      <c r="AC520" s="26"/>
      <c r="AD520" s="26"/>
      <c r="AE520" s="26"/>
      <c r="AF520" s="26"/>
      <c r="AG520" s="34">
        <v>2650</v>
      </c>
      <c r="AH520" s="34">
        <v>2650</v>
      </c>
      <c r="AI520" s="34">
        <v>15865</v>
      </c>
      <c r="AJ520" s="26"/>
      <c r="AK520" s="26"/>
      <c r="AL520" s="26"/>
      <c r="AM520" s="26"/>
      <c r="AN520" s="26"/>
      <c r="AO520" s="34">
        <v>15865</v>
      </c>
      <c r="AP520" s="34">
        <v>201461.05</v>
      </c>
      <c r="AQ520" s="34">
        <v>52482.32</v>
      </c>
      <c r="AR520" s="34">
        <v>117278.73</v>
      </c>
      <c r="AS520" s="26"/>
      <c r="AT520" s="34">
        <v>31700</v>
      </c>
      <c r="AU520" s="26"/>
      <c r="AV520" s="34">
        <v>19339.5</v>
      </c>
      <c r="AW520" s="34"/>
      <c r="AX520" s="34"/>
      <c r="AY520" s="34"/>
      <c r="AZ520" s="34"/>
      <c r="BA520" s="34"/>
      <c r="BB520" s="34"/>
      <c r="BC520" s="34"/>
      <c r="BD520" s="34"/>
      <c r="BE520" s="34"/>
      <c r="BF520" s="34"/>
      <c r="BG520" s="34"/>
      <c r="BH520" s="34"/>
      <c r="BI520" s="34"/>
      <c r="BJ520" s="34"/>
      <c r="BK520" s="34"/>
      <c r="BL520" s="34"/>
      <c r="BM520" s="34"/>
      <c r="BN520" s="34"/>
      <c r="BO520" s="34"/>
      <c r="BP520" s="34"/>
      <c r="BQ520" s="34"/>
      <c r="BR520" s="63">
        <f t="shared" ref="BR520:BV520" si="260">SUM(BR521:BR522)</f>
        <v>26848.1</v>
      </c>
      <c r="BS520" s="63"/>
      <c r="BT520" s="63">
        <f t="shared" si="260"/>
        <v>6223.8799999999992</v>
      </c>
      <c r="BU520" s="63">
        <f t="shared" si="260"/>
        <v>3539.07</v>
      </c>
      <c r="BV520" s="63">
        <f t="shared" si="260"/>
        <v>2562.77</v>
      </c>
      <c r="BW520">
        <f t="shared" si="245"/>
        <v>0</v>
      </c>
      <c r="BX520">
        <f t="shared" si="246"/>
        <v>0</v>
      </c>
      <c r="BY520">
        <f t="shared" si="247"/>
        <v>0</v>
      </c>
      <c r="BZ520">
        <f t="shared" si="248"/>
        <v>0</v>
      </c>
      <c r="CA520">
        <f t="shared" si="249"/>
        <v>0</v>
      </c>
      <c r="CB520">
        <f t="shared" si="250"/>
        <v>0</v>
      </c>
    </row>
    <row r="521" spans="1:80" ht="11.1" hidden="1" customHeight="1" outlineLevel="3" x14ac:dyDescent="0.2">
      <c r="A521" s="11" t="s">
        <v>523</v>
      </c>
      <c r="B521" s="64">
        <f t="shared" si="244"/>
        <v>1</v>
      </c>
      <c r="C521" s="37"/>
      <c r="D521" s="17">
        <v>58779</v>
      </c>
      <c r="E521" s="17">
        <v>74386.820000000007</v>
      </c>
      <c r="F521" s="13"/>
      <c r="G521" s="13"/>
      <c r="H521" s="17">
        <v>14062.5</v>
      </c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7">
        <v>60324.32</v>
      </c>
      <c r="V521" s="13"/>
      <c r="W521" s="13"/>
      <c r="X521" s="12"/>
      <c r="Y521" s="13"/>
      <c r="Z521" s="13"/>
      <c r="AA521" s="13"/>
      <c r="AB521" s="13"/>
      <c r="AC521" s="13"/>
      <c r="AD521" s="13"/>
      <c r="AE521" s="13"/>
      <c r="AF521" s="13"/>
      <c r="AG521" s="16">
        <v>160</v>
      </c>
      <c r="AH521" s="16">
        <v>160</v>
      </c>
      <c r="AI521" s="17">
        <v>9691</v>
      </c>
      <c r="AJ521" s="13"/>
      <c r="AK521" s="13"/>
      <c r="AL521" s="13"/>
      <c r="AM521" s="13"/>
      <c r="AN521" s="13"/>
      <c r="AO521" s="17">
        <v>9691</v>
      </c>
      <c r="AP521" s="17">
        <v>123461.32</v>
      </c>
      <c r="AQ521" s="17">
        <v>52482.32</v>
      </c>
      <c r="AR521" s="17">
        <v>58779</v>
      </c>
      <c r="AS521" s="13"/>
      <c r="AT521" s="17">
        <v>12200</v>
      </c>
      <c r="AU521" s="13"/>
      <c r="AV521" s="16">
        <v>13.5</v>
      </c>
      <c r="AW521" s="92"/>
      <c r="AX521" s="92"/>
      <c r="AY521" s="92"/>
      <c r="AZ521" s="92"/>
      <c r="BA521" s="92"/>
      <c r="BB521" s="92"/>
      <c r="BC521" s="92"/>
      <c r="BD521" s="92"/>
      <c r="BE521" s="92"/>
      <c r="BF521" s="92"/>
      <c r="BG521" s="92"/>
      <c r="BH521" s="92"/>
      <c r="BI521" s="92"/>
      <c r="BJ521" s="92"/>
      <c r="BK521" s="92"/>
      <c r="BL521" s="92"/>
      <c r="BM521" s="92"/>
      <c r="BN521" s="92"/>
      <c r="BO521" s="92"/>
      <c r="BP521" s="92"/>
      <c r="BQ521" s="92"/>
      <c r="BR521">
        <f>SUMIF('ОПС ЯН'!$A$5:$A$375,A521,'ОПС ЯН'!$B$5:$B$375)</f>
        <v>16400.3</v>
      </c>
      <c r="BT521">
        <f>SUMIF('ФОМС ЯН'!$A$5:$A$360,A521,'ФОМС ЯН'!$B$5:$B$360)</f>
        <v>3801.89</v>
      </c>
      <c r="BU521">
        <f>SUMIF('ФСС ЯН'!$A$5:$A$375,A521,'ФСС ЯН'!$B$5:$B$375)</f>
        <v>2161.86</v>
      </c>
      <c r="BV521">
        <f>SUMIF('ФСС НС ЯН'!$A$5:$A$375,A521,'ФСС НС ЯН'!$B$5:$B$375)</f>
        <v>1565.48</v>
      </c>
      <c r="BW521">
        <f t="shared" si="245"/>
        <v>0</v>
      </c>
      <c r="BX521">
        <f t="shared" si="246"/>
        <v>0</v>
      </c>
      <c r="BY521">
        <f t="shared" si="247"/>
        <v>0</v>
      </c>
      <c r="BZ521">
        <f t="shared" si="248"/>
        <v>0</v>
      </c>
      <c r="CA521">
        <f t="shared" si="249"/>
        <v>0</v>
      </c>
      <c r="CB521">
        <f t="shared" si="250"/>
        <v>0</v>
      </c>
    </row>
    <row r="522" spans="1:80" ht="11.1" hidden="1" customHeight="1" outlineLevel="3" x14ac:dyDescent="0.2">
      <c r="A522" s="11" t="s">
        <v>524</v>
      </c>
      <c r="B522" s="64">
        <f t="shared" ref="B522:B585" si="261">COUNTIF(E522,"&gt;0")</f>
        <v>1</v>
      </c>
      <c r="C522" s="37"/>
      <c r="D522" s="17">
        <v>58499.73</v>
      </c>
      <c r="E522" s="17">
        <v>45000</v>
      </c>
      <c r="F522" s="13"/>
      <c r="G522" s="17">
        <v>45000</v>
      </c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7">
        <v>2490</v>
      </c>
      <c r="AH522" s="17">
        <v>2490</v>
      </c>
      <c r="AI522" s="17">
        <v>6174</v>
      </c>
      <c r="AJ522" s="13"/>
      <c r="AK522" s="13"/>
      <c r="AL522" s="13"/>
      <c r="AM522" s="13"/>
      <c r="AN522" s="13"/>
      <c r="AO522" s="17">
        <v>6174</v>
      </c>
      <c r="AP522" s="17">
        <v>77999.73</v>
      </c>
      <c r="AQ522" s="13"/>
      <c r="AR522" s="17">
        <v>58499.73</v>
      </c>
      <c r="AS522" s="13"/>
      <c r="AT522" s="17">
        <v>19500</v>
      </c>
      <c r="AU522" s="13"/>
      <c r="AV522" s="17">
        <v>19326</v>
      </c>
      <c r="AW522" s="93"/>
      <c r="AX522" s="93"/>
      <c r="AY522" s="93"/>
      <c r="AZ522" s="93"/>
      <c r="BA522" s="93"/>
      <c r="BB522" s="93"/>
      <c r="BC522" s="93"/>
      <c r="BD522" s="93"/>
      <c r="BE522" s="93"/>
      <c r="BF522" s="93"/>
      <c r="BG522" s="93"/>
      <c r="BH522" s="93"/>
      <c r="BI522" s="93"/>
      <c r="BJ522" s="93"/>
      <c r="BK522" s="93"/>
      <c r="BL522" s="93"/>
      <c r="BM522" s="93"/>
      <c r="BN522" s="93"/>
      <c r="BO522" s="93"/>
      <c r="BP522" s="93"/>
      <c r="BQ522" s="93"/>
      <c r="BR522">
        <f>SUMIF('ОПС ЯН'!$A$5:$A$375,A522,'ОПС ЯН'!$B$5:$B$375)</f>
        <v>10447.799999999999</v>
      </c>
      <c r="BT522">
        <f>SUMIF('ФОМС ЯН'!$A$5:$A$360,A522,'ФОМС ЯН'!$B$5:$B$360)</f>
        <v>2421.9899999999998</v>
      </c>
      <c r="BU522">
        <f>SUMIF('ФСС ЯН'!$A$5:$A$375,A522,'ФСС ЯН'!$B$5:$B$375)</f>
        <v>1377.21</v>
      </c>
      <c r="BV522">
        <f>SUMIF('ФСС НС ЯН'!$A$5:$A$375,A522,'ФСС НС ЯН'!$B$5:$B$375)</f>
        <v>997.29</v>
      </c>
      <c r="BW522">
        <f t="shared" ref="BW522:BW585" si="262">IF(AA522&gt;0,AA522*13%,0)</f>
        <v>0</v>
      </c>
      <c r="BX522">
        <f t="shared" ref="BX522:BX585" si="263">IF($AA$9&gt;0,$AA$9*22%,0)</f>
        <v>0</v>
      </c>
      <c r="BY522">
        <f t="shared" ref="BY522:BY585" si="264">IF($AA$9&gt;0,$AA$9*0%,0)</f>
        <v>0</v>
      </c>
      <c r="BZ522">
        <f t="shared" ref="BZ522:BZ585" si="265">IF($AA$9&gt;0,$AA$9*5.1%,0)</f>
        <v>0</v>
      </c>
      <c r="CA522">
        <f t="shared" ref="CA522:CA585" si="266">IF($AA$9&gt;0,$AA$9*2.9%,0)</f>
        <v>0</v>
      </c>
      <c r="CB522">
        <f t="shared" ref="CB522:CB585" si="267">IF($AA$9&gt;0,$AA$9*2.1%,0)</f>
        <v>0</v>
      </c>
    </row>
    <row r="523" spans="1:80" s="27" customFormat="1" ht="11.1" hidden="1" customHeight="1" outlineLevel="2" collapsed="1" x14ac:dyDescent="0.2">
      <c r="A523" s="46" t="s">
        <v>179</v>
      </c>
      <c r="B523" s="63">
        <f>SUM(B524:B525)</f>
        <v>2</v>
      </c>
      <c r="C523" s="100"/>
      <c r="D523" s="34">
        <v>79770.59</v>
      </c>
      <c r="E523" s="34">
        <v>77209.75</v>
      </c>
      <c r="F523" s="26"/>
      <c r="G523" s="34">
        <v>21875</v>
      </c>
      <c r="H523" s="26"/>
      <c r="I523" s="26"/>
      <c r="J523" s="34">
        <v>16562.5</v>
      </c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34">
        <v>28907.200000000001</v>
      </c>
      <c r="V523" s="26"/>
      <c r="W523" s="26"/>
      <c r="X523" s="25"/>
      <c r="Y523" s="26"/>
      <c r="Z523" s="26"/>
      <c r="AA523" s="26"/>
      <c r="AB523" s="26"/>
      <c r="AC523" s="26"/>
      <c r="AD523" s="34">
        <v>9865.0499999999993</v>
      </c>
      <c r="AE523" s="26"/>
      <c r="AF523" s="26"/>
      <c r="AG523" s="34">
        <v>2120</v>
      </c>
      <c r="AH523" s="34">
        <v>2120</v>
      </c>
      <c r="AI523" s="34">
        <v>8986</v>
      </c>
      <c r="AJ523" s="26"/>
      <c r="AK523" s="26"/>
      <c r="AL523" s="26"/>
      <c r="AM523" s="26"/>
      <c r="AN523" s="26"/>
      <c r="AO523" s="34">
        <v>8986</v>
      </c>
      <c r="AP523" s="34">
        <v>131528.84</v>
      </c>
      <c r="AQ523" s="34">
        <v>26475.200000000001</v>
      </c>
      <c r="AR523" s="34">
        <v>88353.64</v>
      </c>
      <c r="AS523" s="26"/>
      <c r="AT523" s="34">
        <v>16700</v>
      </c>
      <c r="AU523" s="26"/>
      <c r="AV523" s="34">
        <v>16465.5</v>
      </c>
      <c r="AW523" s="34"/>
      <c r="AX523" s="34"/>
      <c r="AY523" s="34"/>
      <c r="AZ523" s="34"/>
      <c r="BA523" s="34"/>
      <c r="BB523" s="34"/>
      <c r="BC523" s="34"/>
      <c r="BD523" s="34"/>
      <c r="BE523" s="34"/>
      <c r="BF523" s="34"/>
      <c r="BG523" s="34"/>
      <c r="BH523" s="34"/>
      <c r="BI523" s="34"/>
      <c r="BJ523" s="34"/>
      <c r="BK523" s="34"/>
      <c r="BL523" s="34"/>
      <c r="BM523" s="34"/>
      <c r="BN523" s="34"/>
      <c r="BO523" s="34"/>
      <c r="BP523" s="34"/>
      <c r="BQ523" s="34"/>
      <c r="BR523" s="63">
        <f t="shared" ref="BR523:BV523" si="268">SUM(BR524:BR525)</f>
        <v>17452.54</v>
      </c>
      <c r="BS523" s="63"/>
      <c r="BT523" s="63">
        <f t="shared" si="268"/>
        <v>4045.8199999999997</v>
      </c>
      <c r="BU523" s="63">
        <f t="shared" si="268"/>
        <v>2300.5700000000002</v>
      </c>
      <c r="BV523" s="63">
        <f t="shared" si="268"/>
        <v>1665.93</v>
      </c>
      <c r="BW523">
        <f t="shared" si="262"/>
        <v>0</v>
      </c>
      <c r="BX523">
        <f t="shared" si="263"/>
        <v>0</v>
      </c>
      <c r="BY523">
        <f t="shared" si="264"/>
        <v>0</v>
      </c>
      <c r="BZ523">
        <f t="shared" si="265"/>
        <v>0</v>
      </c>
      <c r="CA523">
        <f t="shared" si="266"/>
        <v>0</v>
      </c>
      <c r="CB523">
        <f t="shared" si="267"/>
        <v>0</v>
      </c>
    </row>
    <row r="524" spans="1:80" ht="11.1" hidden="1" customHeight="1" outlineLevel="3" x14ac:dyDescent="0.2">
      <c r="A524" s="11" t="s">
        <v>525</v>
      </c>
      <c r="B524" s="64">
        <f t="shared" si="261"/>
        <v>1</v>
      </c>
      <c r="C524" s="37"/>
      <c r="D524" s="17">
        <v>26724.59</v>
      </c>
      <c r="E524" s="17">
        <v>9865.0499999999993</v>
      </c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2"/>
      <c r="Y524" s="13"/>
      <c r="Z524" s="13"/>
      <c r="AA524" s="13"/>
      <c r="AB524" s="13"/>
      <c r="AC524" s="13"/>
      <c r="AD524" s="17">
        <v>9865.0499999999993</v>
      </c>
      <c r="AE524" s="13"/>
      <c r="AF524" s="13"/>
      <c r="AG524" s="13"/>
      <c r="AH524" s="13"/>
      <c r="AI524" s="17">
        <v>1282</v>
      </c>
      <c r="AJ524" s="13"/>
      <c r="AK524" s="13"/>
      <c r="AL524" s="13"/>
      <c r="AM524" s="13"/>
      <c r="AN524" s="13"/>
      <c r="AO524" s="17">
        <v>1282</v>
      </c>
      <c r="AP524" s="17">
        <v>35307.64</v>
      </c>
      <c r="AQ524" s="13"/>
      <c r="AR524" s="17">
        <v>35307.64</v>
      </c>
      <c r="AS524" s="13"/>
      <c r="AT524" s="13"/>
      <c r="AU524" s="13"/>
      <c r="AV524" s="13"/>
      <c r="AW524" s="95"/>
      <c r="AX524" s="95"/>
      <c r="AY524" s="95"/>
      <c r="AZ524" s="95"/>
      <c r="BA524" s="95"/>
      <c r="BB524" s="95"/>
      <c r="BC524" s="95"/>
      <c r="BD524" s="95"/>
      <c r="BE524" s="95"/>
      <c r="BF524" s="95"/>
      <c r="BG524" s="95"/>
      <c r="BH524" s="95"/>
      <c r="BI524" s="95"/>
      <c r="BJ524" s="95"/>
      <c r="BK524" s="95"/>
      <c r="BL524" s="95"/>
      <c r="BM524" s="95"/>
      <c r="BN524" s="95"/>
      <c r="BO524" s="95"/>
      <c r="BP524" s="95"/>
      <c r="BQ524" s="95"/>
      <c r="BR524">
        <f>SUMIF('ОПС ЯН'!$A$5:$A$375,A524,'ОПС ЯН'!$B$5:$B$375)</f>
        <v>2170.31</v>
      </c>
      <c r="BT524">
        <f>SUMIF('ФОМС ЯН'!$A$5:$A$360,A524,'ФОМС ЯН'!$B$5:$B$360)</f>
        <v>503.12</v>
      </c>
      <c r="BU524">
        <f>SUMIF('ФСС ЯН'!$A$5:$A$375,A524,'ФСС ЯН'!$B$5:$B$375)</f>
        <v>286.08999999999997</v>
      </c>
      <c r="BV524">
        <f>SUMIF('ФСС НС ЯН'!$A$5:$A$375,A524,'ФСС НС ЯН'!$B$5:$B$375)</f>
        <v>207.17</v>
      </c>
      <c r="BW524">
        <f t="shared" si="262"/>
        <v>0</v>
      </c>
      <c r="BX524">
        <f t="shared" si="263"/>
        <v>0</v>
      </c>
      <c r="BY524">
        <f t="shared" si="264"/>
        <v>0</v>
      </c>
      <c r="BZ524">
        <f t="shared" si="265"/>
        <v>0</v>
      </c>
      <c r="CA524">
        <f t="shared" si="266"/>
        <v>0</v>
      </c>
      <c r="CB524">
        <f t="shared" si="267"/>
        <v>0</v>
      </c>
    </row>
    <row r="525" spans="1:80" ht="11.1" hidden="1" customHeight="1" outlineLevel="3" x14ac:dyDescent="0.2">
      <c r="A525" s="11" t="s">
        <v>526</v>
      </c>
      <c r="B525" s="64">
        <f t="shared" si="261"/>
        <v>1</v>
      </c>
      <c r="C525" s="37"/>
      <c r="D525" s="17">
        <v>53046</v>
      </c>
      <c r="E525" s="17">
        <v>67344.7</v>
      </c>
      <c r="F525" s="13"/>
      <c r="G525" s="17">
        <v>21875</v>
      </c>
      <c r="H525" s="13"/>
      <c r="I525" s="13"/>
      <c r="J525" s="17">
        <v>16562.5</v>
      </c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7">
        <v>28907.200000000001</v>
      </c>
      <c r="V525" s="13"/>
      <c r="W525" s="13"/>
      <c r="X525" s="12"/>
      <c r="Y525" s="13"/>
      <c r="Z525" s="13"/>
      <c r="AA525" s="13"/>
      <c r="AB525" s="13"/>
      <c r="AC525" s="13"/>
      <c r="AD525" s="13"/>
      <c r="AE525" s="13"/>
      <c r="AF525" s="13"/>
      <c r="AG525" s="17">
        <v>2120</v>
      </c>
      <c r="AH525" s="17">
        <v>2120</v>
      </c>
      <c r="AI525" s="17">
        <v>7704</v>
      </c>
      <c r="AJ525" s="13"/>
      <c r="AK525" s="13"/>
      <c r="AL525" s="13"/>
      <c r="AM525" s="13"/>
      <c r="AN525" s="13"/>
      <c r="AO525" s="17">
        <v>7704</v>
      </c>
      <c r="AP525" s="17">
        <v>96221.2</v>
      </c>
      <c r="AQ525" s="17">
        <v>26475.200000000001</v>
      </c>
      <c r="AR525" s="17">
        <v>53046</v>
      </c>
      <c r="AS525" s="13"/>
      <c r="AT525" s="17">
        <v>16700</v>
      </c>
      <c r="AU525" s="13"/>
      <c r="AV525" s="17">
        <v>16465.5</v>
      </c>
      <c r="AW525" s="93"/>
      <c r="AX525" s="93"/>
      <c r="AY525" s="93"/>
      <c r="AZ525" s="93"/>
      <c r="BA525" s="93"/>
      <c r="BB525" s="93"/>
      <c r="BC525" s="93"/>
      <c r="BD525" s="93"/>
      <c r="BE525" s="93"/>
      <c r="BF525" s="93"/>
      <c r="BG525" s="93"/>
      <c r="BH525" s="93"/>
      <c r="BI525" s="93"/>
      <c r="BJ525" s="93"/>
      <c r="BK525" s="93"/>
      <c r="BL525" s="93"/>
      <c r="BM525" s="93"/>
      <c r="BN525" s="93"/>
      <c r="BO525" s="93"/>
      <c r="BP525" s="93"/>
      <c r="BQ525" s="93"/>
      <c r="BR525">
        <f>SUMIF('ОПС ЯН'!$A$5:$A$375,A525,'ОПС ЯН'!$B$5:$B$375)</f>
        <v>15282.23</v>
      </c>
      <c r="BT525">
        <f>SUMIF('ФОМС ЯН'!$A$5:$A$360,A525,'ФОМС ЯН'!$B$5:$B$360)</f>
        <v>3542.7</v>
      </c>
      <c r="BU525">
        <f>SUMIF('ФСС ЯН'!$A$5:$A$375,A525,'ФСС ЯН'!$B$5:$B$375)</f>
        <v>2014.48</v>
      </c>
      <c r="BV525">
        <f>SUMIF('ФСС НС ЯН'!$A$5:$A$375,A525,'ФСС НС ЯН'!$B$5:$B$375)</f>
        <v>1458.76</v>
      </c>
      <c r="BW525">
        <f t="shared" si="262"/>
        <v>0</v>
      </c>
      <c r="BX525">
        <f t="shared" si="263"/>
        <v>0</v>
      </c>
      <c r="BY525">
        <f t="shared" si="264"/>
        <v>0</v>
      </c>
      <c r="BZ525">
        <f t="shared" si="265"/>
        <v>0</v>
      </c>
      <c r="CA525">
        <f t="shared" si="266"/>
        <v>0</v>
      </c>
      <c r="CB525">
        <f t="shared" si="267"/>
        <v>0</v>
      </c>
    </row>
    <row r="526" spans="1:80" s="27" customFormat="1" ht="11.1" hidden="1" customHeight="1" outlineLevel="2" collapsed="1" x14ac:dyDescent="0.2">
      <c r="A526" s="46" t="s">
        <v>527</v>
      </c>
      <c r="B526" s="63">
        <f>SUM(B527)</f>
        <v>1</v>
      </c>
      <c r="C526" s="100"/>
      <c r="D526" s="34">
        <v>67770</v>
      </c>
      <c r="E526" s="34">
        <v>132739.67000000001</v>
      </c>
      <c r="F526" s="34">
        <v>8400.2099999999991</v>
      </c>
      <c r="G526" s="34">
        <v>45937.5</v>
      </c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34">
        <v>78401.960000000006</v>
      </c>
      <c r="V526" s="26"/>
      <c r="W526" s="26"/>
      <c r="X526" s="25"/>
      <c r="Y526" s="26"/>
      <c r="Z526" s="26"/>
      <c r="AA526" s="26"/>
      <c r="AB526" s="26"/>
      <c r="AC526" s="26"/>
      <c r="AD526" s="26"/>
      <c r="AE526" s="26"/>
      <c r="AF526" s="26"/>
      <c r="AG526" s="26"/>
      <c r="AH526" s="26"/>
      <c r="AI526" s="34">
        <v>17256</v>
      </c>
      <c r="AJ526" s="26"/>
      <c r="AK526" s="26"/>
      <c r="AL526" s="26"/>
      <c r="AM526" s="26"/>
      <c r="AN526" s="26"/>
      <c r="AO526" s="34">
        <v>17256</v>
      </c>
      <c r="AP526" s="34">
        <v>166088.17000000001</v>
      </c>
      <c r="AQ526" s="34">
        <v>75518.17</v>
      </c>
      <c r="AR526" s="34">
        <v>67770</v>
      </c>
      <c r="AS526" s="26"/>
      <c r="AT526" s="34">
        <v>22800</v>
      </c>
      <c r="AU526" s="26"/>
      <c r="AV526" s="34">
        <v>17165.5</v>
      </c>
      <c r="AW526" s="34"/>
      <c r="AX526" s="34"/>
      <c r="AY526" s="34"/>
      <c r="AZ526" s="34"/>
      <c r="BA526" s="34"/>
      <c r="BB526" s="34"/>
      <c r="BC526" s="34"/>
      <c r="BD526" s="34"/>
      <c r="BE526" s="34"/>
      <c r="BF526" s="34"/>
      <c r="BG526" s="34"/>
      <c r="BH526" s="34"/>
      <c r="BI526" s="34"/>
      <c r="BJ526" s="34"/>
      <c r="BK526" s="34"/>
      <c r="BL526" s="34"/>
      <c r="BM526" s="34"/>
      <c r="BN526" s="34"/>
      <c r="BO526" s="34"/>
      <c r="BP526" s="34"/>
      <c r="BQ526" s="34"/>
      <c r="BR526" s="63">
        <f t="shared" ref="BR526:BV526" si="269">SUM(BR527)</f>
        <v>29202.73</v>
      </c>
      <c r="BS526" s="63"/>
      <c r="BT526" s="63">
        <f t="shared" si="269"/>
        <v>6769.72</v>
      </c>
      <c r="BU526" s="63">
        <f t="shared" si="269"/>
        <v>3849.45</v>
      </c>
      <c r="BV526" s="63">
        <f t="shared" si="269"/>
        <v>2787.53</v>
      </c>
      <c r="BW526">
        <f t="shared" si="262"/>
        <v>0</v>
      </c>
      <c r="BX526">
        <f t="shared" si="263"/>
        <v>0</v>
      </c>
      <c r="BY526">
        <f t="shared" si="264"/>
        <v>0</v>
      </c>
      <c r="BZ526">
        <f t="shared" si="265"/>
        <v>0</v>
      </c>
      <c r="CA526">
        <f t="shared" si="266"/>
        <v>0</v>
      </c>
      <c r="CB526">
        <f t="shared" si="267"/>
        <v>0</v>
      </c>
    </row>
    <row r="527" spans="1:80" ht="11.1" hidden="1" customHeight="1" outlineLevel="3" x14ac:dyDescent="0.2">
      <c r="A527" s="11" t="s">
        <v>528</v>
      </c>
      <c r="B527" s="64">
        <f t="shared" si="261"/>
        <v>1</v>
      </c>
      <c r="C527" s="37"/>
      <c r="D527" s="17">
        <v>67770</v>
      </c>
      <c r="E527" s="17">
        <v>132739.67000000001</v>
      </c>
      <c r="F527" s="17">
        <v>8400.2099999999991</v>
      </c>
      <c r="G527" s="17">
        <v>45937.5</v>
      </c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7">
        <v>78401.960000000006</v>
      </c>
      <c r="V527" s="13"/>
      <c r="W527" s="13"/>
      <c r="X527" s="12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7">
        <v>17256</v>
      </c>
      <c r="AJ527" s="13"/>
      <c r="AK527" s="13"/>
      <c r="AL527" s="13"/>
      <c r="AM527" s="13"/>
      <c r="AN527" s="13"/>
      <c r="AO527" s="17">
        <v>17256</v>
      </c>
      <c r="AP527" s="17">
        <v>166088.17000000001</v>
      </c>
      <c r="AQ527" s="17">
        <v>75518.17</v>
      </c>
      <c r="AR527" s="17">
        <v>67770</v>
      </c>
      <c r="AS527" s="13"/>
      <c r="AT527" s="17">
        <v>22800</v>
      </c>
      <c r="AU527" s="13"/>
      <c r="AV527" s="17">
        <v>17165.5</v>
      </c>
      <c r="AW527" s="93"/>
      <c r="AX527" s="93"/>
      <c r="AY527" s="93"/>
      <c r="AZ527" s="93"/>
      <c r="BA527" s="93"/>
      <c r="BB527" s="93"/>
      <c r="BC527" s="93"/>
      <c r="BD527" s="93"/>
      <c r="BE527" s="93"/>
      <c r="BF527" s="93"/>
      <c r="BG527" s="93"/>
      <c r="BH527" s="93"/>
      <c r="BI527" s="93"/>
      <c r="BJ527" s="93"/>
      <c r="BK527" s="93"/>
      <c r="BL527" s="93"/>
      <c r="BM527" s="93"/>
      <c r="BN527" s="93"/>
      <c r="BO527" s="93"/>
      <c r="BP527" s="93"/>
      <c r="BQ527" s="93"/>
      <c r="BR527">
        <f>SUMIF('ОПС ЯН'!$A$5:$A$375,A527,'ОПС ЯН'!$B$5:$B$375)</f>
        <v>29202.73</v>
      </c>
      <c r="BT527">
        <f>SUMIF('ФОМС ЯН'!$A$5:$A$360,A527,'ФОМС ЯН'!$B$5:$B$360)</f>
        <v>6769.72</v>
      </c>
      <c r="BU527">
        <f>SUMIF('ФСС ЯН'!$A$5:$A$375,A527,'ФСС ЯН'!$B$5:$B$375)</f>
        <v>3849.45</v>
      </c>
      <c r="BV527">
        <f>SUMIF('ФСС НС ЯН'!$A$5:$A$375,A527,'ФСС НС ЯН'!$B$5:$B$375)</f>
        <v>2787.53</v>
      </c>
      <c r="BW527">
        <f t="shared" si="262"/>
        <v>0</v>
      </c>
      <c r="BX527">
        <f t="shared" si="263"/>
        <v>0</v>
      </c>
      <c r="BY527">
        <f t="shared" si="264"/>
        <v>0</v>
      </c>
      <c r="BZ527">
        <f t="shared" si="265"/>
        <v>0</v>
      </c>
      <c r="CA527">
        <f t="shared" si="266"/>
        <v>0</v>
      </c>
      <c r="CB527">
        <f t="shared" si="267"/>
        <v>0</v>
      </c>
    </row>
    <row r="528" spans="1:80" s="42" customFormat="1" ht="11.1" customHeight="1" outlineLevel="1" collapsed="1" x14ac:dyDescent="0.2">
      <c r="A528" s="38" t="s">
        <v>529</v>
      </c>
      <c r="B528" s="66">
        <f>B529</f>
        <v>1</v>
      </c>
      <c r="C528" s="98"/>
      <c r="D528" s="39">
        <v>45760.27</v>
      </c>
      <c r="E528" s="39">
        <v>52500</v>
      </c>
      <c r="F528" s="40"/>
      <c r="G528" s="39">
        <v>52500</v>
      </c>
      <c r="H528" s="40"/>
      <c r="I528" s="40"/>
      <c r="J528" s="40"/>
      <c r="K528" s="40"/>
      <c r="L528" s="40"/>
      <c r="M528" s="40"/>
      <c r="N528" s="40"/>
      <c r="O528" s="40"/>
      <c r="P528" s="40"/>
      <c r="Q528" s="40"/>
      <c r="R528" s="40"/>
      <c r="S528" s="40"/>
      <c r="T528" s="40"/>
      <c r="U528" s="40"/>
      <c r="V528" s="40"/>
      <c r="W528" s="40"/>
      <c r="X528" s="40"/>
      <c r="Y528" s="40"/>
      <c r="Z528" s="40"/>
      <c r="AA528" s="40"/>
      <c r="AB528" s="40"/>
      <c r="AC528" s="40"/>
      <c r="AD528" s="40"/>
      <c r="AE528" s="40"/>
      <c r="AF528" s="40"/>
      <c r="AG528" s="40"/>
      <c r="AH528" s="40"/>
      <c r="AI528" s="39">
        <v>6825</v>
      </c>
      <c r="AJ528" s="40"/>
      <c r="AK528" s="40"/>
      <c r="AL528" s="40"/>
      <c r="AM528" s="40"/>
      <c r="AN528" s="40"/>
      <c r="AO528" s="39">
        <v>6825</v>
      </c>
      <c r="AP528" s="39">
        <v>68560.27</v>
      </c>
      <c r="AQ528" s="40"/>
      <c r="AR528" s="39">
        <v>45760.27</v>
      </c>
      <c r="AS528" s="40"/>
      <c r="AT528" s="39">
        <v>22800</v>
      </c>
      <c r="AU528" s="40"/>
      <c r="AV528" s="39">
        <v>22875</v>
      </c>
      <c r="AW528" s="39"/>
      <c r="AX528" s="39"/>
      <c r="AY528" s="39"/>
      <c r="AZ528" s="39"/>
      <c r="BA528" s="39"/>
      <c r="BB528" s="39"/>
      <c r="BC528" s="39"/>
      <c r="BD528" s="39"/>
      <c r="BE528" s="39"/>
      <c r="BF528" s="39"/>
      <c r="BG528" s="39"/>
      <c r="BH528" s="39"/>
      <c r="BI528" s="39"/>
      <c r="BJ528" s="39"/>
      <c r="BK528" s="39"/>
      <c r="BL528" s="39"/>
      <c r="BM528" s="39"/>
      <c r="BN528" s="39"/>
      <c r="BO528" s="39"/>
      <c r="BP528" s="39"/>
      <c r="BQ528" s="39"/>
      <c r="BR528" s="66">
        <f t="shared" ref="BR528:BV528" si="270">BR529</f>
        <v>11550</v>
      </c>
      <c r="BS528" s="66"/>
      <c r="BT528" s="66">
        <f t="shared" si="270"/>
        <v>2677.5</v>
      </c>
      <c r="BU528" s="66">
        <f t="shared" si="270"/>
        <v>1522.5</v>
      </c>
      <c r="BV528" s="66">
        <f t="shared" si="270"/>
        <v>1102.5</v>
      </c>
      <c r="BW528">
        <f t="shared" si="262"/>
        <v>0</v>
      </c>
      <c r="BX528">
        <f t="shared" si="263"/>
        <v>0</v>
      </c>
      <c r="BY528">
        <f t="shared" si="264"/>
        <v>0</v>
      </c>
      <c r="BZ528">
        <f t="shared" si="265"/>
        <v>0</v>
      </c>
      <c r="CA528">
        <f t="shared" si="266"/>
        <v>0</v>
      </c>
      <c r="CB528">
        <f t="shared" si="267"/>
        <v>0</v>
      </c>
    </row>
    <row r="529" spans="1:80" s="27" customFormat="1" ht="11.1" hidden="1" customHeight="1" outlineLevel="2" collapsed="1" x14ac:dyDescent="0.2">
      <c r="A529" s="46" t="s">
        <v>530</v>
      </c>
      <c r="B529" s="63">
        <f>SUM(B530)</f>
        <v>1</v>
      </c>
      <c r="C529" s="100"/>
      <c r="D529" s="34">
        <v>45760.27</v>
      </c>
      <c r="E529" s="34">
        <v>52500</v>
      </c>
      <c r="F529" s="26"/>
      <c r="G529" s="34">
        <v>52500</v>
      </c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  <c r="AB529" s="26"/>
      <c r="AC529" s="26"/>
      <c r="AD529" s="26"/>
      <c r="AE529" s="26"/>
      <c r="AF529" s="26"/>
      <c r="AG529" s="26"/>
      <c r="AH529" s="26"/>
      <c r="AI529" s="34">
        <v>6825</v>
      </c>
      <c r="AJ529" s="26"/>
      <c r="AK529" s="26"/>
      <c r="AL529" s="26"/>
      <c r="AM529" s="26"/>
      <c r="AN529" s="26"/>
      <c r="AO529" s="34">
        <v>6825</v>
      </c>
      <c r="AP529" s="34">
        <v>68560.27</v>
      </c>
      <c r="AQ529" s="26"/>
      <c r="AR529" s="34">
        <v>45760.27</v>
      </c>
      <c r="AS529" s="26"/>
      <c r="AT529" s="34">
        <v>22800</v>
      </c>
      <c r="AU529" s="26"/>
      <c r="AV529" s="34">
        <v>22875</v>
      </c>
      <c r="AW529" s="34"/>
      <c r="AX529" s="34"/>
      <c r="AY529" s="34"/>
      <c r="AZ529" s="34"/>
      <c r="BA529" s="34"/>
      <c r="BB529" s="34"/>
      <c r="BC529" s="34"/>
      <c r="BD529" s="34"/>
      <c r="BE529" s="34"/>
      <c r="BF529" s="34"/>
      <c r="BG529" s="34"/>
      <c r="BH529" s="34"/>
      <c r="BI529" s="34"/>
      <c r="BJ529" s="34"/>
      <c r="BK529" s="34"/>
      <c r="BL529" s="34"/>
      <c r="BM529" s="34"/>
      <c r="BN529" s="34"/>
      <c r="BO529" s="34"/>
      <c r="BP529" s="34"/>
      <c r="BQ529" s="34"/>
      <c r="BR529" s="63">
        <f t="shared" ref="BR529:BV529" si="271">SUM(BR530)</f>
        <v>11550</v>
      </c>
      <c r="BS529" s="63"/>
      <c r="BT529" s="63">
        <f t="shared" si="271"/>
        <v>2677.5</v>
      </c>
      <c r="BU529" s="63">
        <f t="shared" si="271"/>
        <v>1522.5</v>
      </c>
      <c r="BV529" s="63">
        <f t="shared" si="271"/>
        <v>1102.5</v>
      </c>
      <c r="BW529">
        <f t="shared" si="262"/>
        <v>0</v>
      </c>
      <c r="BX529">
        <f t="shared" si="263"/>
        <v>0</v>
      </c>
      <c r="BY529">
        <f t="shared" si="264"/>
        <v>0</v>
      </c>
      <c r="BZ529">
        <f t="shared" si="265"/>
        <v>0</v>
      </c>
      <c r="CA529">
        <f t="shared" si="266"/>
        <v>0</v>
      </c>
      <c r="CB529">
        <f t="shared" si="267"/>
        <v>0</v>
      </c>
    </row>
    <row r="530" spans="1:80" ht="11.1" hidden="1" customHeight="1" outlineLevel="3" x14ac:dyDescent="0.2">
      <c r="A530" s="11" t="s">
        <v>531</v>
      </c>
      <c r="B530" s="64">
        <f t="shared" si="261"/>
        <v>1</v>
      </c>
      <c r="C530" s="37"/>
      <c r="D530" s="17">
        <v>45760.27</v>
      </c>
      <c r="E530" s="17">
        <v>52500</v>
      </c>
      <c r="F530" s="13"/>
      <c r="G530" s="17">
        <v>52500</v>
      </c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7">
        <v>6825</v>
      </c>
      <c r="AJ530" s="13"/>
      <c r="AK530" s="13"/>
      <c r="AL530" s="13"/>
      <c r="AM530" s="13"/>
      <c r="AN530" s="13"/>
      <c r="AO530" s="17">
        <v>6825</v>
      </c>
      <c r="AP530" s="17">
        <v>68560.27</v>
      </c>
      <c r="AQ530" s="13"/>
      <c r="AR530" s="17">
        <v>45760.27</v>
      </c>
      <c r="AS530" s="13"/>
      <c r="AT530" s="17">
        <v>22800</v>
      </c>
      <c r="AU530" s="13"/>
      <c r="AV530" s="17">
        <v>22875</v>
      </c>
      <c r="AW530" s="93"/>
      <c r="AX530" s="93"/>
      <c r="AY530" s="93"/>
      <c r="AZ530" s="93"/>
      <c r="BA530" s="93"/>
      <c r="BB530" s="93"/>
      <c r="BC530" s="93"/>
      <c r="BD530" s="93"/>
      <c r="BE530" s="93"/>
      <c r="BF530" s="93"/>
      <c r="BG530" s="93"/>
      <c r="BH530" s="93"/>
      <c r="BI530" s="93"/>
      <c r="BJ530" s="93"/>
      <c r="BK530" s="93"/>
      <c r="BL530" s="93"/>
      <c r="BM530" s="93"/>
      <c r="BN530" s="93"/>
      <c r="BO530" s="93"/>
      <c r="BP530" s="93"/>
      <c r="BQ530" s="93"/>
      <c r="BR530">
        <f>SUMIF('ОПС ЯН'!$A$5:$A$375,A530,'ОПС ЯН'!$B$5:$B$375)</f>
        <v>11550</v>
      </c>
      <c r="BT530">
        <f>SUMIF('ФОМС ЯН'!$A$5:$A$360,A530,'ФОМС ЯН'!$B$5:$B$360)</f>
        <v>2677.5</v>
      </c>
      <c r="BU530">
        <f>SUMIF('ФСС ЯН'!$A$5:$A$375,A530,'ФСС ЯН'!$B$5:$B$375)</f>
        <v>1522.5</v>
      </c>
      <c r="BV530">
        <f>SUMIF('ФСС НС ЯН'!$A$5:$A$375,A530,'ФСС НС ЯН'!$B$5:$B$375)</f>
        <v>1102.5</v>
      </c>
      <c r="BW530">
        <f t="shared" si="262"/>
        <v>0</v>
      </c>
      <c r="BX530">
        <f t="shared" si="263"/>
        <v>0</v>
      </c>
      <c r="BY530">
        <f t="shared" si="264"/>
        <v>0</v>
      </c>
      <c r="BZ530">
        <f t="shared" si="265"/>
        <v>0</v>
      </c>
      <c r="CA530">
        <f t="shared" si="266"/>
        <v>0</v>
      </c>
      <c r="CB530">
        <f t="shared" si="267"/>
        <v>0</v>
      </c>
    </row>
    <row r="531" spans="1:80" s="42" customFormat="1" ht="11.1" customHeight="1" outlineLevel="1" collapsed="1" x14ac:dyDescent="0.2">
      <c r="A531" s="38" t="s">
        <v>532</v>
      </c>
      <c r="B531" s="66">
        <f>B534+B532</f>
        <v>2</v>
      </c>
      <c r="C531" s="98"/>
      <c r="D531" s="39">
        <v>64300</v>
      </c>
      <c r="E531" s="39">
        <v>35000</v>
      </c>
      <c r="F531" s="40"/>
      <c r="G531" s="40"/>
      <c r="H531" s="39">
        <v>35000</v>
      </c>
      <c r="I531" s="40"/>
      <c r="J531" s="40"/>
      <c r="K531" s="40"/>
      <c r="L531" s="40"/>
      <c r="M531" s="40"/>
      <c r="N531" s="40"/>
      <c r="O531" s="40"/>
      <c r="P531" s="40"/>
      <c r="Q531" s="40"/>
      <c r="R531" s="40"/>
      <c r="S531" s="40"/>
      <c r="T531" s="40"/>
      <c r="U531" s="40"/>
      <c r="V531" s="40"/>
      <c r="W531" s="40"/>
      <c r="X531" s="40"/>
      <c r="Y531" s="40"/>
      <c r="Z531" s="40"/>
      <c r="AA531" s="40"/>
      <c r="AB531" s="40"/>
      <c r="AC531" s="40"/>
      <c r="AD531" s="40"/>
      <c r="AE531" s="40"/>
      <c r="AF531" s="40"/>
      <c r="AG531" s="40"/>
      <c r="AH531" s="40"/>
      <c r="AI531" s="39">
        <v>4550</v>
      </c>
      <c r="AJ531" s="40"/>
      <c r="AK531" s="40"/>
      <c r="AL531" s="40"/>
      <c r="AM531" s="40"/>
      <c r="AN531" s="40"/>
      <c r="AO531" s="39">
        <v>4550</v>
      </c>
      <c r="AP531" s="39">
        <v>78300</v>
      </c>
      <c r="AQ531" s="40"/>
      <c r="AR531" s="39">
        <v>64300</v>
      </c>
      <c r="AS531" s="40"/>
      <c r="AT531" s="39">
        <v>14000</v>
      </c>
      <c r="AU531" s="40"/>
      <c r="AV531" s="39">
        <v>16450</v>
      </c>
      <c r="AW531" s="39"/>
      <c r="AX531" s="39"/>
      <c r="AY531" s="39"/>
      <c r="AZ531" s="39"/>
      <c r="BA531" s="39"/>
      <c r="BB531" s="39"/>
      <c r="BC531" s="39"/>
      <c r="BD531" s="39"/>
      <c r="BE531" s="39"/>
      <c r="BF531" s="39"/>
      <c r="BG531" s="39"/>
      <c r="BH531" s="39"/>
      <c r="BI531" s="39"/>
      <c r="BJ531" s="39"/>
      <c r="BK531" s="39"/>
      <c r="BL531" s="39"/>
      <c r="BM531" s="39"/>
      <c r="BN531" s="39"/>
      <c r="BO531" s="39"/>
      <c r="BP531" s="39"/>
      <c r="BQ531" s="39"/>
      <c r="BR531" s="66">
        <f t="shared" ref="BR531:BV531" si="272">BR534+BR532</f>
        <v>7700</v>
      </c>
      <c r="BS531" s="66"/>
      <c r="BT531" s="66">
        <f t="shared" si="272"/>
        <v>1785</v>
      </c>
      <c r="BU531" s="66">
        <f t="shared" si="272"/>
        <v>1015</v>
      </c>
      <c r="BV531" s="66">
        <f t="shared" si="272"/>
        <v>735</v>
      </c>
      <c r="BW531">
        <f t="shared" si="262"/>
        <v>0</v>
      </c>
      <c r="BX531">
        <f t="shared" si="263"/>
        <v>0</v>
      </c>
      <c r="BY531">
        <f t="shared" si="264"/>
        <v>0</v>
      </c>
      <c r="BZ531">
        <f t="shared" si="265"/>
        <v>0</v>
      </c>
      <c r="CA531">
        <f t="shared" si="266"/>
        <v>0</v>
      </c>
      <c r="CB531">
        <f t="shared" si="267"/>
        <v>0</v>
      </c>
    </row>
    <row r="532" spans="1:80" s="27" customFormat="1" ht="11.1" hidden="1" customHeight="1" outlineLevel="2" collapsed="1" x14ac:dyDescent="0.2">
      <c r="A532" s="46"/>
      <c r="B532" s="63">
        <f>SUM(B533)</f>
        <v>0</v>
      </c>
      <c r="C532" s="100"/>
      <c r="D532" s="34">
        <v>17400</v>
      </c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  <c r="AB532" s="26"/>
      <c r="AC532" s="26"/>
      <c r="AD532" s="26"/>
      <c r="AE532" s="26"/>
      <c r="AF532" s="26"/>
      <c r="AG532" s="26"/>
      <c r="AH532" s="26"/>
      <c r="AI532" s="26"/>
      <c r="AJ532" s="26"/>
      <c r="AK532" s="26"/>
      <c r="AL532" s="26"/>
      <c r="AM532" s="26"/>
      <c r="AN532" s="26"/>
      <c r="AO532" s="26"/>
      <c r="AP532" s="34">
        <v>17400</v>
      </c>
      <c r="AQ532" s="26"/>
      <c r="AR532" s="34">
        <v>17400</v>
      </c>
      <c r="AS532" s="26"/>
      <c r="AT532" s="26"/>
      <c r="AU532" s="26"/>
      <c r="AV532" s="26"/>
      <c r="AW532" s="26"/>
      <c r="AX532" s="26"/>
      <c r="AY532" s="26"/>
      <c r="AZ532" s="26"/>
      <c r="BA532" s="26"/>
      <c r="BB532" s="26"/>
      <c r="BC532" s="26"/>
      <c r="BD532" s="26"/>
      <c r="BE532" s="26"/>
      <c r="BF532" s="26"/>
      <c r="BG532" s="26"/>
      <c r="BH532" s="26"/>
      <c r="BI532" s="26"/>
      <c r="BJ532" s="26"/>
      <c r="BK532" s="26"/>
      <c r="BL532" s="26"/>
      <c r="BM532" s="26"/>
      <c r="BN532" s="26"/>
      <c r="BO532" s="26"/>
      <c r="BP532" s="26"/>
      <c r="BQ532" s="26"/>
      <c r="BR532" s="63">
        <f t="shared" ref="BR532:BV532" si="273">SUM(BR533)</f>
        <v>0</v>
      </c>
      <c r="BS532" s="63"/>
      <c r="BT532" s="63">
        <f t="shared" si="273"/>
        <v>0</v>
      </c>
      <c r="BU532" s="63">
        <f t="shared" si="273"/>
        <v>0</v>
      </c>
      <c r="BV532" s="63">
        <f t="shared" si="273"/>
        <v>0</v>
      </c>
      <c r="BW532">
        <f t="shared" si="262"/>
        <v>0</v>
      </c>
      <c r="BX532">
        <f t="shared" si="263"/>
        <v>0</v>
      </c>
      <c r="BY532">
        <f t="shared" si="264"/>
        <v>0</v>
      </c>
      <c r="BZ532">
        <f t="shared" si="265"/>
        <v>0</v>
      </c>
      <c r="CA532">
        <f t="shared" si="266"/>
        <v>0</v>
      </c>
      <c r="CB532">
        <f t="shared" si="267"/>
        <v>0</v>
      </c>
    </row>
    <row r="533" spans="1:80" ht="11.1" hidden="1" customHeight="1" outlineLevel="3" x14ac:dyDescent="0.2">
      <c r="A533" s="11" t="s">
        <v>533</v>
      </c>
      <c r="B533" s="64">
        <f t="shared" si="261"/>
        <v>0</v>
      </c>
      <c r="C533" s="37"/>
      <c r="D533" s="17">
        <v>17400</v>
      </c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7">
        <v>17400</v>
      </c>
      <c r="AQ533" s="13"/>
      <c r="AR533" s="17">
        <v>17400</v>
      </c>
      <c r="AS533" s="13"/>
      <c r="AT533" s="13"/>
      <c r="AU533" s="13"/>
      <c r="AV533" s="13"/>
      <c r="AW533" s="95"/>
      <c r="AX533" s="95"/>
      <c r="AY533" s="95"/>
      <c r="AZ533" s="95"/>
      <c r="BA533" s="95"/>
      <c r="BB533" s="95"/>
      <c r="BC533" s="95"/>
      <c r="BD533" s="95"/>
      <c r="BE533" s="95"/>
      <c r="BF533" s="95"/>
      <c r="BG533" s="95"/>
      <c r="BH533" s="95"/>
      <c r="BI533" s="95"/>
      <c r="BJ533" s="95"/>
      <c r="BK533" s="95"/>
      <c r="BL533" s="95"/>
      <c r="BM533" s="95"/>
      <c r="BN533" s="95"/>
      <c r="BO533" s="95"/>
      <c r="BP533" s="95"/>
      <c r="BQ533" s="95"/>
      <c r="BR533">
        <f>SUMIF('ОПС ЯН'!$A$5:$A$375,A533,'ОПС ЯН'!$B$5:$B$375)</f>
        <v>0</v>
      </c>
      <c r="BT533">
        <f>SUMIF('ФОМС ЯН'!$A$5:$A$360,A533,'ФОМС ЯН'!$B$5:$B$360)</f>
        <v>0</v>
      </c>
      <c r="BU533">
        <f>SUMIF('ФСС ЯН'!$A$5:$A$375,A533,'ФСС ЯН'!$B$5:$B$375)</f>
        <v>0</v>
      </c>
      <c r="BV533">
        <f>SUMIF('ФСС НС ЯН'!$A$5:$A$375,A533,'ФСС НС ЯН'!$B$5:$B$375)</f>
        <v>0</v>
      </c>
      <c r="BW533">
        <f t="shared" si="262"/>
        <v>0</v>
      </c>
      <c r="BX533">
        <f t="shared" si="263"/>
        <v>0</v>
      </c>
      <c r="BY533">
        <f t="shared" si="264"/>
        <v>0</v>
      </c>
      <c r="BZ533">
        <f t="shared" si="265"/>
        <v>0</v>
      </c>
      <c r="CA533">
        <f t="shared" si="266"/>
        <v>0</v>
      </c>
      <c r="CB533">
        <f t="shared" si="267"/>
        <v>0</v>
      </c>
    </row>
    <row r="534" spans="1:80" s="27" customFormat="1" ht="11.1" hidden="1" customHeight="1" outlineLevel="2" collapsed="1" x14ac:dyDescent="0.2">
      <c r="A534" s="46" t="s">
        <v>534</v>
      </c>
      <c r="B534" s="63">
        <f>SUM(B535:B536)</f>
        <v>2</v>
      </c>
      <c r="C534" s="100"/>
      <c r="D534" s="34">
        <v>46900</v>
      </c>
      <c r="E534" s="34">
        <v>35000</v>
      </c>
      <c r="F534" s="26"/>
      <c r="G534" s="26"/>
      <c r="H534" s="34">
        <v>35000</v>
      </c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  <c r="AB534" s="26"/>
      <c r="AC534" s="26"/>
      <c r="AD534" s="26"/>
      <c r="AE534" s="26"/>
      <c r="AF534" s="26"/>
      <c r="AG534" s="26"/>
      <c r="AH534" s="26"/>
      <c r="AI534" s="34">
        <v>4550</v>
      </c>
      <c r="AJ534" s="26"/>
      <c r="AK534" s="26"/>
      <c r="AL534" s="26"/>
      <c r="AM534" s="26"/>
      <c r="AN534" s="26"/>
      <c r="AO534" s="34">
        <v>4550</v>
      </c>
      <c r="AP534" s="34">
        <v>60900</v>
      </c>
      <c r="AQ534" s="26"/>
      <c r="AR534" s="34">
        <v>46900</v>
      </c>
      <c r="AS534" s="26"/>
      <c r="AT534" s="34">
        <v>14000</v>
      </c>
      <c r="AU534" s="26"/>
      <c r="AV534" s="34">
        <v>16450</v>
      </c>
      <c r="AW534" s="34"/>
      <c r="AX534" s="34"/>
      <c r="AY534" s="34"/>
      <c r="AZ534" s="34"/>
      <c r="BA534" s="34"/>
      <c r="BB534" s="34"/>
      <c r="BC534" s="34"/>
      <c r="BD534" s="34"/>
      <c r="BE534" s="34"/>
      <c r="BF534" s="34"/>
      <c r="BG534" s="34"/>
      <c r="BH534" s="34"/>
      <c r="BI534" s="34"/>
      <c r="BJ534" s="34"/>
      <c r="BK534" s="34"/>
      <c r="BL534" s="34"/>
      <c r="BM534" s="34"/>
      <c r="BN534" s="34"/>
      <c r="BO534" s="34"/>
      <c r="BP534" s="34"/>
      <c r="BQ534" s="34"/>
      <c r="BR534" s="63">
        <f t="shared" ref="BR534:BV534" si="274">SUM(BR535:BR536)</f>
        <v>7700</v>
      </c>
      <c r="BS534" s="63"/>
      <c r="BT534" s="63">
        <f t="shared" si="274"/>
        <v>1785</v>
      </c>
      <c r="BU534" s="63">
        <f t="shared" si="274"/>
        <v>1015</v>
      </c>
      <c r="BV534" s="63">
        <f t="shared" si="274"/>
        <v>735</v>
      </c>
      <c r="BW534">
        <f t="shared" si="262"/>
        <v>0</v>
      </c>
      <c r="BX534">
        <f t="shared" si="263"/>
        <v>0</v>
      </c>
      <c r="BY534">
        <f t="shared" si="264"/>
        <v>0</v>
      </c>
      <c r="BZ534">
        <f t="shared" si="265"/>
        <v>0</v>
      </c>
      <c r="CA534">
        <f t="shared" si="266"/>
        <v>0</v>
      </c>
      <c r="CB534">
        <f t="shared" si="267"/>
        <v>0</v>
      </c>
    </row>
    <row r="535" spans="1:80" ht="11.1" hidden="1" customHeight="1" outlineLevel="3" x14ac:dyDescent="0.2">
      <c r="A535" s="11" t="s">
        <v>535</v>
      </c>
      <c r="B535" s="64">
        <f t="shared" si="261"/>
        <v>1</v>
      </c>
      <c r="C535" s="37"/>
      <c r="D535" s="17">
        <v>23450</v>
      </c>
      <c r="E535" s="17">
        <v>17500</v>
      </c>
      <c r="F535" s="13"/>
      <c r="G535" s="13"/>
      <c r="H535" s="17">
        <v>17500</v>
      </c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7">
        <v>2275</v>
      </c>
      <c r="AJ535" s="13"/>
      <c r="AK535" s="13"/>
      <c r="AL535" s="13"/>
      <c r="AM535" s="13"/>
      <c r="AN535" s="13"/>
      <c r="AO535" s="17">
        <v>2275</v>
      </c>
      <c r="AP535" s="17">
        <v>30450</v>
      </c>
      <c r="AQ535" s="13"/>
      <c r="AR535" s="17">
        <v>23450</v>
      </c>
      <c r="AS535" s="13"/>
      <c r="AT535" s="17">
        <v>7000</v>
      </c>
      <c r="AU535" s="13"/>
      <c r="AV535" s="17">
        <v>8225</v>
      </c>
      <c r="AW535" s="93"/>
      <c r="AX535" s="93"/>
      <c r="AY535" s="93"/>
      <c r="AZ535" s="93"/>
      <c r="BA535" s="93"/>
      <c r="BB535" s="93"/>
      <c r="BC535" s="93"/>
      <c r="BD535" s="93"/>
      <c r="BE535" s="93"/>
      <c r="BF535" s="93"/>
      <c r="BG535" s="93"/>
      <c r="BH535" s="93"/>
      <c r="BI535" s="93"/>
      <c r="BJ535" s="93"/>
      <c r="BK535" s="93"/>
      <c r="BL535" s="93"/>
      <c r="BM535" s="93"/>
      <c r="BN535" s="93"/>
      <c r="BO535" s="93"/>
      <c r="BP535" s="93"/>
      <c r="BQ535" s="93"/>
      <c r="BR535">
        <f>SUMIF('ОПС ЯН'!$A$5:$A$375,A535,'ОПС ЯН'!$B$5:$B$375)</f>
        <v>3850</v>
      </c>
      <c r="BT535">
        <f>SUMIF('ФОМС ЯН'!$A$5:$A$360,A535,'ФОМС ЯН'!$B$5:$B$360)</f>
        <v>892.5</v>
      </c>
      <c r="BU535">
        <f>SUMIF('ФСС ЯН'!$A$5:$A$375,A535,'ФСС ЯН'!$B$5:$B$375)</f>
        <v>507.5</v>
      </c>
      <c r="BV535">
        <f>SUMIF('ФСС НС ЯН'!$A$5:$A$375,A535,'ФСС НС ЯН'!$B$5:$B$375)</f>
        <v>367.5</v>
      </c>
      <c r="BW535">
        <f t="shared" si="262"/>
        <v>0</v>
      </c>
      <c r="BX535">
        <f t="shared" si="263"/>
        <v>0</v>
      </c>
      <c r="BY535">
        <f t="shared" si="264"/>
        <v>0</v>
      </c>
      <c r="BZ535">
        <f t="shared" si="265"/>
        <v>0</v>
      </c>
      <c r="CA535">
        <f t="shared" si="266"/>
        <v>0</v>
      </c>
      <c r="CB535">
        <f t="shared" si="267"/>
        <v>0</v>
      </c>
    </row>
    <row r="536" spans="1:80" ht="11.1" hidden="1" customHeight="1" outlineLevel="3" x14ac:dyDescent="0.2">
      <c r="A536" s="11" t="s">
        <v>536</v>
      </c>
      <c r="B536" s="64">
        <f t="shared" si="261"/>
        <v>1</v>
      </c>
      <c r="C536" s="37"/>
      <c r="D536" s="17">
        <v>23450</v>
      </c>
      <c r="E536" s="17">
        <v>17500</v>
      </c>
      <c r="F536" s="13"/>
      <c r="G536" s="13"/>
      <c r="H536" s="17">
        <v>17500</v>
      </c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7">
        <v>2275</v>
      </c>
      <c r="AJ536" s="13"/>
      <c r="AK536" s="13"/>
      <c r="AL536" s="13"/>
      <c r="AM536" s="13"/>
      <c r="AN536" s="13"/>
      <c r="AO536" s="17">
        <v>2275</v>
      </c>
      <c r="AP536" s="17">
        <v>30450</v>
      </c>
      <c r="AQ536" s="13"/>
      <c r="AR536" s="17">
        <v>23450</v>
      </c>
      <c r="AS536" s="13"/>
      <c r="AT536" s="17">
        <v>7000</v>
      </c>
      <c r="AU536" s="13"/>
      <c r="AV536" s="17">
        <v>8225</v>
      </c>
      <c r="AW536" s="93"/>
      <c r="AX536" s="93"/>
      <c r="AY536" s="93"/>
      <c r="AZ536" s="93"/>
      <c r="BA536" s="93"/>
      <c r="BB536" s="93"/>
      <c r="BC536" s="93"/>
      <c r="BD536" s="93"/>
      <c r="BE536" s="93"/>
      <c r="BF536" s="93"/>
      <c r="BG536" s="93"/>
      <c r="BH536" s="93"/>
      <c r="BI536" s="93"/>
      <c r="BJ536" s="93"/>
      <c r="BK536" s="93"/>
      <c r="BL536" s="93"/>
      <c r="BM536" s="93"/>
      <c r="BN536" s="93"/>
      <c r="BO536" s="93"/>
      <c r="BP536" s="93"/>
      <c r="BQ536" s="93"/>
      <c r="BR536">
        <f>SUMIF('ОПС ЯН'!$A$5:$A$375,A536,'ОПС ЯН'!$B$5:$B$375)</f>
        <v>3850</v>
      </c>
      <c r="BT536">
        <f>SUMIF('ФОМС ЯН'!$A$5:$A$360,A536,'ФОМС ЯН'!$B$5:$B$360)</f>
        <v>892.5</v>
      </c>
      <c r="BU536">
        <f>SUMIF('ФСС ЯН'!$A$5:$A$375,A536,'ФСС ЯН'!$B$5:$B$375)</f>
        <v>507.5</v>
      </c>
      <c r="BV536">
        <f>SUMIF('ФСС НС ЯН'!$A$5:$A$375,A536,'ФСС НС ЯН'!$B$5:$B$375)</f>
        <v>367.5</v>
      </c>
      <c r="BW536">
        <f t="shared" si="262"/>
        <v>0</v>
      </c>
      <c r="BX536">
        <f t="shared" si="263"/>
        <v>0</v>
      </c>
      <c r="BY536">
        <f t="shared" si="264"/>
        <v>0</v>
      </c>
      <c r="BZ536">
        <f t="shared" si="265"/>
        <v>0</v>
      </c>
      <c r="CA536">
        <f t="shared" si="266"/>
        <v>0</v>
      </c>
      <c r="CB536">
        <f t="shared" si="267"/>
        <v>0</v>
      </c>
    </row>
    <row r="537" spans="1:80" s="42" customFormat="1" ht="11.1" customHeight="1" outlineLevel="1" collapsed="1" x14ac:dyDescent="0.2">
      <c r="A537" s="38" t="s">
        <v>537</v>
      </c>
      <c r="B537" s="66">
        <f>B538+B555+B571+B574+B639+B644</f>
        <v>58</v>
      </c>
      <c r="C537" s="98"/>
      <c r="D537" s="39">
        <v>2567029.09</v>
      </c>
      <c r="E537" s="39">
        <v>2652027.02</v>
      </c>
      <c r="F537" s="40"/>
      <c r="G537" s="39">
        <v>634548.86</v>
      </c>
      <c r="H537" s="39">
        <v>1041465.63</v>
      </c>
      <c r="I537" s="40"/>
      <c r="J537" s="39">
        <v>228248.59</v>
      </c>
      <c r="K537" s="39">
        <v>29277.63</v>
      </c>
      <c r="L537" s="39">
        <v>399054.74</v>
      </c>
      <c r="M537" s="39">
        <v>98106.64</v>
      </c>
      <c r="N537" s="39">
        <v>31531.25</v>
      </c>
      <c r="O537" s="39">
        <v>31531.25</v>
      </c>
      <c r="P537" s="40"/>
      <c r="Q537" s="40"/>
      <c r="R537" s="41"/>
      <c r="S537" s="39">
        <v>35382.120000000003</v>
      </c>
      <c r="T537" s="40"/>
      <c r="U537" s="39">
        <v>42057.56</v>
      </c>
      <c r="V537" s="41"/>
      <c r="W537" s="40"/>
      <c r="X537" s="41"/>
      <c r="Y537" s="40"/>
      <c r="Z537" s="40"/>
      <c r="AA537" s="40"/>
      <c r="AB537" s="40"/>
      <c r="AC537" s="39">
        <v>65500</v>
      </c>
      <c r="AD537" s="39">
        <v>15322.75</v>
      </c>
      <c r="AE537" s="40"/>
      <c r="AF537" s="40"/>
      <c r="AG537" s="39">
        <v>85600</v>
      </c>
      <c r="AH537" s="39">
        <v>85600</v>
      </c>
      <c r="AI537" s="39">
        <v>379263.8</v>
      </c>
      <c r="AJ537" s="39">
        <v>11797.8</v>
      </c>
      <c r="AK537" s="39">
        <v>12870</v>
      </c>
      <c r="AL537" s="40"/>
      <c r="AM537" s="40"/>
      <c r="AN537" s="40"/>
      <c r="AO537" s="39">
        <v>354596</v>
      </c>
      <c r="AP537" s="39">
        <v>3358590.84</v>
      </c>
      <c r="AQ537" s="39">
        <v>68077.679999999993</v>
      </c>
      <c r="AR537" s="39">
        <v>2597013.16</v>
      </c>
      <c r="AS537" s="40"/>
      <c r="AT537" s="39">
        <v>693500</v>
      </c>
      <c r="AU537" s="40"/>
      <c r="AV537" s="39">
        <v>1481201.47</v>
      </c>
      <c r="AW537" s="39"/>
      <c r="AX537" s="39"/>
      <c r="AY537" s="39"/>
      <c r="AZ537" s="39"/>
      <c r="BA537" s="39"/>
      <c r="BB537" s="39"/>
      <c r="BC537" s="39"/>
      <c r="BD537" s="39"/>
      <c r="BE537" s="39"/>
      <c r="BF537" s="39"/>
      <c r="BG537" s="39"/>
      <c r="BH537" s="39"/>
      <c r="BI537" s="39"/>
      <c r="BJ537" s="39"/>
      <c r="BK537" s="39"/>
      <c r="BL537" s="39"/>
      <c r="BM537" s="39"/>
      <c r="BN537" s="39"/>
      <c r="BO537" s="39"/>
      <c r="BP537" s="39"/>
      <c r="BQ537" s="39"/>
      <c r="BR537" s="66">
        <f t="shared" ref="BR537:BU537" si="275">BR538+BR555+BR571+BR574+BR639+BR644</f>
        <v>594493.9</v>
      </c>
      <c r="BS537" s="66"/>
      <c r="BT537" s="66">
        <f t="shared" si="275"/>
        <v>137814.49</v>
      </c>
      <c r="BU537" s="66">
        <f t="shared" si="275"/>
        <v>78365.12000000001</v>
      </c>
      <c r="BV537" s="66">
        <f>BV538+BV555+BV571+BV574+BV639+BV644</f>
        <v>56747.159999999996</v>
      </c>
      <c r="BW537">
        <f t="shared" si="262"/>
        <v>0</v>
      </c>
      <c r="BX537">
        <f t="shared" si="263"/>
        <v>0</v>
      </c>
      <c r="BY537">
        <f t="shared" si="264"/>
        <v>0</v>
      </c>
      <c r="BZ537">
        <f t="shared" si="265"/>
        <v>0</v>
      </c>
      <c r="CA537">
        <f t="shared" si="266"/>
        <v>0</v>
      </c>
      <c r="CB537">
        <f t="shared" si="267"/>
        <v>0</v>
      </c>
    </row>
    <row r="538" spans="1:80" s="52" customFormat="1" ht="11.1" hidden="1" customHeight="1" outlineLevel="2" collapsed="1" x14ac:dyDescent="0.2">
      <c r="A538" s="54" t="s">
        <v>538</v>
      </c>
      <c r="B538" s="67">
        <f>B541+B550+B553+B539</f>
        <v>10</v>
      </c>
      <c r="C538" s="101"/>
      <c r="D538" s="48">
        <v>364320.62</v>
      </c>
      <c r="E538" s="48">
        <v>404169.94</v>
      </c>
      <c r="F538" s="49"/>
      <c r="G538" s="48">
        <v>53312.5</v>
      </c>
      <c r="H538" s="48">
        <v>198750</v>
      </c>
      <c r="I538" s="49"/>
      <c r="J538" s="48">
        <v>55250</v>
      </c>
      <c r="K538" s="48">
        <v>1060</v>
      </c>
      <c r="L538" s="48">
        <v>62937.5</v>
      </c>
      <c r="M538" s="48">
        <v>14906.28</v>
      </c>
      <c r="N538" s="49"/>
      <c r="O538" s="49"/>
      <c r="P538" s="49"/>
      <c r="Q538" s="49"/>
      <c r="R538" s="51"/>
      <c r="S538" s="48">
        <v>2630.91</v>
      </c>
      <c r="T538" s="49"/>
      <c r="U538" s="49"/>
      <c r="V538" s="49"/>
      <c r="W538" s="49"/>
      <c r="X538" s="51"/>
      <c r="Y538" s="49"/>
      <c r="Z538" s="49"/>
      <c r="AA538" s="49"/>
      <c r="AB538" s="49"/>
      <c r="AC538" s="49"/>
      <c r="AD538" s="48">
        <v>15322.75</v>
      </c>
      <c r="AE538" s="49"/>
      <c r="AF538" s="49"/>
      <c r="AG538" s="48">
        <v>11840</v>
      </c>
      <c r="AH538" s="48">
        <v>11840</v>
      </c>
      <c r="AI538" s="48">
        <v>53328</v>
      </c>
      <c r="AJ538" s="49"/>
      <c r="AK538" s="49"/>
      <c r="AL538" s="49"/>
      <c r="AM538" s="49"/>
      <c r="AN538" s="49"/>
      <c r="AO538" s="48">
        <v>53328</v>
      </c>
      <c r="AP538" s="48">
        <v>486453.78</v>
      </c>
      <c r="AQ538" s="48">
        <v>2630.91</v>
      </c>
      <c r="AR538" s="48">
        <v>380922.87</v>
      </c>
      <c r="AS538" s="49"/>
      <c r="AT538" s="48">
        <v>102900</v>
      </c>
      <c r="AU538" s="49"/>
      <c r="AV538" s="48">
        <v>228708.78</v>
      </c>
      <c r="AW538" s="48"/>
      <c r="AX538" s="48"/>
      <c r="AY538" s="48"/>
      <c r="AZ538" s="48"/>
      <c r="BA538" s="48"/>
      <c r="BB538" s="48"/>
      <c r="BC538" s="48"/>
      <c r="BD538" s="48"/>
      <c r="BE538" s="48"/>
      <c r="BF538" s="48"/>
      <c r="BG538" s="48"/>
      <c r="BH538" s="48"/>
      <c r="BI538" s="48"/>
      <c r="BJ538" s="48"/>
      <c r="BK538" s="48"/>
      <c r="BL538" s="48"/>
      <c r="BM538" s="48"/>
      <c r="BN538" s="48"/>
      <c r="BO538" s="48"/>
      <c r="BP538" s="48"/>
      <c r="BQ538" s="48"/>
      <c r="BR538" s="67">
        <f t="shared" ref="BR538:BU538" si="276">BR541+BR550+BR553+BR539</f>
        <v>90943.4</v>
      </c>
      <c r="BS538" s="67"/>
      <c r="BT538" s="67">
        <f t="shared" si="276"/>
        <v>21082.34</v>
      </c>
      <c r="BU538" s="67">
        <f t="shared" si="276"/>
        <v>11987.98</v>
      </c>
      <c r="BV538" s="67">
        <f>BV541+BV550+BV553+BV539</f>
        <v>8680.9500000000007</v>
      </c>
      <c r="BW538">
        <f t="shared" si="262"/>
        <v>0</v>
      </c>
      <c r="BX538">
        <f t="shared" si="263"/>
        <v>0</v>
      </c>
      <c r="BY538">
        <f t="shared" si="264"/>
        <v>0</v>
      </c>
      <c r="BZ538">
        <f t="shared" si="265"/>
        <v>0</v>
      </c>
      <c r="CA538">
        <f t="shared" si="266"/>
        <v>0</v>
      </c>
      <c r="CB538">
        <f t="shared" si="267"/>
        <v>0</v>
      </c>
    </row>
    <row r="539" spans="1:80" s="27" customFormat="1" ht="11.1" hidden="1" customHeight="1" outlineLevel="3" x14ac:dyDescent="0.2">
      <c r="A539" s="24" t="s">
        <v>539</v>
      </c>
      <c r="B539" s="63">
        <f>SUM(B540)</f>
        <v>1</v>
      </c>
      <c r="C539" s="100"/>
      <c r="D539" s="34">
        <v>72374</v>
      </c>
      <c r="E539" s="34">
        <v>67000</v>
      </c>
      <c r="F539" s="26"/>
      <c r="G539" s="34">
        <v>50000</v>
      </c>
      <c r="H539" s="26"/>
      <c r="I539" s="26"/>
      <c r="J539" s="34">
        <v>17000</v>
      </c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  <c r="AB539" s="26"/>
      <c r="AC539" s="26"/>
      <c r="AD539" s="26"/>
      <c r="AE539" s="26"/>
      <c r="AF539" s="26"/>
      <c r="AG539" s="34">
        <v>2560</v>
      </c>
      <c r="AH539" s="34">
        <v>2560</v>
      </c>
      <c r="AI539" s="34">
        <v>8289</v>
      </c>
      <c r="AJ539" s="26"/>
      <c r="AK539" s="26"/>
      <c r="AL539" s="26"/>
      <c r="AM539" s="26"/>
      <c r="AN539" s="26"/>
      <c r="AO539" s="34">
        <v>8289</v>
      </c>
      <c r="AP539" s="34">
        <v>94074</v>
      </c>
      <c r="AQ539" s="26"/>
      <c r="AR539" s="34">
        <v>72374</v>
      </c>
      <c r="AS539" s="26"/>
      <c r="AT539" s="34">
        <v>21700</v>
      </c>
      <c r="AU539" s="26"/>
      <c r="AV539" s="34">
        <v>37011</v>
      </c>
      <c r="AW539" s="34"/>
      <c r="AX539" s="34"/>
      <c r="AY539" s="34"/>
      <c r="AZ539" s="34"/>
      <c r="BA539" s="34"/>
      <c r="BB539" s="34"/>
      <c r="BC539" s="34"/>
      <c r="BD539" s="34"/>
      <c r="BE539" s="34"/>
      <c r="BF539" s="34"/>
      <c r="BG539" s="34"/>
      <c r="BH539" s="34"/>
      <c r="BI539" s="34"/>
      <c r="BJ539" s="34"/>
      <c r="BK539" s="34"/>
      <c r="BL539" s="34"/>
      <c r="BM539" s="34"/>
      <c r="BN539" s="34"/>
      <c r="BO539" s="34"/>
      <c r="BP539" s="34"/>
      <c r="BQ539" s="34"/>
      <c r="BR539" s="63">
        <f t="shared" ref="BR539:BU539" si="277">SUM(BR540)</f>
        <v>15303.2</v>
      </c>
      <c r="BS539" s="63"/>
      <c r="BT539" s="63">
        <f t="shared" si="277"/>
        <v>3547.56</v>
      </c>
      <c r="BU539" s="63">
        <f t="shared" si="277"/>
        <v>2017.24</v>
      </c>
      <c r="BV539" s="63">
        <f>SUM(BV540)</f>
        <v>1460.76</v>
      </c>
      <c r="BW539">
        <f t="shared" si="262"/>
        <v>0</v>
      </c>
      <c r="BX539">
        <f t="shared" si="263"/>
        <v>0</v>
      </c>
      <c r="BY539">
        <f t="shared" si="264"/>
        <v>0</v>
      </c>
      <c r="BZ539">
        <f t="shared" si="265"/>
        <v>0</v>
      </c>
      <c r="CA539">
        <f t="shared" si="266"/>
        <v>0</v>
      </c>
      <c r="CB539">
        <f t="shared" si="267"/>
        <v>0</v>
      </c>
    </row>
    <row r="540" spans="1:80" ht="11.1" hidden="1" customHeight="1" outlineLevel="4" x14ac:dyDescent="0.2">
      <c r="A540" s="14" t="s">
        <v>540</v>
      </c>
      <c r="B540" s="64">
        <f t="shared" si="261"/>
        <v>1</v>
      </c>
      <c r="C540" s="37"/>
      <c r="D540" s="17">
        <v>72374</v>
      </c>
      <c r="E540" s="17">
        <v>67000</v>
      </c>
      <c r="F540" s="13"/>
      <c r="G540" s="17">
        <v>50000</v>
      </c>
      <c r="H540" s="13"/>
      <c r="I540" s="13"/>
      <c r="J540" s="17">
        <v>17000</v>
      </c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7">
        <v>2560</v>
      </c>
      <c r="AH540" s="17">
        <v>2560</v>
      </c>
      <c r="AI540" s="17">
        <v>8289</v>
      </c>
      <c r="AJ540" s="13"/>
      <c r="AK540" s="13"/>
      <c r="AL540" s="13"/>
      <c r="AM540" s="13"/>
      <c r="AN540" s="13"/>
      <c r="AO540" s="17">
        <v>8289</v>
      </c>
      <c r="AP540" s="17">
        <v>94074</v>
      </c>
      <c r="AQ540" s="13"/>
      <c r="AR540" s="17">
        <v>72374</v>
      </c>
      <c r="AS540" s="13"/>
      <c r="AT540" s="17">
        <v>21700</v>
      </c>
      <c r="AU540" s="13"/>
      <c r="AV540" s="17">
        <v>37011</v>
      </c>
      <c r="AW540" s="93"/>
      <c r="AX540" s="93"/>
      <c r="AY540" s="93"/>
      <c r="AZ540" s="93"/>
      <c r="BA540" s="93"/>
      <c r="BB540" s="93"/>
      <c r="BC540" s="93"/>
      <c r="BD540" s="93"/>
      <c r="BE540" s="93"/>
      <c r="BF540" s="93"/>
      <c r="BG540" s="93"/>
      <c r="BH540" s="93"/>
      <c r="BI540" s="93"/>
      <c r="BJ540" s="93"/>
      <c r="BK540" s="93"/>
      <c r="BL540" s="93"/>
      <c r="BM540" s="93"/>
      <c r="BN540" s="93"/>
      <c r="BO540" s="93"/>
      <c r="BP540" s="93"/>
      <c r="BQ540" s="93"/>
      <c r="BR540">
        <f>SUMIF('ОПС ЯН'!$A$5:$A$375,A540,'ОПС ЯН'!$B$5:$B$375)</f>
        <v>15303.2</v>
      </c>
      <c r="BT540">
        <f>SUMIF('ФОМС ЯН'!$A$5:$A$360,A540,'ФОМС ЯН'!$B$5:$B$360)</f>
        <v>3547.56</v>
      </c>
      <c r="BU540">
        <f>SUMIF('ФСС ЯН'!$A$5:$A$375,A540,'ФСС ЯН'!$B$5:$B$375)</f>
        <v>2017.24</v>
      </c>
      <c r="BV540">
        <f>SUMIF('ФСС НС ЯН'!$A$5:$A$375,A540,'ФСС НС ЯН'!$B$5:$B$375)</f>
        <v>1460.76</v>
      </c>
      <c r="BW540">
        <f t="shared" si="262"/>
        <v>0</v>
      </c>
      <c r="BX540">
        <f t="shared" si="263"/>
        <v>0</v>
      </c>
      <c r="BY540">
        <f t="shared" si="264"/>
        <v>0</v>
      </c>
      <c r="BZ540">
        <f t="shared" si="265"/>
        <v>0</v>
      </c>
      <c r="CA540">
        <f t="shared" si="266"/>
        <v>0</v>
      </c>
      <c r="CB540">
        <f t="shared" si="267"/>
        <v>0</v>
      </c>
    </row>
    <row r="541" spans="1:80" s="27" customFormat="1" ht="11.1" hidden="1" customHeight="1" outlineLevel="3" x14ac:dyDescent="0.2">
      <c r="A541" s="24" t="s">
        <v>218</v>
      </c>
      <c r="B541" s="63">
        <f>SUM(B542:B549)</f>
        <v>8</v>
      </c>
      <c r="C541" s="100"/>
      <c r="D541" s="34">
        <v>241916.86</v>
      </c>
      <c r="E541" s="34">
        <v>296359.94</v>
      </c>
      <c r="F541" s="26"/>
      <c r="G541" s="34">
        <v>3312.5</v>
      </c>
      <c r="H541" s="34">
        <v>172250</v>
      </c>
      <c r="I541" s="26"/>
      <c r="J541" s="34">
        <v>25000</v>
      </c>
      <c r="K541" s="26"/>
      <c r="L541" s="34">
        <v>62937.5</v>
      </c>
      <c r="M541" s="34">
        <v>14906.28</v>
      </c>
      <c r="N541" s="26"/>
      <c r="O541" s="26"/>
      <c r="P541" s="26"/>
      <c r="Q541" s="26"/>
      <c r="R541" s="25"/>
      <c r="S541" s="34">
        <v>2630.91</v>
      </c>
      <c r="T541" s="26"/>
      <c r="U541" s="26"/>
      <c r="V541" s="26"/>
      <c r="W541" s="26"/>
      <c r="X541" s="25"/>
      <c r="Y541" s="26"/>
      <c r="Z541" s="26"/>
      <c r="AA541" s="26"/>
      <c r="AB541" s="26"/>
      <c r="AC541" s="26"/>
      <c r="AD541" s="34">
        <v>15322.75</v>
      </c>
      <c r="AE541" s="26"/>
      <c r="AF541" s="26"/>
      <c r="AG541" s="34">
        <v>6720</v>
      </c>
      <c r="AH541" s="34">
        <v>6720</v>
      </c>
      <c r="AI541" s="34">
        <v>39401</v>
      </c>
      <c r="AJ541" s="26"/>
      <c r="AK541" s="26"/>
      <c r="AL541" s="26"/>
      <c r="AM541" s="26"/>
      <c r="AN541" s="26"/>
      <c r="AO541" s="34">
        <v>39401</v>
      </c>
      <c r="AP541" s="34">
        <v>330750.02</v>
      </c>
      <c r="AQ541" s="34">
        <v>2630.91</v>
      </c>
      <c r="AR541" s="34">
        <v>258519.11</v>
      </c>
      <c r="AS541" s="26"/>
      <c r="AT541" s="34">
        <v>69600</v>
      </c>
      <c r="AU541" s="26"/>
      <c r="AV541" s="34">
        <v>168125.78</v>
      </c>
      <c r="AW541" s="34"/>
      <c r="AX541" s="34"/>
      <c r="AY541" s="34"/>
      <c r="AZ541" s="34"/>
      <c r="BA541" s="34"/>
      <c r="BB541" s="34"/>
      <c r="BC541" s="34"/>
      <c r="BD541" s="34"/>
      <c r="BE541" s="34"/>
      <c r="BF541" s="34"/>
      <c r="BG541" s="34"/>
      <c r="BH541" s="34"/>
      <c r="BI541" s="34"/>
      <c r="BJ541" s="34"/>
      <c r="BK541" s="34"/>
      <c r="BL541" s="34"/>
      <c r="BM541" s="34"/>
      <c r="BN541" s="34"/>
      <c r="BO541" s="34"/>
      <c r="BP541" s="34"/>
      <c r="BQ541" s="34"/>
      <c r="BR541" s="63">
        <f t="shared" ref="BR541:BV541" si="278">SUM(BR542:BR549)</f>
        <v>66098.8</v>
      </c>
      <c r="BS541" s="63"/>
      <c r="BT541" s="63">
        <f t="shared" si="278"/>
        <v>15322.909999999998</v>
      </c>
      <c r="BU541" s="63">
        <f t="shared" si="278"/>
        <v>8713.01</v>
      </c>
      <c r="BV541" s="63">
        <f t="shared" si="278"/>
        <v>6309.42</v>
      </c>
      <c r="BW541">
        <f t="shared" si="262"/>
        <v>0</v>
      </c>
      <c r="BX541">
        <f t="shared" si="263"/>
        <v>0</v>
      </c>
      <c r="BY541">
        <f t="shared" si="264"/>
        <v>0</v>
      </c>
      <c r="BZ541">
        <f t="shared" si="265"/>
        <v>0</v>
      </c>
      <c r="CA541">
        <f t="shared" si="266"/>
        <v>0</v>
      </c>
      <c r="CB541">
        <f t="shared" si="267"/>
        <v>0</v>
      </c>
    </row>
    <row r="542" spans="1:80" ht="11.1" hidden="1" customHeight="1" outlineLevel="4" x14ac:dyDescent="0.2">
      <c r="A542" s="14" t="s">
        <v>541</v>
      </c>
      <c r="B542" s="64">
        <f t="shared" si="261"/>
        <v>1</v>
      </c>
      <c r="C542" s="37"/>
      <c r="D542" s="17">
        <v>32823.4</v>
      </c>
      <c r="E542" s="17">
        <v>40968.76</v>
      </c>
      <c r="F542" s="13"/>
      <c r="G542" s="13"/>
      <c r="H542" s="17">
        <v>26500</v>
      </c>
      <c r="I542" s="13"/>
      <c r="J542" s="13"/>
      <c r="K542" s="13"/>
      <c r="L542" s="17">
        <v>9500</v>
      </c>
      <c r="M542" s="17">
        <v>4968.76</v>
      </c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7">
        <v>1920</v>
      </c>
      <c r="AH542" s="17">
        <v>1920</v>
      </c>
      <c r="AI542" s="17">
        <v>5576</v>
      </c>
      <c r="AJ542" s="13"/>
      <c r="AK542" s="13"/>
      <c r="AL542" s="13"/>
      <c r="AM542" s="13"/>
      <c r="AN542" s="13"/>
      <c r="AO542" s="17">
        <v>5576</v>
      </c>
      <c r="AP542" s="17">
        <v>44423.4</v>
      </c>
      <c r="AQ542" s="13"/>
      <c r="AR542" s="17">
        <v>32823.4</v>
      </c>
      <c r="AS542" s="13"/>
      <c r="AT542" s="17">
        <v>11600</v>
      </c>
      <c r="AU542" s="13"/>
      <c r="AV542" s="17">
        <v>23792.76</v>
      </c>
      <c r="AW542" s="93"/>
      <c r="AX542" s="93"/>
      <c r="AY542" s="93"/>
      <c r="AZ542" s="93"/>
      <c r="BA542" s="93"/>
      <c r="BB542" s="93"/>
      <c r="BC542" s="93"/>
      <c r="BD542" s="93"/>
      <c r="BE542" s="93"/>
      <c r="BF542" s="93"/>
      <c r="BG542" s="93"/>
      <c r="BH542" s="93"/>
      <c r="BI542" s="93"/>
      <c r="BJ542" s="93"/>
      <c r="BK542" s="93"/>
      <c r="BL542" s="93"/>
      <c r="BM542" s="93"/>
      <c r="BN542" s="93"/>
      <c r="BO542" s="93"/>
      <c r="BP542" s="93"/>
      <c r="BQ542" s="93"/>
      <c r="BR542">
        <f>SUMIF('ОПС ЯН'!$A$5:$A$375,A542,'ОПС ЯН'!$B$5:$B$375)</f>
        <v>9435.5300000000007</v>
      </c>
      <c r="BT542">
        <f>SUMIF('ФОМС ЯН'!$A$5:$A$360,A542,'ФОМС ЯН'!$B$5:$B$360)</f>
        <v>2187.33</v>
      </c>
      <c r="BU542">
        <f>SUMIF('ФСС ЯН'!$A$5:$A$375,A542,'ФСС ЯН'!$B$5:$B$375)</f>
        <v>1243.77</v>
      </c>
      <c r="BV542">
        <f>SUMIF('ФСС НС ЯН'!$A$5:$A$375,A542,'ФСС НС ЯН'!$B$5:$B$375)</f>
        <v>900.66</v>
      </c>
      <c r="BW542">
        <f t="shared" si="262"/>
        <v>0</v>
      </c>
      <c r="BX542">
        <f t="shared" si="263"/>
        <v>0</v>
      </c>
      <c r="BY542">
        <f t="shared" si="264"/>
        <v>0</v>
      </c>
      <c r="BZ542">
        <f t="shared" si="265"/>
        <v>0</v>
      </c>
      <c r="CA542">
        <f t="shared" si="266"/>
        <v>0</v>
      </c>
      <c r="CB542">
        <f t="shared" si="267"/>
        <v>0</v>
      </c>
    </row>
    <row r="543" spans="1:80" ht="11.1" hidden="1" customHeight="1" outlineLevel="4" x14ac:dyDescent="0.2">
      <c r="A543" s="14" t="s">
        <v>542</v>
      </c>
      <c r="B543" s="64">
        <f t="shared" si="261"/>
        <v>1</v>
      </c>
      <c r="C543" s="37"/>
      <c r="D543" s="17">
        <v>39685.14</v>
      </c>
      <c r="E543" s="17">
        <v>40968.76</v>
      </c>
      <c r="F543" s="13"/>
      <c r="G543" s="13"/>
      <c r="H543" s="17">
        <v>26500</v>
      </c>
      <c r="I543" s="13"/>
      <c r="J543" s="13"/>
      <c r="K543" s="13"/>
      <c r="L543" s="17">
        <v>9500</v>
      </c>
      <c r="M543" s="17">
        <v>4968.76</v>
      </c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7">
        <v>5326</v>
      </c>
      <c r="AJ543" s="13"/>
      <c r="AK543" s="13"/>
      <c r="AL543" s="13"/>
      <c r="AM543" s="13"/>
      <c r="AN543" s="13"/>
      <c r="AO543" s="17">
        <v>5326</v>
      </c>
      <c r="AP543" s="17">
        <v>51285.14</v>
      </c>
      <c r="AQ543" s="13"/>
      <c r="AR543" s="17">
        <v>39685.14</v>
      </c>
      <c r="AS543" s="13"/>
      <c r="AT543" s="17">
        <v>11600</v>
      </c>
      <c r="AU543" s="13"/>
      <c r="AV543" s="17">
        <v>24042.76</v>
      </c>
      <c r="AW543" s="93"/>
      <c r="AX543" s="93"/>
      <c r="AY543" s="93"/>
      <c r="AZ543" s="93"/>
      <c r="BA543" s="93"/>
      <c r="BB543" s="93"/>
      <c r="BC543" s="93"/>
      <c r="BD543" s="93"/>
      <c r="BE543" s="93"/>
      <c r="BF543" s="93"/>
      <c r="BG543" s="93"/>
      <c r="BH543" s="93"/>
      <c r="BI543" s="93"/>
      <c r="BJ543" s="93"/>
      <c r="BK543" s="93"/>
      <c r="BL543" s="93"/>
      <c r="BM543" s="93"/>
      <c r="BN543" s="93"/>
      <c r="BO543" s="93"/>
      <c r="BP543" s="93"/>
      <c r="BQ543" s="93"/>
      <c r="BR543">
        <f>SUMIF('ОПС ЯН'!$A$5:$A$375,A543,'ОПС ЯН'!$B$5:$B$375)</f>
        <v>9013.1299999999992</v>
      </c>
      <c r="BT543">
        <f>SUMIF('ФОМС ЯН'!$A$5:$A$360,A543,'ФОМС ЯН'!$B$5:$B$360)</f>
        <v>2089.41</v>
      </c>
      <c r="BU543">
        <f>SUMIF('ФСС ЯН'!$A$5:$A$375,A543,'ФСС ЯН'!$B$5:$B$375)</f>
        <v>1188.0899999999999</v>
      </c>
      <c r="BV543">
        <f>SUMIF('ФСС НС ЯН'!$A$5:$A$375,A543,'ФСС НС ЯН'!$B$5:$B$375)</f>
        <v>860.34</v>
      </c>
      <c r="BW543">
        <f t="shared" si="262"/>
        <v>0</v>
      </c>
      <c r="BX543">
        <f t="shared" si="263"/>
        <v>0</v>
      </c>
      <c r="BY543">
        <f t="shared" si="264"/>
        <v>0</v>
      </c>
      <c r="BZ543">
        <f t="shared" si="265"/>
        <v>0</v>
      </c>
      <c r="CA543">
        <f t="shared" si="266"/>
        <v>0</v>
      </c>
      <c r="CB543">
        <f t="shared" si="267"/>
        <v>0</v>
      </c>
    </row>
    <row r="544" spans="1:80" ht="11.1" hidden="1" customHeight="1" outlineLevel="4" x14ac:dyDescent="0.2">
      <c r="A544" s="14" t="s">
        <v>543</v>
      </c>
      <c r="B544" s="64">
        <f t="shared" si="261"/>
        <v>1</v>
      </c>
      <c r="C544" s="37"/>
      <c r="D544" s="13"/>
      <c r="E544" s="17">
        <v>18000</v>
      </c>
      <c r="F544" s="13"/>
      <c r="G544" s="13"/>
      <c r="H544" s="17">
        <v>13250</v>
      </c>
      <c r="I544" s="13"/>
      <c r="J544" s="13"/>
      <c r="K544" s="13"/>
      <c r="L544" s="17">
        <v>4750</v>
      </c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7">
        <v>1280</v>
      </c>
      <c r="AH544" s="17">
        <v>1280</v>
      </c>
      <c r="AI544" s="17">
        <v>2506</v>
      </c>
      <c r="AJ544" s="13"/>
      <c r="AK544" s="13"/>
      <c r="AL544" s="13"/>
      <c r="AM544" s="13"/>
      <c r="AN544" s="13"/>
      <c r="AO544" s="17">
        <v>2506</v>
      </c>
      <c r="AP544" s="13"/>
      <c r="AQ544" s="13"/>
      <c r="AR544" s="13"/>
      <c r="AS544" s="13"/>
      <c r="AT544" s="13"/>
      <c r="AU544" s="13"/>
      <c r="AV544" s="17">
        <v>15494</v>
      </c>
      <c r="AW544" s="93"/>
      <c r="AX544" s="93"/>
      <c r="AY544" s="93"/>
      <c r="AZ544" s="93"/>
      <c r="BA544" s="93"/>
      <c r="BB544" s="93"/>
      <c r="BC544" s="93"/>
      <c r="BD544" s="93"/>
      <c r="BE544" s="93"/>
      <c r="BF544" s="93"/>
      <c r="BG544" s="93"/>
      <c r="BH544" s="93"/>
      <c r="BI544" s="93"/>
      <c r="BJ544" s="93"/>
      <c r="BK544" s="93"/>
      <c r="BL544" s="93"/>
      <c r="BM544" s="93"/>
      <c r="BN544" s="93"/>
      <c r="BO544" s="93"/>
      <c r="BP544" s="93"/>
      <c r="BQ544" s="93"/>
      <c r="BR544">
        <f>SUMIF('ОПС ЯН'!$A$5:$A$375,A544,'ОПС ЯН'!$B$5:$B$375)</f>
        <v>4241.6000000000004</v>
      </c>
      <c r="BT544">
        <f>SUMIF('ФОМС ЯН'!$A$5:$A$360,A544,'ФОМС ЯН'!$B$5:$B$360)</f>
        <v>983.28</v>
      </c>
      <c r="BU544">
        <f>SUMIF('ФСС ЯН'!$A$5:$A$375,A544,'ФСС ЯН'!$B$5:$B$375)</f>
        <v>559.12</v>
      </c>
      <c r="BV544">
        <f>SUMIF('ФСС НС ЯН'!$A$5:$A$375,A544,'ФСС НС ЯН'!$B$5:$B$375)</f>
        <v>404.88</v>
      </c>
      <c r="BW544">
        <f t="shared" si="262"/>
        <v>0</v>
      </c>
      <c r="BX544">
        <f t="shared" si="263"/>
        <v>0</v>
      </c>
      <c r="BY544">
        <f t="shared" si="264"/>
        <v>0</v>
      </c>
      <c r="BZ544">
        <f t="shared" si="265"/>
        <v>0</v>
      </c>
      <c r="CA544">
        <f t="shared" si="266"/>
        <v>0</v>
      </c>
      <c r="CB544">
        <f t="shared" si="267"/>
        <v>0</v>
      </c>
    </row>
    <row r="545" spans="1:80" ht="11.1" hidden="1" customHeight="1" outlineLevel="4" x14ac:dyDescent="0.2">
      <c r="A545" s="14" t="s">
        <v>544</v>
      </c>
      <c r="B545" s="64">
        <f t="shared" si="261"/>
        <v>1</v>
      </c>
      <c r="C545" s="37"/>
      <c r="D545" s="17">
        <v>23530.82</v>
      </c>
      <c r="E545" s="17">
        <v>36000</v>
      </c>
      <c r="F545" s="13"/>
      <c r="G545" s="13"/>
      <c r="H545" s="17">
        <v>26500</v>
      </c>
      <c r="I545" s="13"/>
      <c r="J545" s="13"/>
      <c r="K545" s="13"/>
      <c r="L545" s="17">
        <v>9500</v>
      </c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7">
        <v>4680</v>
      </c>
      <c r="AJ545" s="13"/>
      <c r="AK545" s="13"/>
      <c r="AL545" s="13"/>
      <c r="AM545" s="13"/>
      <c r="AN545" s="13"/>
      <c r="AO545" s="17">
        <v>4680</v>
      </c>
      <c r="AP545" s="17">
        <v>35130.82</v>
      </c>
      <c r="AQ545" s="13"/>
      <c r="AR545" s="17">
        <v>23530.82</v>
      </c>
      <c r="AS545" s="13"/>
      <c r="AT545" s="17">
        <v>11600</v>
      </c>
      <c r="AU545" s="13"/>
      <c r="AV545" s="17">
        <v>19720</v>
      </c>
      <c r="AW545" s="93"/>
      <c r="AX545" s="93"/>
      <c r="AY545" s="93"/>
      <c r="AZ545" s="93"/>
      <c r="BA545" s="93"/>
      <c r="BB545" s="93"/>
      <c r="BC545" s="93"/>
      <c r="BD545" s="93"/>
      <c r="BE545" s="93"/>
      <c r="BF545" s="93"/>
      <c r="BG545" s="93"/>
      <c r="BH545" s="93"/>
      <c r="BI545" s="93"/>
      <c r="BJ545" s="93"/>
      <c r="BK545" s="93"/>
      <c r="BL545" s="93"/>
      <c r="BM545" s="93"/>
      <c r="BN545" s="93"/>
      <c r="BO545" s="93"/>
      <c r="BP545" s="93"/>
      <c r="BQ545" s="93"/>
      <c r="BR545">
        <f>SUMIF('ОПС ЯН'!$A$5:$A$375,A545,'ОПС ЯН'!$B$5:$B$375)</f>
        <v>7920</v>
      </c>
      <c r="BT545">
        <f>SUMIF('ФОМС ЯН'!$A$5:$A$360,A545,'ФОМС ЯН'!$B$5:$B$360)</f>
        <v>1836</v>
      </c>
      <c r="BU545">
        <f>SUMIF('ФСС ЯН'!$A$5:$A$375,A545,'ФСС ЯН'!$B$5:$B$375)</f>
        <v>1044</v>
      </c>
      <c r="BV545">
        <f>SUMIF('ФСС НС ЯН'!$A$5:$A$375,A545,'ФСС НС ЯН'!$B$5:$B$375)</f>
        <v>756</v>
      </c>
      <c r="BW545">
        <f t="shared" si="262"/>
        <v>0</v>
      </c>
      <c r="BX545">
        <f t="shared" si="263"/>
        <v>0</v>
      </c>
      <c r="BY545">
        <f t="shared" si="264"/>
        <v>0</v>
      </c>
      <c r="BZ545">
        <f t="shared" si="265"/>
        <v>0</v>
      </c>
      <c r="CA545">
        <f t="shared" si="266"/>
        <v>0</v>
      </c>
      <c r="CB545">
        <f t="shared" si="267"/>
        <v>0</v>
      </c>
    </row>
    <row r="546" spans="1:80" ht="11.1" hidden="1" customHeight="1" outlineLevel="4" x14ac:dyDescent="0.2">
      <c r="A546" s="14" t="s">
        <v>545</v>
      </c>
      <c r="B546" s="64">
        <f t="shared" si="261"/>
        <v>1</v>
      </c>
      <c r="C546" s="37"/>
      <c r="D546" s="17">
        <v>32194.400000000001</v>
      </c>
      <c r="E546" s="17">
        <v>53468.76</v>
      </c>
      <c r="F546" s="13"/>
      <c r="G546" s="13"/>
      <c r="H546" s="17">
        <v>26500</v>
      </c>
      <c r="I546" s="13"/>
      <c r="J546" s="17">
        <v>12500</v>
      </c>
      <c r="K546" s="13"/>
      <c r="L546" s="17">
        <v>9500</v>
      </c>
      <c r="M546" s="17">
        <v>4968.76</v>
      </c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7">
        <v>1920</v>
      </c>
      <c r="AH546" s="17">
        <v>1920</v>
      </c>
      <c r="AI546" s="17">
        <v>7201</v>
      </c>
      <c r="AJ546" s="13"/>
      <c r="AK546" s="13"/>
      <c r="AL546" s="13"/>
      <c r="AM546" s="13"/>
      <c r="AN546" s="13"/>
      <c r="AO546" s="17">
        <v>7201</v>
      </c>
      <c r="AP546" s="17">
        <v>43794.400000000001</v>
      </c>
      <c r="AQ546" s="13"/>
      <c r="AR546" s="17">
        <v>32194.400000000001</v>
      </c>
      <c r="AS546" s="13"/>
      <c r="AT546" s="17">
        <v>11600</v>
      </c>
      <c r="AU546" s="13"/>
      <c r="AV546" s="17">
        <v>34667.760000000002</v>
      </c>
      <c r="AW546" s="93"/>
      <c r="AX546" s="93"/>
      <c r="AY546" s="93"/>
      <c r="AZ546" s="93"/>
      <c r="BA546" s="93"/>
      <c r="BB546" s="93"/>
      <c r="BC546" s="93"/>
      <c r="BD546" s="93"/>
      <c r="BE546" s="93"/>
      <c r="BF546" s="93"/>
      <c r="BG546" s="93"/>
      <c r="BH546" s="93"/>
      <c r="BI546" s="93"/>
      <c r="BJ546" s="93"/>
      <c r="BK546" s="93"/>
      <c r="BL546" s="93"/>
      <c r="BM546" s="93"/>
      <c r="BN546" s="93"/>
      <c r="BO546" s="93"/>
      <c r="BP546" s="93"/>
      <c r="BQ546" s="93"/>
      <c r="BR546">
        <f>SUMIF('ОПС ЯН'!$A$5:$A$375,A546,'ОПС ЯН'!$B$5:$B$375)</f>
        <v>12185.53</v>
      </c>
      <c r="BT546">
        <f>SUMIF('ФОМС ЯН'!$A$5:$A$360,A546,'ФОМС ЯН'!$B$5:$B$360)</f>
        <v>2824.83</v>
      </c>
      <c r="BU546">
        <f>SUMIF('ФСС ЯН'!$A$5:$A$375,A546,'ФСС ЯН'!$B$5:$B$375)</f>
        <v>1606.27</v>
      </c>
      <c r="BV546">
        <f>SUMIF('ФСС НС ЯН'!$A$5:$A$375,A546,'ФСС НС ЯН'!$B$5:$B$375)</f>
        <v>1163.1600000000001</v>
      </c>
      <c r="BW546">
        <f t="shared" si="262"/>
        <v>0</v>
      </c>
      <c r="BX546">
        <f t="shared" si="263"/>
        <v>0</v>
      </c>
      <c r="BY546">
        <f t="shared" si="264"/>
        <v>0</v>
      </c>
      <c r="BZ546">
        <f t="shared" si="265"/>
        <v>0</v>
      </c>
      <c r="CA546">
        <f t="shared" si="266"/>
        <v>0</v>
      </c>
      <c r="CB546">
        <f t="shared" si="267"/>
        <v>0</v>
      </c>
    </row>
    <row r="547" spans="1:80" ht="11.1" hidden="1" customHeight="1" outlineLevel="4" x14ac:dyDescent="0.2">
      <c r="A547" s="14" t="s">
        <v>546</v>
      </c>
      <c r="B547" s="64">
        <f t="shared" si="261"/>
        <v>1</v>
      </c>
      <c r="C547" s="37"/>
      <c r="D547" s="17">
        <v>40812.46</v>
      </c>
      <c r="E547" s="17">
        <v>22453.66</v>
      </c>
      <c r="F547" s="13"/>
      <c r="G547" s="17">
        <v>3312.5</v>
      </c>
      <c r="H547" s="13"/>
      <c r="I547" s="13"/>
      <c r="J547" s="13"/>
      <c r="K547" s="13"/>
      <c r="L547" s="17">
        <v>1187.5</v>
      </c>
      <c r="M547" s="13"/>
      <c r="N547" s="13"/>
      <c r="O547" s="13"/>
      <c r="P547" s="13"/>
      <c r="Q547" s="13"/>
      <c r="R547" s="12"/>
      <c r="S547" s="17">
        <v>2630.91</v>
      </c>
      <c r="T547" s="13"/>
      <c r="U547" s="13"/>
      <c r="V547" s="13"/>
      <c r="W547" s="13"/>
      <c r="X547" s="12"/>
      <c r="Y547" s="13"/>
      <c r="Z547" s="13"/>
      <c r="AA547" s="13"/>
      <c r="AB547" s="13"/>
      <c r="AC547" s="13"/>
      <c r="AD547" s="17">
        <v>15322.75</v>
      </c>
      <c r="AE547" s="13"/>
      <c r="AF547" s="13"/>
      <c r="AG547" s="13"/>
      <c r="AH547" s="13"/>
      <c r="AI547" s="17">
        <v>2919</v>
      </c>
      <c r="AJ547" s="13"/>
      <c r="AK547" s="13"/>
      <c r="AL547" s="13"/>
      <c r="AM547" s="13"/>
      <c r="AN547" s="13"/>
      <c r="AO547" s="17">
        <v>2919</v>
      </c>
      <c r="AP547" s="17">
        <v>60045.62</v>
      </c>
      <c r="AQ547" s="17">
        <v>2630.91</v>
      </c>
      <c r="AR547" s="17">
        <v>57414.71</v>
      </c>
      <c r="AS547" s="13"/>
      <c r="AT547" s="13"/>
      <c r="AU547" s="13"/>
      <c r="AV547" s="16">
        <v>301.5</v>
      </c>
      <c r="AW547" s="92"/>
      <c r="AX547" s="92"/>
      <c r="AY547" s="92"/>
      <c r="AZ547" s="92"/>
      <c r="BA547" s="92"/>
      <c r="BB547" s="92"/>
      <c r="BC547" s="92"/>
      <c r="BD547" s="92"/>
      <c r="BE547" s="92"/>
      <c r="BF547" s="92"/>
      <c r="BG547" s="92"/>
      <c r="BH547" s="92"/>
      <c r="BI547" s="92"/>
      <c r="BJ547" s="92"/>
      <c r="BK547" s="92"/>
      <c r="BL547" s="92"/>
      <c r="BM547" s="92"/>
      <c r="BN547" s="92"/>
      <c r="BO547" s="92"/>
      <c r="BP547" s="92"/>
      <c r="BQ547" s="92"/>
      <c r="BR547">
        <f>SUMIF('ОПС ЯН'!$A$5:$A$375,A547,'ОПС ЯН'!$B$5:$B$375)</f>
        <v>4361.01</v>
      </c>
      <c r="BT547">
        <f>SUMIF('ФОМС ЯН'!$A$5:$A$360,A547,'ФОМС ЯН'!$B$5:$B$360)</f>
        <v>1010.96</v>
      </c>
      <c r="BU547">
        <f>SUMIF('ФСС ЯН'!$A$5:$A$375,A547,'ФСС ЯН'!$B$5:$B$375)</f>
        <v>574.86</v>
      </c>
      <c r="BV547">
        <f>SUMIF('ФСС НС ЯН'!$A$5:$A$375,A547,'ФСС НС ЯН'!$B$5:$B$375)</f>
        <v>416.28</v>
      </c>
      <c r="BW547">
        <f t="shared" si="262"/>
        <v>0</v>
      </c>
      <c r="BX547">
        <f t="shared" si="263"/>
        <v>0</v>
      </c>
      <c r="BY547">
        <f t="shared" si="264"/>
        <v>0</v>
      </c>
      <c r="BZ547">
        <f t="shared" si="265"/>
        <v>0</v>
      </c>
      <c r="CA547">
        <f t="shared" si="266"/>
        <v>0</v>
      </c>
      <c r="CB547">
        <f t="shared" si="267"/>
        <v>0</v>
      </c>
    </row>
    <row r="548" spans="1:80" ht="11.1" hidden="1" customHeight="1" outlineLevel="4" x14ac:dyDescent="0.2">
      <c r="A548" s="14" t="s">
        <v>547</v>
      </c>
      <c r="B548" s="64">
        <f t="shared" si="261"/>
        <v>1</v>
      </c>
      <c r="C548" s="37"/>
      <c r="D548" s="17">
        <v>51418.82</v>
      </c>
      <c r="E548" s="17">
        <v>48500</v>
      </c>
      <c r="F548" s="13"/>
      <c r="G548" s="13"/>
      <c r="H548" s="17">
        <v>26500</v>
      </c>
      <c r="I548" s="13"/>
      <c r="J548" s="17">
        <v>12500</v>
      </c>
      <c r="K548" s="13"/>
      <c r="L548" s="17">
        <v>9500</v>
      </c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7">
        <v>1600</v>
      </c>
      <c r="AH548" s="17">
        <v>1600</v>
      </c>
      <c r="AI548" s="17">
        <v>6513</v>
      </c>
      <c r="AJ548" s="13"/>
      <c r="AK548" s="13"/>
      <c r="AL548" s="13"/>
      <c r="AM548" s="13"/>
      <c r="AN548" s="13"/>
      <c r="AO548" s="17">
        <v>6513</v>
      </c>
      <c r="AP548" s="17">
        <v>63018.82</v>
      </c>
      <c r="AQ548" s="13"/>
      <c r="AR548" s="17">
        <v>51418.82</v>
      </c>
      <c r="AS548" s="13"/>
      <c r="AT548" s="17">
        <v>11600</v>
      </c>
      <c r="AU548" s="13"/>
      <c r="AV548" s="17">
        <v>30387</v>
      </c>
      <c r="AW548" s="93"/>
      <c r="AX548" s="93"/>
      <c r="AY548" s="93"/>
      <c r="AZ548" s="93"/>
      <c r="BA548" s="93"/>
      <c r="BB548" s="93"/>
      <c r="BC548" s="93"/>
      <c r="BD548" s="93"/>
      <c r="BE548" s="93"/>
      <c r="BF548" s="93"/>
      <c r="BG548" s="93"/>
      <c r="BH548" s="93"/>
      <c r="BI548" s="93"/>
      <c r="BJ548" s="93"/>
      <c r="BK548" s="93"/>
      <c r="BL548" s="93"/>
      <c r="BM548" s="93"/>
      <c r="BN548" s="93"/>
      <c r="BO548" s="93"/>
      <c r="BP548" s="93"/>
      <c r="BQ548" s="93"/>
      <c r="BR548">
        <f>SUMIF('ОПС ЯН'!$A$5:$A$375,A548,'ОПС ЯН'!$B$5:$B$375)</f>
        <v>11022</v>
      </c>
      <c r="BT548">
        <f>SUMIF('ФОМС ЯН'!$A$5:$A$360,A548,'ФОМС ЯН'!$B$5:$B$360)</f>
        <v>2555.1</v>
      </c>
      <c r="BU548">
        <f>SUMIF('ФСС ЯН'!$A$5:$A$375,A548,'ФСС ЯН'!$B$5:$B$375)</f>
        <v>1452.9</v>
      </c>
      <c r="BV548">
        <f>SUMIF('ФСС НС ЯН'!$A$5:$A$375,A548,'ФСС НС ЯН'!$B$5:$B$375)</f>
        <v>1052.0999999999999</v>
      </c>
      <c r="BW548">
        <f t="shared" si="262"/>
        <v>0</v>
      </c>
      <c r="BX548">
        <f t="shared" si="263"/>
        <v>0</v>
      </c>
      <c r="BY548">
        <f t="shared" si="264"/>
        <v>0</v>
      </c>
      <c r="BZ548">
        <f t="shared" si="265"/>
        <v>0</v>
      </c>
      <c r="CA548">
        <f t="shared" si="266"/>
        <v>0</v>
      </c>
      <c r="CB548">
        <f t="shared" si="267"/>
        <v>0</v>
      </c>
    </row>
    <row r="549" spans="1:80" ht="11.1" hidden="1" customHeight="1" outlineLevel="4" x14ac:dyDescent="0.2">
      <c r="A549" s="14" t="s">
        <v>548</v>
      </c>
      <c r="B549" s="64">
        <f t="shared" si="261"/>
        <v>1</v>
      </c>
      <c r="C549" s="37"/>
      <c r="D549" s="17">
        <v>21451.82</v>
      </c>
      <c r="E549" s="17">
        <v>36000</v>
      </c>
      <c r="F549" s="13"/>
      <c r="G549" s="13"/>
      <c r="H549" s="17">
        <v>26500</v>
      </c>
      <c r="I549" s="13"/>
      <c r="J549" s="13"/>
      <c r="K549" s="13"/>
      <c r="L549" s="17">
        <v>9500</v>
      </c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7">
        <v>4680</v>
      </c>
      <c r="AJ549" s="13"/>
      <c r="AK549" s="13"/>
      <c r="AL549" s="13"/>
      <c r="AM549" s="13"/>
      <c r="AN549" s="13"/>
      <c r="AO549" s="17">
        <v>4680</v>
      </c>
      <c r="AP549" s="17">
        <v>33051.82</v>
      </c>
      <c r="AQ549" s="13"/>
      <c r="AR549" s="17">
        <v>21451.82</v>
      </c>
      <c r="AS549" s="13"/>
      <c r="AT549" s="17">
        <v>11600</v>
      </c>
      <c r="AU549" s="13"/>
      <c r="AV549" s="17">
        <v>19720</v>
      </c>
      <c r="AW549" s="93"/>
      <c r="AX549" s="93"/>
      <c r="AY549" s="93"/>
      <c r="AZ549" s="93"/>
      <c r="BA549" s="93"/>
      <c r="BB549" s="93"/>
      <c r="BC549" s="93"/>
      <c r="BD549" s="93"/>
      <c r="BE549" s="93"/>
      <c r="BF549" s="93"/>
      <c r="BG549" s="93"/>
      <c r="BH549" s="93"/>
      <c r="BI549" s="93"/>
      <c r="BJ549" s="93"/>
      <c r="BK549" s="93"/>
      <c r="BL549" s="93"/>
      <c r="BM549" s="93"/>
      <c r="BN549" s="93"/>
      <c r="BO549" s="93"/>
      <c r="BP549" s="93"/>
      <c r="BQ549" s="93"/>
      <c r="BR549">
        <f>SUMIF('ОПС ЯН'!$A$5:$A$375,A549,'ОПС ЯН'!$B$5:$B$375)</f>
        <v>7920</v>
      </c>
      <c r="BT549">
        <f>SUMIF('ФОМС ЯН'!$A$5:$A$360,A549,'ФОМС ЯН'!$B$5:$B$360)</f>
        <v>1836</v>
      </c>
      <c r="BU549">
        <f>SUMIF('ФСС ЯН'!$A$5:$A$375,A549,'ФСС ЯН'!$B$5:$B$375)</f>
        <v>1044</v>
      </c>
      <c r="BV549">
        <f>SUMIF('ФСС НС ЯН'!$A$5:$A$375,A549,'ФСС НС ЯН'!$B$5:$B$375)</f>
        <v>756</v>
      </c>
      <c r="BW549">
        <f t="shared" si="262"/>
        <v>0</v>
      </c>
      <c r="BX549">
        <f t="shared" si="263"/>
        <v>0</v>
      </c>
      <c r="BY549">
        <f t="shared" si="264"/>
        <v>0</v>
      </c>
      <c r="BZ549">
        <f t="shared" si="265"/>
        <v>0</v>
      </c>
      <c r="CA549">
        <f t="shared" si="266"/>
        <v>0</v>
      </c>
      <c r="CB549">
        <f t="shared" si="267"/>
        <v>0</v>
      </c>
    </row>
    <row r="550" spans="1:80" s="27" customFormat="1" ht="11.1" hidden="1" customHeight="1" outlineLevel="3" x14ac:dyDescent="0.2">
      <c r="A550" s="24" t="s">
        <v>549</v>
      </c>
      <c r="B550" s="63">
        <f>SUM(B551:B552)</f>
        <v>0</v>
      </c>
      <c r="C550" s="100"/>
      <c r="D550" s="34">
        <v>27163.58</v>
      </c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  <c r="AB550" s="26"/>
      <c r="AC550" s="26"/>
      <c r="AD550" s="26"/>
      <c r="AE550" s="26"/>
      <c r="AF550" s="26"/>
      <c r="AG550" s="26"/>
      <c r="AH550" s="26"/>
      <c r="AI550" s="26"/>
      <c r="AJ550" s="26"/>
      <c r="AK550" s="26"/>
      <c r="AL550" s="26"/>
      <c r="AM550" s="26"/>
      <c r="AN550" s="26"/>
      <c r="AO550" s="26"/>
      <c r="AP550" s="34">
        <v>27163.58</v>
      </c>
      <c r="AQ550" s="26"/>
      <c r="AR550" s="34">
        <v>27163.58</v>
      </c>
      <c r="AS550" s="26"/>
      <c r="AT550" s="26"/>
      <c r="AU550" s="26"/>
      <c r="AV550" s="26"/>
      <c r="AW550" s="26"/>
      <c r="AX550" s="26"/>
      <c r="AY550" s="26"/>
      <c r="AZ550" s="26"/>
      <c r="BA550" s="26"/>
      <c r="BB550" s="26"/>
      <c r="BC550" s="26"/>
      <c r="BD550" s="26"/>
      <c r="BE550" s="26"/>
      <c r="BF550" s="26"/>
      <c r="BG550" s="26"/>
      <c r="BH550" s="26"/>
      <c r="BI550" s="26"/>
      <c r="BJ550" s="26"/>
      <c r="BK550" s="26"/>
      <c r="BL550" s="26"/>
      <c r="BM550" s="26"/>
      <c r="BN550" s="26"/>
      <c r="BO550" s="26"/>
      <c r="BP550" s="26"/>
      <c r="BQ550" s="26"/>
      <c r="BR550" s="63">
        <f t="shared" ref="BR550:BV550" si="279">SUM(BR551:BR552)</f>
        <v>0</v>
      </c>
      <c r="BS550" s="63"/>
      <c r="BT550" s="63">
        <f t="shared" si="279"/>
        <v>0</v>
      </c>
      <c r="BU550" s="63">
        <f t="shared" si="279"/>
        <v>0</v>
      </c>
      <c r="BV550" s="63">
        <f t="shared" si="279"/>
        <v>0</v>
      </c>
      <c r="BW550">
        <f t="shared" si="262"/>
        <v>0</v>
      </c>
      <c r="BX550">
        <f t="shared" si="263"/>
        <v>0</v>
      </c>
      <c r="BY550">
        <f t="shared" si="264"/>
        <v>0</v>
      </c>
      <c r="BZ550">
        <f t="shared" si="265"/>
        <v>0</v>
      </c>
      <c r="CA550">
        <f t="shared" si="266"/>
        <v>0</v>
      </c>
      <c r="CB550">
        <f t="shared" si="267"/>
        <v>0</v>
      </c>
    </row>
    <row r="551" spans="1:80" ht="11.1" hidden="1" customHeight="1" outlineLevel="4" x14ac:dyDescent="0.2">
      <c r="A551" s="14" t="s">
        <v>550</v>
      </c>
      <c r="B551" s="64">
        <f t="shared" si="261"/>
        <v>0</v>
      </c>
      <c r="C551" s="37"/>
      <c r="D551" s="17">
        <v>16008</v>
      </c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7">
        <v>16008</v>
      </c>
      <c r="AQ551" s="13"/>
      <c r="AR551" s="17">
        <v>16008</v>
      </c>
      <c r="AS551" s="13"/>
      <c r="AT551" s="13"/>
      <c r="AU551" s="13"/>
      <c r="AV551" s="13"/>
      <c r="AW551" s="95"/>
      <c r="AX551" s="95"/>
      <c r="AY551" s="95"/>
      <c r="AZ551" s="95"/>
      <c r="BA551" s="95"/>
      <c r="BB551" s="95"/>
      <c r="BC551" s="95"/>
      <c r="BD551" s="95"/>
      <c r="BE551" s="95"/>
      <c r="BF551" s="95"/>
      <c r="BG551" s="95"/>
      <c r="BH551" s="95"/>
      <c r="BI551" s="95"/>
      <c r="BJ551" s="95"/>
      <c r="BK551" s="95"/>
      <c r="BL551" s="95"/>
      <c r="BM551" s="95"/>
      <c r="BN551" s="95"/>
      <c r="BO551" s="95"/>
      <c r="BP551" s="95"/>
      <c r="BQ551" s="95"/>
      <c r="BR551">
        <f>SUMIF('ОПС ЯН'!$A$5:$A$375,A551,'ОПС ЯН'!$B$5:$B$375)</f>
        <v>0</v>
      </c>
      <c r="BT551">
        <f>SUMIF('ФОМС ЯН'!$A$5:$A$360,A551,'ФОМС ЯН'!$B$5:$B$360)</f>
        <v>0</v>
      </c>
      <c r="BU551">
        <f>SUMIF('ФСС ЯН'!$A$5:$A$375,A551,'ФСС ЯН'!$B$5:$B$375)</f>
        <v>0</v>
      </c>
      <c r="BV551">
        <f>SUMIF('ФСС НС ЯН'!$A$5:$A$375,A551,'ФСС НС ЯН'!$B$5:$B$375)</f>
        <v>0</v>
      </c>
      <c r="BW551">
        <f t="shared" si="262"/>
        <v>0</v>
      </c>
      <c r="BX551">
        <f t="shared" si="263"/>
        <v>0</v>
      </c>
      <c r="BY551">
        <f t="shared" si="264"/>
        <v>0</v>
      </c>
      <c r="BZ551">
        <f t="shared" si="265"/>
        <v>0</v>
      </c>
      <c r="CA551">
        <f t="shared" si="266"/>
        <v>0</v>
      </c>
      <c r="CB551">
        <f t="shared" si="267"/>
        <v>0</v>
      </c>
    </row>
    <row r="552" spans="1:80" ht="11.1" hidden="1" customHeight="1" outlineLevel="4" x14ac:dyDescent="0.2">
      <c r="A552" s="14" t="s">
        <v>551</v>
      </c>
      <c r="B552" s="64">
        <f t="shared" si="261"/>
        <v>0</v>
      </c>
      <c r="C552" s="37"/>
      <c r="D552" s="17">
        <v>11155.58</v>
      </c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7">
        <v>11155.58</v>
      </c>
      <c r="AQ552" s="13"/>
      <c r="AR552" s="17">
        <v>11155.58</v>
      </c>
      <c r="AS552" s="13"/>
      <c r="AT552" s="13"/>
      <c r="AU552" s="13"/>
      <c r="AV552" s="13"/>
      <c r="AW552" s="95"/>
      <c r="AX552" s="95"/>
      <c r="AY552" s="95"/>
      <c r="AZ552" s="95"/>
      <c r="BA552" s="95"/>
      <c r="BB552" s="95"/>
      <c r="BC552" s="95"/>
      <c r="BD552" s="95"/>
      <c r="BE552" s="95"/>
      <c r="BF552" s="95"/>
      <c r="BG552" s="95"/>
      <c r="BH552" s="95"/>
      <c r="BI552" s="95"/>
      <c r="BJ552" s="95"/>
      <c r="BK552" s="95"/>
      <c r="BL552" s="95"/>
      <c r="BM552" s="95"/>
      <c r="BN552" s="95"/>
      <c r="BO552" s="95"/>
      <c r="BP552" s="95"/>
      <c r="BQ552" s="95"/>
      <c r="BR552">
        <f>SUMIF('ОПС ЯН'!$A$5:$A$375,A552,'ОПС ЯН'!$B$5:$B$375)</f>
        <v>0</v>
      </c>
      <c r="BT552">
        <f>SUMIF('ФОМС ЯН'!$A$5:$A$360,A552,'ФОМС ЯН'!$B$5:$B$360)</f>
        <v>0</v>
      </c>
      <c r="BU552">
        <f>SUMIF('ФСС ЯН'!$A$5:$A$375,A552,'ФСС ЯН'!$B$5:$B$375)</f>
        <v>0</v>
      </c>
      <c r="BV552">
        <f>SUMIF('ФСС НС ЯН'!$A$5:$A$375,A552,'ФСС НС ЯН'!$B$5:$B$375)</f>
        <v>0</v>
      </c>
      <c r="BW552">
        <f t="shared" si="262"/>
        <v>0</v>
      </c>
      <c r="BX552">
        <f t="shared" si="263"/>
        <v>0</v>
      </c>
      <c r="BY552">
        <f t="shared" si="264"/>
        <v>0</v>
      </c>
      <c r="BZ552">
        <f t="shared" si="265"/>
        <v>0</v>
      </c>
      <c r="CA552">
        <f t="shared" si="266"/>
        <v>0</v>
      </c>
      <c r="CB552">
        <f t="shared" si="267"/>
        <v>0</v>
      </c>
    </row>
    <row r="553" spans="1:80" s="27" customFormat="1" ht="11.1" hidden="1" customHeight="1" outlineLevel="3" x14ac:dyDescent="0.2">
      <c r="A553" s="24" t="s">
        <v>257</v>
      </c>
      <c r="B553" s="63">
        <f>SUM(B554)</f>
        <v>1</v>
      </c>
      <c r="C553" s="100"/>
      <c r="D553" s="34">
        <v>22866.18</v>
      </c>
      <c r="E553" s="34">
        <v>40810</v>
      </c>
      <c r="F553" s="26"/>
      <c r="G553" s="26"/>
      <c r="H553" s="34">
        <v>26500</v>
      </c>
      <c r="I553" s="26"/>
      <c r="J553" s="34">
        <v>13250</v>
      </c>
      <c r="K553" s="34">
        <v>1060</v>
      </c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  <c r="AB553" s="26"/>
      <c r="AC553" s="26"/>
      <c r="AD553" s="26"/>
      <c r="AE553" s="26"/>
      <c r="AF553" s="26"/>
      <c r="AG553" s="34">
        <v>2560</v>
      </c>
      <c r="AH553" s="34">
        <v>2560</v>
      </c>
      <c r="AI553" s="34">
        <v>5638</v>
      </c>
      <c r="AJ553" s="26"/>
      <c r="AK553" s="26"/>
      <c r="AL553" s="26"/>
      <c r="AM553" s="26"/>
      <c r="AN553" s="26"/>
      <c r="AO553" s="34">
        <v>5638</v>
      </c>
      <c r="AP553" s="34">
        <v>34466.18</v>
      </c>
      <c r="AQ553" s="26"/>
      <c r="AR553" s="34">
        <v>22866.18</v>
      </c>
      <c r="AS553" s="26"/>
      <c r="AT553" s="34">
        <v>11600</v>
      </c>
      <c r="AU553" s="26"/>
      <c r="AV553" s="34">
        <v>23572</v>
      </c>
      <c r="AW553" s="34"/>
      <c r="AX553" s="34"/>
      <c r="AY553" s="34"/>
      <c r="AZ553" s="34"/>
      <c r="BA553" s="34"/>
      <c r="BB553" s="34"/>
      <c r="BC553" s="34"/>
      <c r="BD553" s="34"/>
      <c r="BE553" s="34"/>
      <c r="BF553" s="34"/>
      <c r="BG553" s="34"/>
      <c r="BH553" s="34"/>
      <c r="BI553" s="34"/>
      <c r="BJ553" s="34"/>
      <c r="BK553" s="34"/>
      <c r="BL553" s="34"/>
      <c r="BM553" s="34"/>
      <c r="BN553" s="34"/>
      <c r="BO553" s="34"/>
      <c r="BP553" s="34"/>
      <c r="BQ553" s="34"/>
      <c r="BR553" s="63">
        <f t="shared" ref="BR553:BV553" si="280">SUM(BR554)</f>
        <v>9541.4</v>
      </c>
      <c r="BS553" s="63"/>
      <c r="BT553" s="63">
        <f t="shared" si="280"/>
        <v>2211.87</v>
      </c>
      <c r="BU553" s="63">
        <f t="shared" si="280"/>
        <v>1257.73</v>
      </c>
      <c r="BV553" s="63">
        <f t="shared" si="280"/>
        <v>910.77</v>
      </c>
      <c r="BW553">
        <f t="shared" si="262"/>
        <v>0</v>
      </c>
      <c r="BX553">
        <f t="shared" si="263"/>
        <v>0</v>
      </c>
      <c r="BY553">
        <f t="shared" si="264"/>
        <v>0</v>
      </c>
      <c r="BZ553">
        <f t="shared" si="265"/>
        <v>0</v>
      </c>
      <c r="CA553">
        <f t="shared" si="266"/>
        <v>0</v>
      </c>
      <c r="CB553">
        <f t="shared" si="267"/>
        <v>0</v>
      </c>
    </row>
    <row r="554" spans="1:80" ht="11.1" hidden="1" customHeight="1" outlineLevel="4" x14ac:dyDescent="0.2">
      <c r="A554" s="14" t="s">
        <v>552</v>
      </c>
      <c r="B554" s="64">
        <f t="shared" si="261"/>
        <v>1</v>
      </c>
      <c r="C554" s="37"/>
      <c r="D554" s="17">
        <v>22866.18</v>
      </c>
      <c r="E554" s="17">
        <v>40810</v>
      </c>
      <c r="F554" s="13"/>
      <c r="G554" s="13"/>
      <c r="H554" s="17">
        <v>26500</v>
      </c>
      <c r="I554" s="13"/>
      <c r="J554" s="17">
        <v>13250</v>
      </c>
      <c r="K554" s="17">
        <v>1060</v>
      </c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7">
        <v>2560</v>
      </c>
      <c r="AH554" s="17">
        <v>2560</v>
      </c>
      <c r="AI554" s="17">
        <v>5638</v>
      </c>
      <c r="AJ554" s="13"/>
      <c r="AK554" s="13"/>
      <c r="AL554" s="13"/>
      <c r="AM554" s="13"/>
      <c r="AN554" s="13"/>
      <c r="AO554" s="17">
        <v>5638</v>
      </c>
      <c r="AP554" s="17">
        <v>34466.18</v>
      </c>
      <c r="AQ554" s="13"/>
      <c r="AR554" s="17">
        <v>22866.18</v>
      </c>
      <c r="AS554" s="13"/>
      <c r="AT554" s="17">
        <v>11600</v>
      </c>
      <c r="AU554" s="13"/>
      <c r="AV554" s="17">
        <v>23572</v>
      </c>
      <c r="AW554" s="93"/>
      <c r="AX554" s="93"/>
      <c r="AY554" s="93"/>
      <c r="AZ554" s="93"/>
      <c r="BA554" s="93"/>
      <c r="BB554" s="93"/>
      <c r="BC554" s="93"/>
      <c r="BD554" s="93"/>
      <c r="BE554" s="93"/>
      <c r="BF554" s="93"/>
      <c r="BG554" s="93"/>
      <c r="BH554" s="93"/>
      <c r="BI554" s="93"/>
      <c r="BJ554" s="93"/>
      <c r="BK554" s="93"/>
      <c r="BL554" s="93"/>
      <c r="BM554" s="93"/>
      <c r="BN554" s="93"/>
      <c r="BO554" s="93"/>
      <c r="BP554" s="93"/>
      <c r="BQ554" s="93"/>
      <c r="BR554">
        <f>SUMIF('ОПС ЯН'!$A$5:$A$375,A554,'ОПС ЯН'!$B$5:$B$375)</f>
        <v>9541.4</v>
      </c>
      <c r="BT554">
        <f>SUMIF('ФОМС ЯН'!$A$5:$A$360,A554,'ФОМС ЯН'!$B$5:$B$360)</f>
        <v>2211.87</v>
      </c>
      <c r="BU554">
        <f>SUMIF('ФСС ЯН'!$A$5:$A$375,A554,'ФСС ЯН'!$B$5:$B$375)</f>
        <v>1257.73</v>
      </c>
      <c r="BV554">
        <f>SUMIF('ФСС НС ЯН'!$A$5:$A$375,A554,'ФСС НС ЯН'!$B$5:$B$375)</f>
        <v>910.77</v>
      </c>
      <c r="BW554">
        <f t="shared" si="262"/>
        <v>0</v>
      </c>
      <c r="BX554">
        <f t="shared" si="263"/>
        <v>0</v>
      </c>
      <c r="BY554">
        <f t="shared" si="264"/>
        <v>0</v>
      </c>
      <c r="BZ554">
        <f t="shared" si="265"/>
        <v>0</v>
      </c>
      <c r="CA554">
        <f t="shared" si="266"/>
        <v>0</v>
      </c>
      <c r="CB554">
        <f t="shared" si="267"/>
        <v>0</v>
      </c>
    </row>
    <row r="555" spans="1:80" s="52" customFormat="1" ht="11.1" hidden="1" customHeight="1" outlineLevel="2" collapsed="1" x14ac:dyDescent="0.2">
      <c r="A555" s="54" t="s">
        <v>553</v>
      </c>
      <c r="B555" s="67">
        <f>B558+B560+B562+B567+B556</f>
        <v>8</v>
      </c>
      <c r="C555" s="101"/>
      <c r="D555" s="48">
        <v>369428.33</v>
      </c>
      <c r="E555" s="48">
        <v>314881.76</v>
      </c>
      <c r="F555" s="49"/>
      <c r="G555" s="48">
        <v>88636.36</v>
      </c>
      <c r="H555" s="48">
        <v>166875</v>
      </c>
      <c r="I555" s="49"/>
      <c r="J555" s="49"/>
      <c r="K555" s="49"/>
      <c r="L555" s="48">
        <v>38181.82</v>
      </c>
      <c r="M555" s="48">
        <v>5859.4</v>
      </c>
      <c r="N555" s="49"/>
      <c r="O555" s="49"/>
      <c r="P555" s="49"/>
      <c r="Q555" s="49"/>
      <c r="R555" s="51"/>
      <c r="S555" s="48">
        <v>1261.68</v>
      </c>
      <c r="T555" s="49"/>
      <c r="U555" s="48">
        <v>14067.5</v>
      </c>
      <c r="V555" s="49"/>
      <c r="W555" s="49"/>
      <c r="X555" s="51"/>
      <c r="Y555" s="49"/>
      <c r="Z555" s="49"/>
      <c r="AA555" s="49"/>
      <c r="AB555" s="49"/>
      <c r="AC555" s="49"/>
      <c r="AD555" s="49"/>
      <c r="AE555" s="49"/>
      <c r="AF555" s="49"/>
      <c r="AG555" s="48">
        <v>16160</v>
      </c>
      <c r="AH555" s="48">
        <v>16160</v>
      </c>
      <c r="AI555" s="48">
        <v>43036</v>
      </c>
      <c r="AJ555" s="49"/>
      <c r="AK555" s="49"/>
      <c r="AL555" s="49"/>
      <c r="AM555" s="49"/>
      <c r="AN555" s="49"/>
      <c r="AO555" s="48">
        <v>43036</v>
      </c>
      <c r="AP555" s="48">
        <v>486064.51</v>
      </c>
      <c r="AQ555" s="48">
        <v>13336.18</v>
      </c>
      <c r="AR555" s="48">
        <v>369428.33</v>
      </c>
      <c r="AS555" s="49"/>
      <c r="AT555" s="48">
        <v>103300</v>
      </c>
      <c r="AU555" s="49"/>
      <c r="AV555" s="48">
        <v>155209.57999999999</v>
      </c>
      <c r="AW555" s="48"/>
      <c r="AX555" s="48"/>
      <c r="AY555" s="48"/>
      <c r="AZ555" s="48"/>
      <c r="BA555" s="48"/>
      <c r="BB555" s="48"/>
      <c r="BC555" s="48"/>
      <c r="BD555" s="48"/>
      <c r="BE555" s="48"/>
      <c r="BF555" s="48"/>
      <c r="BG555" s="48"/>
      <c r="BH555" s="48"/>
      <c r="BI555" s="48"/>
      <c r="BJ555" s="48"/>
      <c r="BK555" s="48"/>
      <c r="BL555" s="48"/>
      <c r="BM555" s="48"/>
      <c r="BN555" s="48"/>
      <c r="BO555" s="48"/>
      <c r="BP555" s="48"/>
      <c r="BQ555" s="48"/>
      <c r="BR555" s="67">
        <f t="shared" ref="BR555:BV555" si="281">BR558+BR560+BR562+BR567+BR556</f>
        <v>72551.62000000001</v>
      </c>
      <c r="BS555" s="67"/>
      <c r="BT555" s="67">
        <f t="shared" si="281"/>
        <v>16818.79</v>
      </c>
      <c r="BU555" s="67">
        <f t="shared" si="281"/>
        <v>9563.619999999999</v>
      </c>
      <c r="BV555" s="67">
        <f t="shared" si="281"/>
        <v>6925.38</v>
      </c>
      <c r="BW555">
        <f t="shared" si="262"/>
        <v>0</v>
      </c>
      <c r="BX555">
        <f t="shared" si="263"/>
        <v>0</v>
      </c>
      <c r="BY555">
        <f t="shared" si="264"/>
        <v>0</v>
      </c>
      <c r="BZ555">
        <f t="shared" si="265"/>
        <v>0</v>
      </c>
      <c r="CA555">
        <f t="shared" si="266"/>
        <v>0</v>
      </c>
      <c r="CB555">
        <f t="shared" si="267"/>
        <v>0</v>
      </c>
    </row>
    <row r="556" spans="1:80" s="27" customFormat="1" ht="11.1" hidden="1" customHeight="1" outlineLevel="3" x14ac:dyDescent="0.2">
      <c r="A556" s="24" t="s">
        <v>554</v>
      </c>
      <c r="B556" s="63">
        <f>SUM(B557)</f>
        <v>1</v>
      </c>
      <c r="C556" s="100"/>
      <c r="D556" s="34">
        <v>51324.55</v>
      </c>
      <c r="E556" s="34">
        <v>40000</v>
      </c>
      <c r="F556" s="26"/>
      <c r="G556" s="26"/>
      <c r="H556" s="34">
        <v>40000</v>
      </c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  <c r="AB556" s="26"/>
      <c r="AC556" s="26"/>
      <c r="AD556" s="26"/>
      <c r="AE556" s="26"/>
      <c r="AF556" s="26"/>
      <c r="AG556" s="34">
        <v>2560</v>
      </c>
      <c r="AH556" s="34">
        <v>2560</v>
      </c>
      <c r="AI556" s="34">
        <v>5533</v>
      </c>
      <c r="AJ556" s="26"/>
      <c r="AK556" s="26"/>
      <c r="AL556" s="26"/>
      <c r="AM556" s="26"/>
      <c r="AN556" s="26"/>
      <c r="AO556" s="34">
        <v>5533</v>
      </c>
      <c r="AP556" s="34">
        <v>68724.55</v>
      </c>
      <c r="AQ556" s="26"/>
      <c r="AR556" s="34">
        <v>51324.55</v>
      </c>
      <c r="AS556" s="26"/>
      <c r="AT556" s="34">
        <v>17400</v>
      </c>
      <c r="AU556" s="26"/>
      <c r="AV556" s="34">
        <v>17067</v>
      </c>
      <c r="AW556" s="34"/>
      <c r="AX556" s="34"/>
      <c r="AY556" s="34"/>
      <c r="AZ556" s="34"/>
      <c r="BA556" s="34"/>
      <c r="BB556" s="34"/>
      <c r="BC556" s="34"/>
      <c r="BD556" s="34"/>
      <c r="BE556" s="34"/>
      <c r="BF556" s="34"/>
      <c r="BG556" s="34"/>
      <c r="BH556" s="34"/>
      <c r="BI556" s="34"/>
      <c r="BJ556" s="34"/>
      <c r="BK556" s="34"/>
      <c r="BL556" s="34"/>
      <c r="BM556" s="34"/>
      <c r="BN556" s="34"/>
      <c r="BO556" s="34"/>
      <c r="BP556" s="34"/>
      <c r="BQ556" s="34"/>
      <c r="BR556" s="63">
        <f t="shared" ref="BR556:BV556" si="282">SUM(BR557)</f>
        <v>9363.2000000000007</v>
      </c>
      <c r="BS556" s="63"/>
      <c r="BT556" s="63">
        <f t="shared" si="282"/>
        <v>2170.56</v>
      </c>
      <c r="BU556" s="63">
        <f t="shared" si="282"/>
        <v>1234.24</v>
      </c>
      <c r="BV556" s="63">
        <f t="shared" si="282"/>
        <v>893.76</v>
      </c>
      <c r="BW556">
        <f t="shared" si="262"/>
        <v>0</v>
      </c>
      <c r="BX556">
        <f t="shared" si="263"/>
        <v>0</v>
      </c>
      <c r="BY556">
        <f t="shared" si="264"/>
        <v>0</v>
      </c>
      <c r="BZ556">
        <f t="shared" si="265"/>
        <v>0</v>
      </c>
      <c r="CA556">
        <f t="shared" si="266"/>
        <v>0</v>
      </c>
      <c r="CB556">
        <f t="shared" si="267"/>
        <v>0</v>
      </c>
    </row>
    <row r="557" spans="1:80" ht="11.1" hidden="1" customHeight="1" outlineLevel="4" x14ac:dyDescent="0.2">
      <c r="A557" s="14" t="s">
        <v>555</v>
      </c>
      <c r="B557" s="64">
        <f t="shared" si="261"/>
        <v>1</v>
      </c>
      <c r="C557" s="37"/>
      <c r="D557" s="17">
        <v>51324.55</v>
      </c>
      <c r="E557" s="17">
        <v>40000</v>
      </c>
      <c r="F557" s="13"/>
      <c r="G557" s="13"/>
      <c r="H557" s="17">
        <v>40000</v>
      </c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7">
        <v>2560</v>
      </c>
      <c r="AH557" s="17">
        <v>2560</v>
      </c>
      <c r="AI557" s="17">
        <v>5533</v>
      </c>
      <c r="AJ557" s="13"/>
      <c r="AK557" s="13"/>
      <c r="AL557" s="13"/>
      <c r="AM557" s="13"/>
      <c r="AN557" s="13"/>
      <c r="AO557" s="17">
        <v>5533</v>
      </c>
      <c r="AP557" s="17">
        <v>68724.55</v>
      </c>
      <c r="AQ557" s="13"/>
      <c r="AR557" s="17">
        <v>51324.55</v>
      </c>
      <c r="AS557" s="13"/>
      <c r="AT557" s="17">
        <v>17400</v>
      </c>
      <c r="AU557" s="13"/>
      <c r="AV557" s="17">
        <v>17067</v>
      </c>
      <c r="AW557" s="93"/>
      <c r="AX557" s="93"/>
      <c r="AY557" s="93"/>
      <c r="AZ557" s="93"/>
      <c r="BA557" s="93"/>
      <c r="BB557" s="93"/>
      <c r="BC557" s="93"/>
      <c r="BD557" s="93"/>
      <c r="BE557" s="93"/>
      <c r="BF557" s="93"/>
      <c r="BG557" s="93"/>
      <c r="BH557" s="93"/>
      <c r="BI557" s="93"/>
      <c r="BJ557" s="93"/>
      <c r="BK557" s="93"/>
      <c r="BL557" s="93"/>
      <c r="BM557" s="93"/>
      <c r="BN557" s="93"/>
      <c r="BO557" s="93"/>
      <c r="BP557" s="93"/>
      <c r="BQ557" s="93"/>
      <c r="BR557">
        <f>SUMIF('ОПС ЯН'!$A$5:$A$375,A557,'ОПС ЯН'!$B$5:$B$375)</f>
        <v>9363.2000000000007</v>
      </c>
      <c r="BT557">
        <f>SUMIF('ФОМС ЯН'!$A$5:$A$360,A557,'ФОМС ЯН'!$B$5:$B$360)</f>
        <v>2170.56</v>
      </c>
      <c r="BU557">
        <f>SUMIF('ФСС ЯН'!$A$5:$A$375,A557,'ФСС ЯН'!$B$5:$B$375)</f>
        <v>1234.24</v>
      </c>
      <c r="BV557">
        <f>SUMIF('ФСС НС ЯН'!$A$5:$A$375,A557,'ФСС НС ЯН'!$B$5:$B$375)</f>
        <v>893.76</v>
      </c>
      <c r="BW557">
        <f t="shared" si="262"/>
        <v>0</v>
      </c>
      <c r="BX557">
        <f t="shared" si="263"/>
        <v>0</v>
      </c>
      <c r="BY557">
        <f t="shared" si="264"/>
        <v>0</v>
      </c>
      <c r="BZ557">
        <f t="shared" si="265"/>
        <v>0</v>
      </c>
      <c r="CA557">
        <f t="shared" si="266"/>
        <v>0</v>
      </c>
      <c r="CB557">
        <f t="shared" si="267"/>
        <v>0</v>
      </c>
    </row>
    <row r="558" spans="1:80" s="27" customFormat="1" ht="11.1" hidden="1" customHeight="1" outlineLevel="3" x14ac:dyDescent="0.2">
      <c r="A558" s="24" t="s">
        <v>556</v>
      </c>
      <c r="B558" s="63">
        <f>SUM(B559)</f>
        <v>1</v>
      </c>
      <c r="C558" s="100"/>
      <c r="D558" s="34">
        <v>84776</v>
      </c>
      <c r="E558" s="34">
        <v>75000</v>
      </c>
      <c r="F558" s="26"/>
      <c r="G558" s="34">
        <v>75000</v>
      </c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  <c r="AB558" s="26"/>
      <c r="AC558" s="26"/>
      <c r="AD558" s="26"/>
      <c r="AE558" s="26"/>
      <c r="AF558" s="26"/>
      <c r="AG558" s="34">
        <v>2560</v>
      </c>
      <c r="AH558" s="34">
        <v>2560</v>
      </c>
      <c r="AI558" s="34">
        <v>10083</v>
      </c>
      <c r="AJ558" s="26"/>
      <c r="AK558" s="26"/>
      <c r="AL558" s="26"/>
      <c r="AM558" s="26"/>
      <c r="AN558" s="26"/>
      <c r="AO558" s="34">
        <v>10083</v>
      </c>
      <c r="AP558" s="34">
        <v>117776</v>
      </c>
      <c r="AQ558" s="26"/>
      <c r="AR558" s="34">
        <v>84776</v>
      </c>
      <c r="AS558" s="26"/>
      <c r="AT558" s="34">
        <v>33000</v>
      </c>
      <c r="AU558" s="26"/>
      <c r="AV558" s="34">
        <v>31917</v>
      </c>
      <c r="AW558" s="34"/>
      <c r="AX558" s="34"/>
      <c r="AY558" s="34"/>
      <c r="AZ558" s="34"/>
      <c r="BA558" s="34"/>
      <c r="BB558" s="34"/>
      <c r="BC558" s="34"/>
      <c r="BD558" s="34"/>
      <c r="BE558" s="34"/>
      <c r="BF558" s="34"/>
      <c r="BG558" s="34"/>
      <c r="BH558" s="34"/>
      <c r="BI558" s="34"/>
      <c r="BJ558" s="34"/>
      <c r="BK558" s="34"/>
      <c r="BL558" s="34"/>
      <c r="BM558" s="34"/>
      <c r="BN558" s="34"/>
      <c r="BO558" s="34"/>
      <c r="BP558" s="34"/>
      <c r="BQ558" s="34"/>
      <c r="BR558" s="63">
        <f t="shared" ref="BR558:BV558" si="283">SUM(BR559)</f>
        <v>17063.2</v>
      </c>
      <c r="BS558" s="63"/>
      <c r="BT558" s="63">
        <f t="shared" si="283"/>
        <v>3955.56</v>
      </c>
      <c r="BU558" s="63">
        <f t="shared" si="283"/>
        <v>2249.2399999999998</v>
      </c>
      <c r="BV558" s="63">
        <f t="shared" si="283"/>
        <v>1628.76</v>
      </c>
      <c r="BW558">
        <f t="shared" si="262"/>
        <v>0</v>
      </c>
      <c r="BX558">
        <f t="shared" si="263"/>
        <v>0</v>
      </c>
      <c r="BY558">
        <f t="shared" si="264"/>
        <v>0</v>
      </c>
      <c r="BZ558">
        <f t="shared" si="265"/>
        <v>0</v>
      </c>
      <c r="CA558">
        <f t="shared" si="266"/>
        <v>0</v>
      </c>
      <c r="CB558">
        <f t="shared" si="267"/>
        <v>0</v>
      </c>
    </row>
    <row r="559" spans="1:80" ht="11.1" hidden="1" customHeight="1" outlineLevel="4" x14ac:dyDescent="0.2">
      <c r="A559" s="14" t="s">
        <v>557</v>
      </c>
      <c r="B559" s="64">
        <f t="shared" si="261"/>
        <v>1</v>
      </c>
      <c r="C559" s="37"/>
      <c r="D559" s="17">
        <v>84776</v>
      </c>
      <c r="E559" s="17">
        <v>75000</v>
      </c>
      <c r="F559" s="13"/>
      <c r="G559" s="17">
        <v>75000</v>
      </c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7">
        <v>2560</v>
      </c>
      <c r="AH559" s="17">
        <v>2560</v>
      </c>
      <c r="AI559" s="17">
        <v>10083</v>
      </c>
      <c r="AJ559" s="13"/>
      <c r="AK559" s="13"/>
      <c r="AL559" s="13"/>
      <c r="AM559" s="13"/>
      <c r="AN559" s="13"/>
      <c r="AO559" s="17">
        <v>10083</v>
      </c>
      <c r="AP559" s="17">
        <v>117776</v>
      </c>
      <c r="AQ559" s="13"/>
      <c r="AR559" s="17">
        <v>84776</v>
      </c>
      <c r="AS559" s="13"/>
      <c r="AT559" s="17">
        <v>33000</v>
      </c>
      <c r="AU559" s="13"/>
      <c r="AV559" s="17">
        <v>31917</v>
      </c>
      <c r="AW559" s="93"/>
      <c r="AX559" s="93"/>
      <c r="AY559" s="93"/>
      <c r="AZ559" s="93"/>
      <c r="BA559" s="93"/>
      <c r="BB559" s="93"/>
      <c r="BC559" s="93"/>
      <c r="BD559" s="93"/>
      <c r="BE559" s="93"/>
      <c r="BF559" s="93"/>
      <c r="BG559" s="93"/>
      <c r="BH559" s="93"/>
      <c r="BI559" s="93"/>
      <c r="BJ559" s="93"/>
      <c r="BK559" s="93"/>
      <c r="BL559" s="93"/>
      <c r="BM559" s="93"/>
      <c r="BN559" s="93"/>
      <c r="BO559" s="93"/>
      <c r="BP559" s="93"/>
      <c r="BQ559" s="93"/>
      <c r="BR559">
        <f>SUMIF('ОПС ЯН'!$A$5:$A$375,A559,'ОПС ЯН'!$B$5:$B$375)</f>
        <v>17063.2</v>
      </c>
      <c r="BT559">
        <f>SUMIF('ФОМС ЯН'!$A$5:$A$360,A559,'ФОМС ЯН'!$B$5:$B$360)</f>
        <v>3955.56</v>
      </c>
      <c r="BU559">
        <f>SUMIF('ФСС ЯН'!$A$5:$A$375,A559,'ФСС ЯН'!$B$5:$B$375)</f>
        <v>2249.2399999999998</v>
      </c>
      <c r="BV559">
        <f>SUMIF('ФСС НС ЯН'!$A$5:$A$375,A559,'ФСС НС ЯН'!$B$5:$B$375)</f>
        <v>1628.76</v>
      </c>
      <c r="BW559">
        <f t="shared" si="262"/>
        <v>0</v>
      </c>
      <c r="BX559">
        <f t="shared" si="263"/>
        <v>0</v>
      </c>
      <c r="BY559">
        <f t="shared" si="264"/>
        <v>0</v>
      </c>
      <c r="BZ559">
        <f t="shared" si="265"/>
        <v>0</v>
      </c>
      <c r="CA559">
        <f t="shared" si="266"/>
        <v>0</v>
      </c>
      <c r="CB559">
        <f t="shared" si="267"/>
        <v>0</v>
      </c>
    </row>
    <row r="560" spans="1:80" s="27" customFormat="1" ht="11.1" hidden="1" customHeight="1" outlineLevel="3" x14ac:dyDescent="0.2">
      <c r="A560" s="24" t="s">
        <v>558</v>
      </c>
      <c r="B560" s="63">
        <f>SUM(B561)</f>
        <v>1</v>
      </c>
      <c r="C560" s="100"/>
      <c r="D560" s="34">
        <v>55037.23</v>
      </c>
      <c r="E560" s="34">
        <v>37000</v>
      </c>
      <c r="F560" s="26"/>
      <c r="G560" s="26"/>
      <c r="H560" s="34">
        <v>30000</v>
      </c>
      <c r="I560" s="26"/>
      <c r="J560" s="26"/>
      <c r="K560" s="26"/>
      <c r="L560" s="34">
        <v>7000</v>
      </c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  <c r="AB560" s="26"/>
      <c r="AC560" s="26"/>
      <c r="AD560" s="26"/>
      <c r="AE560" s="26"/>
      <c r="AF560" s="26"/>
      <c r="AG560" s="34">
        <v>2560</v>
      </c>
      <c r="AH560" s="34">
        <v>2560</v>
      </c>
      <c r="AI560" s="34">
        <v>5143</v>
      </c>
      <c r="AJ560" s="26"/>
      <c r="AK560" s="26"/>
      <c r="AL560" s="26"/>
      <c r="AM560" s="26"/>
      <c r="AN560" s="26"/>
      <c r="AO560" s="34">
        <v>5143</v>
      </c>
      <c r="AP560" s="34">
        <v>68037.23</v>
      </c>
      <c r="AQ560" s="26"/>
      <c r="AR560" s="34">
        <v>55037.23</v>
      </c>
      <c r="AS560" s="26"/>
      <c r="AT560" s="34">
        <v>13000</v>
      </c>
      <c r="AU560" s="26"/>
      <c r="AV560" s="34">
        <v>18857</v>
      </c>
      <c r="AW560" s="34"/>
      <c r="AX560" s="34"/>
      <c r="AY560" s="34"/>
      <c r="AZ560" s="34"/>
      <c r="BA560" s="34"/>
      <c r="BB560" s="34"/>
      <c r="BC560" s="34"/>
      <c r="BD560" s="34"/>
      <c r="BE560" s="34"/>
      <c r="BF560" s="34"/>
      <c r="BG560" s="34"/>
      <c r="BH560" s="34"/>
      <c r="BI560" s="34"/>
      <c r="BJ560" s="34"/>
      <c r="BK560" s="34"/>
      <c r="BL560" s="34"/>
      <c r="BM560" s="34"/>
      <c r="BN560" s="34"/>
      <c r="BO560" s="34"/>
      <c r="BP560" s="34"/>
      <c r="BQ560" s="34"/>
      <c r="BR560" s="63">
        <f t="shared" ref="BR560:BV560" si="284">SUM(BR561)</f>
        <v>8703.2000000000007</v>
      </c>
      <c r="BS560" s="63"/>
      <c r="BT560" s="63">
        <f t="shared" si="284"/>
        <v>2017.56</v>
      </c>
      <c r="BU560" s="63">
        <f t="shared" si="284"/>
        <v>1147.24</v>
      </c>
      <c r="BV560" s="63">
        <f t="shared" si="284"/>
        <v>830.76</v>
      </c>
      <c r="BW560">
        <f t="shared" si="262"/>
        <v>0</v>
      </c>
      <c r="BX560">
        <f t="shared" si="263"/>
        <v>0</v>
      </c>
      <c r="BY560">
        <f t="shared" si="264"/>
        <v>0</v>
      </c>
      <c r="BZ560">
        <f t="shared" si="265"/>
        <v>0</v>
      </c>
      <c r="CA560">
        <f t="shared" si="266"/>
        <v>0</v>
      </c>
      <c r="CB560">
        <f t="shared" si="267"/>
        <v>0</v>
      </c>
    </row>
    <row r="561" spans="1:80" ht="11.1" hidden="1" customHeight="1" outlineLevel="4" x14ac:dyDescent="0.2">
      <c r="A561" s="14" t="s">
        <v>559</v>
      </c>
      <c r="B561" s="64">
        <f t="shared" si="261"/>
        <v>1</v>
      </c>
      <c r="C561" s="37"/>
      <c r="D561" s="17">
        <v>55037.23</v>
      </c>
      <c r="E561" s="17">
        <v>37000</v>
      </c>
      <c r="F561" s="13"/>
      <c r="G561" s="13"/>
      <c r="H561" s="17">
        <v>30000</v>
      </c>
      <c r="I561" s="13"/>
      <c r="J561" s="13"/>
      <c r="K561" s="13"/>
      <c r="L561" s="17">
        <v>7000</v>
      </c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7">
        <v>2560</v>
      </c>
      <c r="AH561" s="17">
        <v>2560</v>
      </c>
      <c r="AI561" s="17">
        <v>5143</v>
      </c>
      <c r="AJ561" s="13"/>
      <c r="AK561" s="13"/>
      <c r="AL561" s="13"/>
      <c r="AM561" s="13"/>
      <c r="AN561" s="13"/>
      <c r="AO561" s="17">
        <v>5143</v>
      </c>
      <c r="AP561" s="17">
        <v>68037.23</v>
      </c>
      <c r="AQ561" s="13"/>
      <c r="AR561" s="17">
        <v>55037.23</v>
      </c>
      <c r="AS561" s="13"/>
      <c r="AT561" s="17">
        <v>13000</v>
      </c>
      <c r="AU561" s="13"/>
      <c r="AV561" s="17">
        <v>18857</v>
      </c>
      <c r="AW561" s="93"/>
      <c r="AX561" s="93"/>
      <c r="AY561" s="93"/>
      <c r="AZ561" s="93"/>
      <c r="BA561" s="93"/>
      <c r="BB561" s="93"/>
      <c r="BC561" s="93"/>
      <c r="BD561" s="93"/>
      <c r="BE561" s="93"/>
      <c r="BF561" s="93"/>
      <c r="BG561" s="93"/>
      <c r="BH561" s="93"/>
      <c r="BI561" s="93"/>
      <c r="BJ561" s="93"/>
      <c r="BK561" s="93"/>
      <c r="BL561" s="93"/>
      <c r="BM561" s="93"/>
      <c r="BN561" s="93"/>
      <c r="BO561" s="93"/>
      <c r="BP561" s="93"/>
      <c r="BQ561" s="93"/>
      <c r="BR561">
        <f>SUMIF('ОПС ЯН'!$A$5:$A$375,A561,'ОПС ЯН'!$B$5:$B$375)</f>
        <v>8703.2000000000007</v>
      </c>
      <c r="BT561">
        <f>SUMIF('ФОМС ЯН'!$A$5:$A$360,A561,'ФОМС ЯН'!$B$5:$B$360)</f>
        <v>2017.56</v>
      </c>
      <c r="BU561">
        <f>SUMIF('ФСС ЯН'!$A$5:$A$375,A561,'ФСС ЯН'!$B$5:$B$375)</f>
        <v>1147.24</v>
      </c>
      <c r="BV561">
        <f>SUMIF('ФСС НС ЯН'!$A$5:$A$375,A561,'ФСС НС ЯН'!$B$5:$B$375)</f>
        <v>830.76</v>
      </c>
      <c r="BW561">
        <f t="shared" si="262"/>
        <v>0</v>
      </c>
      <c r="BX561">
        <f t="shared" si="263"/>
        <v>0</v>
      </c>
      <c r="BY561">
        <f t="shared" si="264"/>
        <v>0</v>
      </c>
      <c r="BZ561">
        <f t="shared" si="265"/>
        <v>0</v>
      </c>
      <c r="CA561">
        <f t="shared" si="266"/>
        <v>0</v>
      </c>
      <c r="CB561">
        <f t="shared" si="267"/>
        <v>0</v>
      </c>
    </row>
    <row r="562" spans="1:80" s="27" customFormat="1" ht="11.1" hidden="1" customHeight="1" outlineLevel="3" x14ac:dyDescent="0.2">
      <c r="A562" s="24" t="s">
        <v>560</v>
      </c>
      <c r="B562" s="63">
        <f>SUM(B563:B566)</f>
        <v>4</v>
      </c>
      <c r="C562" s="100"/>
      <c r="D562" s="34">
        <v>144823.88</v>
      </c>
      <c r="E562" s="34">
        <v>132299.35999999999</v>
      </c>
      <c r="F562" s="26"/>
      <c r="G562" s="34">
        <v>13636.36</v>
      </c>
      <c r="H562" s="34">
        <v>75000</v>
      </c>
      <c r="I562" s="26"/>
      <c r="J562" s="26"/>
      <c r="K562" s="26"/>
      <c r="L562" s="34">
        <v>24818.18</v>
      </c>
      <c r="M562" s="34">
        <v>3515.64</v>
      </c>
      <c r="N562" s="26"/>
      <c r="O562" s="26"/>
      <c r="P562" s="26"/>
      <c r="Q562" s="26"/>
      <c r="R562" s="25"/>
      <c r="S562" s="34">
        <v>1261.68</v>
      </c>
      <c r="T562" s="26"/>
      <c r="U562" s="34">
        <v>14067.5</v>
      </c>
      <c r="V562" s="26"/>
      <c r="W562" s="26"/>
      <c r="X562" s="25"/>
      <c r="Y562" s="26"/>
      <c r="Z562" s="26"/>
      <c r="AA562" s="26"/>
      <c r="AB562" s="26"/>
      <c r="AC562" s="26"/>
      <c r="AD562" s="26"/>
      <c r="AE562" s="26"/>
      <c r="AF562" s="26"/>
      <c r="AG562" s="34">
        <v>7040</v>
      </c>
      <c r="AH562" s="34">
        <v>7040</v>
      </c>
      <c r="AI562" s="34">
        <v>18114</v>
      </c>
      <c r="AJ562" s="26"/>
      <c r="AK562" s="26"/>
      <c r="AL562" s="26"/>
      <c r="AM562" s="26"/>
      <c r="AN562" s="26"/>
      <c r="AO562" s="34">
        <v>18114</v>
      </c>
      <c r="AP562" s="34">
        <v>190860.06</v>
      </c>
      <c r="AQ562" s="34">
        <v>13336.18</v>
      </c>
      <c r="AR562" s="34">
        <v>144823.88</v>
      </c>
      <c r="AS562" s="26"/>
      <c r="AT562" s="34">
        <v>32700</v>
      </c>
      <c r="AU562" s="26"/>
      <c r="AV562" s="34">
        <v>68149.179999999993</v>
      </c>
      <c r="AW562" s="34"/>
      <c r="AX562" s="34"/>
      <c r="AY562" s="34"/>
      <c r="AZ562" s="34"/>
      <c r="BA562" s="34"/>
      <c r="BB562" s="34"/>
      <c r="BC562" s="34"/>
      <c r="BD562" s="34"/>
      <c r="BE562" s="34"/>
      <c r="BF562" s="34"/>
      <c r="BG562" s="34"/>
      <c r="BH562" s="34"/>
      <c r="BI562" s="34"/>
      <c r="BJ562" s="34"/>
      <c r="BK562" s="34"/>
      <c r="BL562" s="34"/>
      <c r="BM562" s="34"/>
      <c r="BN562" s="34"/>
      <c r="BO562" s="34"/>
      <c r="BP562" s="34"/>
      <c r="BQ562" s="34"/>
      <c r="BR562" s="63">
        <f t="shared" ref="BR562:BV562" si="285">SUM(BR563:BR566)</f>
        <v>30377.090000000004</v>
      </c>
      <c r="BS562" s="63"/>
      <c r="BT562" s="63">
        <f t="shared" si="285"/>
        <v>7041.9699999999993</v>
      </c>
      <c r="BU562" s="63">
        <f t="shared" si="285"/>
        <v>4004.25</v>
      </c>
      <c r="BV562" s="63">
        <f t="shared" si="285"/>
        <v>2899.63</v>
      </c>
      <c r="BW562">
        <f t="shared" si="262"/>
        <v>0</v>
      </c>
      <c r="BX562">
        <f t="shared" si="263"/>
        <v>0</v>
      </c>
      <c r="BY562">
        <f t="shared" si="264"/>
        <v>0</v>
      </c>
      <c r="BZ562">
        <f t="shared" si="265"/>
        <v>0</v>
      </c>
      <c r="CA562">
        <f t="shared" si="266"/>
        <v>0</v>
      </c>
      <c r="CB562">
        <f t="shared" si="267"/>
        <v>0</v>
      </c>
    </row>
    <row r="563" spans="1:80" ht="11.1" hidden="1" customHeight="1" outlineLevel="4" x14ac:dyDescent="0.2">
      <c r="A563" s="14" t="s">
        <v>561</v>
      </c>
      <c r="B563" s="64">
        <f t="shared" si="261"/>
        <v>1</v>
      </c>
      <c r="C563" s="37"/>
      <c r="D563" s="17">
        <v>39108.28</v>
      </c>
      <c r="E563" s="17">
        <v>33171.879999999997</v>
      </c>
      <c r="F563" s="13"/>
      <c r="G563" s="13"/>
      <c r="H563" s="17">
        <v>25000</v>
      </c>
      <c r="I563" s="13"/>
      <c r="J563" s="13"/>
      <c r="K563" s="13"/>
      <c r="L563" s="17">
        <v>7000</v>
      </c>
      <c r="M563" s="17">
        <v>1171.8800000000001</v>
      </c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7">
        <v>1760</v>
      </c>
      <c r="AH563" s="17">
        <v>1760</v>
      </c>
      <c r="AI563" s="17">
        <v>4541</v>
      </c>
      <c r="AJ563" s="13"/>
      <c r="AK563" s="13"/>
      <c r="AL563" s="13"/>
      <c r="AM563" s="13"/>
      <c r="AN563" s="13"/>
      <c r="AO563" s="17">
        <v>4541</v>
      </c>
      <c r="AP563" s="17">
        <v>50008.28</v>
      </c>
      <c r="AQ563" s="13"/>
      <c r="AR563" s="17">
        <v>39108.28</v>
      </c>
      <c r="AS563" s="13"/>
      <c r="AT563" s="17">
        <v>10900</v>
      </c>
      <c r="AU563" s="13"/>
      <c r="AV563" s="17">
        <v>17730.88</v>
      </c>
      <c r="AW563" s="93"/>
      <c r="AX563" s="93"/>
      <c r="AY563" s="93"/>
      <c r="AZ563" s="93"/>
      <c r="BA563" s="93"/>
      <c r="BB563" s="93"/>
      <c r="BC563" s="93"/>
      <c r="BD563" s="93"/>
      <c r="BE563" s="93"/>
      <c r="BF563" s="93"/>
      <c r="BG563" s="93"/>
      <c r="BH563" s="93"/>
      <c r="BI563" s="93"/>
      <c r="BJ563" s="93"/>
      <c r="BK563" s="93"/>
      <c r="BL563" s="93"/>
      <c r="BM563" s="93"/>
      <c r="BN563" s="93"/>
      <c r="BO563" s="93"/>
      <c r="BP563" s="93"/>
      <c r="BQ563" s="93"/>
      <c r="BR563">
        <f>SUMIF('ОПС ЯН'!$A$5:$A$375,A563,'ОПС ЯН'!$B$5:$B$375)</f>
        <v>7685.01</v>
      </c>
      <c r="BT563">
        <f>SUMIF('ФОМС ЯН'!$A$5:$A$360,A563,'ФОМС ЯН'!$B$5:$B$360)</f>
        <v>1781.53</v>
      </c>
      <c r="BU563">
        <f>SUMIF('ФСС ЯН'!$A$5:$A$375,A563,'ФСС ЯН'!$B$5:$B$375)</f>
        <v>1013.02</v>
      </c>
      <c r="BV563">
        <f>SUMIF('ФСС НС ЯН'!$A$5:$A$375,A563,'ФСС НС ЯН'!$B$5:$B$375)</f>
        <v>733.57</v>
      </c>
      <c r="BW563">
        <f t="shared" si="262"/>
        <v>0</v>
      </c>
      <c r="BX563">
        <f t="shared" si="263"/>
        <v>0</v>
      </c>
      <c r="BY563">
        <f t="shared" si="264"/>
        <v>0</v>
      </c>
      <c r="BZ563">
        <f t="shared" si="265"/>
        <v>0</v>
      </c>
      <c r="CA563">
        <f t="shared" si="266"/>
        <v>0</v>
      </c>
      <c r="CB563">
        <f t="shared" si="267"/>
        <v>0</v>
      </c>
    </row>
    <row r="564" spans="1:80" ht="11.1" hidden="1" customHeight="1" outlineLevel="4" x14ac:dyDescent="0.2">
      <c r="A564" s="14" t="s">
        <v>562</v>
      </c>
      <c r="B564" s="64">
        <f t="shared" si="261"/>
        <v>1</v>
      </c>
      <c r="C564" s="37"/>
      <c r="D564" s="17">
        <v>17151.2</v>
      </c>
      <c r="E564" s="17">
        <v>35127.480000000003</v>
      </c>
      <c r="F564" s="13"/>
      <c r="G564" s="17">
        <v>13636.36</v>
      </c>
      <c r="H564" s="13"/>
      <c r="I564" s="13"/>
      <c r="J564" s="13"/>
      <c r="K564" s="13"/>
      <c r="L564" s="17">
        <v>3818.18</v>
      </c>
      <c r="M564" s="17">
        <v>2343.7600000000002</v>
      </c>
      <c r="N564" s="13"/>
      <c r="O564" s="13"/>
      <c r="P564" s="13"/>
      <c r="Q564" s="13"/>
      <c r="R564" s="12"/>
      <c r="S564" s="17">
        <v>1261.68</v>
      </c>
      <c r="T564" s="13"/>
      <c r="U564" s="17">
        <v>14067.5</v>
      </c>
      <c r="V564" s="13"/>
      <c r="W564" s="13"/>
      <c r="X564" s="12"/>
      <c r="Y564" s="13"/>
      <c r="Z564" s="13"/>
      <c r="AA564" s="13"/>
      <c r="AB564" s="13"/>
      <c r="AC564" s="13"/>
      <c r="AD564" s="13"/>
      <c r="AE564" s="13"/>
      <c r="AF564" s="13"/>
      <c r="AG564" s="16">
        <v>960</v>
      </c>
      <c r="AH564" s="16">
        <v>960</v>
      </c>
      <c r="AI564" s="17">
        <v>4691</v>
      </c>
      <c r="AJ564" s="13"/>
      <c r="AK564" s="13"/>
      <c r="AL564" s="13"/>
      <c r="AM564" s="13"/>
      <c r="AN564" s="13"/>
      <c r="AO564" s="17">
        <v>4691</v>
      </c>
      <c r="AP564" s="17">
        <v>30487.38</v>
      </c>
      <c r="AQ564" s="17">
        <v>13336.18</v>
      </c>
      <c r="AR564" s="17">
        <v>17151.2</v>
      </c>
      <c r="AS564" s="13"/>
      <c r="AT564" s="13"/>
      <c r="AU564" s="13"/>
      <c r="AV564" s="17">
        <v>17100.3</v>
      </c>
      <c r="AW564" s="93"/>
      <c r="AX564" s="93"/>
      <c r="AY564" s="93"/>
      <c r="AZ564" s="93"/>
      <c r="BA564" s="93"/>
      <c r="BB564" s="93"/>
      <c r="BC564" s="93"/>
      <c r="BD564" s="93"/>
      <c r="BE564" s="93"/>
      <c r="BF564" s="93"/>
      <c r="BG564" s="93"/>
      <c r="BH564" s="93"/>
      <c r="BI564" s="93"/>
      <c r="BJ564" s="93"/>
      <c r="BK564" s="93"/>
      <c r="BL564" s="93"/>
      <c r="BM564" s="93"/>
      <c r="BN564" s="93"/>
      <c r="BO564" s="93"/>
      <c r="BP564" s="93"/>
      <c r="BQ564" s="93"/>
      <c r="BR564">
        <f>SUMIF('ОПС ЯН'!$A$5:$A$375,A564,'ОПС ЯН'!$B$5:$B$375)</f>
        <v>7661.68</v>
      </c>
      <c r="BT564">
        <f>SUMIF('ФОМС ЯН'!$A$5:$A$360,A564,'ФОМС ЯН'!$B$5:$B$360)</f>
        <v>1776.12</v>
      </c>
      <c r="BU564">
        <f>SUMIF('ФСС ЯН'!$A$5:$A$375,A564,'ФСС ЯН'!$B$5:$B$375)</f>
        <v>1009.95</v>
      </c>
      <c r="BV564">
        <f>SUMIF('ФСС НС ЯН'!$A$5:$A$375,A564,'ФСС НС ЯН'!$B$5:$B$375)</f>
        <v>731.34</v>
      </c>
      <c r="BW564">
        <f t="shared" si="262"/>
        <v>0</v>
      </c>
      <c r="BX564">
        <f t="shared" si="263"/>
        <v>0</v>
      </c>
      <c r="BY564">
        <f t="shared" si="264"/>
        <v>0</v>
      </c>
      <c r="BZ564">
        <f t="shared" si="265"/>
        <v>0</v>
      </c>
      <c r="CA564">
        <f t="shared" si="266"/>
        <v>0</v>
      </c>
      <c r="CB564">
        <f t="shared" si="267"/>
        <v>0</v>
      </c>
    </row>
    <row r="565" spans="1:80" ht="11.1" hidden="1" customHeight="1" outlineLevel="4" x14ac:dyDescent="0.2">
      <c r="A565" s="14" t="s">
        <v>563</v>
      </c>
      <c r="B565" s="64">
        <f t="shared" si="261"/>
        <v>1</v>
      </c>
      <c r="C565" s="37"/>
      <c r="D565" s="17">
        <v>49436.12</v>
      </c>
      <c r="E565" s="17">
        <v>32000</v>
      </c>
      <c r="F565" s="13"/>
      <c r="G565" s="13"/>
      <c r="H565" s="17">
        <v>25000</v>
      </c>
      <c r="I565" s="13"/>
      <c r="J565" s="13"/>
      <c r="K565" s="13"/>
      <c r="L565" s="17">
        <v>7000</v>
      </c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7">
        <v>2400</v>
      </c>
      <c r="AH565" s="17">
        <v>2400</v>
      </c>
      <c r="AI565" s="17">
        <v>4472</v>
      </c>
      <c r="AJ565" s="13"/>
      <c r="AK565" s="13"/>
      <c r="AL565" s="13"/>
      <c r="AM565" s="13"/>
      <c r="AN565" s="13"/>
      <c r="AO565" s="17">
        <v>4472</v>
      </c>
      <c r="AP565" s="17">
        <v>60336.12</v>
      </c>
      <c r="AQ565" s="13"/>
      <c r="AR565" s="17">
        <v>49436.12</v>
      </c>
      <c r="AS565" s="13"/>
      <c r="AT565" s="17">
        <v>10900</v>
      </c>
      <c r="AU565" s="13"/>
      <c r="AV565" s="17">
        <v>16628</v>
      </c>
      <c r="AW565" s="93"/>
      <c r="AX565" s="93"/>
      <c r="AY565" s="93"/>
      <c r="AZ565" s="93"/>
      <c r="BA565" s="93"/>
      <c r="BB565" s="93"/>
      <c r="BC565" s="93"/>
      <c r="BD565" s="93"/>
      <c r="BE565" s="93"/>
      <c r="BF565" s="93"/>
      <c r="BG565" s="93"/>
      <c r="BH565" s="93"/>
      <c r="BI565" s="93"/>
      <c r="BJ565" s="93"/>
      <c r="BK565" s="93"/>
      <c r="BL565" s="93"/>
      <c r="BM565" s="93"/>
      <c r="BN565" s="93"/>
      <c r="BO565" s="93"/>
      <c r="BP565" s="93"/>
      <c r="BQ565" s="93"/>
      <c r="BR565">
        <f>SUMIF('ОПС ЯН'!$A$5:$A$375,A565,'ОПС ЯН'!$B$5:$B$375)</f>
        <v>7568</v>
      </c>
      <c r="BT565">
        <f>SUMIF('ФОМС ЯН'!$A$5:$A$360,A565,'ФОМС ЯН'!$B$5:$B$360)</f>
        <v>1754.4</v>
      </c>
      <c r="BU565">
        <f>SUMIF('ФСС ЯН'!$A$5:$A$375,A565,'ФСС ЯН'!$B$5:$B$375)</f>
        <v>997.6</v>
      </c>
      <c r="BV565">
        <f>SUMIF('ФСС НС ЯН'!$A$5:$A$375,A565,'ФСС НС ЯН'!$B$5:$B$375)</f>
        <v>722.4</v>
      </c>
      <c r="BW565">
        <f t="shared" si="262"/>
        <v>0</v>
      </c>
      <c r="BX565">
        <f t="shared" si="263"/>
        <v>0</v>
      </c>
      <c r="BY565">
        <f t="shared" si="264"/>
        <v>0</v>
      </c>
      <c r="BZ565">
        <f t="shared" si="265"/>
        <v>0</v>
      </c>
      <c r="CA565">
        <f t="shared" si="266"/>
        <v>0</v>
      </c>
      <c r="CB565">
        <f t="shared" si="267"/>
        <v>0</v>
      </c>
    </row>
    <row r="566" spans="1:80" ht="11.1" hidden="1" customHeight="1" outlineLevel="4" x14ac:dyDescent="0.2">
      <c r="A566" s="14" t="s">
        <v>564</v>
      </c>
      <c r="B566" s="64">
        <f t="shared" si="261"/>
        <v>1</v>
      </c>
      <c r="C566" s="37"/>
      <c r="D566" s="17">
        <v>39128.28</v>
      </c>
      <c r="E566" s="17">
        <v>32000</v>
      </c>
      <c r="F566" s="13"/>
      <c r="G566" s="12"/>
      <c r="H566" s="17">
        <v>25000</v>
      </c>
      <c r="I566" s="13"/>
      <c r="J566" s="13"/>
      <c r="K566" s="13"/>
      <c r="L566" s="17">
        <v>7000</v>
      </c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7">
        <v>1920</v>
      </c>
      <c r="AH566" s="17">
        <v>1920</v>
      </c>
      <c r="AI566" s="17">
        <v>4410</v>
      </c>
      <c r="AJ566" s="13"/>
      <c r="AK566" s="13"/>
      <c r="AL566" s="13"/>
      <c r="AM566" s="13"/>
      <c r="AN566" s="13"/>
      <c r="AO566" s="17">
        <v>4410</v>
      </c>
      <c r="AP566" s="17">
        <v>50028.28</v>
      </c>
      <c r="AQ566" s="13"/>
      <c r="AR566" s="17">
        <v>39128.28</v>
      </c>
      <c r="AS566" s="13"/>
      <c r="AT566" s="17">
        <v>10900</v>
      </c>
      <c r="AU566" s="13"/>
      <c r="AV566" s="17">
        <v>16690</v>
      </c>
      <c r="AW566" s="93"/>
      <c r="AX566" s="93"/>
      <c r="AY566" s="93"/>
      <c r="AZ566" s="93"/>
      <c r="BA566" s="93"/>
      <c r="BB566" s="93"/>
      <c r="BC566" s="93"/>
      <c r="BD566" s="93"/>
      <c r="BE566" s="93"/>
      <c r="BF566" s="93"/>
      <c r="BG566" s="93"/>
      <c r="BH566" s="93"/>
      <c r="BI566" s="93"/>
      <c r="BJ566" s="93"/>
      <c r="BK566" s="93"/>
      <c r="BL566" s="93"/>
      <c r="BM566" s="93"/>
      <c r="BN566" s="93"/>
      <c r="BO566" s="93"/>
      <c r="BP566" s="93"/>
      <c r="BQ566" s="93"/>
      <c r="BR566">
        <f>SUMIF('ОПС ЯН'!$A$5:$A$375,A566,'ОПС ЯН'!$B$5:$B$375)</f>
        <v>7462.4</v>
      </c>
      <c r="BT566">
        <f>SUMIF('ФОМС ЯН'!$A$5:$A$360,A566,'ФОМС ЯН'!$B$5:$B$360)</f>
        <v>1729.92</v>
      </c>
      <c r="BU566">
        <f>SUMIF('ФСС ЯН'!$A$5:$A$375,A566,'ФСС ЯН'!$B$5:$B$375)</f>
        <v>983.68</v>
      </c>
      <c r="BV566">
        <f>SUMIF('ФСС НС ЯН'!$A$5:$A$375,A566,'ФСС НС ЯН'!$B$5:$B$375)</f>
        <v>712.32</v>
      </c>
      <c r="BW566">
        <f t="shared" si="262"/>
        <v>0</v>
      </c>
      <c r="BX566">
        <f t="shared" si="263"/>
        <v>0</v>
      </c>
      <c r="BY566">
        <f t="shared" si="264"/>
        <v>0</v>
      </c>
      <c r="BZ566">
        <f t="shared" si="265"/>
        <v>0</v>
      </c>
      <c r="CA566">
        <f t="shared" si="266"/>
        <v>0</v>
      </c>
      <c r="CB566">
        <f t="shared" si="267"/>
        <v>0</v>
      </c>
    </row>
    <row r="567" spans="1:80" s="27" customFormat="1" ht="11.1" hidden="1" customHeight="1" outlineLevel="3" x14ac:dyDescent="0.2">
      <c r="A567" s="24" t="s">
        <v>565</v>
      </c>
      <c r="B567" s="63">
        <f>SUM(B568:B570)</f>
        <v>1</v>
      </c>
      <c r="C567" s="100"/>
      <c r="D567" s="34">
        <v>33466.67</v>
      </c>
      <c r="E567" s="34">
        <v>30582.400000000001</v>
      </c>
      <c r="F567" s="26"/>
      <c r="G567" s="26"/>
      <c r="H567" s="34">
        <v>21875</v>
      </c>
      <c r="I567" s="26"/>
      <c r="J567" s="26"/>
      <c r="K567" s="26"/>
      <c r="L567" s="34">
        <v>6363.64</v>
      </c>
      <c r="M567" s="34">
        <v>2343.7600000000002</v>
      </c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  <c r="AD567" s="26"/>
      <c r="AE567" s="26"/>
      <c r="AF567" s="26"/>
      <c r="AG567" s="34">
        <v>1440</v>
      </c>
      <c r="AH567" s="34">
        <v>1440</v>
      </c>
      <c r="AI567" s="34">
        <v>4163</v>
      </c>
      <c r="AJ567" s="26"/>
      <c r="AK567" s="26"/>
      <c r="AL567" s="26"/>
      <c r="AM567" s="26"/>
      <c r="AN567" s="26"/>
      <c r="AO567" s="34">
        <v>4163</v>
      </c>
      <c r="AP567" s="34">
        <v>40666.67</v>
      </c>
      <c r="AQ567" s="26"/>
      <c r="AR567" s="34">
        <v>33466.67</v>
      </c>
      <c r="AS567" s="26"/>
      <c r="AT567" s="34">
        <v>7200</v>
      </c>
      <c r="AU567" s="26"/>
      <c r="AV567" s="34">
        <v>19219.400000000001</v>
      </c>
      <c r="AW567" s="34"/>
      <c r="AX567" s="34"/>
      <c r="AY567" s="34"/>
      <c r="AZ567" s="34"/>
      <c r="BA567" s="34"/>
      <c r="BB567" s="34"/>
      <c r="BC567" s="34"/>
      <c r="BD567" s="34"/>
      <c r="BE567" s="34"/>
      <c r="BF567" s="34"/>
      <c r="BG567" s="34"/>
      <c r="BH567" s="34"/>
      <c r="BI567" s="34"/>
      <c r="BJ567" s="34"/>
      <c r="BK567" s="34"/>
      <c r="BL567" s="34"/>
      <c r="BM567" s="34"/>
      <c r="BN567" s="34"/>
      <c r="BO567" s="34"/>
      <c r="BP567" s="34"/>
      <c r="BQ567" s="34"/>
      <c r="BR567" s="63">
        <f t="shared" ref="BR567:BV567" si="286">SUM(BR568:BR570)</f>
        <v>7044.93</v>
      </c>
      <c r="BS567" s="63"/>
      <c r="BT567" s="63">
        <f t="shared" si="286"/>
        <v>1633.14</v>
      </c>
      <c r="BU567" s="63">
        <f t="shared" si="286"/>
        <v>928.65</v>
      </c>
      <c r="BV567" s="63">
        <f t="shared" si="286"/>
        <v>672.47</v>
      </c>
      <c r="BW567">
        <f t="shared" si="262"/>
        <v>0</v>
      </c>
      <c r="BX567">
        <f t="shared" si="263"/>
        <v>0</v>
      </c>
      <c r="BY567">
        <f t="shared" si="264"/>
        <v>0</v>
      </c>
      <c r="BZ567">
        <f t="shared" si="265"/>
        <v>0</v>
      </c>
      <c r="CA567">
        <f t="shared" si="266"/>
        <v>0</v>
      </c>
      <c r="CB567">
        <f t="shared" si="267"/>
        <v>0</v>
      </c>
    </row>
    <row r="568" spans="1:80" ht="11.1" hidden="1" customHeight="1" outlineLevel="4" x14ac:dyDescent="0.2">
      <c r="A568" s="14" t="s">
        <v>566</v>
      </c>
      <c r="B568" s="64">
        <f t="shared" si="261"/>
        <v>0</v>
      </c>
      <c r="C568" s="37"/>
      <c r="D568" s="17">
        <v>14500.67</v>
      </c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7">
        <v>14500.67</v>
      </c>
      <c r="AQ568" s="13"/>
      <c r="AR568" s="17">
        <v>14500.67</v>
      </c>
      <c r="AS568" s="13"/>
      <c r="AT568" s="13"/>
      <c r="AU568" s="13"/>
      <c r="AV568" s="13"/>
      <c r="AW568" s="95"/>
      <c r="AX568" s="95"/>
      <c r="AY568" s="95"/>
      <c r="AZ568" s="95"/>
      <c r="BA568" s="95"/>
      <c r="BB568" s="95"/>
      <c r="BC568" s="95"/>
      <c r="BD568" s="95"/>
      <c r="BE568" s="95"/>
      <c r="BF568" s="95"/>
      <c r="BG568" s="95"/>
      <c r="BH568" s="95"/>
      <c r="BI568" s="95"/>
      <c r="BJ568" s="95"/>
      <c r="BK568" s="95"/>
      <c r="BL568" s="95"/>
      <c r="BM568" s="95"/>
      <c r="BN568" s="95"/>
      <c r="BO568" s="95"/>
      <c r="BP568" s="95"/>
      <c r="BQ568" s="95"/>
      <c r="BR568">
        <f>SUMIF('ОПС ЯН'!$A$5:$A$375,A568,'ОПС ЯН'!$B$5:$B$375)</f>
        <v>0</v>
      </c>
      <c r="BT568">
        <f>SUMIF('ФОМС ЯН'!$A$5:$A$360,A568,'ФОМС ЯН'!$B$5:$B$360)</f>
        <v>0</v>
      </c>
      <c r="BU568">
        <f>SUMIF('ФСС ЯН'!$A$5:$A$375,A568,'ФСС ЯН'!$B$5:$B$375)</f>
        <v>0</v>
      </c>
      <c r="BV568">
        <f>SUMIF('ФСС НС ЯН'!$A$5:$A$375,A568,'ФСС НС ЯН'!$B$5:$B$375)</f>
        <v>0</v>
      </c>
      <c r="BW568">
        <f t="shared" si="262"/>
        <v>0</v>
      </c>
      <c r="BX568">
        <f t="shared" si="263"/>
        <v>0</v>
      </c>
      <c r="BY568">
        <f t="shared" si="264"/>
        <v>0</v>
      </c>
      <c r="BZ568">
        <f t="shared" si="265"/>
        <v>0</v>
      </c>
      <c r="CA568">
        <f t="shared" si="266"/>
        <v>0</v>
      </c>
      <c r="CB568">
        <f t="shared" si="267"/>
        <v>0</v>
      </c>
    </row>
    <row r="569" spans="1:80" ht="11.1" hidden="1" customHeight="1" outlineLevel="4" x14ac:dyDescent="0.2">
      <c r="A569" s="14" t="s">
        <v>567</v>
      </c>
      <c r="B569" s="64">
        <f t="shared" si="261"/>
        <v>0</v>
      </c>
      <c r="C569" s="37"/>
      <c r="D569" s="17">
        <v>14499.67</v>
      </c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7">
        <v>14499.67</v>
      </c>
      <c r="AQ569" s="13"/>
      <c r="AR569" s="17">
        <v>14499.67</v>
      </c>
      <c r="AS569" s="13"/>
      <c r="AT569" s="13"/>
      <c r="AU569" s="13"/>
      <c r="AV569" s="13"/>
      <c r="AW569" s="95"/>
      <c r="AX569" s="95"/>
      <c r="AY569" s="95"/>
      <c r="AZ569" s="95"/>
      <c r="BA569" s="95"/>
      <c r="BB569" s="95"/>
      <c r="BC569" s="95"/>
      <c r="BD569" s="95"/>
      <c r="BE569" s="95"/>
      <c r="BF569" s="95"/>
      <c r="BG569" s="95"/>
      <c r="BH569" s="95"/>
      <c r="BI569" s="95"/>
      <c r="BJ569" s="95"/>
      <c r="BK569" s="95"/>
      <c r="BL569" s="95"/>
      <c r="BM569" s="95"/>
      <c r="BN569" s="95"/>
      <c r="BO569" s="95"/>
      <c r="BP569" s="95"/>
      <c r="BQ569" s="95"/>
      <c r="BR569">
        <f>SUMIF('ОПС ЯН'!$A$5:$A$375,A569,'ОПС ЯН'!$B$5:$B$375)</f>
        <v>0</v>
      </c>
      <c r="BT569">
        <f>SUMIF('ФОМС ЯН'!$A$5:$A$360,A569,'ФОМС ЯН'!$B$5:$B$360)</f>
        <v>0</v>
      </c>
      <c r="BU569">
        <f>SUMIF('ФСС ЯН'!$A$5:$A$375,A569,'ФСС ЯН'!$B$5:$B$375)</f>
        <v>0</v>
      </c>
      <c r="BV569">
        <f>SUMIF('ФСС НС ЯН'!$A$5:$A$375,A569,'ФСС НС ЯН'!$B$5:$B$375)</f>
        <v>0</v>
      </c>
      <c r="BW569">
        <f t="shared" si="262"/>
        <v>0</v>
      </c>
      <c r="BX569">
        <f t="shared" si="263"/>
        <v>0</v>
      </c>
      <c r="BY569">
        <f t="shared" si="264"/>
        <v>0</v>
      </c>
      <c r="BZ569">
        <f t="shared" si="265"/>
        <v>0</v>
      </c>
      <c r="CA569">
        <f t="shared" si="266"/>
        <v>0</v>
      </c>
      <c r="CB569">
        <f t="shared" si="267"/>
        <v>0</v>
      </c>
    </row>
    <row r="570" spans="1:80" ht="11.1" hidden="1" customHeight="1" outlineLevel="4" x14ac:dyDescent="0.2">
      <c r="A570" s="14" t="s">
        <v>568</v>
      </c>
      <c r="B570" s="64">
        <f t="shared" si="261"/>
        <v>1</v>
      </c>
      <c r="C570" s="37"/>
      <c r="D570" s="17">
        <v>4466.33</v>
      </c>
      <c r="E570" s="17">
        <v>30582.400000000001</v>
      </c>
      <c r="F570" s="13"/>
      <c r="G570" s="13"/>
      <c r="H570" s="17">
        <v>21875</v>
      </c>
      <c r="I570" s="13"/>
      <c r="J570" s="13"/>
      <c r="K570" s="13"/>
      <c r="L570" s="17">
        <v>6363.64</v>
      </c>
      <c r="M570" s="17">
        <v>2343.7600000000002</v>
      </c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7">
        <v>1440</v>
      </c>
      <c r="AH570" s="17">
        <v>1440</v>
      </c>
      <c r="AI570" s="17">
        <v>4163</v>
      </c>
      <c r="AJ570" s="13"/>
      <c r="AK570" s="13"/>
      <c r="AL570" s="13"/>
      <c r="AM570" s="13"/>
      <c r="AN570" s="13"/>
      <c r="AO570" s="17">
        <v>4163</v>
      </c>
      <c r="AP570" s="17">
        <v>11666.33</v>
      </c>
      <c r="AQ570" s="13"/>
      <c r="AR570" s="17">
        <v>4466.33</v>
      </c>
      <c r="AS570" s="13"/>
      <c r="AT570" s="17">
        <v>7200</v>
      </c>
      <c r="AU570" s="13"/>
      <c r="AV570" s="17">
        <v>19219.400000000001</v>
      </c>
      <c r="AW570" s="93"/>
      <c r="AX570" s="93"/>
      <c r="AY570" s="93"/>
      <c r="AZ570" s="93"/>
      <c r="BA570" s="93"/>
      <c r="BB570" s="93"/>
      <c r="BC570" s="93"/>
      <c r="BD570" s="93"/>
      <c r="BE570" s="93"/>
      <c r="BF570" s="93"/>
      <c r="BG570" s="93"/>
      <c r="BH570" s="93"/>
      <c r="BI570" s="93"/>
      <c r="BJ570" s="93"/>
      <c r="BK570" s="93"/>
      <c r="BL570" s="93"/>
      <c r="BM570" s="93"/>
      <c r="BN570" s="93"/>
      <c r="BO570" s="93"/>
      <c r="BP570" s="93"/>
      <c r="BQ570" s="93"/>
      <c r="BR570">
        <f>SUMIF('ОПС ЯН'!$A$5:$A$375,A570,'ОПС ЯН'!$B$5:$B$375)</f>
        <v>7044.93</v>
      </c>
      <c r="BT570">
        <f>SUMIF('ФОМС ЯН'!$A$5:$A$360,A570,'ФОМС ЯН'!$B$5:$B$360)</f>
        <v>1633.14</v>
      </c>
      <c r="BU570">
        <f>SUMIF('ФСС ЯН'!$A$5:$A$375,A570,'ФСС ЯН'!$B$5:$B$375)</f>
        <v>928.65</v>
      </c>
      <c r="BV570">
        <f>SUMIF('ФСС НС ЯН'!$A$5:$A$375,A570,'ФСС НС ЯН'!$B$5:$B$375)</f>
        <v>672.47</v>
      </c>
      <c r="BW570">
        <f t="shared" si="262"/>
        <v>0</v>
      </c>
      <c r="BX570">
        <f t="shared" si="263"/>
        <v>0</v>
      </c>
      <c r="BY570">
        <f t="shared" si="264"/>
        <v>0</v>
      </c>
      <c r="BZ570">
        <f t="shared" si="265"/>
        <v>0</v>
      </c>
      <c r="CA570">
        <f t="shared" si="266"/>
        <v>0</v>
      </c>
      <c r="CB570">
        <f t="shared" si="267"/>
        <v>0</v>
      </c>
    </row>
    <row r="571" spans="1:80" s="52" customFormat="1" ht="11.1" hidden="1" customHeight="1" outlineLevel="2" collapsed="1" x14ac:dyDescent="0.2">
      <c r="A571" s="54" t="s">
        <v>569</v>
      </c>
      <c r="B571" s="67">
        <f>B572</f>
        <v>1</v>
      </c>
      <c r="C571" s="101"/>
      <c r="D571" s="48">
        <v>50923</v>
      </c>
      <c r="E571" s="48">
        <v>44000</v>
      </c>
      <c r="F571" s="49"/>
      <c r="G571" s="48">
        <v>30000</v>
      </c>
      <c r="H571" s="49"/>
      <c r="I571" s="49"/>
      <c r="J571" s="49"/>
      <c r="K571" s="49"/>
      <c r="L571" s="48">
        <v>14000</v>
      </c>
      <c r="M571" s="49"/>
      <c r="N571" s="49"/>
      <c r="O571" s="49"/>
      <c r="P571" s="49"/>
      <c r="Q571" s="49"/>
      <c r="R571" s="49"/>
      <c r="S571" s="49"/>
      <c r="T571" s="49"/>
      <c r="U571" s="49"/>
      <c r="V571" s="49"/>
      <c r="W571" s="49"/>
      <c r="X571" s="49"/>
      <c r="Y571" s="49"/>
      <c r="Z571" s="49"/>
      <c r="AA571" s="49"/>
      <c r="AB571" s="49"/>
      <c r="AC571" s="49"/>
      <c r="AD571" s="49"/>
      <c r="AE571" s="49"/>
      <c r="AF571" s="49"/>
      <c r="AG571" s="48">
        <v>2560</v>
      </c>
      <c r="AH571" s="48">
        <v>2560</v>
      </c>
      <c r="AI571" s="48">
        <v>6053</v>
      </c>
      <c r="AJ571" s="49"/>
      <c r="AK571" s="49"/>
      <c r="AL571" s="49"/>
      <c r="AM571" s="49"/>
      <c r="AN571" s="49"/>
      <c r="AO571" s="48">
        <v>6053</v>
      </c>
      <c r="AP571" s="48">
        <v>63923</v>
      </c>
      <c r="AQ571" s="49"/>
      <c r="AR571" s="48">
        <v>50923</v>
      </c>
      <c r="AS571" s="49"/>
      <c r="AT571" s="48">
        <v>13000</v>
      </c>
      <c r="AU571" s="49"/>
      <c r="AV571" s="48">
        <v>24947</v>
      </c>
      <c r="AW571" s="48"/>
      <c r="AX571" s="48"/>
      <c r="AY571" s="48"/>
      <c r="AZ571" s="48"/>
      <c r="BA571" s="48"/>
      <c r="BB571" s="48"/>
      <c r="BC571" s="48"/>
      <c r="BD571" s="48"/>
      <c r="BE571" s="48"/>
      <c r="BF571" s="48"/>
      <c r="BG571" s="48"/>
      <c r="BH571" s="48"/>
      <c r="BI571" s="48"/>
      <c r="BJ571" s="48"/>
      <c r="BK571" s="48"/>
      <c r="BL571" s="48"/>
      <c r="BM571" s="48"/>
      <c r="BN571" s="48"/>
      <c r="BO571" s="48"/>
      <c r="BP571" s="48"/>
      <c r="BQ571" s="48"/>
      <c r="BR571" s="67">
        <f t="shared" ref="BR571:BV571" si="287">BR572</f>
        <v>10243.200000000001</v>
      </c>
      <c r="BS571" s="67"/>
      <c r="BT571" s="67">
        <f t="shared" si="287"/>
        <v>2374.56</v>
      </c>
      <c r="BU571" s="67">
        <f t="shared" si="287"/>
        <v>1350.24</v>
      </c>
      <c r="BV571" s="67">
        <f t="shared" si="287"/>
        <v>977.76</v>
      </c>
      <c r="BW571">
        <f t="shared" si="262"/>
        <v>0</v>
      </c>
      <c r="BX571">
        <f t="shared" si="263"/>
        <v>0</v>
      </c>
      <c r="BY571">
        <f t="shared" si="264"/>
        <v>0</v>
      </c>
      <c r="BZ571">
        <f t="shared" si="265"/>
        <v>0</v>
      </c>
      <c r="CA571">
        <f t="shared" si="266"/>
        <v>0</v>
      </c>
      <c r="CB571">
        <f t="shared" si="267"/>
        <v>0</v>
      </c>
    </row>
    <row r="572" spans="1:80" s="27" customFormat="1" ht="11.1" hidden="1" customHeight="1" outlineLevel="3" x14ac:dyDescent="0.2">
      <c r="A572" s="24" t="s">
        <v>570</v>
      </c>
      <c r="B572" s="63">
        <f>SUM(B573)</f>
        <v>1</v>
      </c>
      <c r="C572" s="100"/>
      <c r="D572" s="34">
        <v>50923</v>
      </c>
      <c r="E572" s="34">
        <v>44000</v>
      </c>
      <c r="F572" s="26"/>
      <c r="G572" s="34">
        <v>30000</v>
      </c>
      <c r="H572" s="26"/>
      <c r="I572" s="26"/>
      <c r="J572" s="26"/>
      <c r="K572" s="26"/>
      <c r="L572" s="34">
        <v>14000</v>
      </c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  <c r="AD572" s="26"/>
      <c r="AE572" s="26"/>
      <c r="AF572" s="26"/>
      <c r="AG572" s="34">
        <v>2560</v>
      </c>
      <c r="AH572" s="34">
        <v>2560</v>
      </c>
      <c r="AI572" s="34">
        <v>6053</v>
      </c>
      <c r="AJ572" s="26"/>
      <c r="AK572" s="26"/>
      <c r="AL572" s="26"/>
      <c r="AM572" s="26"/>
      <c r="AN572" s="26"/>
      <c r="AO572" s="34">
        <v>6053</v>
      </c>
      <c r="AP572" s="34">
        <v>63923</v>
      </c>
      <c r="AQ572" s="26"/>
      <c r="AR572" s="34">
        <v>50923</v>
      </c>
      <c r="AS572" s="26"/>
      <c r="AT572" s="34">
        <v>13000</v>
      </c>
      <c r="AU572" s="26"/>
      <c r="AV572" s="34">
        <v>24947</v>
      </c>
      <c r="AW572" s="34"/>
      <c r="AX572" s="34"/>
      <c r="AY572" s="34"/>
      <c r="AZ572" s="34"/>
      <c r="BA572" s="34"/>
      <c r="BB572" s="34"/>
      <c r="BC572" s="34"/>
      <c r="BD572" s="34"/>
      <c r="BE572" s="34"/>
      <c r="BF572" s="34"/>
      <c r="BG572" s="34"/>
      <c r="BH572" s="34"/>
      <c r="BI572" s="34"/>
      <c r="BJ572" s="34"/>
      <c r="BK572" s="34"/>
      <c r="BL572" s="34"/>
      <c r="BM572" s="34"/>
      <c r="BN572" s="34"/>
      <c r="BO572" s="34"/>
      <c r="BP572" s="34"/>
      <c r="BQ572" s="34"/>
      <c r="BR572" s="63">
        <f t="shared" ref="BR572:BV572" si="288">SUM(BR573)</f>
        <v>10243.200000000001</v>
      </c>
      <c r="BS572" s="63"/>
      <c r="BT572" s="63">
        <f t="shared" si="288"/>
        <v>2374.56</v>
      </c>
      <c r="BU572" s="63">
        <f t="shared" si="288"/>
        <v>1350.24</v>
      </c>
      <c r="BV572" s="63">
        <f t="shared" si="288"/>
        <v>977.76</v>
      </c>
      <c r="BW572">
        <f t="shared" si="262"/>
        <v>0</v>
      </c>
      <c r="BX572">
        <f t="shared" si="263"/>
        <v>0</v>
      </c>
      <c r="BY572">
        <f t="shared" si="264"/>
        <v>0</v>
      </c>
      <c r="BZ572">
        <f t="shared" si="265"/>
        <v>0</v>
      </c>
      <c r="CA572">
        <f t="shared" si="266"/>
        <v>0</v>
      </c>
      <c r="CB572">
        <f t="shared" si="267"/>
        <v>0</v>
      </c>
    </row>
    <row r="573" spans="1:80" ht="11.1" hidden="1" customHeight="1" outlineLevel="4" x14ac:dyDescent="0.2">
      <c r="A573" s="14" t="s">
        <v>571</v>
      </c>
      <c r="B573" s="64">
        <f t="shared" si="261"/>
        <v>1</v>
      </c>
      <c r="C573" s="37"/>
      <c r="D573" s="17">
        <v>50923</v>
      </c>
      <c r="E573" s="17">
        <v>44000</v>
      </c>
      <c r="F573" s="13"/>
      <c r="G573" s="17">
        <v>30000</v>
      </c>
      <c r="H573" s="13"/>
      <c r="I573" s="13"/>
      <c r="J573" s="13"/>
      <c r="K573" s="13"/>
      <c r="L573" s="17">
        <v>14000</v>
      </c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7">
        <v>2560</v>
      </c>
      <c r="AH573" s="17">
        <v>2560</v>
      </c>
      <c r="AI573" s="17">
        <v>6053</v>
      </c>
      <c r="AJ573" s="13"/>
      <c r="AK573" s="13"/>
      <c r="AL573" s="13"/>
      <c r="AM573" s="13"/>
      <c r="AN573" s="13"/>
      <c r="AO573" s="17">
        <v>6053</v>
      </c>
      <c r="AP573" s="17">
        <v>63923</v>
      </c>
      <c r="AQ573" s="13"/>
      <c r="AR573" s="17">
        <v>50923</v>
      </c>
      <c r="AS573" s="13"/>
      <c r="AT573" s="17">
        <v>13000</v>
      </c>
      <c r="AU573" s="13"/>
      <c r="AV573" s="17">
        <v>24947</v>
      </c>
      <c r="AW573" s="93"/>
      <c r="AX573" s="93"/>
      <c r="AY573" s="93"/>
      <c r="AZ573" s="93"/>
      <c r="BA573" s="93"/>
      <c r="BB573" s="93"/>
      <c r="BC573" s="93"/>
      <c r="BD573" s="93"/>
      <c r="BE573" s="93"/>
      <c r="BF573" s="93"/>
      <c r="BG573" s="93"/>
      <c r="BH573" s="93"/>
      <c r="BI573" s="93"/>
      <c r="BJ573" s="93"/>
      <c r="BK573" s="93"/>
      <c r="BL573" s="93"/>
      <c r="BM573" s="93"/>
      <c r="BN573" s="93"/>
      <c r="BO573" s="93"/>
      <c r="BP573" s="93"/>
      <c r="BQ573" s="93"/>
      <c r="BR573">
        <f>SUMIF('ОПС ЯН'!$A$5:$A$375,A573,'ОПС ЯН'!$B$5:$B$375)</f>
        <v>10243.200000000001</v>
      </c>
      <c r="BT573">
        <f>SUMIF('ФОМС ЯН'!$A$5:$A$360,A573,'ФОМС ЯН'!$B$5:$B$360)</f>
        <v>2374.56</v>
      </c>
      <c r="BU573">
        <f>SUMIF('ФСС ЯН'!$A$5:$A$375,A573,'ФСС ЯН'!$B$5:$B$375)</f>
        <v>1350.24</v>
      </c>
      <c r="BV573">
        <f>SUMIF('ФСС НС ЯН'!$A$5:$A$375,A573,'ФСС НС ЯН'!$B$5:$B$375)</f>
        <v>977.76</v>
      </c>
      <c r="BW573">
        <f t="shared" si="262"/>
        <v>0</v>
      </c>
      <c r="BX573">
        <f t="shared" si="263"/>
        <v>0</v>
      </c>
      <c r="BY573">
        <f t="shared" si="264"/>
        <v>0</v>
      </c>
      <c r="BZ573">
        <f t="shared" si="265"/>
        <v>0</v>
      </c>
      <c r="CA573">
        <f t="shared" si="266"/>
        <v>0</v>
      </c>
      <c r="CB573">
        <f t="shared" si="267"/>
        <v>0</v>
      </c>
    </row>
    <row r="574" spans="1:80" s="52" customFormat="1" ht="11.1" hidden="1" customHeight="1" outlineLevel="2" collapsed="1" x14ac:dyDescent="0.2">
      <c r="A574" s="54" t="s">
        <v>572</v>
      </c>
      <c r="B574" s="67">
        <f>B582+B584+B586+B589+B595+B598+B600+B602+B605+B607+B610+B613+B615+B618+B629+B625+B631+B633+B575</f>
        <v>34</v>
      </c>
      <c r="C574" s="101"/>
      <c r="D574" s="48">
        <v>1451857.82</v>
      </c>
      <c r="E574" s="48">
        <v>1614095.52</v>
      </c>
      <c r="F574" s="49"/>
      <c r="G574" s="48">
        <v>368850</v>
      </c>
      <c r="H574" s="48">
        <v>596340.63</v>
      </c>
      <c r="I574" s="49"/>
      <c r="J574" s="48">
        <v>106348.59</v>
      </c>
      <c r="K574" s="48">
        <v>28217.63</v>
      </c>
      <c r="L574" s="48">
        <v>255435.42</v>
      </c>
      <c r="M574" s="48">
        <v>74856.56</v>
      </c>
      <c r="N574" s="48">
        <v>31531.25</v>
      </c>
      <c r="O574" s="48">
        <v>31531.25</v>
      </c>
      <c r="P574" s="49"/>
      <c r="Q574" s="49"/>
      <c r="R574" s="51"/>
      <c r="S574" s="48">
        <v>27494.13</v>
      </c>
      <c r="T574" s="49"/>
      <c r="U574" s="48">
        <v>27990.06</v>
      </c>
      <c r="V574" s="51"/>
      <c r="W574" s="49"/>
      <c r="X574" s="51"/>
      <c r="Y574" s="49"/>
      <c r="Z574" s="49"/>
      <c r="AA574" s="49"/>
      <c r="AB574" s="49"/>
      <c r="AC574" s="48">
        <v>65500</v>
      </c>
      <c r="AD574" s="49"/>
      <c r="AE574" s="49"/>
      <c r="AF574" s="49"/>
      <c r="AG574" s="48">
        <v>49600</v>
      </c>
      <c r="AH574" s="48">
        <v>49600</v>
      </c>
      <c r="AI574" s="48">
        <v>228789</v>
      </c>
      <c r="AJ574" s="49"/>
      <c r="AK574" s="48">
        <v>12870</v>
      </c>
      <c r="AL574" s="49"/>
      <c r="AM574" s="49"/>
      <c r="AN574" s="49"/>
      <c r="AO574" s="48">
        <v>215919</v>
      </c>
      <c r="AP574" s="48">
        <v>1906173.83</v>
      </c>
      <c r="AQ574" s="48">
        <v>48634.19</v>
      </c>
      <c r="AR574" s="48">
        <v>1465239.64</v>
      </c>
      <c r="AS574" s="49"/>
      <c r="AT574" s="48">
        <v>392300</v>
      </c>
      <c r="AU574" s="49"/>
      <c r="AV574" s="48">
        <v>930990.51</v>
      </c>
      <c r="AW574" s="48"/>
      <c r="AX574" s="48"/>
      <c r="AY574" s="48"/>
      <c r="AZ574" s="48"/>
      <c r="BA574" s="48"/>
      <c r="BB574" s="48"/>
      <c r="BC574" s="48"/>
      <c r="BD574" s="48"/>
      <c r="BE574" s="48"/>
      <c r="BF574" s="48"/>
      <c r="BG574" s="48"/>
      <c r="BH574" s="48"/>
      <c r="BI574" s="48"/>
      <c r="BJ574" s="48"/>
      <c r="BK574" s="48"/>
      <c r="BL574" s="48"/>
      <c r="BM574" s="48"/>
      <c r="BN574" s="48"/>
      <c r="BO574" s="48"/>
      <c r="BP574" s="48"/>
      <c r="BQ574" s="48"/>
      <c r="BR574" s="67">
        <f t="shared" ref="BR574:BV574" si="289">BR582+BR584+BR586+BR589+BR595+BR598+BR600+BR602+BR605+BR607+BR610+BR613+BR615+BR618+BR629+BR625+BR631+BR633+BR575</f>
        <v>359964.32000000007</v>
      </c>
      <c r="BS574" s="67"/>
      <c r="BT574" s="67">
        <f t="shared" si="289"/>
        <v>83446.259999999995</v>
      </c>
      <c r="BU574" s="67">
        <f t="shared" si="289"/>
        <v>47449.88</v>
      </c>
      <c r="BV574" s="67">
        <f t="shared" si="289"/>
        <v>34360.25</v>
      </c>
      <c r="BW574">
        <f t="shared" si="262"/>
        <v>0</v>
      </c>
      <c r="BX574">
        <f t="shared" si="263"/>
        <v>0</v>
      </c>
      <c r="BY574">
        <f t="shared" si="264"/>
        <v>0</v>
      </c>
      <c r="BZ574">
        <f t="shared" si="265"/>
        <v>0</v>
      </c>
      <c r="CA574">
        <f t="shared" si="266"/>
        <v>0</v>
      </c>
      <c r="CB574">
        <f t="shared" si="267"/>
        <v>0</v>
      </c>
    </row>
    <row r="575" spans="1:80" s="27" customFormat="1" ht="11.1" hidden="1" customHeight="1" outlineLevel="3" x14ac:dyDescent="0.2">
      <c r="A575" s="24" t="s">
        <v>573</v>
      </c>
      <c r="B575" s="63">
        <f>SUM(B576:B581)</f>
        <v>2</v>
      </c>
      <c r="C575" s="100"/>
      <c r="D575" s="34">
        <v>114955.34</v>
      </c>
      <c r="E575" s="34">
        <v>83490.039999999994</v>
      </c>
      <c r="F575" s="26"/>
      <c r="G575" s="34">
        <v>28000</v>
      </c>
      <c r="H575" s="34">
        <v>28000</v>
      </c>
      <c r="I575" s="26"/>
      <c r="J575" s="26"/>
      <c r="K575" s="34">
        <v>2240</v>
      </c>
      <c r="L575" s="34">
        <v>20000</v>
      </c>
      <c r="M575" s="34">
        <v>5250.04</v>
      </c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  <c r="AD575" s="26"/>
      <c r="AE575" s="26"/>
      <c r="AF575" s="26"/>
      <c r="AG575" s="34">
        <v>1920</v>
      </c>
      <c r="AH575" s="34">
        <v>1920</v>
      </c>
      <c r="AI575" s="34">
        <v>11104</v>
      </c>
      <c r="AJ575" s="26"/>
      <c r="AK575" s="26"/>
      <c r="AL575" s="26"/>
      <c r="AM575" s="26"/>
      <c r="AN575" s="26"/>
      <c r="AO575" s="34">
        <v>11104</v>
      </c>
      <c r="AP575" s="34">
        <v>139355.34</v>
      </c>
      <c r="AQ575" s="26"/>
      <c r="AR575" s="34">
        <v>114955.34</v>
      </c>
      <c r="AS575" s="26"/>
      <c r="AT575" s="34">
        <v>24400</v>
      </c>
      <c r="AU575" s="26"/>
      <c r="AV575" s="34">
        <v>47986.04</v>
      </c>
      <c r="AW575" s="34"/>
      <c r="AX575" s="34"/>
      <c r="AY575" s="34"/>
      <c r="AZ575" s="34"/>
      <c r="BA575" s="34"/>
      <c r="BB575" s="34"/>
      <c r="BC575" s="34"/>
      <c r="BD575" s="34"/>
      <c r="BE575" s="34"/>
      <c r="BF575" s="34"/>
      <c r="BG575" s="34"/>
      <c r="BH575" s="34"/>
      <c r="BI575" s="34"/>
      <c r="BJ575" s="34"/>
      <c r="BK575" s="34"/>
      <c r="BL575" s="34"/>
      <c r="BM575" s="34"/>
      <c r="BN575" s="34"/>
      <c r="BO575" s="34"/>
      <c r="BP575" s="34"/>
      <c r="BQ575" s="34"/>
      <c r="BR575" s="63">
        <f t="shared" ref="BR575:BV575" si="290">SUM(BR576:BR581)</f>
        <v>18790.21</v>
      </c>
      <c r="BS575" s="63"/>
      <c r="BT575" s="63">
        <f t="shared" si="290"/>
        <v>4355.91</v>
      </c>
      <c r="BU575" s="63">
        <f t="shared" si="290"/>
        <v>2476.8900000000003</v>
      </c>
      <c r="BV575" s="63">
        <f t="shared" si="290"/>
        <v>1793.6100000000001</v>
      </c>
      <c r="BW575">
        <f t="shared" si="262"/>
        <v>0</v>
      </c>
      <c r="BX575">
        <f t="shared" si="263"/>
        <v>0</v>
      </c>
      <c r="BY575">
        <f t="shared" si="264"/>
        <v>0</v>
      </c>
      <c r="BZ575">
        <f t="shared" si="265"/>
        <v>0</v>
      </c>
      <c r="CA575">
        <f t="shared" si="266"/>
        <v>0</v>
      </c>
      <c r="CB575">
        <f t="shared" si="267"/>
        <v>0</v>
      </c>
    </row>
    <row r="576" spans="1:80" ht="11.1" hidden="1" customHeight="1" outlineLevel="4" x14ac:dyDescent="0.2">
      <c r="A576" s="14" t="s">
        <v>574</v>
      </c>
      <c r="B576" s="64">
        <f t="shared" si="261"/>
        <v>0</v>
      </c>
      <c r="C576" s="37"/>
      <c r="D576" s="17">
        <v>10556.33</v>
      </c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7">
        <v>10556.33</v>
      </c>
      <c r="AQ576" s="13"/>
      <c r="AR576" s="17">
        <v>10556.33</v>
      </c>
      <c r="AS576" s="13"/>
      <c r="AT576" s="13"/>
      <c r="AU576" s="13"/>
      <c r="AV576" s="13"/>
      <c r="AW576" s="95"/>
      <c r="AX576" s="95"/>
      <c r="AY576" s="95"/>
      <c r="AZ576" s="95"/>
      <c r="BA576" s="95"/>
      <c r="BB576" s="95"/>
      <c r="BC576" s="95"/>
      <c r="BD576" s="95"/>
      <c r="BE576" s="95"/>
      <c r="BF576" s="95"/>
      <c r="BG576" s="95"/>
      <c r="BH576" s="95"/>
      <c r="BI576" s="95"/>
      <c r="BJ576" s="95"/>
      <c r="BK576" s="95"/>
      <c r="BL576" s="95"/>
      <c r="BM576" s="95"/>
      <c r="BN576" s="95"/>
      <c r="BO576" s="95"/>
      <c r="BP576" s="95"/>
      <c r="BQ576" s="95"/>
      <c r="BR576">
        <f>SUMIF('ОПС ЯН'!$A$5:$A$375,A576,'ОПС ЯН'!$B$5:$B$375)</f>
        <v>0</v>
      </c>
      <c r="BT576">
        <f>SUMIF('ФОМС ЯН'!$A$5:$A$360,A576,'ФОМС ЯН'!$B$5:$B$360)</f>
        <v>0</v>
      </c>
      <c r="BU576">
        <f>SUMIF('ФСС ЯН'!$A$5:$A$375,A576,'ФСС ЯН'!$B$5:$B$375)</f>
        <v>0</v>
      </c>
      <c r="BV576">
        <f>SUMIF('ФСС НС ЯН'!$A$5:$A$375,A576,'ФСС НС ЯН'!$B$5:$B$375)</f>
        <v>0</v>
      </c>
      <c r="BW576">
        <f t="shared" si="262"/>
        <v>0</v>
      </c>
      <c r="BX576">
        <f t="shared" si="263"/>
        <v>0</v>
      </c>
      <c r="BY576">
        <f t="shared" si="264"/>
        <v>0</v>
      </c>
      <c r="BZ576">
        <f t="shared" si="265"/>
        <v>0</v>
      </c>
      <c r="CA576">
        <f t="shared" si="266"/>
        <v>0</v>
      </c>
      <c r="CB576">
        <f t="shared" si="267"/>
        <v>0</v>
      </c>
    </row>
    <row r="577" spans="1:80" ht="11.1" hidden="1" customHeight="1" outlineLevel="4" x14ac:dyDescent="0.2">
      <c r="A577" s="14" t="s">
        <v>575</v>
      </c>
      <c r="B577" s="64">
        <f t="shared" si="261"/>
        <v>0</v>
      </c>
      <c r="C577" s="37"/>
      <c r="D577" s="17">
        <v>9570</v>
      </c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7">
        <v>9570</v>
      </c>
      <c r="AQ577" s="13"/>
      <c r="AR577" s="17">
        <v>9570</v>
      </c>
      <c r="AS577" s="13"/>
      <c r="AT577" s="13"/>
      <c r="AU577" s="13"/>
      <c r="AV577" s="13"/>
      <c r="AW577" s="95"/>
      <c r="AX577" s="95"/>
      <c r="AY577" s="95"/>
      <c r="AZ577" s="95"/>
      <c r="BA577" s="95"/>
      <c r="BB577" s="95"/>
      <c r="BC577" s="95"/>
      <c r="BD577" s="95"/>
      <c r="BE577" s="95"/>
      <c r="BF577" s="95"/>
      <c r="BG577" s="95"/>
      <c r="BH577" s="95"/>
      <c r="BI577" s="95"/>
      <c r="BJ577" s="95"/>
      <c r="BK577" s="95"/>
      <c r="BL577" s="95"/>
      <c r="BM577" s="95"/>
      <c r="BN577" s="95"/>
      <c r="BO577" s="95"/>
      <c r="BP577" s="95"/>
      <c r="BQ577" s="95"/>
      <c r="BR577">
        <f>SUMIF('ОПС ЯН'!$A$5:$A$375,A577,'ОПС ЯН'!$B$5:$B$375)</f>
        <v>0</v>
      </c>
      <c r="BT577">
        <f>SUMIF('ФОМС ЯН'!$A$5:$A$360,A577,'ФОМС ЯН'!$B$5:$B$360)</f>
        <v>0</v>
      </c>
      <c r="BU577">
        <f>SUMIF('ФСС ЯН'!$A$5:$A$375,A577,'ФСС ЯН'!$B$5:$B$375)</f>
        <v>0</v>
      </c>
      <c r="BV577">
        <f>SUMIF('ФСС НС ЯН'!$A$5:$A$375,A577,'ФСС НС ЯН'!$B$5:$B$375)</f>
        <v>0</v>
      </c>
      <c r="BW577">
        <f t="shared" si="262"/>
        <v>0</v>
      </c>
      <c r="BX577">
        <f t="shared" si="263"/>
        <v>0</v>
      </c>
      <c r="BY577">
        <f t="shared" si="264"/>
        <v>0</v>
      </c>
      <c r="BZ577">
        <f t="shared" si="265"/>
        <v>0</v>
      </c>
      <c r="CA577">
        <f t="shared" si="266"/>
        <v>0</v>
      </c>
      <c r="CB577">
        <f t="shared" si="267"/>
        <v>0</v>
      </c>
    </row>
    <row r="578" spans="1:80" ht="11.1" hidden="1" customHeight="1" outlineLevel="4" x14ac:dyDescent="0.2">
      <c r="A578" s="14" t="s">
        <v>576</v>
      </c>
      <c r="B578" s="64">
        <f t="shared" si="261"/>
        <v>1</v>
      </c>
      <c r="C578" s="37"/>
      <c r="D578" s="17">
        <v>33096.81</v>
      </c>
      <c r="E578" s="17">
        <v>44370.04</v>
      </c>
      <c r="F578" s="13"/>
      <c r="G578" s="17">
        <v>28000</v>
      </c>
      <c r="H578" s="13"/>
      <c r="I578" s="13"/>
      <c r="J578" s="13"/>
      <c r="K578" s="17">
        <v>1120</v>
      </c>
      <c r="L578" s="17">
        <v>10000</v>
      </c>
      <c r="M578" s="17">
        <v>5250.04</v>
      </c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7">
        <v>1920</v>
      </c>
      <c r="AH578" s="17">
        <v>1920</v>
      </c>
      <c r="AI578" s="17">
        <v>6018</v>
      </c>
      <c r="AJ578" s="13"/>
      <c r="AK578" s="13"/>
      <c r="AL578" s="13"/>
      <c r="AM578" s="13"/>
      <c r="AN578" s="13"/>
      <c r="AO578" s="17">
        <v>6018</v>
      </c>
      <c r="AP578" s="17">
        <v>45296.81</v>
      </c>
      <c r="AQ578" s="13"/>
      <c r="AR578" s="17">
        <v>33096.81</v>
      </c>
      <c r="AS578" s="13"/>
      <c r="AT578" s="17">
        <v>12200</v>
      </c>
      <c r="AU578" s="13"/>
      <c r="AV578" s="17">
        <v>26152.04</v>
      </c>
      <c r="AW578" s="93"/>
      <c r="AX578" s="93"/>
      <c r="AY578" s="93"/>
      <c r="AZ578" s="93"/>
      <c r="BA578" s="93"/>
      <c r="BB578" s="93"/>
      <c r="BC578" s="93"/>
      <c r="BD578" s="93"/>
      <c r="BE578" s="93"/>
      <c r="BF578" s="93"/>
      <c r="BG578" s="93"/>
      <c r="BH578" s="93"/>
      <c r="BI578" s="93"/>
      <c r="BJ578" s="93"/>
      <c r="BK578" s="93"/>
      <c r="BL578" s="93"/>
      <c r="BM578" s="93"/>
      <c r="BN578" s="93"/>
      <c r="BO578" s="93"/>
      <c r="BP578" s="93"/>
      <c r="BQ578" s="93"/>
      <c r="BR578">
        <f>SUMIF('ОПС ЯН'!$A$5:$A$375,A578,'ОПС ЯН'!$B$5:$B$375)</f>
        <v>10183.81</v>
      </c>
      <c r="BT578">
        <f>SUMIF('ФОМС ЯН'!$A$5:$A$360,A578,'ФОМС ЯН'!$B$5:$B$360)</f>
        <v>2360.79</v>
      </c>
      <c r="BU578">
        <f>SUMIF('ФСС ЯН'!$A$5:$A$375,A578,'ФСС ЯН'!$B$5:$B$375)</f>
        <v>1342.41</v>
      </c>
      <c r="BV578">
        <f>SUMIF('ФСС НС ЯН'!$A$5:$A$375,A578,'ФСС НС ЯН'!$B$5:$B$375)</f>
        <v>972.09</v>
      </c>
      <c r="BW578">
        <f t="shared" si="262"/>
        <v>0</v>
      </c>
      <c r="BX578">
        <f t="shared" si="263"/>
        <v>0</v>
      </c>
      <c r="BY578">
        <f t="shared" si="264"/>
        <v>0</v>
      </c>
      <c r="BZ578">
        <f t="shared" si="265"/>
        <v>0</v>
      </c>
      <c r="CA578">
        <f t="shared" si="266"/>
        <v>0</v>
      </c>
      <c r="CB578">
        <f t="shared" si="267"/>
        <v>0</v>
      </c>
    </row>
    <row r="579" spans="1:80" ht="11.1" hidden="1" customHeight="1" outlineLevel="4" x14ac:dyDescent="0.2">
      <c r="A579" s="14" t="s">
        <v>577</v>
      </c>
      <c r="B579" s="64">
        <f t="shared" si="261"/>
        <v>0</v>
      </c>
      <c r="C579" s="37"/>
      <c r="D579" s="17">
        <v>16239.67</v>
      </c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7">
        <v>16239.67</v>
      </c>
      <c r="AQ579" s="13"/>
      <c r="AR579" s="17">
        <v>16239.67</v>
      </c>
      <c r="AS579" s="13"/>
      <c r="AT579" s="13"/>
      <c r="AU579" s="13"/>
      <c r="AV579" s="13"/>
      <c r="AW579" s="95"/>
      <c r="AX579" s="95"/>
      <c r="AY579" s="95"/>
      <c r="AZ579" s="95"/>
      <c r="BA579" s="95"/>
      <c r="BB579" s="95"/>
      <c r="BC579" s="95"/>
      <c r="BD579" s="95"/>
      <c r="BE579" s="95"/>
      <c r="BF579" s="95"/>
      <c r="BG579" s="95"/>
      <c r="BH579" s="95"/>
      <c r="BI579" s="95"/>
      <c r="BJ579" s="95"/>
      <c r="BK579" s="95"/>
      <c r="BL579" s="95"/>
      <c r="BM579" s="95"/>
      <c r="BN579" s="95"/>
      <c r="BO579" s="95"/>
      <c r="BP579" s="95"/>
      <c r="BQ579" s="95"/>
      <c r="BR579">
        <f>SUMIF('ОПС ЯН'!$A$5:$A$375,A579,'ОПС ЯН'!$B$5:$B$375)</f>
        <v>0</v>
      </c>
      <c r="BT579">
        <f>SUMIF('ФОМС ЯН'!$A$5:$A$360,A579,'ФОМС ЯН'!$B$5:$B$360)</f>
        <v>0</v>
      </c>
      <c r="BU579">
        <f>SUMIF('ФСС ЯН'!$A$5:$A$375,A579,'ФСС ЯН'!$B$5:$B$375)</f>
        <v>0</v>
      </c>
      <c r="BV579">
        <f>SUMIF('ФСС НС ЯН'!$A$5:$A$375,A579,'ФСС НС ЯН'!$B$5:$B$375)</f>
        <v>0</v>
      </c>
      <c r="BW579">
        <f t="shared" si="262"/>
        <v>0</v>
      </c>
      <c r="BX579">
        <f t="shared" si="263"/>
        <v>0</v>
      </c>
      <c r="BY579">
        <f t="shared" si="264"/>
        <v>0</v>
      </c>
      <c r="BZ579">
        <f t="shared" si="265"/>
        <v>0</v>
      </c>
      <c r="CA579">
        <f t="shared" si="266"/>
        <v>0</v>
      </c>
      <c r="CB579">
        <f t="shared" si="267"/>
        <v>0</v>
      </c>
    </row>
    <row r="580" spans="1:80" ht="11.1" hidden="1" customHeight="1" outlineLevel="4" x14ac:dyDescent="0.2">
      <c r="A580" s="14" t="s">
        <v>578</v>
      </c>
      <c r="B580" s="64">
        <f t="shared" si="261"/>
        <v>1</v>
      </c>
      <c r="C580" s="37"/>
      <c r="D580" s="17">
        <v>40521.24</v>
      </c>
      <c r="E580" s="17">
        <v>39120</v>
      </c>
      <c r="F580" s="13"/>
      <c r="G580" s="13"/>
      <c r="H580" s="17">
        <v>28000</v>
      </c>
      <c r="I580" s="13"/>
      <c r="J580" s="13"/>
      <c r="K580" s="17">
        <v>1120</v>
      </c>
      <c r="L580" s="17">
        <v>10000</v>
      </c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7">
        <v>5086</v>
      </c>
      <c r="AJ580" s="13"/>
      <c r="AK580" s="13"/>
      <c r="AL580" s="13"/>
      <c r="AM580" s="13"/>
      <c r="AN580" s="13"/>
      <c r="AO580" s="17">
        <v>5086</v>
      </c>
      <c r="AP580" s="17">
        <v>52721.24</v>
      </c>
      <c r="AQ580" s="13"/>
      <c r="AR580" s="17">
        <v>40521.24</v>
      </c>
      <c r="AS580" s="13"/>
      <c r="AT580" s="17">
        <v>12200</v>
      </c>
      <c r="AU580" s="13"/>
      <c r="AV580" s="17">
        <v>21834</v>
      </c>
      <c r="AW580" s="93"/>
      <c r="AX580" s="93"/>
      <c r="AY580" s="93"/>
      <c r="AZ580" s="93"/>
      <c r="BA580" s="93"/>
      <c r="BB580" s="93"/>
      <c r="BC580" s="93"/>
      <c r="BD580" s="93"/>
      <c r="BE580" s="93"/>
      <c r="BF580" s="93"/>
      <c r="BG580" s="93"/>
      <c r="BH580" s="93"/>
      <c r="BI580" s="93"/>
      <c r="BJ580" s="93"/>
      <c r="BK580" s="93"/>
      <c r="BL580" s="93"/>
      <c r="BM580" s="93"/>
      <c r="BN580" s="93"/>
      <c r="BO580" s="93"/>
      <c r="BP580" s="93"/>
      <c r="BQ580" s="93"/>
      <c r="BR580">
        <f>SUMIF('ОПС ЯН'!$A$5:$A$375,A580,'ОПС ЯН'!$B$5:$B$375)</f>
        <v>8606.4</v>
      </c>
      <c r="BT580">
        <f>SUMIF('ФОМС ЯН'!$A$5:$A$360,A580,'ФОМС ЯН'!$B$5:$B$360)</f>
        <v>1995.12</v>
      </c>
      <c r="BU580">
        <f>SUMIF('ФСС ЯН'!$A$5:$A$375,A580,'ФСС ЯН'!$B$5:$B$375)</f>
        <v>1134.48</v>
      </c>
      <c r="BV580">
        <f>SUMIF('ФСС НС ЯН'!$A$5:$A$375,A580,'ФСС НС ЯН'!$B$5:$B$375)</f>
        <v>821.52</v>
      </c>
      <c r="BW580">
        <f t="shared" si="262"/>
        <v>0</v>
      </c>
      <c r="BX580">
        <f t="shared" si="263"/>
        <v>0</v>
      </c>
      <c r="BY580">
        <f t="shared" si="264"/>
        <v>0</v>
      </c>
      <c r="BZ580">
        <f t="shared" si="265"/>
        <v>0</v>
      </c>
      <c r="CA580">
        <f t="shared" si="266"/>
        <v>0</v>
      </c>
      <c r="CB580">
        <f t="shared" si="267"/>
        <v>0</v>
      </c>
    </row>
    <row r="581" spans="1:80" ht="11.1" hidden="1" customHeight="1" outlineLevel="4" x14ac:dyDescent="0.2">
      <c r="A581" s="14" t="s">
        <v>579</v>
      </c>
      <c r="B581" s="64">
        <f t="shared" si="261"/>
        <v>0</v>
      </c>
      <c r="C581" s="37"/>
      <c r="D581" s="17">
        <v>4971.29</v>
      </c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7">
        <v>4971.29</v>
      </c>
      <c r="AQ581" s="13"/>
      <c r="AR581" s="17">
        <v>4971.29</v>
      </c>
      <c r="AS581" s="13"/>
      <c r="AT581" s="13"/>
      <c r="AU581" s="13"/>
      <c r="AV581" s="13"/>
      <c r="AW581" s="95"/>
      <c r="AX581" s="95"/>
      <c r="AY581" s="95"/>
      <c r="AZ581" s="95"/>
      <c r="BA581" s="95"/>
      <c r="BB581" s="95"/>
      <c r="BC581" s="95"/>
      <c r="BD581" s="95"/>
      <c r="BE581" s="95"/>
      <c r="BF581" s="95"/>
      <c r="BG581" s="95"/>
      <c r="BH581" s="95"/>
      <c r="BI581" s="95"/>
      <c r="BJ581" s="95"/>
      <c r="BK581" s="95"/>
      <c r="BL581" s="95"/>
      <c r="BM581" s="95"/>
      <c r="BN581" s="95"/>
      <c r="BO581" s="95"/>
      <c r="BP581" s="95"/>
      <c r="BQ581" s="95"/>
      <c r="BR581">
        <f>SUMIF('ОПС ЯН'!$A$5:$A$375,A581,'ОПС ЯН'!$B$5:$B$375)</f>
        <v>0</v>
      </c>
      <c r="BT581">
        <f>SUMIF('ФОМС ЯН'!$A$5:$A$360,A581,'ФОМС ЯН'!$B$5:$B$360)</f>
        <v>0</v>
      </c>
      <c r="BU581">
        <f>SUMIF('ФСС ЯН'!$A$5:$A$375,A581,'ФСС ЯН'!$B$5:$B$375)</f>
        <v>0</v>
      </c>
      <c r="BV581">
        <f>SUMIF('ФСС НС ЯН'!$A$5:$A$375,A581,'ФСС НС ЯН'!$B$5:$B$375)</f>
        <v>0</v>
      </c>
      <c r="BW581">
        <f t="shared" si="262"/>
        <v>0</v>
      </c>
      <c r="BX581">
        <f t="shared" si="263"/>
        <v>0</v>
      </c>
      <c r="BY581">
        <f t="shared" si="264"/>
        <v>0</v>
      </c>
      <c r="BZ581">
        <f t="shared" si="265"/>
        <v>0</v>
      </c>
      <c r="CA581">
        <f t="shared" si="266"/>
        <v>0</v>
      </c>
      <c r="CB581">
        <f t="shared" si="267"/>
        <v>0</v>
      </c>
    </row>
    <row r="582" spans="1:80" s="27" customFormat="1" ht="11.1" hidden="1" customHeight="1" outlineLevel="3" x14ac:dyDescent="0.2">
      <c r="A582" s="24" t="s">
        <v>580</v>
      </c>
      <c r="B582" s="63">
        <f>SUM(B583)</f>
        <v>1</v>
      </c>
      <c r="C582" s="100"/>
      <c r="D582" s="34">
        <v>40449</v>
      </c>
      <c r="E582" s="34">
        <v>19500</v>
      </c>
      <c r="F582" s="26"/>
      <c r="G582" s="26"/>
      <c r="H582" s="34">
        <v>18750</v>
      </c>
      <c r="I582" s="26"/>
      <c r="J582" s="26"/>
      <c r="K582" s="43">
        <v>750</v>
      </c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5"/>
      <c r="Y582" s="26"/>
      <c r="Z582" s="26"/>
      <c r="AA582" s="26"/>
      <c r="AB582" s="26"/>
      <c r="AC582" s="26"/>
      <c r="AD582" s="26"/>
      <c r="AE582" s="26"/>
      <c r="AF582" s="26"/>
      <c r="AG582" s="34">
        <v>1920</v>
      </c>
      <c r="AH582" s="34">
        <v>1920</v>
      </c>
      <c r="AI582" s="34">
        <v>2785</v>
      </c>
      <c r="AJ582" s="26"/>
      <c r="AK582" s="26"/>
      <c r="AL582" s="26"/>
      <c r="AM582" s="26"/>
      <c r="AN582" s="26"/>
      <c r="AO582" s="34">
        <v>2785</v>
      </c>
      <c r="AP582" s="34">
        <v>51349</v>
      </c>
      <c r="AQ582" s="26"/>
      <c r="AR582" s="34">
        <v>40449</v>
      </c>
      <c r="AS582" s="26"/>
      <c r="AT582" s="34">
        <v>10900</v>
      </c>
      <c r="AU582" s="26"/>
      <c r="AV582" s="34">
        <v>5815</v>
      </c>
      <c r="AW582" s="34"/>
      <c r="AX582" s="34"/>
      <c r="AY582" s="34"/>
      <c r="AZ582" s="34"/>
      <c r="BA582" s="34"/>
      <c r="BB582" s="34"/>
      <c r="BC582" s="34"/>
      <c r="BD582" s="34"/>
      <c r="BE582" s="34"/>
      <c r="BF582" s="34"/>
      <c r="BG582" s="34"/>
      <c r="BH582" s="34"/>
      <c r="BI582" s="34"/>
      <c r="BJ582" s="34"/>
      <c r="BK582" s="34"/>
      <c r="BL582" s="34"/>
      <c r="BM582" s="34"/>
      <c r="BN582" s="34"/>
      <c r="BO582" s="34"/>
      <c r="BP582" s="34"/>
      <c r="BQ582" s="34"/>
      <c r="BR582" s="63">
        <f t="shared" ref="BR582:BV582" si="291">SUM(BR583)</f>
        <v>4712.3999999999996</v>
      </c>
      <c r="BS582" s="63"/>
      <c r="BT582" s="63">
        <f t="shared" si="291"/>
        <v>1092.42</v>
      </c>
      <c r="BU582" s="63">
        <f t="shared" si="291"/>
        <v>621.17999999999995</v>
      </c>
      <c r="BV582" s="63">
        <f t="shared" si="291"/>
        <v>449.82</v>
      </c>
      <c r="BW582">
        <f t="shared" si="262"/>
        <v>0</v>
      </c>
      <c r="BX582">
        <f t="shared" si="263"/>
        <v>0</v>
      </c>
      <c r="BY582">
        <f t="shared" si="264"/>
        <v>0</v>
      </c>
      <c r="BZ582">
        <f t="shared" si="265"/>
        <v>0</v>
      </c>
      <c r="CA582">
        <f t="shared" si="266"/>
        <v>0</v>
      </c>
      <c r="CB582">
        <f t="shared" si="267"/>
        <v>0</v>
      </c>
    </row>
    <row r="583" spans="1:80" ht="11.1" hidden="1" customHeight="1" outlineLevel="4" x14ac:dyDescent="0.2">
      <c r="A583" s="14" t="s">
        <v>581</v>
      </c>
      <c r="B583" s="64">
        <f t="shared" si="261"/>
        <v>1</v>
      </c>
      <c r="C583" s="37"/>
      <c r="D583" s="17">
        <v>40449</v>
      </c>
      <c r="E583" s="17">
        <v>19500</v>
      </c>
      <c r="F583" s="13"/>
      <c r="G583" s="13"/>
      <c r="H583" s="17">
        <v>18750</v>
      </c>
      <c r="I583" s="13"/>
      <c r="J583" s="13"/>
      <c r="K583" s="16">
        <v>750</v>
      </c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2"/>
      <c r="Y583" s="13"/>
      <c r="Z583" s="13"/>
      <c r="AA583" s="13"/>
      <c r="AB583" s="13"/>
      <c r="AC583" s="13"/>
      <c r="AD583" s="13"/>
      <c r="AE583" s="13"/>
      <c r="AF583" s="13"/>
      <c r="AG583" s="17">
        <v>1920</v>
      </c>
      <c r="AH583" s="17">
        <v>1920</v>
      </c>
      <c r="AI583" s="17">
        <v>2785</v>
      </c>
      <c r="AJ583" s="13"/>
      <c r="AK583" s="13"/>
      <c r="AL583" s="13"/>
      <c r="AM583" s="13"/>
      <c r="AN583" s="13"/>
      <c r="AO583" s="17">
        <v>2785</v>
      </c>
      <c r="AP583" s="17">
        <v>51349</v>
      </c>
      <c r="AQ583" s="13"/>
      <c r="AR583" s="17">
        <v>40449</v>
      </c>
      <c r="AS583" s="13"/>
      <c r="AT583" s="17">
        <v>10900</v>
      </c>
      <c r="AU583" s="13"/>
      <c r="AV583" s="17">
        <v>5815</v>
      </c>
      <c r="AW583" s="93"/>
      <c r="AX583" s="93"/>
      <c r="AY583" s="93"/>
      <c r="AZ583" s="93"/>
      <c r="BA583" s="93"/>
      <c r="BB583" s="93"/>
      <c r="BC583" s="93"/>
      <c r="BD583" s="93"/>
      <c r="BE583" s="93"/>
      <c r="BF583" s="93"/>
      <c r="BG583" s="93"/>
      <c r="BH583" s="93"/>
      <c r="BI583" s="93"/>
      <c r="BJ583" s="93"/>
      <c r="BK583" s="93"/>
      <c r="BL583" s="93"/>
      <c r="BM583" s="93"/>
      <c r="BN583" s="93"/>
      <c r="BO583" s="93"/>
      <c r="BP583" s="93"/>
      <c r="BQ583" s="93"/>
      <c r="BR583">
        <f>SUMIF('ОПС ЯН'!$A$5:$A$375,A583,'ОПС ЯН'!$B$5:$B$375)</f>
        <v>4712.3999999999996</v>
      </c>
      <c r="BT583">
        <f>SUMIF('ФОМС ЯН'!$A$5:$A$360,A583,'ФОМС ЯН'!$B$5:$B$360)</f>
        <v>1092.42</v>
      </c>
      <c r="BU583">
        <f>SUMIF('ФСС ЯН'!$A$5:$A$375,A583,'ФСС ЯН'!$B$5:$B$375)</f>
        <v>621.17999999999995</v>
      </c>
      <c r="BV583">
        <f>SUMIF('ФСС НС ЯН'!$A$5:$A$375,A583,'ФСС НС ЯН'!$B$5:$B$375)</f>
        <v>449.82</v>
      </c>
      <c r="BW583">
        <f t="shared" si="262"/>
        <v>0</v>
      </c>
      <c r="BX583">
        <f t="shared" si="263"/>
        <v>0</v>
      </c>
      <c r="BY583">
        <f t="shared" si="264"/>
        <v>0</v>
      </c>
      <c r="BZ583">
        <f t="shared" si="265"/>
        <v>0</v>
      </c>
      <c r="CA583">
        <f t="shared" si="266"/>
        <v>0</v>
      </c>
      <c r="CB583">
        <f t="shared" si="267"/>
        <v>0</v>
      </c>
    </row>
    <row r="584" spans="1:80" s="27" customFormat="1" ht="11.1" hidden="1" customHeight="1" outlineLevel="3" x14ac:dyDescent="0.2">
      <c r="A584" s="24" t="s">
        <v>377</v>
      </c>
      <c r="B584" s="63">
        <f>SUM(B585)</f>
        <v>1</v>
      </c>
      <c r="C584" s="100"/>
      <c r="D584" s="34">
        <v>29666.799999999999</v>
      </c>
      <c r="E584" s="34">
        <v>25437.52</v>
      </c>
      <c r="F584" s="26"/>
      <c r="G584" s="26"/>
      <c r="H584" s="34">
        <v>20000</v>
      </c>
      <c r="I584" s="26"/>
      <c r="J584" s="26"/>
      <c r="K584" s="26"/>
      <c r="L584" s="34">
        <v>4500</v>
      </c>
      <c r="M584" s="43">
        <v>937.52</v>
      </c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  <c r="AD584" s="26"/>
      <c r="AE584" s="26"/>
      <c r="AF584" s="26"/>
      <c r="AG584" s="34">
        <v>1760</v>
      </c>
      <c r="AH584" s="34">
        <v>1760</v>
      </c>
      <c r="AI584" s="34">
        <v>3536</v>
      </c>
      <c r="AJ584" s="26"/>
      <c r="AK584" s="26"/>
      <c r="AL584" s="26"/>
      <c r="AM584" s="26"/>
      <c r="AN584" s="26"/>
      <c r="AO584" s="34">
        <v>3536</v>
      </c>
      <c r="AP584" s="34">
        <v>38366.800000000003</v>
      </c>
      <c r="AQ584" s="26"/>
      <c r="AR584" s="34">
        <v>29666.799999999999</v>
      </c>
      <c r="AS584" s="26"/>
      <c r="AT584" s="34">
        <v>8700</v>
      </c>
      <c r="AU584" s="26"/>
      <c r="AV584" s="34">
        <v>13201.52</v>
      </c>
      <c r="AW584" s="34"/>
      <c r="AX584" s="34"/>
      <c r="AY584" s="34"/>
      <c r="AZ584" s="34"/>
      <c r="BA584" s="34"/>
      <c r="BB584" s="34"/>
      <c r="BC584" s="34"/>
      <c r="BD584" s="34"/>
      <c r="BE584" s="34"/>
      <c r="BF584" s="34"/>
      <c r="BG584" s="34"/>
      <c r="BH584" s="34"/>
      <c r="BI584" s="34"/>
      <c r="BJ584" s="34"/>
      <c r="BK584" s="34"/>
      <c r="BL584" s="34"/>
      <c r="BM584" s="34"/>
      <c r="BN584" s="34"/>
      <c r="BO584" s="34"/>
      <c r="BP584" s="34"/>
      <c r="BQ584" s="34"/>
      <c r="BR584" s="63">
        <f t="shared" ref="BR584:BV584" si="292">SUM(BR585)</f>
        <v>5983.45</v>
      </c>
      <c r="BS584" s="63"/>
      <c r="BT584" s="63">
        <f t="shared" si="292"/>
        <v>1387.07</v>
      </c>
      <c r="BU584" s="63">
        <f t="shared" si="292"/>
        <v>788.73</v>
      </c>
      <c r="BV584" s="63">
        <f t="shared" si="292"/>
        <v>571.15</v>
      </c>
      <c r="BW584">
        <f t="shared" si="262"/>
        <v>0</v>
      </c>
      <c r="BX584">
        <f t="shared" si="263"/>
        <v>0</v>
      </c>
      <c r="BY584">
        <f t="shared" si="264"/>
        <v>0</v>
      </c>
      <c r="BZ584">
        <f t="shared" si="265"/>
        <v>0</v>
      </c>
      <c r="CA584">
        <f t="shared" si="266"/>
        <v>0</v>
      </c>
      <c r="CB584">
        <f t="shared" si="267"/>
        <v>0</v>
      </c>
    </row>
    <row r="585" spans="1:80" ht="11.1" hidden="1" customHeight="1" outlineLevel="4" x14ac:dyDescent="0.2">
      <c r="A585" s="14" t="s">
        <v>582</v>
      </c>
      <c r="B585" s="64">
        <f t="shared" si="261"/>
        <v>1</v>
      </c>
      <c r="C585" s="37"/>
      <c r="D585" s="17">
        <v>29666.799999999999</v>
      </c>
      <c r="E585" s="17">
        <v>25437.52</v>
      </c>
      <c r="F585" s="13"/>
      <c r="G585" s="13"/>
      <c r="H585" s="17">
        <v>20000</v>
      </c>
      <c r="I585" s="13"/>
      <c r="J585" s="13"/>
      <c r="K585" s="13"/>
      <c r="L585" s="17">
        <v>4500</v>
      </c>
      <c r="M585" s="16">
        <v>937.52</v>
      </c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7">
        <v>1760</v>
      </c>
      <c r="AH585" s="17">
        <v>1760</v>
      </c>
      <c r="AI585" s="17">
        <v>3536</v>
      </c>
      <c r="AJ585" s="13"/>
      <c r="AK585" s="13"/>
      <c r="AL585" s="13"/>
      <c r="AM585" s="13"/>
      <c r="AN585" s="13"/>
      <c r="AO585" s="17">
        <v>3536</v>
      </c>
      <c r="AP585" s="17">
        <v>38366.800000000003</v>
      </c>
      <c r="AQ585" s="13"/>
      <c r="AR585" s="17">
        <v>29666.799999999999</v>
      </c>
      <c r="AS585" s="13"/>
      <c r="AT585" s="17">
        <v>8700</v>
      </c>
      <c r="AU585" s="13"/>
      <c r="AV585" s="17">
        <v>13201.52</v>
      </c>
      <c r="AW585" s="93"/>
      <c r="AX585" s="93"/>
      <c r="AY585" s="93"/>
      <c r="AZ585" s="93"/>
      <c r="BA585" s="93"/>
      <c r="BB585" s="93"/>
      <c r="BC585" s="93"/>
      <c r="BD585" s="93"/>
      <c r="BE585" s="93"/>
      <c r="BF585" s="93"/>
      <c r="BG585" s="93"/>
      <c r="BH585" s="93"/>
      <c r="BI585" s="93"/>
      <c r="BJ585" s="93"/>
      <c r="BK585" s="93"/>
      <c r="BL585" s="93"/>
      <c r="BM585" s="93"/>
      <c r="BN585" s="93"/>
      <c r="BO585" s="93"/>
      <c r="BP585" s="93"/>
      <c r="BQ585" s="93"/>
      <c r="BR585">
        <f>SUMIF('ОПС ЯН'!$A$5:$A$375,A585,'ОПС ЯН'!$B$5:$B$375)</f>
        <v>5983.45</v>
      </c>
      <c r="BT585">
        <f>SUMIF('ФОМС ЯН'!$A$5:$A$360,A585,'ФОМС ЯН'!$B$5:$B$360)</f>
        <v>1387.07</v>
      </c>
      <c r="BU585">
        <f>SUMIF('ФСС ЯН'!$A$5:$A$375,A585,'ФСС ЯН'!$B$5:$B$375)</f>
        <v>788.73</v>
      </c>
      <c r="BV585">
        <f>SUMIF('ФСС НС ЯН'!$A$5:$A$375,A585,'ФСС НС ЯН'!$B$5:$B$375)</f>
        <v>571.15</v>
      </c>
      <c r="BW585">
        <f t="shared" si="262"/>
        <v>0</v>
      </c>
      <c r="BX585">
        <f t="shared" si="263"/>
        <v>0</v>
      </c>
      <c r="BY585">
        <f t="shared" si="264"/>
        <v>0</v>
      </c>
      <c r="BZ585">
        <f t="shared" si="265"/>
        <v>0</v>
      </c>
      <c r="CA585">
        <f t="shared" si="266"/>
        <v>0</v>
      </c>
      <c r="CB585">
        <f t="shared" si="267"/>
        <v>0</v>
      </c>
    </row>
    <row r="586" spans="1:80" s="27" customFormat="1" ht="11.1" hidden="1" customHeight="1" outlineLevel="3" x14ac:dyDescent="0.2">
      <c r="A586" s="24" t="s">
        <v>379</v>
      </c>
      <c r="B586" s="63">
        <f>SUM(B587:B588)</f>
        <v>1</v>
      </c>
      <c r="C586" s="100"/>
      <c r="D586" s="36">
        <v>-6403.33</v>
      </c>
      <c r="E586" s="34">
        <v>25437.52</v>
      </c>
      <c r="F586" s="26"/>
      <c r="G586" s="26"/>
      <c r="H586" s="34">
        <v>20000</v>
      </c>
      <c r="I586" s="26"/>
      <c r="J586" s="26"/>
      <c r="K586" s="26"/>
      <c r="L586" s="34">
        <v>4500</v>
      </c>
      <c r="M586" s="43">
        <v>937.52</v>
      </c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  <c r="AD586" s="26"/>
      <c r="AE586" s="26"/>
      <c r="AF586" s="26"/>
      <c r="AG586" s="34">
        <v>1760</v>
      </c>
      <c r="AH586" s="34">
        <v>1760</v>
      </c>
      <c r="AI586" s="34">
        <v>3536</v>
      </c>
      <c r="AJ586" s="26"/>
      <c r="AK586" s="26"/>
      <c r="AL586" s="26"/>
      <c r="AM586" s="26"/>
      <c r="AN586" s="26"/>
      <c r="AO586" s="34">
        <v>3536</v>
      </c>
      <c r="AP586" s="34">
        <v>8399.67</v>
      </c>
      <c r="AQ586" s="26"/>
      <c r="AR586" s="34">
        <v>5799.67</v>
      </c>
      <c r="AS586" s="26"/>
      <c r="AT586" s="34">
        <v>2600</v>
      </c>
      <c r="AU586" s="26"/>
      <c r="AV586" s="34">
        <v>7098.52</v>
      </c>
      <c r="AW586" s="34"/>
      <c r="AX586" s="34"/>
      <c r="AY586" s="34"/>
      <c r="AZ586" s="34"/>
      <c r="BA586" s="34"/>
      <c r="BB586" s="34"/>
      <c r="BC586" s="34"/>
      <c r="BD586" s="34"/>
      <c r="BE586" s="34"/>
      <c r="BF586" s="34"/>
      <c r="BG586" s="34"/>
      <c r="BH586" s="34"/>
      <c r="BI586" s="34"/>
      <c r="BJ586" s="34"/>
      <c r="BK586" s="34"/>
      <c r="BL586" s="34"/>
      <c r="BM586" s="34"/>
      <c r="BN586" s="34"/>
      <c r="BO586" s="34"/>
      <c r="BP586" s="34"/>
      <c r="BQ586" s="34"/>
      <c r="BR586" s="63">
        <f t="shared" ref="BR586:BV586" si="293">SUM(BR587:BR588)</f>
        <v>5983.45</v>
      </c>
      <c r="BS586" s="63"/>
      <c r="BT586" s="63">
        <f t="shared" si="293"/>
        <v>1387.07</v>
      </c>
      <c r="BU586" s="63">
        <f t="shared" si="293"/>
        <v>788.73</v>
      </c>
      <c r="BV586" s="63">
        <f t="shared" si="293"/>
        <v>571.15</v>
      </c>
      <c r="BW586">
        <f t="shared" ref="BW586:BW649" si="294">IF(AA586&gt;0,AA586*13%,0)</f>
        <v>0</v>
      </c>
      <c r="BX586">
        <f t="shared" ref="BX586:BX649" si="295">IF($AA$9&gt;0,$AA$9*22%,0)</f>
        <v>0</v>
      </c>
      <c r="BY586">
        <f t="shared" ref="BY586:BY649" si="296">IF($AA$9&gt;0,$AA$9*0%,0)</f>
        <v>0</v>
      </c>
      <c r="BZ586">
        <f t="shared" ref="BZ586:BZ649" si="297">IF($AA$9&gt;0,$AA$9*5.1%,0)</f>
        <v>0</v>
      </c>
      <c r="CA586">
        <f t="shared" ref="CA586:CA649" si="298">IF($AA$9&gt;0,$AA$9*2.9%,0)</f>
        <v>0</v>
      </c>
      <c r="CB586">
        <f t="shared" ref="CB586:CB649" si="299">IF($AA$9&gt;0,$AA$9*2.1%,0)</f>
        <v>0</v>
      </c>
    </row>
    <row r="587" spans="1:80" ht="11.1" hidden="1" customHeight="1" outlineLevel="4" x14ac:dyDescent="0.2">
      <c r="A587" s="14" t="s">
        <v>583</v>
      </c>
      <c r="B587" s="64">
        <f t="shared" ref="B587:B649" si="300">COUNTIF(E587,"&gt;0")</f>
        <v>1</v>
      </c>
      <c r="C587" s="37"/>
      <c r="D587" s="18">
        <v>-12203</v>
      </c>
      <c r="E587" s="17">
        <v>25437.52</v>
      </c>
      <c r="F587" s="13"/>
      <c r="G587" s="13"/>
      <c r="H587" s="17">
        <v>20000</v>
      </c>
      <c r="I587" s="13"/>
      <c r="J587" s="13"/>
      <c r="K587" s="13"/>
      <c r="L587" s="17">
        <v>4500</v>
      </c>
      <c r="M587" s="16">
        <v>937.52</v>
      </c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7">
        <v>1760</v>
      </c>
      <c r="AH587" s="17">
        <v>1760</v>
      </c>
      <c r="AI587" s="17">
        <v>3536</v>
      </c>
      <c r="AJ587" s="13"/>
      <c r="AK587" s="13"/>
      <c r="AL587" s="13"/>
      <c r="AM587" s="13"/>
      <c r="AN587" s="13"/>
      <c r="AO587" s="17">
        <v>3536</v>
      </c>
      <c r="AP587" s="17">
        <v>2600</v>
      </c>
      <c r="AQ587" s="13"/>
      <c r="AR587" s="13"/>
      <c r="AS587" s="13"/>
      <c r="AT587" s="17">
        <v>2600</v>
      </c>
      <c r="AU587" s="13"/>
      <c r="AV587" s="17">
        <v>7098.52</v>
      </c>
      <c r="AW587" s="93"/>
      <c r="AX587" s="93"/>
      <c r="AY587" s="93"/>
      <c r="AZ587" s="93"/>
      <c r="BA587" s="93"/>
      <c r="BB587" s="93"/>
      <c r="BC587" s="93"/>
      <c r="BD587" s="93"/>
      <c r="BE587" s="93"/>
      <c r="BF587" s="93"/>
      <c r="BG587" s="93"/>
      <c r="BH587" s="93"/>
      <c r="BI587" s="93"/>
      <c r="BJ587" s="93"/>
      <c r="BK587" s="93"/>
      <c r="BL587" s="93"/>
      <c r="BM587" s="93"/>
      <c r="BN587" s="93"/>
      <c r="BO587" s="93"/>
      <c r="BP587" s="93"/>
      <c r="BQ587" s="93"/>
      <c r="BR587">
        <f>SUMIF('ОПС ЯН'!$A$5:$A$375,A587,'ОПС ЯН'!$B$5:$B$375)</f>
        <v>5983.45</v>
      </c>
      <c r="BT587">
        <f>SUMIF('ФОМС ЯН'!$A$5:$A$360,A587,'ФОМС ЯН'!$B$5:$B$360)</f>
        <v>1387.07</v>
      </c>
      <c r="BU587">
        <f>SUMIF('ФСС ЯН'!$A$5:$A$375,A587,'ФСС ЯН'!$B$5:$B$375)</f>
        <v>788.73</v>
      </c>
      <c r="BV587">
        <f>SUMIF('ФСС НС ЯН'!$A$5:$A$375,A587,'ФСС НС ЯН'!$B$5:$B$375)</f>
        <v>571.15</v>
      </c>
      <c r="BW587">
        <f t="shared" si="294"/>
        <v>0</v>
      </c>
      <c r="BX587">
        <f t="shared" si="295"/>
        <v>0</v>
      </c>
      <c r="BY587">
        <f t="shared" si="296"/>
        <v>0</v>
      </c>
      <c r="BZ587">
        <f t="shared" si="297"/>
        <v>0</v>
      </c>
      <c r="CA587">
        <f t="shared" si="298"/>
        <v>0</v>
      </c>
      <c r="CB587">
        <f t="shared" si="299"/>
        <v>0</v>
      </c>
    </row>
    <row r="588" spans="1:80" ht="11.1" hidden="1" customHeight="1" outlineLevel="4" x14ac:dyDescent="0.2">
      <c r="A588" s="14" t="s">
        <v>584</v>
      </c>
      <c r="B588" s="64">
        <f t="shared" si="300"/>
        <v>0</v>
      </c>
      <c r="C588" s="37"/>
      <c r="D588" s="17">
        <v>5799.67</v>
      </c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7">
        <v>5799.67</v>
      </c>
      <c r="AQ588" s="13"/>
      <c r="AR588" s="17">
        <v>5799.67</v>
      </c>
      <c r="AS588" s="13"/>
      <c r="AT588" s="13"/>
      <c r="AU588" s="13"/>
      <c r="AV588" s="13"/>
      <c r="AW588" s="95"/>
      <c r="AX588" s="95"/>
      <c r="AY588" s="95"/>
      <c r="AZ588" s="95"/>
      <c r="BA588" s="95"/>
      <c r="BB588" s="95"/>
      <c r="BC588" s="95"/>
      <c r="BD588" s="95"/>
      <c r="BE588" s="95"/>
      <c r="BF588" s="95"/>
      <c r="BG588" s="95"/>
      <c r="BH588" s="95"/>
      <c r="BI588" s="95"/>
      <c r="BJ588" s="95"/>
      <c r="BK588" s="95"/>
      <c r="BL588" s="95"/>
      <c r="BM588" s="95"/>
      <c r="BN588" s="95"/>
      <c r="BO588" s="95"/>
      <c r="BP588" s="95"/>
      <c r="BQ588" s="95"/>
      <c r="BR588">
        <f>SUMIF('ОПС ЯН'!$A$5:$A$375,A588,'ОПС ЯН'!$B$5:$B$375)</f>
        <v>0</v>
      </c>
      <c r="BT588">
        <f>SUMIF('ФОМС ЯН'!$A$5:$A$360,A588,'ФОМС ЯН'!$B$5:$B$360)</f>
        <v>0</v>
      </c>
      <c r="BU588">
        <f>SUMIF('ФСС ЯН'!$A$5:$A$375,A588,'ФСС ЯН'!$B$5:$B$375)</f>
        <v>0</v>
      </c>
      <c r="BV588">
        <f>SUMIF('ФСС НС ЯН'!$A$5:$A$375,A588,'ФСС НС ЯН'!$B$5:$B$375)</f>
        <v>0</v>
      </c>
      <c r="BW588">
        <f t="shared" si="294"/>
        <v>0</v>
      </c>
      <c r="BX588">
        <f t="shared" si="295"/>
        <v>0</v>
      </c>
      <c r="BY588">
        <f t="shared" si="296"/>
        <v>0</v>
      </c>
      <c r="BZ588">
        <f t="shared" si="297"/>
        <v>0</v>
      </c>
      <c r="CA588">
        <f t="shared" si="298"/>
        <v>0</v>
      </c>
      <c r="CB588">
        <f t="shared" si="299"/>
        <v>0</v>
      </c>
    </row>
    <row r="589" spans="1:80" s="27" customFormat="1" ht="11.1" hidden="1" customHeight="1" outlineLevel="3" x14ac:dyDescent="0.2">
      <c r="A589" s="24" t="s">
        <v>585</v>
      </c>
      <c r="B589" s="63">
        <f>SUM(B590:B594)</f>
        <v>5</v>
      </c>
      <c r="C589" s="100"/>
      <c r="D589" s="34">
        <v>164846.82</v>
      </c>
      <c r="E589" s="34">
        <v>194914.35</v>
      </c>
      <c r="F589" s="26"/>
      <c r="G589" s="26"/>
      <c r="H589" s="34">
        <v>96765.63</v>
      </c>
      <c r="I589" s="26"/>
      <c r="J589" s="26"/>
      <c r="K589" s="34">
        <v>3870.63</v>
      </c>
      <c r="L589" s="34">
        <v>48766.67</v>
      </c>
      <c r="M589" s="34">
        <v>11773.47</v>
      </c>
      <c r="N589" s="34">
        <v>5500</v>
      </c>
      <c r="O589" s="34">
        <v>5500</v>
      </c>
      <c r="P589" s="26"/>
      <c r="Q589" s="26"/>
      <c r="R589" s="25"/>
      <c r="S589" s="34">
        <v>1237.95</v>
      </c>
      <c r="T589" s="26"/>
      <c r="U589" s="26"/>
      <c r="V589" s="26"/>
      <c r="W589" s="26"/>
      <c r="X589" s="25"/>
      <c r="Y589" s="26"/>
      <c r="Z589" s="26"/>
      <c r="AA589" s="26"/>
      <c r="AB589" s="26"/>
      <c r="AC589" s="34">
        <v>21500</v>
      </c>
      <c r="AD589" s="26"/>
      <c r="AE589" s="26"/>
      <c r="AF589" s="26"/>
      <c r="AG589" s="34">
        <v>8640</v>
      </c>
      <c r="AH589" s="34">
        <v>8640</v>
      </c>
      <c r="AI589" s="34">
        <v>26462</v>
      </c>
      <c r="AJ589" s="26"/>
      <c r="AK589" s="26"/>
      <c r="AL589" s="26"/>
      <c r="AM589" s="26"/>
      <c r="AN589" s="26"/>
      <c r="AO589" s="34">
        <v>26462</v>
      </c>
      <c r="AP589" s="34">
        <v>209023.77</v>
      </c>
      <c r="AQ589" s="34">
        <v>1076.95</v>
      </c>
      <c r="AR589" s="34">
        <v>164846.82</v>
      </c>
      <c r="AS589" s="26"/>
      <c r="AT589" s="34">
        <v>43100</v>
      </c>
      <c r="AU589" s="26"/>
      <c r="AV589" s="34">
        <v>124275.4</v>
      </c>
      <c r="AW589" s="34"/>
      <c r="AX589" s="34"/>
      <c r="AY589" s="34"/>
      <c r="AZ589" s="34"/>
      <c r="BA589" s="34"/>
      <c r="BB589" s="34"/>
      <c r="BC589" s="34"/>
      <c r="BD589" s="34"/>
      <c r="BE589" s="34"/>
      <c r="BF589" s="34"/>
      <c r="BG589" s="34"/>
      <c r="BH589" s="34"/>
      <c r="BI589" s="34"/>
      <c r="BJ589" s="34"/>
      <c r="BK589" s="34"/>
      <c r="BL589" s="34"/>
      <c r="BM589" s="34"/>
      <c r="BN589" s="34"/>
      <c r="BO589" s="34"/>
      <c r="BP589" s="34"/>
      <c r="BQ589" s="34"/>
      <c r="BR589" s="63">
        <f t="shared" ref="BR589:BV589" si="301">SUM(BR590:BR594)</f>
        <v>44509.610000000008</v>
      </c>
      <c r="BS589" s="63"/>
      <c r="BT589" s="63">
        <f t="shared" si="301"/>
        <v>10318.14</v>
      </c>
      <c r="BU589" s="63">
        <f t="shared" si="301"/>
        <v>5867.18</v>
      </c>
      <c r="BV589" s="63">
        <f t="shared" si="301"/>
        <v>4248.6399999999994</v>
      </c>
      <c r="BW589">
        <f t="shared" si="294"/>
        <v>0</v>
      </c>
      <c r="BX589">
        <f t="shared" si="295"/>
        <v>0</v>
      </c>
      <c r="BY589">
        <f t="shared" si="296"/>
        <v>0</v>
      </c>
      <c r="BZ589">
        <f t="shared" si="297"/>
        <v>0</v>
      </c>
      <c r="CA589">
        <f t="shared" si="298"/>
        <v>0</v>
      </c>
      <c r="CB589">
        <f t="shared" si="299"/>
        <v>0</v>
      </c>
    </row>
    <row r="590" spans="1:80" ht="11.1" hidden="1" customHeight="1" outlineLevel="4" x14ac:dyDescent="0.2">
      <c r="A590" s="14" t="s">
        <v>586</v>
      </c>
      <c r="B590" s="64">
        <f t="shared" si="300"/>
        <v>1</v>
      </c>
      <c r="C590" s="37"/>
      <c r="D590" s="17">
        <v>39919</v>
      </c>
      <c r="E590" s="17">
        <v>27220</v>
      </c>
      <c r="F590" s="13"/>
      <c r="G590" s="13"/>
      <c r="H590" s="17">
        <v>12375</v>
      </c>
      <c r="I590" s="13"/>
      <c r="J590" s="13"/>
      <c r="K590" s="16">
        <v>495</v>
      </c>
      <c r="L590" s="17">
        <v>6600</v>
      </c>
      <c r="M590" s="13"/>
      <c r="N590" s="17">
        <v>1375</v>
      </c>
      <c r="O590" s="17">
        <v>1375</v>
      </c>
      <c r="P590" s="13"/>
      <c r="Q590" s="13"/>
      <c r="R590" s="13"/>
      <c r="S590" s="13"/>
      <c r="T590" s="13"/>
      <c r="U590" s="13"/>
      <c r="V590" s="13"/>
      <c r="W590" s="13"/>
      <c r="X590" s="12"/>
      <c r="Y590" s="13"/>
      <c r="Z590" s="13"/>
      <c r="AA590" s="13"/>
      <c r="AB590" s="13"/>
      <c r="AC590" s="17">
        <v>5000</v>
      </c>
      <c r="AD590" s="13"/>
      <c r="AE590" s="13"/>
      <c r="AF590" s="13"/>
      <c r="AG590" s="17">
        <v>1120</v>
      </c>
      <c r="AH590" s="17">
        <v>1120</v>
      </c>
      <c r="AI590" s="17">
        <v>3684</v>
      </c>
      <c r="AJ590" s="13"/>
      <c r="AK590" s="13"/>
      <c r="AL590" s="13"/>
      <c r="AM590" s="13"/>
      <c r="AN590" s="13"/>
      <c r="AO590" s="17">
        <v>3684</v>
      </c>
      <c r="AP590" s="17">
        <v>49519</v>
      </c>
      <c r="AQ590" s="13"/>
      <c r="AR590" s="17">
        <v>39919</v>
      </c>
      <c r="AS590" s="13"/>
      <c r="AT590" s="17">
        <v>9600</v>
      </c>
      <c r="AU590" s="13"/>
      <c r="AV590" s="17">
        <v>13936</v>
      </c>
      <c r="AW590" s="93"/>
      <c r="AX590" s="93"/>
      <c r="AY590" s="93"/>
      <c r="AZ590" s="93"/>
      <c r="BA590" s="93"/>
      <c r="BB590" s="93"/>
      <c r="BC590" s="93"/>
      <c r="BD590" s="93"/>
      <c r="BE590" s="93"/>
      <c r="BF590" s="93"/>
      <c r="BG590" s="93"/>
      <c r="BH590" s="93"/>
      <c r="BI590" s="93"/>
      <c r="BJ590" s="93"/>
      <c r="BK590" s="93"/>
      <c r="BL590" s="93"/>
      <c r="BM590" s="93"/>
      <c r="BN590" s="93"/>
      <c r="BO590" s="93"/>
      <c r="BP590" s="93"/>
      <c r="BQ590" s="93"/>
      <c r="BR590">
        <f>SUMIF('ОПС ЯН'!$A$5:$A$375,A590,'ОПС ЯН'!$B$5:$B$375)</f>
        <v>6234.8</v>
      </c>
      <c r="BT590">
        <f>SUMIF('ФОМС ЯН'!$A$5:$A$360,A590,'ФОМС ЯН'!$B$5:$B$360)</f>
        <v>1445.34</v>
      </c>
      <c r="BU590">
        <f>SUMIF('ФСС ЯН'!$A$5:$A$375,A590,'ФСС ЯН'!$B$5:$B$375)</f>
        <v>821.86</v>
      </c>
      <c r="BV590">
        <f>SUMIF('ФСС НС ЯН'!$A$5:$A$375,A590,'ФСС НС ЯН'!$B$5:$B$375)</f>
        <v>595.14</v>
      </c>
      <c r="BW590">
        <f t="shared" si="294"/>
        <v>0</v>
      </c>
      <c r="BX590">
        <f t="shared" si="295"/>
        <v>0</v>
      </c>
      <c r="BY590">
        <f t="shared" si="296"/>
        <v>0</v>
      </c>
      <c r="BZ590">
        <f t="shared" si="297"/>
        <v>0</v>
      </c>
      <c r="CA590">
        <f t="shared" si="298"/>
        <v>0</v>
      </c>
      <c r="CB590">
        <f t="shared" si="299"/>
        <v>0</v>
      </c>
    </row>
    <row r="591" spans="1:80" ht="11.1" hidden="1" customHeight="1" outlineLevel="4" x14ac:dyDescent="0.2">
      <c r="A591" s="14" t="s">
        <v>587</v>
      </c>
      <c r="B591" s="64">
        <f t="shared" si="300"/>
        <v>1</v>
      </c>
      <c r="C591" s="37"/>
      <c r="D591" s="17">
        <v>29543.919999999998</v>
      </c>
      <c r="E591" s="17">
        <v>41630</v>
      </c>
      <c r="F591" s="13"/>
      <c r="G591" s="13"/>
      <c r="H591" s="17">
        <v>22000</v>
      </c>
      <c r="I591" s="13"/>
      <c r="J591" s="13"/>
      <c r="K591" s="16">
        <v>880</v>
      </c>
      <c r="L591" s="17">
        <v>11000</v>
      </c>
      <c r="M591" s="13"/>
      <c r="N591" s="17">
        <v>1375</v>
      </c>
      <c r="O591" s="17">
        <v>1375</v>
      </c>
      <c r="P591" s="13"/>
      <c r="Q591" s="13"/>
      <c r="R591" s="12"/>
      <c r="S591" s="13"/>
      <c r="T591" s="13"/>
      <c r="U591" s="13"/>
      <c r="V591" s="13"/>
      <c r="W591" s="13"/>
      <c r="X591" s="12"/>
      <c r="Y591" s="13"/>
      <c r="Z591" s="13"/>
      <c r="AA591" s="13"/>
      <c r="AB591" s="13"/>
      <c r="AC591" s="17">
        <v>5000</v>
      </c>
      <c r="AD591" s="13"/>
      <c r="AE591" s="13"/>
      <c r="AF591" s="13"/>
      <c r="AG591" s="17">
        <v>1600</v>
      </c>
      <c r="AH591" s="17">
        <v>1600</v>
      </c>
      <c r="AI591" s="17">
        <v>5620</v>
      </c>
      <c r="AJ591" s="13"/>
      <c r="AK591" s="13"/>
      <c r="AL591" s="13"/>
      <c r="AM591" s="13"/>
      <c r="AN591" s="13"/>
      <c r="AO591" s="17">
        <v>5620</v>
      </c>
      <c r="AP591" s="17">
        <v>39143.919999999998</v>
      </c>
      <c r="AQ591" s="13"/>
      <c r="AR591" s="17">
        <v>29543.919999999998</v>
      </c>
      <c r="AS591" s="13"/>
      <c r="AT591" s="17">
        <v>9600</v>
      </c>
      <c r="AU591" s="13"/>
      <c r="AV591" s="17">
        <v>26410</v>
      </c>
      <c r="AW591" s="93"/>
      <c r="AX591" s="93"/>
      <c r="AY591" s="93"/>
      <c r="AZ591" s="93"/>
      <c r="BA591" s="93"/>
      <c r="BB591" s="93"/>
      <c r="BC591" s="93"/>
      <c r="BD591" s="93"/>
      <c r="BE591" s="93"/>
      <c r="BF591" s="93"/>
      <c r="BG591" s="93"/>
      <c r="BH591" s="93"/>
      <c r="BI591" s="93"/>
      <c r="BJ591" s="93"/>
      <c r="BK591" s="93"/>
      <c r="BL591" s="93"/>
      <c r="BM591" s="93"/>
      <c r="BN591" s="93"/>
      <c r="BO591" s="93"/>
      <c r="BP591" s="93"/>
      <c r="BQ591" s="93"/>
      <c r="BR591">
        <f>SUMIF('ОПС ЯН'!$A$5:$A$375,A591,'ОПС ЯН'!$B$5:$B$375)</f>
        <v>9510.6</v>
      </c>
      <c r="BT591">
        <f>SUMIF('ФОМС ЯН'!$A$5:$A$360,A591,'ФОМС ЯН'!$B$5:$B$360)</f>
        <v>2204.73</v>
      </c>
      <c r="BU591">
        <f>SUMIF('ФСС ЯН'!$A$5:$A$375,A591,'ФСС ЯН'!$B$5:$B$375)</f>
        <v>1253.67</v>
      </c>
      <c r="BV591">
        <f>SUMIF('ФСС НС ЯН'!$A$5:$A$375,A591,'ФСС НС ЯН'!$B$5:$B$375)</f>
        <v>907.83</v>
      </c>
      <c r="BW591">
        <f t="shared" si="294"/>
        <v>0</v>
      </c>
      <c r="BX591">
        <f t="shared" si="295"/>
        <v>0</v>
      </c>
      <c r="BY591">
        <f t="shared" si="296"/>
        <v>0</v>
      </c>
      <c r="BZ591">
        <f t="shared" si="297"/>
        <v>0</v>
      </c>
      <c r="CA591">
        <f t="shared" si="298"/>
        <v>0</v>
      </c>
      <c r="CB591">
        <f t="shared" si="299"/>
        <v>0</v>
      </c>
    </row>
    <row r="592" spans="1:80" ht="11.1" hidden="1" customHeight="1" outlineLevel="4" x14ac:dyDescent="0.2">
      <c r="A592" s="14" t="s">
        <v>588</v>
      </c>
      <c r="B592" s="64">
        <f t="shared" si="300"/>
        <v>1</v>
      </c>
      <c r="C592" s="37"/>
      <c r="D592" s="17">
        <v>16523.57</v>
      </c>
      <c r="E592" s="17">
        <v>34382.44</v>
      </c>
      <c r="F592" s="13"/>
      <c r="G592" s="13"/>
      <c r="H592" s="17">
        <v>18390.63</v>
      </c>
      <c r="I592" s="13"/>
      <c r="J592" s="13"/>
      <c r="K592" s="16">
        <v>735.63</v>
      </c>
      <c r="L592" s="17">
        <v>9166.67</v>
      </c>
      <c r="M592" s="17">
        <v>3351.56</v>
      </c>
      <c r="N592" s="13"/>
      <c r="O592" s="13"/>
      <c r="P592" s="13"/>
      <c r="Q592" s="13"/>
      <c r="R592" s="12"/>
      <c r="S592" s="17">
        <v>1237.95</v>
      </c>
      <c r="T592" s="13"/>
      <c r="U592" s="13"/>
      <c r="V592" s="13"/>
      <c r="W592" s="13"/>
      <c r="X592" s="12"/>
      <c r="Y592" s="13"/>
      <c r="Z592" s="13"/>
      <c r="AA592" s="13"/>
      <c r="AB592" s="13"/>
      <c r="AC592" s="17">
        <v>1500</v>
      </c>
      <c r="AD592" s="13"/>
      <c r="AE592" s="13"/>
      <c r="AF592" s="13"/>
      <c r="AG592" s="17">
        <v>1440</v>
      </c>
      <c r="AH592" s="17">
        <v>1440</v>
      </c>
      <c r="AI592" s="17">
        <v>4657</v>
      </c>
      <c r="AJ592" s="13"/>
      <c r="AK592" s="13"/>
      <c r="AL592" s="13"/>
      <c r="AM592" s="13"/>
      <c r="AN592" s="13"/>
      <c r="AO592" s="17">
        <v>4657</v>
      </c>
      <c r="AP592" s="17">
        <v>22300.52</v>
      </c>
      <c r="AQ592" s="17">
        <v>1076.95</v>
      </c>
      <c r="AR592" s="17">
        <v>16523.57</v>
      </c>
      <c r="AS592" s="13"/>
      <c r="AT592" s="17">
        <v>4700</v>
      </c>
      <c r="AU592" s="13"/>
      <c r="AV592" s="17">
        <v>23948.49</v>
      </c>
      <c r="AW592" s="93"/>
      <c r="AX592" s="93"/>
      <c r="AY592" s="93"/>
      <c r="AZ592" s="93"/>
      <c r="BA592" s="93"/>
      <c r="BB592" s="93"/>
      <c r="BC592" s="93"/>
      <c r="BD592" s="93"/>
      <c r="BE592" s="93"/>
      <c r="BF592" s="93"/>
      <c r="BG592" s="93"/>
      <c r="BH592" s="93"/>
      <c r="BI592" s="93"/>
      <c r="BJ592" s="93"/>
      <c r="BK592" s="93"/>
      <c r="BL592" s="93"/>
      <c r="BM592" s="93"/>
      <c r="BN592" s="93"/>
      <c r="BO592" s="93"/>
      <c r="BP592" s="93"/>
      <c r="BQ592" s="93"/>
      <c r="BR592">
        <f>SUMIF('ОПС ЯН'!$A$5:$A$375,A592,'ОПС ЯН'!$B$5:$B$375)</f>
        <v>7608.59</v>
      </c>
      <c r="BT592">
        <f>SUMIF('ФОМС ЯН'!$A$5:$A$360,A592,'ФОМС ЯН'!$B$5:$B$360)</f>
        <v>1763.81</v>
      </c>
      <c r="BU592">
        <f>SUMIF('ФСС ЯН'!$A$5:$A$375,A592,'ФСС ЯН'!$B$5:$B$375)</f>
        <v>1002.95</v>
      </c>
      <c r="BV592">
        <f>SUMIF('ФСС НС ЯН'!$A$5:$A$375,A592,'ФСС НС ЯН'!$B$5:$B$375)</f>
        <v>726.27</v>
      </c>
      <c r="BW592">
        <f t="shared" si="294"/>
        <v>0</v>
      </c>
      <c r="BX592">
        <f t="shared" si="295"/>
        <v>0</v>
      </c>
      <c r="BY592">
        <f t="shared" si="296"/>
        <v>0</v>
      </c>
      <c r="BZ592">
        <f t="shared" si="297"/>
        <v>0</v>
      </c>
      <c r="CA592">
        <f t="shared" si="298"/>
        <v>0</v>
      </c>
      <c r="CB592">
        <f t="shared" si="299"/>
        <v>0</v>
      </c>
    </row>
    <row r="593" spans="1:80" ht="11.1" hidden="1" customHeight="1" outlineLevel="4" x14ac:dyDescent="0.2">
      <c r="A593" s="14" t="s">
        <v>589</v>
      </c>
      <c r="B593" s="64">
        <f t="shared" si="300"/>
        <v>1</v>
      </c>
      <c r="C593" s="37"/>
      <c r="D593" s="17">
        <v>42619.33</v>
      </c>
      <c r="E593" s="17">
        <v>43005</v>
      </c>
      <c r="F593" s="13"/>
      <c r="G593" s="13"/>
      <c r="H593" s="17">
        <v>22000</v>
      </c>
      <c r="I593" s="13"/>
      <c r="J593" s="13"/>
      <c r="K593" s="16">
        <v>880</v>
      </c>
      <c r="L593" s="17">
        <v>11000</v>
      </c>
      <c r="M593" s="17">
        <v>4125</v>
      </c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7">
        <v>5000</v>
      </c>
      <c r="AD593" s="13"/>
      <c r="AE593" s="13"/>
      <c r="AF593" s="13"/>
      <c r="AG593" s="17">
        <v>1920</v>
      </c>
      <c r="AH593" s="17">
        <v>1920</v>
      </c>
      <c r="AI593" s="17">
        <v>5840</v>
      </c>
      <c r="AJ593" s="13"/>
      <c r="AK593" s="13"/>
      <c r="AL593" s="13"/>
      <c r="AM593" s="13"/>
      <c r="AN593" s="13"/>
      <c r="AO593" s="17">
        <v>5840</v>
      </c>
      <c r="AP593" s="17">
        <v>52219.33</v>
      </c>
      <c r="AQ593" s="13"/>
      <c r="AR593" s="17">
        <v>42619.33</v>
      </c>
      <c r="AS593" s="13"/>
      <c r="AT593" s="17">
        <v>9600</v>
      </c>
      <c r="AU593" s="13"/>
      <c r="AV593" s="17">
        <v>27565</v>
      </c>
      <c r="AW593" s="93"/>
      <c r="AX593" s="93"/>
      <c r="AY593" s="93"/>
      <c r="AZ593" s="93"/>
      <c r="BA593" s="93"/>
      <c r="BB593" s="93"/>
      <c r="BC593" s="93"/>
      <c r="BD593" s="93"/>
      <c r="BE593" s="93"/>
      <c r="BF593" s="93"/>
      <c r="BG593" s="93"/>
      <c r="BH593" s="93"/>
      <c r="BI593" s="93"/>
      <c r="BJ593" s="93"/>
      <c r="BK593" s="93"/>
      <c r="BL593" s="93"/>
      <c r="BM593" s="93"/>
      <c r="BN593" s="93"/>
      <c r="BO593" s="93"/>
      <c r="BP593" s="93"/>
      <c r="BQ593" s="93"/>
      <c r="BR593">
        <f>SUMIF('ОПС ЯН'!$A$5:$A$375,A593,'ОПС ЯН'!$B$5:$B$375)</f>
        <v>9883.5</v>
      </c>
      <c r="BT593">
        <f>SUMIF('ФОМС ЯН'!$A$5:$A$360,A593,'ФОМС ЯН'!$B$5:$B$360)</f>
        <v>2291.1799999999998</v>
      </c>
      <c r="BU593">
        <f>SUMIF('ФСС ЯН'!$A$5:$A$375,A593,'ФСС ЯН'!$B$5:$B$375)</f>
        <v>1302.83</v>
      </c>
      <c r="BV593">
        <f>SUMIF('ФСС НС ЯН'!$A$5:$A$375,A593,'ФСС НС ЯН'!$B$5:$B$375)</f>
        <v>943.42</v>
      </c>
      <c r="BW593">
        <f t="shared" si="294"/>
        <v>0</v>
      </c>
      <c r="BX593">
        <f t="shared" si="295"/>
        <v>0</v>
      </c>
      <c r="BY593">
        <f t="shared" si="296"/>
        <v>0</v>
      </c>
      <c r="BZ593">
        <f t="shared" si="297"/>
        <v>0</v>
      </c>
      <c r="CA593">
        <f t="shared" si="298"/>
        <v>0</v>
      </c>
      <c r="CB593">
        <f t="shared" si="299"/>
        <v>0</v>
      </c>
    </row>
    <row r="594" spans="1:80" ht="11.1" hidden="1" customHeight="1" outlineLevel="4" x14ac:dyDescent="0.2">
      <c r="A594" s="14" t="s">
        <v>590</v>
      </c>
      <c r="B594" s="64">
        <f t="shared" si="300"/>
        <v>1</v>
      </c>
      <c r="C594" s="37"/>
      <c r="D594" s="17">
        <v>36241</v>
      </c>
      <c r="E594" s="17">
        <v>48676.91</v>
      </c>
      <c r="F594" s="13"/>
      <c r="G594" s="13"/>
      <c r="H594" s="17">
        <v>22000</v>
      </c>
      <c r="I594" s="13"/>
      <c r="J594" s="13"/>
      <c r="K594" s="16">
        <v>880</v>
      </c>
      <c r="L594" s="17">
        <v>11000</v>
      </c>
      <c r="M594" s="17">
        <v>4296.91</v>
      </c>
      <c r="N594" s="17">
        <v>2750</v>
      </c>
      <c r="O594" s="17">
        <v>2750</v>
      </c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7">
        <v>5000</v>
      </c>
      <c r="AD594" s="13"/>
      <c r="AE594" s="13"/>
      <c r="AF594" s="13"/>
      <c r="AG594" s="17">
        <v>2560</v>
      </c>
      <c r="AH594" s="17">
        <v>2560</v>
      </c>
      <c r="AI594" s="17">
        <v>6661</v>
      </c>
      <c r="AJ594" s="13"/>
      <c r="AK594" s="13"/>
      <c r="AL594" s="13"/>
      <c r="AM594" s="13"/>
      <c r="AN594" s="13"/>
      <c r="AO594" s="17">
        <v>6661</v>
      </c>
      <c r="AP594" s="17">
        <v>45841</v>
      </c>
      <c r="AQ594" s="13"/>
      <c r="AR594" s="17">
        <v>36241</v>
      </c>
      <c r="AS594" s="13"/>
      <c r="AT594" s="17">
        <v>9600</v>
      </c>
      <c r="AU594" s="13"/>
      <c r="AV594" s="17">
        <v>32415.91</v>
      </c>
      <c r="AW594" s="93"/>
      <c r="AX594" s="93"/>
      <c r="AY594" s="93"/>
      <c r="AZ594" s="93"/>
      <c r="BA594" s="93"/>
      <c r="BB594" s="93"/>
      <c r="BC594" s="93"/>
      <c r="BD594" s="93"/>
      <c r="BE594" s="93"/>
      <c r="BF594" s="93"/>
      <c r="BG594" s="93"/>
      <c r="BH594" s="93"/>
      <c r="BI594" s="93"/>
      <c r="BJ594" s="93"/>
      <c r="BK594" s="93"/>
      <c r="BL594" s="93"/>
      <c r="BM594" s="93"/>
      <c r="BN594" s="93"/>
      <c r="BO594" s="93"/>
      <c r="BP594" s="93"/>
      <c r="BQ594" s="93"/>
      <c r="BR594">
        <f>SUMIF('ОПС ЯН'!$A$5:$A$375,A594,'ОПС ЯН'!$B$5:$B$375)</f>
        <v>11272.12</v>
      </c>
      <c r="BT594">
        <f>SUMIF('ФОМС ЯН'!$A$5:$A$360,A594,'ФОМС ЯН'!$B$5:$B$360)</f>
        <v>2613.08</v>
      </c>
      <c r="BU594">
        <f>SUMIF('ФСС ЯН'!$A$5:$A$375,A594,'ФСС ЯН'!$B$5:$B$375)</f>
        <v>1485.87</v>
      </c>
      <c r="BV594">
        <f>SUMIF('ФСС НС ЯН'!$A$5:$A$375,A594,'ФСС НС ЯН'!$B$5:$B$375)</f>
        <v>1075.98</v>
      </c>
      <c r="BW594">
        <f t="shared" si="294"/>
        <v>0</v>
      </c>
      <c r="BX594">
        <f t="shared" si="295"/>
        <v>0</v>
      </c>
      <c r="BY594">
        <f t="shared" si="296"/>
        <v>0</v>
      </c>
      <c r="BZ594">
        <f t="shared" si="297"/>
        <v>0</v>
      </c>
      <c r="CA594">
        <f t="shared" si="298"/>
        <v>0</v>
      </c>
      <c r="CB594">
        <f t="shared" si="299"/>
        <v>0</v>
      </c>
    </row>
    <row r="595" spans="1:80" s="27" customFormat="1" ht="11.1" hidden="1" customHeight="1" outlineLevel="3" x14ac:dyDescent="0.2">
      <c r="A595" s="24" t="s">
        <v>591</v>
      </c>
      <c r="B595" s="63">
        <f>SUM(B596:B597)</f>
        <v>0</v>
      </c>
      <c r="C595" s="100"/>
      <c r="D595" s="34">
        <v>12864</v>
      </c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  <c r="AD595" s="26"/>
      <c r="AE595" s="26"/>
      <c r="AF595" s="26"/>
      <c r="AG595" s="26"/>
      <c r="AH595" s="26"/>
      <c r="AI595" s="26"/>
      <c r="AJ595" s="26"/>
      <c r="AK595" s="26"/>
      <c r="AL595" s="26"/>
      <c r="AM595" s="26"/>
      <c r="AN595" s="26"/>
      <c r="AO595" s="26"/>
      <c r="AP595" s="34">
        <v>12865</v>
      </c>
      <c r="AQ595" s="26"/>
      <c r="AR595" s="34">
        <v>12865</v>
      </c>
      <c r="AS595" s="26"/>
      <c r="AT595" s="26"/>
      <c r="AU595" s="26"/>
      <c r="AV595" s="29">
        <v>-1</v>
      </c>
      <c r="AW595" s="29"/>
      <c r="AX595" s="29"/>
      <c r="AY595" s="29"/>
      <c r="AZ595" s="29"/>
      <c r="BA595" s="29"/>
      <c r="BB595" s="29"/>
      <c r="BC595" s="29"/>
      <c r="BD595" s="29"/>
      <c r="BE595" s="29"/>
      <c r="BF595" s="29"/>
      <c r="BG595" s="29"/>
      <c r="BH595" s="29"/>
      <c r="BI595" s="29"/>
      <c r="BJ595" s="29"/>
      <c r="BK595" s="29"/>
      <c r="BL595" s="29"/>
      <c r="BM595" s="29"/>
      <c r="BN595" s="29"/>
      <c r="BO595" s="29"/>
      <c r="BP595" s="29"/>
      <c r="BQ595" s="29"/>
      <c r="BR595" s="63">
        <f t="shared" ref="BR595:BV595" si="302">SUM(BR596:BR597)</f>
        <v>0</v>
      </c>
      <c r="BS595" s="63"/>
      <c r="BT595" s="63">
        <f t="shared" si="302"/>
        <v>0</v>
      </c>
      <c r="BU595" s="63">
        <f t="shared" si="302"/>
        <v>0</v>
      </c>
      <c r="BV595" s="63">
        <f t="shared" si="302"/>
        <v>0</v>
      </c>
      <c r="BW595">
        <f t="shared" si="294"/>
        <v>0</v>
      </c>
      <c r="BX595">
        <f t="shared" si="295"/>
        <v>0</v>
      </c>
      <c r="BY595">
        <f t="shared" si="296"/>
        <v>0</v>
      </c>
      <c r="BZ595">
        <f t="shared" si="297"/>
        <v>0</v>
      </c>
      <c r="CA595">
        <f t="shared" si="298"/>
        <v>0</v>
      </c>
      <c r="CB595">
        <f t="shared" si="299"/>
        <v>0</v>
      </c>
    </row>
    <row r="596" spans="1:80" ht="11.1" hidden="1" customHeight="1" outlineLevel="4" x14ac:dyDescent="0.2">
      <c r="A596" s="14" t="s">
        <v>592</v>
      </c>
      <c r="B596" s="64">
        <f t="shared" si="300"/>
        <v>0</v>
      </c>
      <c r="C596" s="37"/>
      <c r="D596" s="17">
        <v>3252</v>
      </c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7">
        <v>3253</v>
      </c>
      <c r="AQ596" s="13"/>
      <c r="AR596" s="17">
        <v>3253</v>
      </c>
      <c r="AS596" s="13"/>
      <c r="AT596" s="13"/>
      <c r="AU596" s="13"/>
      <c r="AV596" s="15">
        <v>-1</v>
      </c>
      <c r="AW596" s="91"/>
      <c r="AX596" s="91"/>
      <c r="AY596" s="91"/>
      <c r="AZ596" s="91"/>
      <c r="BA596" s="91"/>
      <c r="BB596" s="91"/>
      <c r="BC596" s="91"/>
      <c r="BD596" s="91"/>
      <c r="BE596" s="91"/>
      <c r="BF596" s="91"/>
      <c r="BG596" s="91"/>
      <c r="BH596" s="91"/>
      <c r="BI596" s="91"/>
      <c r="BJ596" s="91"/>
      <c r="BK596" s="91"/>
      <c r="BL596" s="91"/>
      <c r="BM596" s="91"/>
      <c r="BN596" s="91"/>
      <c r="BO596" s="91"/>
      <c r="BP596" s="91"/>
      <c r="BQ596" s="91"/>
      <c r="BR596">
        <f>SUMIF('ОПС ЯН'!$A$5:$A$375,A596,'ОПС ЯН'!$B$5:$B$375)</f>
        <v>0</v>
      </c>
      <c r="BT596">
        <f>SUMIF('ФОМС ЯН'!$A$5:$A$360,A596,'ФОМС ЯН'!$B$5:$B$360)</f>
        <v>0</v>
      </c>
      <c r="BU596">
        <f>SUMIF('ФСС ЯН'!$A$5:$A$375,A596,'ФСС ЯН'!$B$5:$B$375)</f>
        <v>0</v>
      </c>
      <c r="BV596">
        <f>SUMIF('ФСС НС ЯН'!$A$5:$A$375,A596,'ФСС НС ЯН'!$B$5:$B$375)</f>
        <v>0</v>
      </c>
      <c r="BW596">
        <f t="shared" si="294"/>
        <v>0</v>
      </c>
      <c r="BX596">
        <f t="shared" si="295"/>
        <v>0</v>
      </c>
      <c r="BY596">
        <f t="shared" si="296"/>
        <v>0</v>
      </c>
      <c r="BZ596">
        <f t="shared" si="297"/>
        <v>0</v>
      </c>
      <c r="CA596">
        <f t="shared" si="298"/>
        <v>0</v>
      </c>
      <c r="CB596">
        <f t="shared" si="299"/>
        <v>0</v>
      </c>
    </row>
    <row r="597" spans="1:80" ht="11.1" hidden="1" customHeight="1" outlineLevel="4" x14ac:dyDescent="0.2">
      <c r="A597" s="14" t="s">
        <v>593</v>
      </c>
      <c r="B597" s="64">
        <f t="shared" si="300"/>
        <v>0</v>
      </c>
      <c r="C597" s="37"/>
      <c r="D597" s="17">
        <v>9612</v>
      </c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7">
        <v>9612</v>
      </c>
      <c r="AQ597" s="13"/>
      <c r="AR597" s="17">
        <v>9612</v>
      </c>
      <c r="AS597" s="13"/>
      <c r="AT597" s="13"/>
      <c r="AU597" s="13"/>
      <c r="AV597" s="13"/>
      <c r="AW597" s="95"/>
      <c r="AX597" s="95"/>
      <c r="AY597" s="95"/>
      <c r="AZ597" s="95"/>
      <c r="BA597" s="95"/>
      <c r="BB597" s="95"/>
      <c r="BC597" s="95"/>
      <c r="BD597" s="95"/>
      <c r="BE597" s="95"/>
      <c r="BF597" s="95"/>
      <c r="BG597" s="95"/>
      <c r="BH597" s="95"/>
      <c r="BI597" s="95"/>
      <c r="BJ597" s="95"/>
      <c r="BK597" s="95"/>
      <c r="BL597" s="95"/>
      <c r="BM597" s="95"/>
      <c r="BN597" s="95"/>
      <c r="BO597" s="95"/>
      <c r="BP597" s="95"/>
      <c r="BQ597" s="95"/>
      <c r="BR597">
        <f>SUMIF('ОПС ЯН'!$A$5:$A$375,A597,'ОПС ЯН'!$B$5:$B$375)</f>
        <v>0</v>
      </c>
      <c r="BT597">
        <f>SUMIF('ФОМС ЯН'!$A$5:$A$360,A597,'ФОМС ЯН'!$B$5:$B$360)</f>
        <v>0</v>
      </c>
      <c r="BU597">
        <f>SUMIF('ФСС ЯН'!$A$5:$A$375,A597,'ФСС ЯН'!$B$5:$B$375)</f>
        <v>0</v>
      </c>
      <c r="BV597">
        <f>SUMIF('ФСС НС ЯН'!$A$5:$A$375,A597,'ФСС НС ЯН'!$B$5:$B$375)</f>
        <v>0</v>
      </c>
      <c r="BW597">
        <f t="shared" si="294"/>
        <v>0</v>
      </c>
      <c r="BX597">
        <f t="shared" si="295"/>
        <v>0</v>
      </c>
      <c r="BY597">
        <f t="shared" si="296"/>
        <v>0</v>
      </c>
      <c r="BZ597">
        <f t="shared" si="297"/>
        <v>0</v>
      </c>
      <c r="CA597">
        <f t="shared" si="298"/>
        <v>0</v>
      </c>
      <c r="CB597">
        <f t="shared" si="299"/>
        <v>0</v>
      </c>
    </row>
    <row r="598" spans="1:80" s="27" customFormat="1" ht="11.1" hidden="1" customHeight="1" outlineLevel="3" x14ac:dyDescent="0.2">
      <c r="A598" s="24" t="s">
        <v>594</v>
      </c>
      <c r="B598" s="63">
        <f>SUM(B599)</f>
        <v>1</v>
      </c>
      <c r="C598" s="100"/>
      <c r="D598" s="34">
        <v>59629.5</v>
      </c>
      <c r="E598" s="34">
        <v>66797.52</v>
      </c>
      <c r="F598" s="26"/>
      <c r="G598" s="34">
        <v>34000</v>
      </c>
      <c r="H598" s="26"/>
      <c r="I598" s="26"/>
      <c r="J598" s="34">
        <v>13250</v>
      </c>
      <c r="K598" s="34">
        <v>1360</v>
      </c>
      <c r="L598" s="34">
        <v>15000</v>
      </c>
      <c r="M598" s="34">
        <v>3187.52</v>
      </c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  <c r="AD598" s="26"/>
      <c r="AE598" s="26"/>
      <c r="AF598" s="26"/>
      <c r="AG598" s="26"/>
      <c r="AH598" s="26"/>
      <c r="AI598" s="34">
        <v>8684</v>
      </c>
      <c r="AJ598" s="26"/>
      <c r="AK598" s="26"/>
      <c r="AL598" s="26"/>
      <c r="AM598" s="26"/>
      <c r="AN598" s="26"/>
      <c r="AO598" s="34">
        <v>8684</v>
      </c>
      <c r="AP598" s="34">
        <v>74329.5</v>
      </c>
      <c r="AQ598" s="26"/>
      <c r="AR598" s="34">
        <v>59629.5</v>
      </c>
      <c r="AS598" s="26"/>
      <c r="AT598" s="34">
        <v>14700</v>
      </c>
      <c r="AU598" s="26"/>
      <c r="AV598" s="34">
        <v>43413.52</v>
      </c>
      <c r="AW598" s="34"/>
      <c r="AX598" s="34"/>
      <c r="AY598" s="34"/>
      <c r="AZ598" s="34"/>
      <c r="BA598" s="34"/>
      <c r="BB598" s="34"/>
      <c r="BC598" s="34"/>
      <c r="BD598" s="34"/>
      <c r="BE598" s="34"/>
      <c r="BF598" s="34"/>
      <c r="BG598" s="34"/>
      <c r="BH598" s="34"/>
      <c r="BI598" s="34"/>
      <c r="BJ598" s="34"/>
      <c r="BK598" s="34"/>
      <c r="BL598" s="34"/>
      <c r="BM598" s="34"/>
      <c r="BN598" s="34"/>
      <c r="BO598" s="34"/>
      <c r="BP598" s="34"/>
      <c r="BQ598" s="34"/>
      <c r="BR598" s="63">
        <f t="shared" ref="BR598:BV598" si="303">SUM(BR599)</f>
        <v>14695.45</v>
      </c>
      <c r="BS598" s="63"/>
      <c r="BT598" s="63">
        <f t="shared" si="303"/>
        <v>3406.67</v>
      </c>
      <c r="BU598" s="63">
        <f t="shared" si="303"/>
        <v>1937.13</v>
      </c>
      <c r="BV598" s="63">
        <f t="shared" si="303"/>
        <v>1402.75</v>
      </c>
      <c r="BW598">
        <f t="shared" si="294"/>
        <v>0</v>
      </c>
      <c r="BX598">
        <f t="shared" si="295"/>
        <v>0</v>
      </c>
      <c r="BY598">
        <f t="shared" si="296"/>
        <v>0</v>
      </c>
      <c r="BZ598">
        <f t="shared" si="297"/>
        <v>0</v>
      </c>
      <c r="CA598">
        <f t="shared" si="298"/>
        <v>0</v>
      </c>
      <c r="CB598">
        <f t="shared" si="299"/>
        <v>0</v>
      </c>
    </row>
    <row r="599" spans="1:80" ht="11.1" hidden="1" customHeight="1" outlineLevel="4" x14ac:dyDescent="0.2">
      <c r="A599" s="14" t="s">
        <v>595</v>
      </c>
      <c r="B599" s="64">
        <f t="shared" si="300"/>
        <v>1</v>
      </c>
      <c r="C599" s="37"/>
      <c r="D599" s="17">
        <v>59629.5</v>
      </c>
      <c r="E599" s="17">
        <v>66797.52</v>
      </c>
      <c r="F599" s="13"/>
      <c r="G599" s="17">
        <v>34000</v>
      </c>
      <c r="H599" s="13"/>
      <c r="I599" s="13"/>
      <c r="J599" s="17">
        <v>13250</v>
      </c>
      <c r="K599" s="17">
        <v>1360</v>
      </c>
      <c r="L599" s="17">
        <v>15000</v>
      </c>
      <c r="M599" s="17">
        <v>3187.52</v>
      </c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7">
        <v>8684</v>
      </c>
      <c r="AJ599" s="13"/>
      <c r="AK599" s="13"/>
      <c r="AL599" s="13"/>
      <c r="AM599" s="13"/>
      <c r="AN599" s="13"/>
      <c r="AO599" s="17">
        <v>8684</v>
      </c>
      <c r="AP599" s="17">
        <v>74329.5</v>
      </c>
      <c r="AQ599" s="13"/>
      <c r="AR599" s="17">
        <v>59629.5</v>
      </c>
      <c r="AS599" s="13"/>
      <c r="AT599" s="17">
        <v>14700</v>
      </c>
      <c r="AU599" s="13"/>
      <c r="AV599" s="17">
        <v>43413.52</v>
      </c>
      <c r="AW599" s="93"/>
      <c r="AX599" s="93"/>
      <c r="AY599" s="93"/>
      <c r="AZ599" s="93"/>
      <c r="BA599" s="93"/>
      <c r="BB599" s="93"/>
      <c r="BC599" s="93"/>
      <c r="BD599" s="93"/>
      <c r="BE599" s="93"/>
      <c r="BF599" s="93"/>
      <c r="BG599" s="93"/>
      <c r="BH599" s="93"/>
      <c r="BI599" s="93"/>
      <c r="BJ599" s="93"/>
      <c r="BK599" s="93"/>
      <c r="BL599" s="93"/>
      <c r="BM599" s="93"/>
      <c r="BN599" s="93"/>
      <c r="BO599" s="93"/>
      <c r="BP599" s="93"/>
      <c r="BQ599" s="93"/>
      <c r="BR599">
        <f>SUMIF('ОПС ЯН'!$A$5:$A$375,A599,'ОПС ЯН'!$B$5:$B$375)</f>
        <v>14695.45</v>
      </c>
      <c r="BT599">
        <f>SUMIF('ФОМС ЯН'!$A$5:$A$360,A599,'ФОМС ЯН'!$B$5:$B$360)</f>
        <v>3406.67</v>
      </c>
      <c r="BU599">
        <f>SUMIF('ФСС ЯН'!$A$5:$A$375,A599,'ФСС ЯН'!$B$5:$B$375)</f>
        <v>1937.13</v>
      </c>
      <c r="BV599">
        <f>SUMIF('ФСС НС ЯН'!$A$5:$A$375,A599,'ФСС НС ЯН'!$B$5:$B$375)</f>
        <v>1402.75</v>
      </c>
      <c r="BW599">
        <f t="shared" si="294"/>
        <v>0</v>
      </c>
      <c r="BX599">
        <f t="shared" si="295"/>
        <v>0</v>
      </c>
      <c r="BY599">
        <f t="shared" si="296"/>
        <v>0</v>
      </c>
      <c r="BZ599">
        <f t="shared" si="297"/>
        <v>0</v>
      </c>
      <c r="CA599">
        <f t="shared" si="298"/>
        <v>0</v>
      </c>
      <c r="CB599">
        <f t="shared" si="299"/>
        <v>0</v>
      </c>
    </row>
    <row r="600" spans="1:80" s="27" customFormat="1" ht="11.1" hidden="1" customHeight="1" outlineLevel="3" x14ac:dyDescent="0.2">
      <c r="A600" s="24" t="s">
        <v>596</v>
      </c>
      <c r="B600" s="63">
        <f>SUM(B601)</f>
        <v>1</v>
      </c>
      <c r="C600" s="100"/>
      <c r="D600" s="34">
        <v>52042</v>
      </c>
      <c r="E600" s="34">
        <v>61250.66</v>
      </c>
      <c r="F600" s="26"/>
      <c r="G600" s="26"/>
      <c r="H600" s="34">
        <v>34000</v>
      </c>
      <c r="I600" s="26"/>
      <c r="J600" s="26"/>
      <c r="K600" s="34">
        <v>1360</v>
      </c>
      <c r="L600" s="34">
        <v>15000</v>
      </c>
      <c r="M600" s="34">
        <v>6640.66</v>
      </c>
      <c r="N600" s="34">
        <v>2125</v>
      </c>
      <c r="O600" s="34">
        <v>2125</v>
      </c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  <c r="AD600" s="26"/>
      <c r="AE600" s="26"/>
      <c r="AF600" s="26"/>
      <c r="AG600" s="34">
        <v>2560</v>
      </c>
      <c r="AH600" s="34">
        <v>2560</v>
      </c>
      <c r="AI600" s="34">
        <v>8295</v>
      </c>
      <c r="AJ600" s="26"/>
      <c r="AK600" s="26"/>
      <c r="AL600" s="26"/>
      <c r="AM600" s="26"/>
      <c r="AN600" s="26"/>
      <c r="AO600" s="34">
        <v>8295</v>
      </c>
      <c r="AP600" s="34">
        <v>66842</v>
      </c>
      <c r="AQ600" s="26"/>
      <c r="AR600" s="34">
        <v>52042</v>
      </c>
      <c r="AS600" s="26"/>
      <c r="AT600" s="34">
        <v>14800</v>
      </c>
      <c r="AU600" s="26"/>
      <c r="AV600" s="34">
        <v>38155.660000000003</v>
      </c>
      <c r="AW600" s="34"/>
      <c r="AX600" s="34"/>
      <c r="AY600" s="34"/>
      <c r="AZ600" s="34"/>
      <c r="BA600" s="34"/>
      <c r="BB600" s="34"/>
      <c r="BC600" s="34"/>
      <c r="BD600" s="34"/>
      <c r="BE600" s="34"/>
      <c r="BF600" s="34"/>
      <c r="BG600" s="34"/>
      <c r="BH600" s="34"/>
      <c r="BI600" s="34"/>
      <c r="BJ600" s="34"/>
      <c r="BK600" s="34"/>
      <c r="BL600" s="34"/>
      <c r="BM600" s="34"/>
      <c r="BN600" s="34"/>
      <c r="BO600" s="34"/>
      <c r="BP600" s="34"/>
      <c r="BQ600" s="34"/>
      <c r="BR600" s="63">
        <f t="shared" ref="BR600:BV600" si="304">SUM(BR601)</f>
        <v>14038.35</v>
      </c>
      <c r="BS600" s="63"/>
      <c r="BT600" s="63">
        <f t="shared" si="304"/>
        <v>3254.34</v>
      </c>
      <c r="BU600" s="63">
        <f t="shared" si="304"/>
        <v>1850.51</v>
      </c>
      <c r="BV600" s="63">
        <f t="shared" si="304"/>
        <v>1340.02</v>
      </c>
      <c r="BW600">
        <f t="shared" si="294"/>
        <v>0</v>
      </c>
      <c r="BX600">
        <f t="shared" si="295"/>
        <v>0</v>
      </c>
      <c r="BY600">
        <f t="shared" si="296"/>
        <v>0</v>
      </c>
      <c r="BZ600">
        <f t="shared" si="297"/>
        <v>0</v>
      </c>
      <c r="CA600">
        <f t="shared" si="298"/>
        <v>0</v>
      </c>
      <c r="CB600">
        <f t="shared" si="299"/>
        <v>0</v>
      </c>
    </row>
    <row r="601" spans="1:80" ht="11.1" hidden="1" customHeight="1" outlineLevel="4" x14ac:dyDescent="0.2">
      <c r="A601" s="14" t="s">
        <v>597</v>
      </c>
      <c r="B601" s="64">
        <f t="shared" si="300"/>
        <v>1</v>
      </c>
      <c r="C601" s="37"/>
      <c r="D601" s="17">
        <v>52042</v>
      </c>
      <c r="E601" s="17">
        <v>61250.66</v>
      </c>
      <c r="F601" s="13"/>
      <c r="G601" s="13"/>
      <c r="H601" s="17">
        <v>34000</v>
      </c>
      <c r="I601" s="13"/>
      <c r="J601" s="13"/>
      <c r="K601" s="17">
        <v>1360</v>
      </c>
      <c r="L601" s="17">
        <v>15000</v>
      </c>
      <c r="M601" s="17">
        <v>6640.66</v>
      </c>
      <c r="N601" s="17">
        <v>2125</v>
      </c>
      <c r="O601" s="17">
        <v>2125</v>
      </c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7">
        <v>2560</v>
      </c>
      <c r="AH601" s="17">
        <v>2560</v>
      </c>
      <c r="AI601" s="17">
        <v>8295</v>
      </c>
      <c r="AJ601" s="13"/>
      <c r="AK601" s="13"/>
      <c r="AL601" s="13"/>
      <c r="AM601" s="13"/>
      <c r="AN601" s="13"/>
      <c r="AO601" s="17">
        <v>8295</v>
      </c>
      <c r="AP601" s="17">
        <v>66842</v>
      </c>
      <c r="AQ601" s="13"/>
      <c r="AR601" s="17">
        <v>52042</v>
      </c>
      <c r="AS601" s="13"/>
      <c r="AT601" s="17">
        <v>14800</v>
      </c>
      <c r="AU601" s="13"/>
      <c r="AV601" s="17">
        <v>38155.660000000003</v>
      </c>
      <c r="AW601" s="93"/>
      <c r="AX601" s="93"/>
      <c r="AY601" s="93"/>
      <c r="AZ601" s="93"/>
      <c r="BA601" s="93"/>
      <c r="BB601" s="93"/>
      <c r="BC601" s="93"/>
      <c r="BD601" s="93"/>
      <c r="BE601" s="93"/>
      <c r="BF601" s="93"/>
      <c r="BG601" s="93"/>
      <c r="BH601" s="93"/>
      <c r="BI601" s="93"/>
      <c r="BJ601" s="93"/>
      <c r="BK601" s="93"/>
      <c r="BL601" s="93"/>
      <c r="BM601" s="93"/>
      <c r="BN601" s="93"/>
      <c r="BO601" s="93"/>
      <c r="BP601" s="93"/>
      <c r="BQ601" s="93"/>
      <c r="BR601">
        <f>SUMIF('ОПС ЯН'!$A$5:$A$375,A601,'ОПС ЯН'!$B$5:$B$375)</f>
        <v>14038.35</v>
      </c>
      <c r="BT601">
        <f>SUMIF('ФОМС ЯН'!$A$5:$A$360,A601,'ФОМС ЯН'!$B$5:$B$360)</f>
        <v>3254.34</v>
      </c>
      <c r="BU601">
        <f>SUMIF('ФСС ЯН'!$A$5:$A$375,A601,'ФСС ЯН'!$B$5:$B$375)</f>
        <v>1850.51</v>
      </c>
      <c r="BV601">
        <f>SUMIF('ФСС НС ЯН'!$A$5:$A$375,A601,'ФСС НС ЯН'!$B$5:$B$375)</f>
        <v>1340.02</v>
      </c>
      <c r="BW601">
        <f t="shared" si="294"/>
        <v>0</v>
      </c>
      <c r="BX601">
        <f t="shared" si="295"/>
        <v>0</v>
      </c>
      <c r="BY601">
        <f t="shared" si="296"/>
        <v>0</v>
      </c>
      <c r="BZ601">
        <f t="shared" si="297"/>
        <v>0</v>
      </c>
      <c r="CA601">
        <f t="shared" si="298"/>
        <v>0</v>
      </c>
      <c r="CB601">
        <f t="shared" si="299"/>
        <v>0</v>
      </c>
    </row>
    <row r="602" spans="1:80" s="27" customFormat="1" ht="11.1" hidden="1" customHeight="1" outlineLevel="3" x14ac:dyDescent="0.2">
      <c r="A602" s="24" t="s">
        <v>598</v>
      </c>
      <c r="B602" s="63">
        <f>SUM(B603:B604)</f>
        <v>2</v>
      </c>
      <c r="C602" s="100"/>
      <c r="D602" s="34">
        <v>87374</v>
      </c>
      <c r="E602" s="34">
        <v>110177.5</v>
      </c>
      <c r="F602" s="26"/>
      <c r="G602" s="26"/>
      <c r="H602" s="34">
        <v>56000</v>
      </c>
      <c r="I602" s="26"/>
      <c r="J602" s="26"/>
      <c r="K602" s="34">
        <v>2240</v>
      </c>
      <c r="L602" s="34">
        <v>24000</v>
      </c>
      <c r="M602" s="34">
        <v>10937.5</v>
      </c>
      <c r="N602" s="34">
        <v>3500</v>
      </c>
      <c r="O602" s="34">
        <v>3500</v>
      </c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34">
        <v>10000</v>
      </c>
      <c r="AD602" s="26"/>
      <c r="AE602" s="26"/>
      <c r="AF602" s="26"/>
      <c r="AG602" s="26"/>
      <c r="AH602" s="26"/>
      <c r="AI602" s="34">
        <v>14323</v>
      </c>
      <c r="AJ602" s="26"/>
      <c r="AK602" s="26"/>
      <c r="AL602" s="26"/>
      <c r="AM602" s="26"/>
      <c r="AN602" s="26"/>
      <c r="AO602" s="34">
        <v>14323</v>
      </c>
      <c r="AP602" s="34">
        <v>111774</v>
      </c>
      <c r="AQ602" s="26"/>
      <c r="AR602" s="34">
        <v>87374</v>
      </c>
      <c r="AS602" s="26"/>
      <c r="AT602" s="34">
        <v>24400</v>
      </c>
      <c r="AU602" s="26"/>
      <c r="AV602" s="34">
        <v>71454.5</v>
      </c>
      <c r="AW602" s="34"/>
      <c r="AX602" s="34"/>
      <c r="AY602" s="34"/>
      <c r="AZ602" s="34"/>
      <c r="BA602" s="34"/>
      <c r="BB602" s="34"/>
      <c r="BC602" s="34"/>
      <c r="BD602" s="34"/>
      <c r="BE602" s="34"/>
      <c r="BF602" s="34"/>
      <c r="BG602" s="34"/>
      <c r="BH602" s="34"/>
      <c r="BI602" s="34"/>
      <c r="BJ602" s="34"/>
      <c r="BK602" s="34"/>
      <c r="BL602" s="34"/>
      <c r="BM602" s="34"/>
      <c r="BN602" s="34"/>
      <c r="BO602" s="34"/>
      <c r="BP602" s="34"/>
      <c r="BQ602" s="34"/>
      <c r="BR602" s="63">
        <f t="shared" ref="BR602:BV602" si="305">SUM(BR603:BR604)</f>
        <v>24239.05</v>
      </c>
      <c r="BS602" s="63"/>
      <c r="BT602" s="63">
        <f t="shared" si="305"/>
        <v>5619.0599999999995</v>
      </c>
      <c r="BU602" s="63">
        <f t="shared" si="305"/>
        <v>3195.1499999999996</v>
      </c>
      <c r="BV602" s="63">
        <f t="shared" si="305"/>
        <v>2313.7200000000003</v>
      </c>
      <c r="BW602">
        <f t="shared" si="294"/>
        <v>0</v>
      </c>
      <c r="BX602">
        <f t="shared" si="295"/>
        <v>0</v>
      </c>
      <c r="BY602">
        <f t="shared" si="296"/>
        <v>0</v>
      </c>
      <c r="BZ602">
        <f t="shared" si="297"/>
        <v>0</v>
      </c>
      <c r="CA602">
        <f t="shared" si="298"/>
        <v>0</v>
      </c>
      <c r="CB602">
        <f t="shared" si="299"/>
        <v>0</v>
      </c>
    </row>
    <row r="603" spans="1:80" ht="11.1" hidden="1" customHeight="1" outlineLevel="4" x14ac:dyDescent="0.2">
      <c r="A603" s="14" t="s">
        <v>599</v>
      </c>
      <c r="B603" s="64">
        <f t="shared" si="300"/>
        <v>1</v>
      </c>
      <c r="C603" s="37"/>
      <c r="D603" s="17">
        <v>45355</v>
      </c>
      <c r="E603" s="17">
        <v>55745</v>
      </c>
      <c r="F603" s="13"/>
      <c r="G603" s="13"/>
      <c r="H603" s="17">
        <v>28000</v>
      </c>
      <c r="I603" s="13"/>
      <c r="J603" s="13"/>
      <c r="K603" s="17">
        <v>1120</v>
      </c>
      <c r="L603" s="17">
        <v>12000</v>
      </c>
      <c r="M603" s="17">
        <v>6125</v>
      </c>
      <c r="N603" s="17">
        <v>1750</v>
      </c>
      <c r="O603" s="17">
        <v>1750</v>
      </c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7">
        <v>5000</v>
      </c>
      <c r="AD603" s="13"/>
      <c r="AE603" s="13"/>
      <c r="AF603" s="13"/>
      <c r="AG603" s="13"/>
      <c r="AH603" s="13"/>
      <c r="AI603" s="17">
        <v>7247</v>
      </c>
      <c r="AJ603" s="13"/>
      <c r="AK603" s="13"/>
      <c r="AL603" s="13"/>
      <c r="AM603" s="13"/>
      <c r="AN603" s="13"/>
      <c r="AO603" s="17">
        <v>7247</v>
      </c>
      <c r="AP603" s="17">
        <v>57555</v>
      </c>
      <c r="AQ603" s="13"/>
      <c r="AR603" s="17">
        <v>45355</v>
      </c>
      <c r="AS603" s="13"/>
      <c r="AT603" s="17">
        <v>12200</v>
      </c>
      <c r="AU603" s="13"/>
      <c r="AV603" s="17">
        <v>36298</v>
      </c>
      <c r="AW603" s="93"/>
      <c r="AX603" s="93"/>
      <c r="AY603" s="93"/>
      <c r="AZ603" s="93"/>
      <c r="BA603" s="93"/>
      <c r="BB603" s="93"/>
      <c r="BC603" s="93"/>
      <c r="BD603" s="93"/>
      <c r="BE603" s="93"/>
      <c r="BF603" s="93"/>
      <c r="BG603" s="93"/>
      <c r="BH603" s="93"/>
      <c r="BI603" s="93"/>
      <c r="BJ603" s="93"/>
      <c r="BK603" s="93"/>
      <c r="BL603" s="93"/>
      <c r="BM603" s="93"/>
      <c r="BN603" s="93"/>
      <c r="BO603" s="93"/>
      <c r="BP603" s="93"/>
      <c r="BQ603" s="93"/>
      <c r="BR603">
        <f>SUMIF('ОПС ЯН'!$A$5:$A$375,A603,'ОПС ЯН'!$B$5:$B$375)</f>
        <v>12263.9</v>
      </c>
      <c r="BT603">
        <f>SUMIF('ФОМС ЯН'!$A$5:$A$360,A603,'ФОМС ЯН'!$B$5:$B$360)</f>
        <v>2843</v>
      </c>
      <c r="BU603">
        <f>SUMIF('ФСС ЯН'!$A$5:$A$375,A603,'ФСС ЯН'!$B$5:$B$375)</f>
        <v>1616.61</v>
      </c>
      <c r="BV603">
        <f>SUMIF('ФСС НС ЯН'!$A$5:$A$375,A603,'ФСС НС ЯН'!$B$5:$B$375)</f>
        <v>1170.6400000000001</v>
      </c>
      <c r="BW603">
        <f t="shared" si="294"/>
        <v>0</v>
      </c>
      <c r="BX603">
        <f t="shared" si="295"/>
        <v>0</v>
      </c>
      <c r="BY603">
        <f t="shared" si="296"/>
        <v>0</v>
      </c>
      <c r="BZ603">
        <f t="shared" si="297"/>
        <v>0</v>
      </c>
      <c r="CA603">
        <f t="shared" si="298"/>
        <v>0</v>
      </c>
      <c r="CB603">
        <f t="shared" si="299"/>
        <v>0</v>
      </c>
    </row>
    <row r="604" spans="1:80" ht="11.1" hidden="1" customHeight="1" outlineLevel="4" x14ac:dyDescent="0.2">
      <c r="A604" s="14" t="s">
        <v>600</v>
      </c>
      <c r="B604" s="64">
        <f t="shared" si="300"/>
        <v>1</v>
      </c>
      <c r="C604" s="37"/>
      <c r="D604" s="17">
        <v>42019</v>
      </c>
      <c r="E604" s="17">
        <v>54432.5</v>
      </c>
      <c r="F604" s="13"/>
      <c r="G604" s="13"/>
      <c r="H604" s="17">
        <v>28000</v>
      </c>
      <c r="I604" s="13"/>
      <c r="J604" s="13"/>
      <c r="K604" s="17">
        <v>1120</v>
      </c>
      <c r="L604" s="17">
        <v>12000</v>
      </c>
      <c r="M604" s="17">
        <v>4812.5</v>
      </c>
      <c r="N604" s="17">
        <v>1750</v>
      </c>
      <c r="O604" s="17">
        <v>1750</v>
      </c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7">
        <v>5000</v>
      </c>
      <c r="AD604" s="13"/>
      <c r="AE604" s="13"/>
      <c r="AF604" s="13"/>
      <c r="AG604" s="13"/>
      <c r="AH604" s="13"/>
      <c r="AI604" s="17">
        <v>7076</v>
      </c>
      <c r="AJ604" s="13"/>
      <c r="AK604" s="13"/>
      <c r="AL604" s="13"/>
      <c r="AM604" s="13"/>
      <c r="AN604" s="13"/>
      <c r="AO604" s="17">
        <v>7076</v>
      </c>
      <c r="AP604" s="17">
        <v>54219</v>
      </c>
      <c r="AQ604" s="13"/>
      <c r="AR604" s="17">
        <v>42019</v>
      </c>
      <c r="AS604" s="13"/>
      <c r="AT604" s="17">
        <v>12200</v>
      </c>
      <c r="AU604" s="13"/>
      <c r="AV604" s="17">
        <v>35156.5</v>
      </c>
      <c r="AW604" s="93"/>
      <c r="AX604" s="93"/>
      <c r="AY604" s="93"/>
      <c r="AZ604" s="93"/>
      <c r="BA604" s="93"/>
      <c r="BB604" s="93"/>
      <c r="BC604" s="93"/>
      <c r="BD604" s="93"/>
      <c r="BE604" s="93"/>
      <c r="BF604" s="93"/>
      <c r="BG604" s="93"/>
      <c r="BH604" s="93"/>
      <c r="BI604" s="93"/>
      <c r="BJ604" s="93"/>
      <c r="BK604" s="93"/>
      <c r="BL604" s="93"/>
      <c r="BM604" s="93"/>
      <c r="BN604" s="93"/>
      <c r="BO604" s="93"/>
      <c r="BP604" s="93"/>
      <c r="BQ604" s="93"/>
      <c r="BR604">
        <f>SUMIF('ОПС ЯН'!$A$5:$A$375,A604,'ОПС ЯН'!$B$5:$B$375)</f>
        <v>11975.15</v>
      </c>
      <c r="BT604">
        <f>SUMIF('ФОМС ЯН'!$A$5:$A$360,A604,'ФОМС ЯН'!$B$5:$B$360)</f>
        <v>2776.06</v>
      </c>
      <c r="BU604">
        <f>SUMIF('ФСС ЯН'!$A$5:$A$375,A604,'ФСС ЯН'!$B$5:$B$375)</f>
        <v>1578.54</v>
      </c>
      <c r="BV604">
        <f>SUMIF('ФСС НС ЯН'!$A$5:$A$375,A604,'ФСС НС ЯН'!$B$5:$B$375)</f>
        <v>1143.08</v>
      </c>
      <c r="BW604">
        <f t="shared" si="294"/>
        <v>0</v>
      </c>
      <c r="BX604">
        <f t="shared" si="295"/>
        <v>0</v>
      </c>
      <c r="BY604">
        <f t="shared" si="296"/>
        <v>0</v>
      </c>
      <c r="BZ604">
        <f t="shared" si="297"/>
        <v>0</v>
      </c>
      <c r="CA604">
        <f t="shared" si="298"/>
        <v>0</v>
      </c>
      <c r="CB604">
        <f t="shared" si="299"/>
        <v>0</v>
      </c>
    </row>
    <row r="605" spans="1:80" s="27" customFormat="1" ht="11.1" hidden="1" customHeight="1" outlineLevel="3" x14ac:dyDescent="0.2">
      <c r="A605" s="24" t="s">
        <v>601</v>
      </c>
      <c r="B605" s="63">
        <f>SUM(B606)</f>
        <v>1</v>
      </c>
      <c r="C605" s="100"/>
      <c r="D605" s="34">
        <v>178543</v>
      </c>
      <c r="E605" s="34">
        <v>187500</v>
      </c>
      <c r="F605" s="26"/>
      <c r="G605" s="34">
        <v>159375</v>
      </c>
      <c r="H605" s="26"/>
      <c r="I605" s="26"/>
      <c r="J605" s="34">
        <v>28125</v>
      </c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  <c r="AD605" s="26"/>
      <c r="AE605" s="26"/>
      <c r="AF605" s="26"/>
      <c r="AG605" s="34">
        <v>2560</v>
      </c>
      <c r="AH605" s="34">
        <v>2560</v>
      </c>
      <c r="AI605" s="34">
        <v>24708</v>
      </c>
      <c r="AJ605" s="26"/>
      <c r="AK605" s="26"/>
      <c r="AL605" s="26"/>
      <c r="AM605" s="26"/>
      <c r="AN605" s="26"/>
      <c r="AO605" s="34">
        <v>24708</v>
      </c>
      <c r="AP605" s="34">
        <v>243843</v>
      </c>
      <c r="AQ605" s="26"/>
      <c r="AR605" s="34">
        <v>178543</v>
      </c>
      <c r="AS605" s="26"/>
      <c r="AT605" s="34">
        <v>65300</v>
      </c>
      <c r="AU605" s="26"/>
      <c r="AV605" s="34">
        <v>97492</v>
      </c>
      <c r="AW605" s="34"/>
      <c r="AX605" s="34"/>
      <c r="AY605" s="34"/>
      <c r="AZ605" s="34"/>
      <c r="BA605" s="34"/>
      <c r="BB605" s="34"/>
      <c r="BC605" s="34"/>
      <c r="BD605" s="34"/>
      <c r="BE605" s="34"/>
      <c r="BF605" s="34"/>
      <c r="BG605" s="34"/>
      <c r="BH605" s="34"/>
      <c r="BI605" s="34"/>
      <c r="BJ605" s="34"/>
      <c r="BK605" s="34"/>
      <c r="BL605" s="34"/>
      <c r="BM605" s="34"/>
      <c r="BN605" s="34"/>
      <c r="BO605" s="34"/>
      <c r="BP605" s="34"/>
      <c r="BQ605" s="34"/>
      <c r="BR605" s="63">
        <f t="shared" ref="BR605:BV605" si="306">SUM(BR606)</f>
        <v>41813.199999999997</v>
      </c>
      <c r="BS605" s="63"/>
      <c r="BT605" s="63">
        <f t="shared" si="306"/>
        <v>9693.06</v>
      </c>
      <c r="BU605" s="63">
        <f t="shared" si="306"/>
        <v>5511.74</v>
      </c>
      <c r="BV605" s="63">
        <f t="shared" si="306"/>
        <v>3991.26</v>
      </c>
      <c r="BW605">
        <f t="shared" si="294"/>
        <v>0</v>
      </c>
      <c r="BX605">
        <f t="shared" si="295"/>
        <v>0</v>
      </c>
      <c r="BY605">
        <f t="shared" si="296"/>
        <v>0</v>
      </c>
      <c r="BZ605">
        <f t="shared" si="297"/>
        <v>0</v>
      </c>
      <c r="CA605">
        <f t="shared" si="298"/>
        <v>0</v>
      </c>
      <c r="CB605">
        <f t="shared" si="299"/>
        <v>0</v>
      </c>
    </row>
    <row r="606" spans="1:80" ht="11.1" hidden="1" customHeight="1" outlineLevel="4" x14ac:dyDescent="0.2">
      <c r="A606" s="14" t="s">
        <v>602</v>
      </c>
      <c r="B606" s="64">
        <f t="shared" si="300"/>
        <v>1</v>
      </c>
      <c r="C606" s="37"/>
      <c r="D606" s="17">
        <v>178543</v>
      </c>
      <c r="E606" s="17">
        <v>187500</v>
      </c>
      <c r="F606" s="13"/>
      <c r="G606" s="17">
        <v>159375</v>
      </c>
      <c r="H606" s="13"/>
      <c r="I606" s="13"/>
      <c r="J606" s="17">
        <v>28125</v>
      </c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7">
        <v>2560</v>
      </c>
      <c r="AH606" s="17">
        <v>2560</v>
      </c>
      <c r="AI606" s="17">
        <v>24708</v>
      </c>
      <c r="AJ606" s="13"/>
      <c r="AK606" s="13"/>
      <c r="AL606" s="13"/>
      <c r="AM606" s="13"/>
      <c r="AN606" s="13"/>
      <c r="AO606" s="17">
        <v>24708</v>
      </c>
      <c r="AP606" s="17">
        <v>243843</v>
      </c>
      <c r="AQ606" s="13"/>
      <c r="AR606" s="17">
        <v>178543</v>
      </c>
      <c r="AS606" s="13"/>
      <c r="AT606" s="17">
        <v>65300</v>
      </c>
      <c r="AU606" s="13"/>
      <c r="AV606" s="17">
        <v>97492</v>
      </c>
      <c r="AW606" s="93"/>
      <c r="AX606" s="93"/>
      <c r="AY606" s="93"/>
      <c r="AZ606" s="93"/>
      <c r="BA606" s="93"/>
      <c r="BB606" s="93"/>
      <c r="BC606" s="93"/>
      <c r="BD606" s="93"/>
      <c r="BE606" s="93"/>
      <c r="BF606" s="93"/>
      <c r="BG606" s="93"/>
      <c r="BH606" s="93"/>
      <c r="BI606" s="93"/>
      <c r="BJ606" s="93"/>
      <c r="BK606" s="93"/>
      <c r="BL606" s="93"/>
      <c r="BM606" s="93"/>
      <c r="BN606" s="93"/>
      <c r="BO606" s="93"/>
      <c r="BP606" s="93"/>
      <c r="BQ606" s="93"/>
      <c r="BR606">
        <f>SUMIF('ОПС ЯН'!$A$5:$A$375,A606,'ОПС ЯН'!$B$5:$B$375)</f>
        <v>41813.199999999997</v>
      </c>
      <c r="BT606">
        <f>SUMIF('ФОМС ЯН'!$A$5:$A$360,A606,'ФОМС ЯН'!$B$5:$B$360)</f>
        <v>9693.06</v>
      </c>
      <c r="BU606">
        <f>SUMIF('ФСС ЯН'!$A$5:$A$375,A606,'ФСС ЯН'!$B$5:$B$375)</f>
        <v>5511.74</v>
      </c>
      <c r="BV606">
        <f>SUMIF('ФСС НС ЯН'!$A$5:$A$375,A606,'ФСС НС ЯН'!$B$5:$B$375)</f>
        <v>3991.26</v>
      </c>
      <c r="BW606">
        <f t="shared" si="294"/>
        <v>0</v>
      </c>
      <c r="BX606">
        <f t="shared" si="295"/>
        <v>0</v>
      </c>
      <c r="BY606">
        <f t="shared" si="296"/>
        <v>0</v>
      </c>
      <c r="BZ606">
        <f t="shared" si="297"/>
        <v>0</v>
      </c>
      <c r="CA606">
        <f t="shared" si="298"/>
        <v>0</v>
      </c>
      <c r="CB606">
        <f t="shared" si="299"/>
        <v>0</v>
      </c>
    </row>
    <row r="607" spans="1:80" s="27" customFormat="1" ht="11.1" hidden="1" customHeight="1" outlineLevel="3" x14ac:dyDescent="0.2">
      <c r="A607" s="24" t="s">
        <v>603</v>
      </c>
      <c r="B607" s="63">
        <f>SUM(B608:B609)</f>
        <v>2</v>
      </c>
      <c r="C607" s="100"/>
      <c r="D607" s="34">
        <v>79684.05</v>
      </c>
      <c r="E607" s="34">
        <v>76187.520000000004</v>
      </c>
      <c r="F607" s="26"/>
      <c r="G607" s="26"/>
      <c r="H607" s="34">
        <v>51250</v>
      </c>
      <c r="I607" s="26"/>
      <c r="J607" s="26"/>
      <c r="K607" s="34">
        <v>2050</v>
      </c>
      <c r="L607" s="34">
        <v>18200</v>
      </c>
      <c r="M607" s="34">
        <v>4687.5200000000004</v>
      </c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  <c r="AD607" s="26"/>
      <c r="AE607" s="26"/>
      <c r="AF607" s="26"/>
      <c r="AG607" s="34">
        <v>3520</v>
      </c>
      <c r="AH607" s="34">
        <v>3520</v>
      </c>
      <c r="AI607" s="34">
        <v>10362</v>
      </c>
      <c r="AJ607" s="26"/>
      <c r="AK607" s="26"/>
      <c r="AL607" s="26"/>
      <c r="AM607" s="26"/>
      <c r="AN607" s="26"/>
      <c r="AO607" s="34">
        <v>10362</v>
      </c>
      <c r="AP607" s="34">
        <v>103584.05</v>
      </c>
      <c r="AQ607" s="26"/>
      <c r="AR607" s="34">
        <v>79684.05</v>
      </c>
      <c r="AS607" s="26"/>
      <c r="AT607" s="34">
        <v>23900</v>
      </c>
      <c r="AU607" s="26"/>
      <c r="AV607" s="34">
        <v>41925.519999999997</v>
      </c>
      <c r="AW607" s="34"/>
      <c r="AX607" s="34"/>
      <c r="AY607" s="34"/>
      <c r="AZ607" s="34"/>
      <c r="BA607" s="34"/>
      <c r="BB607" s="34"/>
      <c r="BC607" s="34"/>
      <c r="BD607" s="34"/>
      <c r="BE607" s="34"/>
      <c r="BF607" s="34"/>
      <c r="BG607" s="34"/>
      <c r="BH607" s="34"/>
      <c r="BI607" s="34"/>
      <c r="BJ607" s="34"/>
      <c r="BK607" s="34"/>
      <c r="BL607" s="34"/>
      <c r="BM607" s="34"/>
      <c r="BN607" s="34"/>
      <c r="BO607" s="34"/>
      <c r="BP607" s="34"/>
      <c r="BQ607" s="34"/>
      <c r="BR607" s="63">
        <f t="shared" ref="BR607:BV607" si="307">SUM(BR608:BR609)</f>
        <v>17535.650000000001</v>
      </c>
      <c r="BS607" s="63"/>
      <c r="BT607" s="63">
        <f t="shared" si="307"/>
        <v>4065.08</v>
      </c>
      <c r="BU607" s="63">
        <f t="shared" si="307"/>
        <v>2311.52</v>
      </c>
      <c r="BV607" s="63">
        <f t="shared" si="307"/>
        <v>1673.8600000000001</v>
      </c>
      <c r="BW607">
        <f t="shared" si="294"/>
        <v>0</v>
      </c>
      <c r="BX607">
        <f t="shared" si="295"/>
        <v>0</v>
      </c>
      <c r="BY607">
        <f t="shared" si="296"/>
        <v>0</v>
      </c>
      <c r="BZ607">
        <f t="shared" si="297"/>
        <v>0</v>
      </c>
      <c r="CA607">
        <f t="shared" si="298"/>
        <v>0</v>
      </c>
      <c r="CB607">
        <f t="shared" si="299"/>
        <v>0</v>
      </c>
    </row>
    <row r="608" spans="1:80" ht="11.1" hidden="1" customHeight="1" outlineLevel="4" x14ac:dyDescent="0.2">
      <c r="A608" s="14" t="s">
        <v>604</v>
      </c>
      <c r="B608" s="64">
        <f t="shared" si="300"/>
        <v>1</v>
      </c>
      <c r="C608" s="37"/>
      <c r="D608" s="17">
        <v>36620.519999999997</v>
      </c>
      <c r="E608" s="17">
        <v>37687.519999999997</v>
      </c>
      <c r="F608" s="13"/>
      <c r="G608" s="13"/>
      <c r="H608" s="17">
        <v>25000</v>
      </c>
      <c r="I608" s="13"/>
      <c r="J608" s="13"/>
      <c r="K608" s="17">
        <v>1000</v>
      </c>
      <c r="L608" s="17">
        <v>7000</v>
      </c>
      <c r="M608" s="17">
        <v>4687.5200000000004</v>
      </c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7">
        <v>1920</v>
      </c>
      <c r="AH608" s="17">
        <v>1920</v>
      </c>
      <c r="AI608" s="17">
        <v>5149</v>
      </c>
      <c r="AJ608" s="13"/>
      <c r="AK608" s="13"/>
      <c r="AL608" s="13"/>
      <c r="AM608" s="13"/>
      <c r="AN608" s="13"/>
      <c r="AO608" s="17">
        <v>5149</v>
      </c>
      <c r="AP608" s="17">
        <v>47520.52</v>
      </c>
      <c r="AQ608" s="13"/>
      <c r="AR608" s="17">
        <v>36620.519999999997</v>
      </c>
      <c r="AS608" s="13"/>
      <c r="AT608" s="17">
        <v>10900</v>
      </c>
      <c r="AU608" s="13"/>
      <c r="AV608" s="17">
        <v>21638.52</v>
      </c>
      <c r="AW608" s="93"/>
      <c r="AX608" s="93"/>
      <c r="AY608" s="93"/>
      <c r="AZ608" s="93"/>
      <c r="BA608" s="93"/>
      <c r="BB608" s="93"/>
      <c r="BC608" s="93"/>
      <c r="BD608" s="93"/>
      <c r="BE608" s="93"/>
      <c r="BF608" s="93"/>
      <c r="BG608" s="93"/>
      <c r="BH608" s="93"/>
      <c r="BI608" s="93"/>
      <c r="BJ608" s="93"/>
      <c r="BK608" s="93"/>
      <c r="BL608" s="93"/>
      <c r="BM608" s="93"/>
      <c r="BN608" s="93"/>
      <c r="BO608" s="93"/>
      <c r="BP608" s="93"/>
      <c r="BQ608" s="93"/>
      <c r="BR608">
        <f>SUMIF('ОПС ЯН'!$A$5:$A$375,A608,'ОПС ЯН'!$B$5:$B$375)</f>
        <v>8713.65</v>
      </c>
      <c r="BT608">
        <f>SUMIF('ФОМС ЯН'!$A$5:$A$360,A608,'ФОМС ЯН'!$B$5:$B$360)</f>
        <v>2019.98</v>
      </c>
      <c r="BU608">
        <f>SUMIF('ФСС ЯН'!$A$5:$A$375,A608,'ФСС ЯН'!$B$5:$B$375)</f>
        <v>1148.6199999999999</v>
      </c>
      <c r="BV608">
        <f>SUMIF('ФСС НС ЯН'!$A$5:$A$375,A608,'ФСС НС ЯН'!$B$5:$B$375)</f>
        <v>831.76</v>
      </c>
      <c r="BW608">
        <f t="shared" si="294"/>
        <v>0</v>
      </c>
      <c r="BX608">
        <f t="shared" si="295"/>
        <v>0</v>
      </c>
      <c r="BY608">
        <f t="shared" si="296"/>
        <v>0</v>
      </c>
      <c r="BZ608">
        <f t="shared" si="297"/>
        <v>0</v>
      </c>
      <c r="CA608">
        <f t="shared" si="298"/>
        <v>0</v>
      </c>
      <c r="CB608">
        <f t="shared" si="299"/>
        <v>0</v>
      </c>
    </row>
    <row r="609" spans="1:80" ht="11.1" hidden="1" customHeight="1" outlineLevel="4" x14ac:dyDescent="0.2">
      <c r="A609" s="14" t="s">
        <v>605</v>
      </c>
      <c r="B609" s="64">
        <f t="shared" si="300"/>
        <v>1</v>
      </c>
      <c r="C609" s="37"/>
      <c r="D609" s="17">
        <v>43063.53</v>
      </c>
      <c r="E609" s="17">
        <v>38500</v>
      </c>
      <c r="F609" s="13"/>
      <c r="G609" s="13"/>
      <c r="H609" s="17">
        <v>26250</v>
      </c>
      <c r="I609" s="13"/>
      <c r="J609" s="13"/>
      <c r="K609" s="17">
        <v>1050</v>
      </c>
      <c r="L609" s="17">
        <v>11200</v>
      </c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7">
        <v>1600</v>
      </c>
      <c r="AH609" s="17">
        <v>1600</v>
      </c>
      <c r="AI609" s="17">
        <v>5213</v>
      </c>
      <c r="AJ609" s="13"/>
      <c r="AK609" s="13"/>
      <c r="AL609" s="13"/>
      <c r="AM609" s="13"/>
      <c r="AN609" s="13"/>
      <c r="AO609" s="17">
        <v>5213</v>
      </c>
      <c r="AP609" s="17">
        <v>56063.53</v>
      </c>
      <c r="AQ609" s="13"/>
      <c r="AR609" s="17">
        <v>43063.53</v>
      </c>
      <c r="AS609" s="13"/>
      <c r="AT609" s="17">
        <v>13000</v>
      </c>
      <c r="AU609" s="13"/>
      <c r="AV609" s="17">
        <v>20287</v>
      </c>
      <c r="AW609" s="93"/>
      <c r="AX609" s="93"/>
      <c r="AY609" s="93"/>
      <c r="AZ609" s="93"/>
      <c r="BA609" s="93"/>
      <c r="BB609" s="93"/>
      <c r="BC609" s="93"/>
      <c r="BD609" s="93"/>
      <c r="BE609" s="93"/>
      <c r="BF609" s="93"/>
      <c r="BG609" s="93"/>
      <c r="BH609" s="93"/>
      <c r="BI609" s="93"/>
      <c r="BJ609" s="93"/>
      <c r="BK609" s="93"/>
      <c r="BL609" s="93"/>
      <c r="BM609" s="93"/>
      <c r="BN609" s="93"/>
      <c r="BO609" s="93"/>
      <c r="BP609" s="93"/>
      <c r="BQ609" s="93"/>
      <c r="BR609">
        <f>SUMIF('ОПС ЯН'!$A$5:$A$375,A609,'ОПС ЯН'!$B$5:$B$375)</f>
        <v>8822</v>
      </c>
      <c r="BT609">
        <f>SUMIF('ФОМС ЯН'!$A$5:$A$360,A609,'ФОМС ЯН'!$B$5:$B$360)</f>
        <v>2045.1</v>
      </c>
      <c r="BU609">
        <f>SUMIF('ФСС ЯН'!$A$5:$A$375,A609,'ФСС ЯН'!$B$5:$B$375)</f>
        <v>1162.9000000000001</v>
      </c>
      <c r="BV609">
        <f>SUMIF('ФСС НС ЯН'!$A$5:$A$375,A609,'ФСС НС ЯН'!$B$5:$B$375)</f>
        <v>842.1</v>
      </c>
      <c r="BW609">
        <f t="shared" si="294"/>
        <v>0</v>
      </c>
      <c r="BX609">
        <f t="shared" si="295"/>
        <v>0</v>
      </c>
      <c r="BY609">
        <f t="shared" si="296"/>
        <v>0</v>
      </c>
      <c r="BZ609">
        <f t="shared" si="297"/>
        <v>0</v>
      </c>
      <c r="CA609">
        <f t="shared" si="298"/>
        <v>0</v>
      </c>
      <c r="CB609">
        <f t="shared" si="299"/>
        <v>0</v>
      </c>
    </row>
    <row r="610" spans="1:80" s="27" customFormat="1" ht="11.1" hidden="1" customHeight="1" outlineLevel="3" x14ac:dyDescent="0.2">
      <c r="A610" s="24" t="s">
        <v>606</v>
      </c>
      <c r="B610" s="63">
        <f>SUM(B611:B612)</f>
        <v>2</v>
      </c>
      <c r="C610" s="100"/>
      <c r="D610" s="34">
        <v>53974</v>
      </c>
      <c r="E610" s="34">
        <v>62925.04</v>
      </c>
      <c r="F610" s="26"/>
      <c r="G610" s="34">
        <v>34375</v>
      </c>
      <c r="H610" s="26"/>
      <c r="I610" s="26"/>
      <c r="J610" s="34">
        <v>19912.5</v>
      </c>
      <c r="K610" s="26"/>
      <c r="L610" s="26"/>
      <c r="M610" s="26"/>
      <c r="N610" s="34">
        <v>2343.75</v>
      </c>
      <c r="O610" s="34">
        <v>2343.75</v>
      </c>
      <c r="P610" s="26"/>
      <c r="Q610" s="26"/>
      <c r="R610" s="25"/>
      <c r="S610" s="34">
        <v>3950.04</v>
      </c>
      <c r="T610" s="26"/>
      <c r="U610" s="26"/>
      <c r="V610" s="26"/>
      <c r="W610" s="26"/>
      <c r="X610" s="25"/>
      <c r="Y610" s="26"/>
      <c r="Z610" s="26"/>
      <c r="AA610" s="26"/>
      <c r="AB610" s="26"/>
      <c r="AC610" s="26"/>
      <c r="AD610" s="26"/>
      <c r="AE610" s="26"/>
      <c r="AF610" s="26"/>
      <c r="AG610" s="34">
        <v>2560</v>
      </c>
      <c r="AH610" s="34">
        <v>2560</v>
      </c>
      <c r="AI610" s="34">
        <v>8513</v>
      </c>
      <c r="AJ610" s="26"/>
      <c r="AK610" s="26"/>
      <c r="AL610" s="26"/>
      <c r="AM610" s="26"/>
      <c r="AN610" s="26"/>
      <c r="AO610" s="34">
        <v>8513</v>
      </c>
      <c r="AP610" s="34">
        <v>68310.039999999994</v>
      </c>
      <c r="AQ610" s="34">
        <v>3436.04</v>
      </c>
      <c r="AR610" s="34">
        <v>53974</v>
      </c>
      <c r="AS610" s="26"/>
      <c r="AT610" s="34">
        <v>10900</v>
      </c>
      <c r="AU610" s="26"/>
      <c r="AV610" s="34">
        <v>40076</v>
      </c>
      <c r="AW610" s="34"/>
      <c r="AX610" s="34"/>
      <c r="AY610" s="34"/>
      <c r="AZ610" s="34"/>
      <c r="BA610" s="34"/>
      <c r="BB610" s="34"/>
      <c r="BC610" s="34"/>
      <c r="BD610" s="34"/>
      <c r="BE610" s="34"/>
      <c r="BF610" s="34"/>
      <c r="BG610" s="34"/>
      <c r="BH610" s="34"/>
      <c r="BI610" s="34"/>
      <c r="BJ610" s="34"/>
      <c r="BK610" s="34"/>
      <c r="BL610" s="34"/>
      <c r="BM610" s="34"/>
      <c r="BN610" s="34"/>
      <c r="BO610" s="34"/>
      <c r="BP610" s="34"/>
      <c r="BQ610" s="34"/>
      <c r="BR610" s="63">
        <f t="shared" ref="BR610:BV610" si="308">SUM(BR611:BR612)</f>
        <v>13537.7</v>
      </c>
      <c r="BS610" s="63"/>
      <c r="BT610" s="63">
        <f t="shared" si="308"/>
        <v>3138.29</v>
      </c>
      <c r="BU610" s="63">
        <f t="shared" si="308"/>
        <v>1784.52</v>
      </c>
      <c r="BV610" s="63">
        <f t="shared" si="308"/>
        <v>1292.24</v>
      </c>
      <c r="BW610">
        <f t="shared" si="294"/>
        <v>0</v>
      </c>
      <c r="BX610">
        <f t="shared" si="295"/>
        <v>0</v>
      </c>
      <c r="BY610">
        <f t="shared" si="296"/>
        <v>0</v>
      </c>
      <c r="BZ610">
        <f t="shared" si="297"/>
        <v>0</v>
      </c>
      <c r="CA610">
        <f t="shared" si="298"/>
        <v>0</v>
      </c>
      <c r="CB610">
        <f t="shared" si="299"/>
        <v>0</v>
      </c>
    </row>
    <row r="611" spans="1:80" ht="11.1" hidden="1" customHeight="1" outlineLevel="4" x14ac:dyDescent="0.2">
      <c r="A611" s="14" t="s">
        <v>607</v>
      </c>
      <c r="B611" s="64">
        <f t="shared" si="300"/>
        <v>1</v>
      </c>
      <c r="C611" s="37"/>
      <c r="D611" s="17">
        <v>21811</v>
      </c>
      <c r="E611" s="17">
        <v>19175.04</v>
      </c>
      <c r="F611" s="13"/>
      <c r="G611" s="17">
        <v>9375</v>
      </c>
      <c r="H611" s="13"/>
      <c r="I611" s="13"/>
      <c r="J611" s="17">
        <v>5850</v>
      </c>
      <c r="K611" s="13"/>
      <c r="L611" s="13"/>
      <c r="M611" s="13"/>
      <c r="N611" s="13"/>
      <c r="O611" s="13"/>
      <c r="P611" s="13"/>
      <c r="Q611" s="13"/>
      <c r="R611" s="12"/>
      <c r="S611" s="17">
        <v>3950.04</v>
      </c>
      <c r="T611" s="13"/>
      <c r="U611" s="13"/>
      <c r="V611" s="13"/>
      <c r="W611" s="13"/>
      <c r="X611" s="12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7">
        <v>2493</v>
      </c>
      <c r="AJ611" s="13"/>
      <c r="AK611" s="13"/>
      <c r="AL611" s="13"/>
      <c r="AM611" s="13"/>
      <c r="AN611" s="13"/>
      <c r="AO611" s="17">
        <v>2493</v>
      </c>
      <c r="AP611" s="17">
        <v>25247.040000000001</v>
      </c>
      <c r="AQ611" s="17">
        <v>3436.04</v>
      </c>
      <c r="AR611" s="17">
        <v>21811</v>
      </c>
      <c r="AS611" s="13"/>
      <c r="AT611" s="13"/>
      <c r="AU611" s="13"/>
      <c r="AV611" s="17">
        <v>13246</v>
      </c>
      <c r="AW611" s="93"/>
      <c r="AX611" s="93"/>
      <c r="AY611" s="93"/>
      <c r="AZ611" s="93"/>
      <c r="BA611" s="93"/>
      <c r="BB611" s="93"/>
      <c r="BC611" s="93"/>
      <c r="BD611" s="93"/>
      <c r="BE611" s="93"/>
      <c r="BF611" s="93"/>
      <c r="BG611" s="93"/>
      <c r="BH611" s="93"/>
      <c r="BI611" s="93"/>
      <c r="BJ611" s="93"/>
      <c r="BK611" s="93"/>
      <c r="BL611" s="93"/>
      <c r="BM611" s="93"/>
      <c r="BN611" s="93"/>
      <c r="BO611" s="93"/>
      <c r="BP611" s="93"/>
      <c r="BQ611" s="93"/>
      <c r="BR611">
        <f>SUMIF('ОПС ЯН'!$A$5:$A$375,A611,'ОПС ЯН'!$B$5:$B$375)</f>
        <v>3349.5</v>
      </c>
      <c r="BT611">
        <f>SUMIF('ФОМС ЯН'!$A$5:$A$360,A611,'ФОМС ЯН'!$B$5:$B$360)</f>
        <v>776.48</v>
      </c>
      <c r="BU611">
        <f>SUMIF('ФСС ЯН'!$A$5:$A$375,A611,'ФСС ЯН'!$B$5:$B$375)</f>
        <v>441.53</v>
      </c>
      <c r="BV611">
        <f>SUMIF('ФСС НС ЯН'!$A$5:$A$375,A611,'ФСС НС ЯН'!$B$5:$B$375)</f>
        <v>319.73</v>
      </c>
      <c r="BW611">
        <f t="shared" si="294"/>
        <v>0</v>
      </c>
      <c r="BX611">
        <f t="shared" si="295"/>
        <v>0</v>
      </c>
      <c r="BY611">
        <f t="shared" si="296"/>
        <v>0</v>
      </c>
      <c r="BZ611">
        <f t="shared" si="297"/>
        <v>0</v>
      </c>
      <c r="CA611">
        <f t="shared" si="298"/>
        <v>0</v>
      </c>
      <c r="CB611">
        <f t="shared" si="299"/>
        <v>0</v>
      </c>
    </row>
    <row r="612" spans="1:80" ht="11.1" hidden="1" customHeight="1" outlineLevel="4" x14ac:dyDescent="0.2">
      <c r="A612" s="14" t="s">
        <v>608</v>
      </c>
      <c r="B612" s="64">
        <f t="shared" si="300"/>
        <v>1</v>
      </c>
      <c r="C612" s="37"/>
      <c r="D612" s="17">
        <v>32163</v>
      </c>
      <c r="E612" s="17">
        <v>43750</v>
      </c>
      <c r="F612" s="13"/>
      <c r="G612" s="17">
        <v>25000</v>
      </c>
      <c r="H612" s="13"/>
      <c r="I612" s="13"/>
      <c r="J612" s="17">
        <v>14062.5</v>
      </c>
      <c r="K612" s="13"/>
      <c r="L612" s="13"/>
      <c r="M612" s="13"/>
      <c r="N612" s="17">
        <v>2343.75</v>
      </c>
      <c r="O612" s="17">
        <v>2343.75</v>
      </c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7">
        <v>2560</v>
      </c>
      <c r="AH612" s="17">
        <v>2560</v>
      </c>
      <c r="AI612" s="17">
        <v>6020</v>
      </c>
      <c r="AJ612" s="13"/>
      <c r="AK612" s="13"/>
      <c r="AL612" s="13"/>
      <c r="AM612" s="13"/>
      <c r="AN612" s="13"/>
      <c r="AO612" s="17">
        <v>6020</v>
      </c>
      <c r="AP612" s="17">
        <v>43063</v>
      </c>
      <c r="AQ612" s="13"/>
      <c r="AR612" s="17">
        <v>32163</v>
      </c>
      <c r="AS612" s="13"/>
      <c r="AT612" s="17">
        <v>10900</v>
      </c>
      <c r="AU612" s="13"/>
      <c r="AV612" s="17">
        <v>26830</v>
      </c>
      <c r="AW612" s="93"/>
      <c r="AX612" s="93"/>
      <c r="AY612" s="93"/>
      <c r="AZ612" s="93"/>
      <c r="BA612" s="93"/>
      <c r="BB612" s="93"/>
      <c r="BC612" s="93"/>
      <c r="BD612" s="93"/>
      <c r="BE612" s="93"/>
      <c r="BF612" s="93"/>
      <c r="BG612" s="93"/>
      <c r="BH612" s="93"/>
      <c r="BI612" s="93"/>
      <c r="BJ612" s="93"/>
      <c r="BK612" s="93"/>
      <c r="BL612" s="93"/>
      <c r="BM612" s="93"/>
      <c r="BN612" s="93"/>
      <c r="BO612" s="93"/>
      <c r="BP612" s="93"/>
      <c r="BQ612" s="93"/>
      <c r="BR612">
        <f>SUMIF('ОПС ЯН'!$A$5:$A$375,A612,'ОПС ЯН'!$B$5:$B$375)</f>
        <v>10188.200000000001</v>
      </c>
      <c r="BT612">
        <f>SUMIF('ФОМС ЯН'!$A$5:$A$360,A612,'ФОМС ЯН'!$B$5:$B$360)</f>
        <v>2361.81</v>
      </c>
      <c r="BU612">
        <f>SUMIF('ФСС ЯН'!$A$5:$A$375,A612,'ФСС ЯН'!$B$5:$B$375)</f>
        <v>1342.99</v>
      </c>
      <c r="BV612">
        <f>SUMIF('ФСС НС ЯН'!$A$5:$A$375,A612,'ФСС НС ЯН'!$B$5:$B$375)</f>
        <v>972.51</v>
      </c>
      <c r="BW612">
        <f t="shared" si="294"/>
        <v>0</v>
      </c>
      <c r="BX612">
        <f t="shared" si="295"/>
        <v>0</v>
      </c>
      <c r="BY612">
        <f t="shared" si="296"/>
        <v>0</v>
      </c>
      <c r="BZ612">
        <f t="shared" si="297"/>
        <v>0</v>
      </c>
      <c r="CA612">
        <f t="shared" si="298"/>
        <v>0</v>
      </c>
      <c r="CB612">
        <f t="shared" si="299"/>
        <v>0</v>
      </c>
    </row>
    <row r="613" spans="1:80" s="27" customFormat="1" ht="11.1" hidden="1" customHeight="1" outlineLevel="3" x14ac:dyDescent="0.2">
      <c r="A613" s="24" t="s">
        <v>609</v>
      </c>
      <c r="B613" s="63">
        <f>SUM(B614)</f>
        <v>1</v>
      </c>
      <c r="C613" s="100"/>
      <c r="D613" s="34">
        <v>36934.239999999998</v>
      </c>
      <c r="E613" s="34">
        <v>48750</v>
      </c>
      <c r="F613" s="26"/>
      <c r="G613" s="26"/>
      <c r="H613" s="34">
        <v>25000</v>
      </c>
      <c r="I613" s="26"/>
      <c r="J613" s="34">
        <v>13250</v>
      </c>
      <c r="K613" s="34">
        <v>1000</v>
      </c>
      <c r="L613" s="34">
        <v>9500</v>
      </c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  <c r="AD613" s="26"/>
      <c r="AE613" s="26"/>
      <c r="AF613" s="26"/>
      <c r="AG613" s="26"/>
      <c r="AH613" s="26"/>
      <c r="AI613" s="34">
        <v>6338</v>
      </c>
      <c r="AJ613" s="26"/>
      <c r="AK613" s="26"/>
      <c r="AL613" s="26"/>
      <c r="AM613" s="26"/>
      <c r="AN613" s="26"/>
      <c r="AO613" s="34">
        <v>6338</v>
      </c>
      <c r="AP613" s="34">
        <v>49134.239999999998</v>
      </c>
      <c r="AQ613" s="26"/>
      <c r="AR613" s="34">
        <v>36934.239999999998</v>
      </c>
      <c r="AS613" s="26"/>
      <c r="AT613" s="34">
        <v>12200</v>
      </c>
      <c r="AU613" s="26"/>
      <c r="AV613" s="34">
        <v>30212</v>
      </c>
      <c r="AW613" s="34"/>
      <c r="AX613" s="34"/>
      <c r="AY613" s="34"/>
      <c r="AZ613" s="34"/>
      <c r="BA613" s="34"/>
      <c r="BB613" s="34"/>
      <c r="BC613" s="34"/>
      <c r="BD613" s="34"/>
      <c r="BE613" s="34"/>
      <c r="BF613" s="34"/>
      <c r="BG613" s="34"/>
      <c r="BH613" s="34"/>
      <c r="BI613" s="34"/>
      <c r="BJ613" s="34"/>
      <c r="BK613" s="34"/>
      <c r="BL613" s="34"/>
      <c r="BM613" s="34"/>
      <c r="BN613" s="34"/>
      <c r="BO613" s="34"/>
      <c r="BP613" s="34"/>
      <c r="BQ613" s="34"/>
      <c r="BR613" s="63">
        <f t="shared" ref="BR613:BV613" si="309">SUM(BR614)</f>
        <v>10725</v>
      </c>
      <c r="BS613" s="63"/>
      <c r="BT613" s="63">
        <f t="shared" si="309"/>
        <v>2486.25</v>
      </c>
      <c r="BU613" s="63">
        <f t="shared" si="309"/>
        <v>1413.75</v>
      </c>
      <c r="BV613" s="63">
        <f t="shared" si="309"/>
        <v>1023.75</v>
      </c>
      <c r="BW613">
        <f t="shared" si="294"/>
        <v>0</v>
      </c>
      <c r="BX613">
        <f t="shared" si="295"/>
        <v>0</v>
      </c>
      <c r="BY613">
        <f t="shared" si="296"/>
        <v>0</v>
      </c>
      <c r="BZ613">
        <f t="shared" si="297"/>
        <v>0</v>
      </c>
      <c r="CA613">
        <f t="shared" si="298"/>
        <v>0</v>
      </c>
      <c r="CB613">
        <f t="shared" si="299"/>
        <v>0</v>
      </c>
    </row>
    <row r="614" spans="1:80" ht="11.1" hidden="1" customHeight="1" outlineLevel="4" x14ac:dyDescent="0.2">
      <c r="A614" s="14" t="s">
        <v>610</v>
      </c>
      <c r="B614" s="64">
        <f t="shared" si="300"/>
        <v>1</v>
      </c>
      <c r="C614" s="37"/>
      <c r="D614" s="17">
        <v>36934.239999999998</v>
      </c>
      <c r="E614" s="17">
        <v>48750</v>
      </c>
      <c r="F614" s="13"/>
      <c r="G614" s="13"/>
      <c r="H614" s="17">
        <v>25000</v>
      </c>
      <c r="I614" s="13"/>
      <c r="J614" s="17">
        <v>13250</v>
      </c>
      <c r="K614" s="17">
        <v>1000</v>
      </c>
      <c r="L614" s="17">
        <v>9500</v>
      </c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7">
        <v>6338</v>
      </c>
      <c r="AJ614" s="13"/>
      <c r="AK614" s="13"/>
      <c r="AL614" s="13"/>
      <c r="AM614" s="13"/>
      <c r="AN614" s="13"/>
      <c r="AO614" s="17">
        <v>6338</v>
      </c>
      <c r="AP614" s="17">
        <v>49134.239999999998</v>
      </c>
      <c r="AQ614" s="13"/>
      <c r="AR614" s="17">
        <v>36934.239999999998</v>
      </c>
      <c r="AS614" s="13"/>
      <c r="AT614" s="17">
        <v>12200</v>
      </c>
      <c r="AU614" s="13"/>
      <c r="AV614" s="17">
        <v>30212</v>
      </c>
      <c r="AW614" s="93"/>
      <c r="AX614" s="93"/>
      <c r="AY614" s="93"/>
      <c r="AZ614" s="93"/>
      <c r="BA614" s="93"/>
      <c r="BB614" s="93"/>
      <c r="BC614" s="93"/>
      <c r="BD614" s="93"/>
      <c r="BE614" s="93"/>
      <c r="BF614" s="93"/>
      <c r="BG614" s="93"/>
      <c r="BH614" s="93"/>
      <c r="BI614" s="93"/>
      <c r="BJ614" s="93"/>
      <c r="BK614" s="93"/>
      <c r="BL614" s="93"/>
      <c r="BM614" s="93"/>
      <c r="BN614" s="93"/>
      <c r="BO614" s="93"/>
      <c r="BP614" s="93"/>
      <c r="BQ614" s="93"/>
      <c r="BR614">
        <f>SUMIF('ОПС ЯН'!$A$5:$A$375,A614,'ОПС ЯН'!$B$5:$B$375)</f>
        <v>10725</v>
      </c>
      <c r="BT614">
        <f>SUMIF('ФОМС ЯН'!$A$5:$A$360,A614,'ФОМС ЯН'!$B$5:$B$360)</f>
        <v>2486.25</v>
      </c>
      <c r="BU614">
        <f>SUMIF('ФСС ЯН'!$A$5:$A$375,A614,'ФСС ЯН'!$B$5:$B$375)</f>
        <v>1413.75</v>
      </c>
      <c r="BV614">
        <f>SUMIF('ФСС НС ЯН'!$A$5:$A$375,A614,'ФСС НС ЯН'!$B$5:$B$375)</f>
        <v>1023.75</v>
      </c>
      <c r="BW614">
        <f t="shared" si="294"/>
        <v>0</v>
      </c>
      <c r="BX614">
        <f t="shared" si="295"/>
        <v>0</v>
      </c>
      <c r="BY614">
        <f t="shared" si="296"/>
        <v>0</v>
      </c>
      <c r="BZ614">
        <f t="shared" si="297"/>
        <v>0</v>
      </c>
      <c r="CA614">
        <f t="shared" si="298"/>
        <v>0</v>
      </c>
      <c r="CB614">
        <f t="shared" si="299"/>
        <v>0</v>
      </c>
    </row>
    <row r="615" spans="1:80" s="27" customFormat="1" ht="11.1" hidden="1" customHeight="1" outlineLevel="3" x14ac:dyDescent="0.2">
      <c r="A615" s="24" t="s">
        <v>611</v>
      </c>
      <c r="B615" s="63">
        <f>SUM(B616:B617)</f>
        <v>2</v>
      </c>
      <c r="C615" s="100"/>
      <c r="D615" s="34">
        <v>68838.460000000006</v>
      </c>
      <c r="E615" s="34">
        <v>100536.24</v>
      </c>
      <c r="F615" s="26"/>
      <c r="G615" s="26"/>
      <c r="H615" s="34">
        <v>48437.5</v>
      </c>
      <c r="I615" s="26"/>
      <c r="J615" s="34">
        <v>13250</v>
      </c>
      <c r="K615" s="34">
        <v>1937.5</v>
      </c>
      <c r="L615" s="34">
        <v>18406.25</v>
      </c>
      <c r="M615" s="34">
        <v>4882.83</v>
      </c>
      <c r="N615" s="34">
        <v>3125</v>
      </c>
      <c r="O615" s="34">
        <v>3125</v>
      </c>
      <c r="P615" s="26"/>
      <c r="Q615" s="26"/>
      <c r="R615" s="25"/>
      <c r="S615" s="34">
        <v>2372.16</v>
      </c>
      <c r="T615" s="26"/>
      <c r="U615" s="26"/>
      <c r="V615" s="26"/>
      <c r="W615" s="26"/>
      <c r="X615" s="25"/>
      <c r="Y615" s="26"/>
      <c r="Z615" s="26"/>
      <c r="AA615" s="26"/>
      <c r="AB615" s="26"/>
      <c r="AC615" s="34">
        <v>5000</v>
      </c>
      <c r="AD615" s="26"/>
      <c r="AE615" s="26"/>
      <c r="AF615" s="26"/>
      <c r="AG615" s="34">
        <v>2400</v>
      </c>
      <c r="AH615" s="34">
        <v>2400</v>
      </c>
      <c r="AI615" s="34">
        <v>13382</v>
      </c>
      <c r="AJ615" s="26"/>
      <c r="AK615" s="26"/>
      <c r="AL615" s="26"/>
      <c r="AM615" s="26"/>
      <c r="AN615" s="26"/>
      <c r="AO615" s="34">
        <v>13382</v>
      </c>
      <c r="AP615" s="34">
        <v>92702.62</v>
      </c>
      <c r="AQ615" s="34">
        <v>2064.16</v>
      </c>
      <c r="AR615" s="34">
        <v>68838.460000000006</v>
      </c>
      <c r="AS615" s="26"/>
      <c r="AT615" s="34">
        <v>21800</v>
      </c>
      <c r="AU615" s="26"/>
      <c r="AV615" s="34">
        <v>63290.080000000002</v>
      </c>
      <c r="AW615" s="34"/>
      <c r="AX615" s="34"/>
      <c r="AY615" s="34"/>
      <c r="AZ615" s="34"/>
      <c r="BA615" s="34"/>
      <c r="BB615" s="34"/>
      <c r="BC615" s="34"/>
      <c r="BD615" s="34"/>
      <c r="BE615" s="34"/>
      <c r="BF615" s="34"/>
      <c r="BG615" s="34"/>
      <c r="BH615" s="34"/>
      <c r="BI615" s="34"/>
      <c r="BJ615" s="34"/>
      <c r="BK615" s="34"/>
      <c r="BL615" s="34"/>
      <c r="BM615" s="34"/>
      <c r="BN615" s="34"/>
      <c r="BO615" s="34"/>
      <c r="BP615" s="34"/>
      <c r="BQ615" s="34"/>
      <c r="BR615" s="63">
        <f t="shared" ref="BR615:BV615" si="310">SUM(BR616:BR617)</f>
        <v>22124.1</v>
      </c>
      <c r="BS615" s="63"/>
      <c r="BT615" s="63">
        <f t="shared" si="310"/>
        <v>5128.7700000000004</v>
      </c>
      <c r="BU615" s="63">
        <f t="shared" si="310"/>
        <v>2916.3599999999997</v>
      </c>
      <c r="BV615" s="63">
        <f t="shared" si="310"/>
        <v>2111.85</v>
      </c>
      <c r="BW615">
        <f t="shared" si="294"/>
        <v>0</v>
      </c>
      <c r="BX615">
        <f t="shared" si="295"/>
        <v>0</v>
      </c>
      <c r="BY615">
        <f t="shared" si="296"/>
        <v>0</v>
      </c>
      <c r="BZ615">
        <f t="shared" si="297"/>
        <v>0</v>
      </c>
      <c r="CA615">
        <f t="shared" si="298"/>
        <v>0</v>
      </c>
      <c r="CB615">
        <f t="shared" si="299"/>
        <v>0</v>
      </c>
    </row>
    <row r="616" spans="1:80" ht="11.1" hidden="1" customHeight="1" outlineLevel="4" x14ac:dyDescent="0.2">
      <c r="A616" s="14" t="s">
        <v>612</v>
      </c>
      <c r="B616" s="64">
        <f t="shared" si="300"/>
        <v>1</v>
      </c>
      <c r="C616" s="37"/>
      <c r="D616" s="17">
        <v>22866.81</v>
      </c>
      <c r="E616" s="17">
        <v>51122.16</v>
      </c>
      <c r="F616" s="13"/>
      <c r="G616" s="13"/>
      <c r="H616" s="17">
        <v>25000</v>
      </c>
      <c r="I616" s="13"/>
      <c r="J616" s="17">
        <v>13250</v>
      </c>
      <c r="K616" s="17">
        <v>1000</v>
      </c>
      <c r="L616" s="17">
        <v>9500</v>
      </c>
      <c r="M616" s="13"/>
      <c r="N616" s="13"/>
      <c r="O616" s="13"/>
      <c r="P616" s="13"/>
      <c r="Q616" s="13"/>
      <c r="R616" s="12"/>
      <c r="S616" s="17">
        <v>2372.16</v>
      </c>
      <c r="T616" s="13"/>
      <c r="U616" s="13"/>
      <c r="V616" s="13"/>
      <c r="W616" s="13"/>
      <c r="X616" s="12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7">
        <v>6646</v>
      </c>
      <c r="AJ616" s="13"/>
      <c r="AK616" s="13"/>
      <c r="AL616" s="13"/>
      <c r="AM616" s="13"/>
      <c r="AN616" s="13"/>
      <c r="AO616" s="17">
        <v>6646</v>
      </c>
      <c r="AP616" s="17">
        <v>35830.97</v>
      </c>
      <c r="AQ616" s="17">
        <v>2064.16</v>
      </c>
      <c r="AR616" s="17">
        <v>22866.81</v>
      </c>
      <c r="AS616" s="13"/>
      <c r="AT616" s="17">
        <v>10900</v>
      </c>
      <c r="AU616" s="13"/>
      <c r="AV616" s="17">
        <v>31512</v>
      </c>
      <c r="AW616" s="93"/>
      <c r="AX616" s="93"/>
      <c r="AY616" s="93"/>
      <c r="AZ616" s="93"/>
      <c r="BA616" s="93"/>
      <c r="BB616" s="93"/>
      <c r="BC616" s="93"/>
      <c r="BD616" s="93"/>
      <c r="BE616" s="93"/>
      <c r="BF616" s="93"/>
      <c r="BG616" s="93"/>
      <c r="BH616" s="93"/>
      <c r="BI616" s="93"/>
      <c r="BJ616" s="93"/>
      <c r="BK616" s="93"/>
      <c r="BL616" s="93"/>
      <c r="BM616" s="93"/>
      <c r="BN616" s="93"/>
      <c r="BO616" s="93"/>
      <c r="BP616" s="93"/>
      <c r="BQ616" s="93"/>
      <c r="BR616">
        <f>SUMIF('ОПС ЯН'!$A$5:$A$375,A616,'ОПС ЯН'!$B$5:$B$375)</f>
        <v>10725</v>
      </c>
      <c r="BT616">
        <f>SUMIF('ФОМС ЯН'!$A$5:$A$360,A616,'ФОМС ЯН'!$B$5:$B$360)</f>
        <v>2486.25</v>
      </c>
      <c r="BU616">
        <f>SUMIF('ФСС ЯН'!$A$5:$A$375,A616,'ФСС ЯН'!$B$5:$B$375)</f>
        <v>1413.75</v>
      </c>
      <c r="BV616">
        <f>SUMIF('ФСС НС ЯН'!$A$5:$A$375,A616,'ФСС НС ЯН'!$B$5:$B$375)</f>
        <v>1023.75</v>
      </c>
      <c r="BW616">
        <f t="shared" si="294"/>
        <v>0</v>
      </c>
      <c r="BX616">
        <f t="shared" si="295"/>
        <v>0</v>
      </c>
      <c r="BY616">
        <f t="shared" si="296"/>
        <v>0</v>
      </c>
      <c r="BZ616">
        <f t="shared" si="297"/>
        <v>0</v>
      </c>
      <c r="CA616">
        <f t="shared" si="298"/>
        <v>0</v>
      </c>
      <c r="CB616">
        <f t="shared" si="299"/>
        <v>0</v>
      </c>
    </row>
    <row r="617" spans="1:80" ht="11.1" hidden="1" customHeight="1" outlineLevel="4" x14ac:dyDescent="0.2">
      <c r="A617" s="14" t="s">
        <v>613</v>
      </c>
      <c r="B617" s="64">
        <f t="shared" si="300"/>
        <v>1</v>
      </c>
      <c r="C617" s="37"/>
      <c r="D617" s="17">
        <v>45971.65</v>
      </c>
      <c r="E617" s="17">
        <v>49414.080000000002</v>
      </c>
      <c r="F617" s="13"/>
      <c r="G617" s="13"/>
      <c r="H617" s="17">
        <v>23437.5</v>
      </c>
      <c r="I617" s="13"/>
      <c r="J617" s="13"/>
      <c r="K617" s="16">
        <v>937.5</v>
      </c>
      <c r="L617" s="17">
        <v>8906.25</v>
      </c>
      <c r="M617" s="17">
        <v>4882.83</v>
      </c>
      <c r="N617" s="17">
        <v>3125</v>
      </c>
      <c r="O617" s="17">
        <v>3125</v>
      </c>
      <c r="P617" s="13"/>
      <c r="Q617" s="13"/>
      <c r="R617" s="13"/>
      <c r="S617" s="13"/>
      <c r="T617" s="13"/>
      <c r="U617" s="13"/>
      <c r="V617" s="13"/>
      <c r="W617" s="13"/>
      <c r="X617" s="12"/>
      <c r="Y617" s="13"/>
      <c r="Z617" s="13"/>
      <c r="AA617" s="13"/>
      <c r="AB617" s="13"/>
      <c r="AC617" s="17">
        <v>5000</v>
      </c>
      <c r="AD617" s="13"/>
      <c r="AE617" s="13"/>
      <c r="AF617" s="13"/>
      <c r="AG617" s="17">
        <v>2400</v>
      </c>
      <c r="AH617" s="17">
        <v>2400</v>
      </c>
      <c r="AI617" s="17">
        <v>6736</v>
      </c>
      <c r="AJ617" s="13"/>
      <c r="AK617" s="13"/>
      <c r="AL617" s="13"/>
      <c r="AM617" s="13"/>
      <c r="AN617" s="13"/>
      <c r="AO617" s="17">
        <v>6736</v>
      </c>
      <c r="AP617" s="17">
        <v>56871.65</v>
      </c>
      <c r="AQ617" s="13"/>
      <c r="AR617" s="17">
        <v>45971.65</v>
      </c>
      <c r="AS617" s="13"/>
      <c r="AT617" s="17">
        <v>10900</v>
      </c>
      <c r="AU617" s="13"/>
      <c r="AV617" s="17">
        <v>31778.080000000002</v>
      </c>
      <c r="AW617" s="93"/>
      <c r="AX617" s="93"/>
      <c r="AY617" s="93"/>
      <c r="AZ617" s="93"/>
      <c r="BA617" s="93"/>
      <c r="BB617" s="93"/>
      <c r="BC617" s="93"/>
      <c r="BD617" s="93"/>
      <c r="BE617" s="93"/>
      <c r="BF617" s="93"/>
      <c r="BG617" s="93"/>
      <c r="BH617" s="93"/>
      <c r="BI617" s="93"/>
      <c r="BJ617" s="93"/>
      <c r="BK617" s="93"/>
      <c r="BL617" s="93"/>
      <c r="BM617" s="93"/>
      <c r="BN617" s="93"/>
      <c r="BO617" s="93"/>
      <c r="BP617" s="93"/>
      <c r="BQ617" s="93"/>
      <c r="BR617">
        <f>SUMIF('ОПС ЯН'!$A$5:$A$375,A617,'ОПС ЯН'!$B$5:$B$375)</f>
        <v>11399.1</v>
      </c>
      <c r="BT617">
        <f>SUMIF('ФОМС ЯН'!$A$5:$A$360,A617,'ФОМС ЯН'!$B$5:$B$360)</f>
        <v>2642.52</v>
      </c>
      <c r="BU617">
        <f>SUMIF('ФСС ЯН'!$A$5:$A$375,A617,'ФСС ЯН'!$B$5:$B$375)</f>
        <v>1502.61</v>
      </c>
      <c r="BV617">
        <f>SUMIF('ФСС НС ЯН'!$A$5:$A$375,A617,'ФСС НС ЯН'!$B$5:$B$375)</f>
        <v>1088.0999999999999</v>
      </c>
      <c r="BW617">
        <f t="shared" si="294"/>
        <v>0</v>
      </c>
      <c r="BX617">
        <f t="shared" si="295"/>
        <v>0</v>
      </c>
      <c r="BY617">
        <f t="shared" si="296"/>
        <v>0</v>
      </c>
      <c r="BZ617">
        <f t="shared" si="297"/>
        <v>0</v>
      </c>
      <c r="CA617">
        <f t="shared" si="298"/>
        <v>0</v>
      </c>
      <c r="CB617">
        <f t="shared" si="299"/>
        <v>0</v>
      </c>
    </row>
    <row r="618" spans="1:80" s="27" customFormat="1" ht="11.1" hidden="1" customHeight="1" outlineLevel="3" x14ac:dyDescent="0.2">
      <c r="A618" s="24" t="s">
        <v>614</v>
      </c>
      <c r="B618" s="63">
        <f>SUM(B619:B624)</f>
        <v>6</v>
      </c>
      <c r="C618" s="100"/>
      <c r="D618" s="34">
        <v>246189.73</v>
      </c>
      <c r="E618" s="34">
        <v>315432.86</v>
      </c>
      <c r="F618" s="26"/>
      <c r="G618" s="34">
        <v>113100</v>
      </c>
      <c r="H618" s="34">
        <v>63075</v>
      </c>
      <c r="I618" s="26"/>
      <c r="J618" s="34">
        <v>7561.09</v>
      </c>
      <c r="K618" s="34">
        <v>7047</v>
      </c>
      <c r="L618" s="34">
        <v>30375</v>
      </c>
      <c r="M618" s="34">
        <v>11418.82</v>
      </c>
      <c r="N618" s="34">
        <v>10875</v>
      </c>
      <c r="O618" s="34">
        <v>10875</v>
      </c>
      <c r="P618" s="26"/>
      <c r="Q618" s="26"/>
      <c r="R618" s="25"/>
      <c r="S618" s="34">
        <v>9115.89</v>
      </c>
      <c r="T618" s="26"/>
      <c r="U618" s="34">
        <v>27990.06</v>
      </c>
      <c r="V618" s="25"/>
      <c r="W618" s="26"/>
      <c r="X618" s="25"/>
      <c r="Y618" s="26"/>
      <c r="Z618" s="26"/>
      <c r="AA618" s="26"/>
      <c r="AB618" s="26"/>
      <c r="AC618" s="34">
        <v>24000</v>
      </c>
      <c r="AD618" s="26"/>
      <c r="AE618" s="26"/>
      <c r="AF618" s="26"/>
      <c r="AG618" s="34">
        <v>10880</v>
      </c>
      <c r="AH618" s="34">
        <v>10880</v>
      </c>
      <c r="AI618" s="34">
        <v>42057</v>
      </c>
      <c r="AJ618" s="26"/>
      <c r="AK618" s="26"/>
      <c r="AL618" s="26"/>
      <c r="AM618" s="26"/>
      <c r="AN618" s="26"/>
      <c r="AO618" s="34">
        <v>42057</v>
      </c>
      <c r="AP618" s="34">
        <v>346035.68</v>
      </c>
      <c r="AQ618" s="34">
        <v>32645.95</v>
      </c>
      <c r="AR618" s="34">
        <v>246189.73</v>
      </c>
      <c r="AS618" s="26"/>
      <c r="AT618" s="34">
        <v>67200</v>
      </c>
      <c r="AU618" s="26"/>
      <c r="AV618" s="34">
        <v>173529.91</v>
      </c>
      <c r="AW618" s="34"/>
      <c r="AX618" s="34"/>
      <c r="AY618" s="34"/>
      <c r="AZ618" s="34"/>
      <c r="BA618" s="34"/>
      <c r="BB618" s="34"/>
      <c r="BC618" s="34"/>
      <c r="BD618" s="34"/>
      <c r="BE618" s="34"/>
      <c r="BF618" s="34"/>
      <c r="BG618" s="34"/>
      <c r="BH618" s="34"/>
      <c r="BI618" s="34"/>
      <c r="BJ618" s="34"/>
      <c r="BK618" s="34"/>
      <c r="BL618" s="34"/>
      <c r="BM618" s="34"/>
      <c r="BN618" s="34"/>
      <c r="BO618" s="34"/>
      <c r="BP618" s="34"/>
      <c r="BQ618" s="34"/>
      <c r="BR618" s="63">
        <f t="shared" ref="BR618:BV618" si="311">SUM(BR619:BR624)</f>
        <v>69783.350000000006</v>
      </c>
      <c r="BS618" s="63"/>
      <c r="BT618" s="63">
        <f t="shared" si="311"/>
        <v>16177.029999999999</v>
      </c>
      <c r="BU618" s="63">
        <f t="shared" si="311"/>
        <v>9198.7199999999993</v>
      </c>
      <c r="BV618" s="63">
        <f t="shared" si="311"/>
        <v>6661.15</v>
      </c>
      <c r="BW618">
        <f t="shared" si="294"/>
        <v>0</v>
      </c>
      <c r="BX618">
        <f t="shared" si="295"/>
        <v>0</v>
      </c>
      <c r="BY618">
        <f t="shared" si="296"/>
        <v>0</v>
      </c>
      <c r="BZ618">
        <f t="shared" si="297"/>
        <v>0</v>
      </c>
      <c r="CA618">
        <f t="shared" si="298"/>
        <v>0</v>
      </c>
      <c r="CB618">
        <f t="shared" si="299"/>
        <v>0</v>
      </c>
    </row>
    <row r="619" spans="1:80" ht="11.1" hidden="1" customHeight="1" outlineLevel="4" x14ac:dyDescent="0.2">
      <c r="A619" s="14" t="s">
        <v>615</v>
      </c>
      <c r="B619" s="64">
        <f t="shared" si="300"/>
        <v>1</v>
      </c>
      <c r="C619" s="37"/>
      <c r="D619" s="17">
        <v>46178.91</v>
      </c>
      <c r="E619" s="17">
        <v>50640.19</v>
      </c>
      <c r="F619" s="13"/>
      <c r="G619" s="13"/>
      <c r="H619" s="17">
        <v>28275</v>
      </c>
      <c r="I619" s="13"/>
      <c r="J619" s="17">
        <v>3211.09</v>
      </c>
      <c r="K619" s="17">
        <v>1131</v>
      </c>
      <c r="L619" s="17">
        <v>4875</v>
      </c>
      <c r="M619" s="16">
        <v>815.63</v>
      </c>
      <c r="N619" s="17">
        <v>2175</v>
      </c>
      <c r="O619" s="17">
        <v>2175</v>
      </c>
      <c r="P619" s="13"/>
      <c r="Q619" s="13"/>
      <c r="R619" s="12"/>
      <c r="S619" s="17">
        <v>3982.47</v>
      </c>
      <c r="T619" s="13"/>
      <c r="U619" s="13"/>
      <c r="V619" s="13"/>
      <c r="W619" s="13"/>
      <c r="X619" s="12"/>
      <c r="Y619" s="13"/>
      <c r="Z619" s="13"/>
      <c r="AA619" s="13"/>
      <c r="AB619" s="13"/>
      <c r="AC619" s="17">
        <v>4000</v>
      </c>
      <c r="AD619" s="13"/>
      <c r="AE619" s="13"/>
      <c r="AF619" s="13"/>
      <c r="AG619" s="17">
        <v>2080</v>
      </c>
      <c r="AH619" s="17">
        <v>2080</v>
      </c>
      <c r="AI619" s="17">
        <v>6490</v>
      </c>
      <c r="AJ619" s="13"/>
      <c r="AK619" s="13"/>
      <c r="AL619" s="13"/>
      <c r="AM619" s="13"/>
      <c r="AN619" s="13"/>
      <c r="AO619" s="17">
        <v>6490</v>
      </c>
      <c r="AP619" s="17">
        <v>56007.38</v>
      </c>
      <c r="AQ619" s="17">
        <v>3828.47</v>
      </c>
      <c r="AR619" s="17">
        <v>46178.91</v>
      </c>
      <c r="AS619" s="13"/>
      <c r="AT619" s="17">
        <v>6000</v>
      </c>
      <c r="AU619" s="13"/>
      <c r="AV619" s="17">
        <v>34321.72</v>
      </c>
      <c r="AW619" s="93"/>
      <c r="AX619" s="93"/>
      <c r="AY619" s="93"/>
      <c r="AZ619" s="93"/>
      <c r="BA619" s="93"/>
      <c r="BB619" s="93"/>
      <c r="BC619" s="93"/>
      <c r="BD619" s="93"/>
      <c r="BE619" s="93"/>
      <c r="BF619" s="93"/>
      <c r="BG619" s="93"/>
      <c r="BH619" s="93"/>
      <c r="BI619" s="93"/>
      <c r="BJ619" s="93"/>
      <c r="BK619" s="93"/>
      <c r="BL619" s="93"/>
      <c r="BM619" s="93"/>
      <c r="BN619" s="93"/>
      <c r="BO619" s="93"/>
      <c r="BP619" s="93"/>
      <c r="BQ619" s="93"/>
      <c r="BR619">
        <f>SUMIF('ОПС ЯН'!$A$5:$A$375,A619,'ОПС ЯН'!$B$5:$B$375)</f>
        <v>10722.3</v>
      </c>
      <c r="BT619">
        <f>SUMIF('ФОМС ЯН'!$A$5:$A$360,A619,'ФОМС ЯН'!$B$5:$B$360)</f>
        <v>2485.62</v>
      </c>
      <c r="BU619">
        <f>SUMIF('ФСС ЯН'!$A$5:$A$375,A619,'ФСС ЯН'!$B$5:$B$375)</f>
        <v>1413.39</v>
      </c>
      <c r="BV619">
        <f>SUMIF('ФСС НС ЯН'!$A$5:$A$375,A619,'ФСС НС ЯН'!$B$5:$B$375)</f>
        <v>1023.49</v>
      </c>
      <c r="BW619">
        <f t="shared" si="294"/>
        <v>0</v>
      </c>
      <c r="BX619">
        <f t="shared" si="295"/>
        <v>0</v>
      </c>
      <c r="BY619">
        <f t="shared" si="296"/>
        <v>0</v>
      </c>
      <c r="BZ619">
        <f t="shared" si="297"/>
        <v>0</v>
      </c>
      <c r="CA619">
        <f t="shared" si="298"/>
        <v>0</v>
      </c>
      <c r="CB619">
        <f t="shared" si="299"/>
        <v>0</v>
      </c>
    </row>
    <row r="620" spans="1:80" ht="11.1" hidden="1" customHeight="1" outlineLevel="4" x14ac:dyDescent="0.2">
      <c r="A620" s="14" t="s">
        <v>616</v>
      </c>
      <c r="B620" s="64">
        <f t="shared" si="300"/>
        <v>1</v>
      </c>
      <c r="C620" s="37"/>
      <c r="D620" s="17">
        <v>34029.18</v>
      </c>
      <c r="E620" s="17">
        <v>56893.31</v>
      </c>
      <c r="F620" s="13"/>
      <c r="G620" s="17">
        <v>30450</v>
      </c>
      <c r="H620" s="13"/>
      <c r="I620" s="13"/>
      <c r="J620" s="17">
        <v>3045</v>
      </c>
      <c r="K620" s="17">
        <v>1218</v>
      </c>
      <c r="L620" s="17">
        <v>5250</v>
      </c>
      <c r="M620" s="17">
        <v>2446.89</v>
      </c>
      <c r="N620" s="17">
        <v>2175</v>
      </c>
      <c r="O620" s="17">
        <v>2175</v>
      </c>
      <c r="P620" s="13"/>
      <c r="Q620" s="13"/>
      <c r="R620" s="12"/>
      <c r="S620" s="17">
        <v>5133.42</v>
      </c>
      <c r="T620" s="13"/>
      <c r="U620" s="13"/>
      <c r="V620" s="12"/>
      <c r="W620" s="13"/>
      <c r="X620" s="12"/>
      <c r="Y620" s="13"/>
      <c r="Z620" s="13"/>
      <c r="AA620" s="13"/>
      <c r="AB620" s="13"/>
      <c r="AC620" s="17">
        <v>5000</v>
      </c>
      <c r="AD620" s="13"/>
      <c r="AE620" s="13"/>
      <c r="AF620" s="13"/>
      <c r="AG620" s="17">
        <v>1280</v>
      </c>
      <c r="AH620" s="17">
        <v>1280</v>
      </c>
      <c r="AI620" s="17">
        <v>7563</v>
      </c>
      <c r="AJ620" s="13"/>
      <c r="AK620" s="13"/>
      <c r="AL620" s="13"/>
      <c r="AM620" s="13"/>
      <c r="AN620" s="13"/>
      <c r="AO620" s="17">
        <v>7563</v>
      </c>
      <c r="AP620" s="17">
        <v>53795.6</v>
      </c>
      <c r="AQ620" s="17">
        <v>4466.42</v>
      </c>
      <c r="AR620" s="17">
        <v>34029.18</v>
      </c>
      <c r="AS620" s="13"/>
      <c r="AT620" s="17">
        <v>15300</v>
      </c>
      <c r="AU620" s="13"/>
      <c r="AV620" s="17">
        <v>29563.89</v>
      </c>
      <c r="AW620" s="93"/>
      <c r="AX620" s="93"/>
      <c r="AY620" s="93"/>
      <c r="AZ620" s="93"/>
      <c r="BA620" s="93"/>
      <c r="BB620" s="93"/>
      <c r="BC620" s="93"/>
      <c r="BD620" s="93"/>
      <c r="BE620" s="93"/>
      <c r="BF620" s="93"/>
      <c r="BG620" s="93"/>
      <c r="BH620" s="93"/>
      <c r="BI620" s="93"/>
      <c r="BJ620" s="93"/>
      <c r="BK620" s="93"/>
      <c r="BL620" s="93"/>
      <c r="BM620" s="93"/>
      <c r="BN620" s="93"/>
      <c r="BO620" s="93"/>
      <c r="BP620" s="93"/>
      <c r="BQ620" s="93"/>
      <c r="BR620">
        <f>SUMIF('ОПС ЯН'!$A$5:$A$375,A620,'ОПС ЯН'!$B$5:$B$375)</f>
        <v>11668.78</v>
      </c>
      <c r="BT620">
        <f>SUMIF('ФОМС ЯН'!$A$5:$A$360,A620,'ФОМС ЯН'!$B$5:$B$360)</f>
        <v>2705.03</v>
      </c>
      <c r="BU620">
        <f>SUMIF('ФСС ЯН'!$A$5:$A$375,A620,'ФСС ЯН'!$B$5:$B$375)</f>
        <v>1538.16</v>
      </c>
      <c r="BV620">
        <f>SUMIF('ФСС НС ЯН'!$A$5:$A$375,A620,'ФСС НС ЯН'!$B$5:$B$375)</f>
        <v>1113.8399999999999</v>
      </c>
      <c r="BW620">
        <f t="shared" si="294"/>
        <v>0</v>
      </c>
      <c r="BX620">
        <f t="shared" si="295"/>
        <v>0</v>
      </c>
      <c r="BY620">
        <f t="shared" si="296"/>
        <v>0</v>
      </c>
      <c r="BZ620">
        <f t="shared" si="297"/>
        <v>0</v>
      </c>
      <c r="CA620">
        <f t="shared" si="298"/>
        <v>0</v>
      </c>
      <c r="CB620">
        <f t="shared" si="299"/>
        <v>0</v>
      </c>
    </row>
    <row r="621" spans="1:80" ht="11.1" hidden="1" customHeight="1" outlineLevel="4" x14ac:dyDescent="0.2">
      <c r="A621" s="14" t="s">
        <v>617</v>
      </c>
      <c r="B621" s="64">
        <f t="shared" si="300"/>
        <v>1</v>
      </c>
      <c r="C621" s="37"/>
      <c r="D621" s="17">
        <v>48036.18</v>
      </c>
      <c r="E621" s="17">
        <v>53988.89</v>
      </c>
      <c r="F621" s="13"/>
      <c r="G621" s="13"/>
      <c r="H621" s="17">
        <v>34800</v>
      </c>
      <c r="I621" s="13"/>
      <c r="J621" s="13"/>
      <c r="K621" s="17">
        <v>1392</v>
      </c>
      <c r="L621" s="17">
        <v>6000</v>
      </c>
      <c r="M621" s="17">
        <v>2446.89</v>
      </c>
      <c r="N621" s="17">
        <v>2175</v>
      </c>
      <c r="O621" s="17">
        <v>2175</v>
      </c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7">
        <v>5000</v>
      </c>
      <c r="AD621" s="13"/>
      <c r="AE621" s="13"/>
      <c r="AF621" s="13"/>
      <c r="AG621" s="17">
        <v>2560</v>
      </c>
      <c r="AH621" s="17">
        <v>2560</v>
      </c>
      <c r="AI621" s="17">
        <v>7351</v>
      </c>
      <c r="AJ621" s="13"/>
      <c r="AK621" s="13"/>
      <c r="AL621" s="13"/>
      <c r="AM621" s="13"/>
      <c r="AN621" s="13"/>
      <c r="AO621" s="17">
        <v>7351</v>
      </c>
      <c r="AP621" s="17">
        <v>63336.18</v>
      </c>
      <c r="AQ621" s="13"/>
      <c r="AR621" s="17">
        <v>48036.18</v>
      </c>
      <c r="AS621" s="13"/>
      <c r="AT621" s="17">
        <v>15300</v>
      </c>
      <c r="AU621" s="13"/>
      <c r="AV621" s="17">
        <v>31337.89</v>
      </c>
      <c r="AW621" s="93"/>
      <c r="AX621" s="93"/>
      <c r="AY621" s="93"/>
      <c r="AZ621" s="93"/>
      <c r="BA621" s="93"/>
      <c r="BB621" s="93"/>
      <c r="BC621" s="93"/>
      <c r="BD621" s="93"/>
      <c r="BE621" s="93"/>
      <c r="BF621" s="93"/>
      <c r="BG621" s="93"/>
      <c r="BH621" s="93"/>
      <c r="BI621" s="93"/>
      <c r="BJ621" s="93"/>
      <c r="BK621" s="93"/>
      <c r="BL621" s="93"/>
      <c r="BM621" s="93"/>
      <c r="BN621" s="93"/>
      <c r="BO621" s="93"/>
      <c r="BP621" s="93"/>
      <c r="BQ621" s="93"/>
      <c r="BR621">
        <f>SUMIF('ОПС ЯН'!$A$5:$A$375,A621,'ОПС ЯН'!$B$5:$B$375)</f>
        <v>12440.76</v>
      </c>
      <c r="BT621">
        <f>SUMIF('ФОМС ЯН'!$A$5:$A$360,A621,'ФОМС ЯН'!$B$5:$B$360)</f>
        <v>2883.99</v>
      </c>
      <c r="BU621">
        <f>SUMIF('ФСС ЯН'!$A$5:$A$375,A621,'ФСС ЯН'!$B$5:$B$375)</f>
        <v>1639.92</v>
      </c>
      <c r="BV621">
        <f>SUMIF('ФСС НС ЯН'!$A$5:$A$375,A621,'ФСС НС ЯН'!$B$5:$B$375)</f>
        <v>1187.53</v>
      </c>
      <c r="BW621">
        <f t="shared" si="294"/>
        <v>0</v>
      </c>
      <c r="BX621">
        <f t="shared" si="295"/>
        <v>0</v>
      </c>
      <c r="BY621">
        <f t="shared" si="296"/>
        <v>0</v>
      </c>
      <c r="BZ621">
        <f t="shared" si="297"/>
        <v>0</v>
      </c>
      <c r="CA621">
        <f t="shared" si="298"/>
        <v>0</v>
      </c>
      <c r="CB621">
        <f t="shared" si="299"/>
        <v>0</v>
      </c>
    </row>
    <row r="622" spans="1:80" ht="11.1" hidden="1" customHeight="1" outlineLevel="4" x14ac:dyDescent="0.2">
      <c r="A622" s="14" t="s">
        <v>618</v>
      </c>
      <c r="B622" s="64">
        <f t="shared" si="300"/>
        <v>1</v>
      </c>
      <c r="C622" s="37"/>
      <c r="D622" s="17">
        <v>33466</v>
      </c>
      <c r="E622" s="17">
        <v>53988.89</v>
      </c>
      <c r="F622" s="13"/>
      <c r="G622" s="17">
        <v>34800</v>
      </c>
      <c r="H622" s="13"/>
      <c r="I622" s="13"/>
      <c r="J622" s="13"/>
      <c r="K622" s="17">
        <v>1392</v>
      </c>
      <c r="L622" s="17">
        <v>6000</v>
      </c>
      <c r="M622" s="17">
        <v>2446.89</v>
      </c>
      <c r="N622" s="17">
        <v>2175</v>
      </c>
      <c r="O622" s="17">
        <v>2175</v>
      </c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7">
        <v>5000</v>
      </c>
      <c r="AD622" s="13"/>
      <c r="AE622" s="13"/>
      <c r="AF622" s="13"/>
      <c r="AG622" s="17">
        <v>2400</v>
      </c>
      <c r="AH622" s="17">
        <v>2400</v>
      </c>
      <c r="AI622" s="17">
        <v>7331</v>
      </c>
      <c r="AJ622" s="13"/>
      <c r="AK622" s="13"/>
      <c r="AL622" s="13"/>
      <c r="AM622" s="13"/>
      <c r="AN622" s="13"/>
      <c r="AO622" s="17">
        <v>7331</v>
      </c>
      <c r="AP622" s="17">
        <v>48766</v>
      </c>
      <c r="AQ622" s="13"/>
      <c r="AR622" s="17">
        <v>33466</v>
      </c>
      <c r="AS622" s="13"/>
      <c r="AT622" s="17">
        <v>15300</v>
      </c>
      <c r="AU622" s="13"/>
      <c r="AV622" s="17">
        <v>31357.89</v>
      </c>
      <c r="AW622" s="93"/>
      <c r="AX622" s="93"/>
      <c r="AY622" s="93"/>
      <c r="AZ622" s="93"/>
      <c r="BA622" s="93"/>
      <c r="BB622" s="93"/>
      <c r="BC622" s="93"/>
      <c r="BD622" s="93"/>
      <c r="BE622" s="93"/>
      <c r="BF622" s="93"/>
      <c r="BG622" s="93"/>
      <c r="BH622" s="93"/>
      <c r="BI622" s="93"/>
      <c r="BJ622" s="93"/>
      <c r="BK622" s="93"/>
      <c r="BL622" s="93"/>
      <c r="BM622" s="93"/>
      <c r="BN622" s="93"/>
      <c r="BO622" s="93"/>
      <c r="BP622" s="93"/>
      <c r="BQ622" s="93"/>
      <c r="BR622">
        <f>SUMIF('ОПС ЯН'!$A$5:$A$375,A622,'ОПС ЯН'!$B$5:$B$375)</f>
        <v>12405.56</v>
      </c>
      <c r="BT622">
        <f>SUMIF('ФОМС ЯН'!$A$5:$A$360,A622,'ФОМС ЯН'!$B$5:$B$360)</f>
        <v>2875.83</v>
      </c>
      <c r="BU622">
        <f>SUMIF('ФСС ЯН'!$A$5:$A$375,A622,'ФСС ЯН'!$B$5:$B$375)</f>
        <v>1635.28</v>
      </c>
      <c r="BV622">
        <f>SUMIF('ФСС НС ЯН'!$A$5:$A$375,A622,'ФСС НС ЯН'!$B$5:$B$375)</f>
        <v>1184.17</v>
      </c>
      <c r="BW622">
        <f t="shared" si="294"/>
        <v>0</v>
      </c>
      <c r="BX622">
        <f t="shared" si="295"/>
        <v>0</v>
      </c>
      <c r="BY622">
        <f t="shared" si="296"/>
        <v>0</v>
      </c>
      <c r="BZ622">
        <f t="shared" si="297"/>
        <v>0</v>
      </c>
      <c r="CA622">
        <f t="shared" si="298"/>
        <v>0</v>
      </c>
      <c r="CB622">
        <f t="shared" si="299"/>
        <v>0</v>
      </c>
    </row>
    <row r="623" spans="1:80" ht="11.1" hidden="1" customHeight="1" outlineLevel="4" x14ac:dyDescent="0.2">
      <c r="A623" s="14" t="s">
        <v>619</v>
      </c>
      <c r="B623" s="64">
        <f t="shared" si="300"/>
        <v>1</v>
      </c>
      <c r="C623" s="37"/>
      <c r="D623" s="17">
        <v>33479.550000000003</v>
      </c>
      <c r="E623" s="17">
        <v>53988.89</v>
      </c>
      <c r="F623" s="13"/>
      <c r="G623" s="17">
        <v>34800</v>
      </c>
      <c r="H623" s="13"/>
      <c r="I623" s="13"/>
      <c r="J623" s="13"/>
      <c r="K623" s="17">
        <v>1392</v>
      </c>
      <c r="L623" s="17">
        <v>6000</v>
      </c>
      <c r="M623" s="17">
        <v>2446.89</v>
      </c>
      <c r="N623" s="17">
        <v>2175</v>
      </c>
      <c r="O623" s="17">
        <v>2175</v>
      </c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7">
        <v>5000</v>
      </c>
      <c r="AD623" s="13"/>
      <c r="AE623" s="13"/>
      <c r="AF623" s="13"/>
      <c r="AG623" s="17">
        <v>2560</v>
      </c>
      <c r="AH623" s="17">
        <v>2560</v>
      </c>
      <c r="AI623" s="17">
        <v>7351</v>
      </c>
      <c r="AJ623" s="13"/>
      <c r="AK623" s="13"/>
      <c r="AL623" s="13"/>
      <c r="AM623" s="13"/>
      <c r="AN623" s="13"/>
      <c r="AO623" s="17">
        <v>7351</v>
      </c>
      <c r="AP623" s="17">
        <v>48779.55</v>
      </c>
      <c r="AQ623" s="13"/>
      <c r="AR623" s="17">
        <v>33479.550000000003</v>
      </c>
      <c r="AS623" s="13"/>
      <c r="AT623" s="17">
        <v>15300</v>
      </c>
      <c r="AU623" s="13"/>
      <c r="AV623" s="17">
        <v>31337.89</v>
      </c>
      <c r="AW623" s="93"/>
      <c r="AX623" s="93"/>
      <c r="AY623" s="93"/>
      <c r="AZ623" s="93"/>
      <c r="BA623" s="93"/>
      <c r="BB623" s="93"/>
      <c r="BC623" s="93"/>
      <c r="BD623" s="93"/>
      <c r="BE623" s="93"/>
      <c r="BF623" s="93"/>
      <c r="BG623" s="93"/>
      <c r="BH623" s="93"/>
      <c r="BI623" s="93"/>
      <c r="BJ623" s="93"/>
      <c r="BK623" s="93"/>
      <c r="BL623" s="93"/>
      <c r="BM623" s="93"/>
      <c r="BN623" s="93"/>
      <c r="BO623" s="93"/>
      <c r="BP623" s="93"/>
      <c r="BQ623" s="93"/>
      <c r="BR623">
        <f>SUMIF('ОПС ЯН'!$A$5:$A$375,A623,'ОПС ЯН'!$B$5:$B$375)</f>
        <v>12440.76</v>
      </c>
      <c r="BT623">
        <f>SUMIF('ФОМС ЯН'!$A$5:$A$360,A623,'ФОМС ЯН'!$B$5:$B$360)</f>
        <v>2883.99</v>
      </c>
      <c r="BU623">
        <f>SUMIF('ФСС ЯН'!$A$5:$A$375,A623,'ФСС ЯН'!$B$5:$B$375)</f>
        <v>1639.92</v>
      </c>
      <c r="BV623">
        <f>SUMIF('ФСС НС ЯН'!$A$5:$A$375,A623,'ФСС НС ЯН'!$B$5:$B$375)</f>
        <v>1187.53</v>
      </c>
      <c r="BW623">
        <f t="shared" si="294"/>
        <v>0</v>
      </c>
      <c r="BX623">
        <f t="shared" si="295"/>
        <v>0</v>
      </c>
      <c r="BY623">
        <f t="shared" si="296"/>
        <v>0</v>
      </c>
      <c r="BZ623">
        <f t="shared" si="297"/>
        <v>0</v>
      </c>
      <c r="CA623">
        <f t="shared" si="298"/>
        <v>0</v>
      </c>
      <c r="CB623">
        <f t="shared" si="299"/>
        <v>0</v>
      </c>
    </row>
    <row r="624" spans="1:80" ht="11.1" hidden="1" customHeight="1" outlineLevel="4" x14ac:dyDescent="0.2">
      <c r="A624" s="14" t="s">
        <v>620</v>
      </c>
      <c r="B624" s="64">
        <f t="shared" si="300"/>
        <v>1</v>
      </c>
      <c r="C624" s="37"/>
      <c r="D624" s="17">
        <v>50999.91</v>
      </c>
      <c r="E624" s="17">
        <v>45932.69</v>
      </c>
      <c r="F624" s="13"/>
      <c r="G624" s="17">
        <v>13050</v>
      </c>
      <c r="H624" s="13"/>
      <c r="I624" s="13"/>
      <c r="J624" s="17">
        <v>1305</v>
      </c>
      <c r="K624" s="16">
        <v>522</v>
      </c>
      <c r="L624" s="17">
        <v>2250</v>
      </c>
      <c r="M624" s="16">
        <v>815.63</v>
      </c>
      <c r="N624" s="13"/>
      <c r="O624" s="13"/>
      <c r="P624" s="13"/>
      <c r="Q624" s="13"/>
      <c r="R624" s="13"/>
      <c r="S624" s="13"/>
      <c r="T624" s="13"/>
      <c r="U624" s="17">
        <v>27990.06</v>
      </c>
      <c r="V624" s="13"/>
      <c r="W624" s="13"/>
      <c r="X624" s="12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7">
        <v>5971</v>
      </c>
      <c r="AJ624" s="13"/>
      <c r="AK624" s="13"/>
      <c r="AL624" s="13"/>
      <c r="AM624" s="13"/>
      <c r="AN624" s="13"/>
      <c r="AO624" s="17">
        <v>5971</v>
      </c>
      <c r="AP624" s="17">
        <v>75350.97</v>
      </c>
      <c r="AQ624" s="17">
        <v>24351.06</v>
      </c>
      <c r="AR624" s="17">
        <v>50999.91</v>
      </c>
      <c r="AS624" s="13"/>
      <c r="AT624" s="13"/>
      <c r="AU624" s="13"/>
      <c r="AV624" s="17">
        <v>15610.63</v>
      </c>
      <c r="AW624" s="93"/>
      <c r="AX624" s="93"/>
      <c r="AY624" s="93"/>
      <c r="AZ624" s="93"/>
      <c r="BA624" s="93"/>
      <c r="BB624" s="93"/>
      <c r="BC624" s="93"/>
      <c r="BD624" s="93"/>
      <c r="BE624" s="93"/>
      <c r="BF624" s="93"/>
      <c r="BG624" s="93"/>
      <c r="BH624" s="93"/>
      <c r="BI624" s="93"/>
      <c r="BJ624" s="93"/>
      <c r="BK624" s="93"/>
      <c r="BL624" s="93"/>
      <c r="BM624" s="93"/>
      <c r="BN624" s="93"/>
      <c r="BO624" s="93"/>
      <c r="BP624" s="93"/>
      <c r="BQ624" s="93"/>
      <c r="BR624">
        <f>SUMIF('ОПС ЯН'!$A$5:$A$375,A624,'ОПС ЯН'!$B$5:$B$375)</f>
        <v>10105.19</v>
      </c>
      <c r="BT624">
        <f>SUMIF('ФОМС ЯН'!$A$5:$A$360,A624,'ФОМС ЯН'!$B$5:$B$360)</f>
        <v>2342.5700000000002</v>
      </c>
      <c r="BU624">
        <f>SUMIF('ФСС ЯН'!$A$5:$A$375,A624,'ФСС ЯН'!$B$5:$B$375)</f>
        <v>1332.05</v>
      </c>
      <c r="BV624">
        <f>SUMIF('ФСС НС ЯН'!$A$5:$A$375,A624,'ФСС НС ЯН'!$B$5:$B$375)</f>
        <v>964.59</v>
      </c>
      <c r="BW624">
        <f t="shared" si="294"/>
        <v>0</v>
      </c>
      <c r="BX624">
        <f t="shared" si="295"/>
        <v>0</v>
      </c>
      <c r="BY624">
        <f t="shared" si="296"/>
        <v>0</v>
      </c>
      <c r="BZ624">
        <f t="shared" si="297"/>
        <v>0</v>
      </c>
      <c r="CA624">
        <f t="shared" si="298"/>
        <v>0</v>
      </c>
      <c r="CB624">
        <f t="shared" si="299"/>
        <v>0</v>
      </c>
    </row>
    <row r="625" spans="1:80" s="27" customFormat="1" ht="11.1" hidden="1" customHeight="1" outlineLevel="3" x14ac:dyDescent="0.2">
      <c r="A625" s="24" t="s">
        <v>570</v>
      </c>
      <c r="B625" s="63">
        <f>SUM(B626:B628)</f>
        <v>2</v>
      </c>
      <c r="C625" s="100"/>
      <c r="D625" s="34">
        <v>105406.07</v>
      </c>
      <c r="E625" s="34">
        <v>72653.77</v>
      </c>
      <c r="F625" s="26"/>
      <c r="G625" s="26"/>
      <c r="H625" s="34">
        <v>41250</v>
      </c>
      <c r="I625" s="26"/>
      <c r="J625" s="26"/>
      <c r="K625" s="34">
        <v>1650</v>
      </c>
      <c r="L625" s="34">
        <v>19600</v>
      </c>
      <c r="M625" s="34">
        <v>5625</v>
      </c>
      <c r="N625" s="26"/>
      <c r="O625" s="26"/>
      <c r="P625" s="26"/>
      <c r="Q625" s="26"/>
      <c r="R625" s="25"/>
      <c r="S625" s="34">
        <v>4528.7700000000004</v>
      </c>
      <c r="T625" s="26"/>
      <c r="U625" s="26"/>
      <c r="V625" s="25"/>
      <c r="W625" s="26"/>
      <c r="X625" s="25"/>
      <c r="Y625" s="26"/>
      <c r="Z625" s="26"/>
      <c r="AA625" s="26"/>
      <c r="AB625" s="26"/>
      <c r="AC625" s="26"/>
      <c r="AD625" s="26"/>
      <c r="AE625" s="26"/>
      <c r="AF625" s="26"/>
      <c r="AG625" s="34">
        <v>2560</v>
      </c>
      <c r="AH625" s="34">
        <v>2560</v>
      </c>
      <c r="AI625" s="34">
        <v>9778</v>
      </c>
      <c r="AJ625" s="26"/>
      <c r="AK625" s="26"/>
      <c r="AL625" s="26"/>
      <c r="AM625" s="26"/>
      <c r="AN625" s="26"/>
      <c r="AO625" s="34">
        <v>9778</v>
      </c>
      <c r="AP625" s="34">
        <v>122345.84</v>
      </c>
      <c r="AQ625" s="34">
        <v>3939.77</v>
      </c>
      <c r="AR625" s="34">
        <v>105406.07</v>
      </c>
      <c r="AS625" s="26"/>
      <c r="AT625" s="34">
        <v>13000</v>
      </c>
      <c r="AU625" s="26"/>
      <c r="AV625" s="34">
        <v>45936</v>
      </c>
      <c r="AW625" s="34"/>
      <c r="AX625" s="34"/>
      <c r="AY625" s="34"/>
      <c r="AZ625" s="34"/>
      <c r="BA625" s="34"/>
      <c r="BB625" s="34"/>
      <c r="BC625" s="34"/>
      <c r="BD625" s="34"/>
      <c r="BE625" s="34"/>
      <c r="BF625" s="34"/>
      <c r="BG625" s="34"/>
      <c r="BH625" s="34"/>
      <c r="BI625" s="34"/>
      <c r="BJ625" s="34"/>
      <c r="BK625" s="34"/>
      <c r="BL625" s="34"/>
      <c r="BM625" s="34"/>
      <c r="BN625" s="34"/>
      <c r="BO625" s="34"/>
      <c r="BP625" s="34"/>
      <c r="BQ625" s="34"/>
      <c r="BR625" s="63">
        <f t="shared" ref="BR625:BV625" si="312">SUM(BR626:BR628)</f>
        <v>15550.7</v>
      </c>
      <c r="BS625" s="63"/>
      <c r="BT625" s="63">
        <f t="shared" si="312"/>
        <v>3604.94</v>
      </c>
      <c r="BU625" s="63">
        <f t="shared" si="312"/>
        <v>2049.87</v>
      </c>
      <c r="BV625" s="63">
        <f t="shared" si="312"/>
        <v>1484.38</v>
      </c>
      <c r="BW625">
        <f t="shared" si="294"/>
        <v>0</v>
      </c>
      <c r="BX625">
        <f t="shared" si="295"/>
        <v>0</v>
      </c>
      <c r="BY625">
        <f t="shared" si="296"/>
        <v>0</v>
      </c>
      <c r="BZ625">
        <f t="shared" si="297"/>
        <v>0</v>
      </c>
      <c r="CA625">
        <f t="shared" si="298"/>
        <v>0</v>
      </c>
      <c r="CB625">
        <f t="shared" si="299"/>
        <v>0</v>
      </c>
    </row>
    <row r="626" spans="1:80" ht="11.1" hidden="1" customHeight="1" outlineLevel="4" x14ac:dyDescent="0.2">
      <c r="A626" s="14" t="s">
        <v>621</v>
      </c>
      <c r="B626" s="64">
        <f t="shared" si="300"/>
        <v>1</v>
      </c>
      <c r="C626" s="37"/>
      <c r="D626" s="17">
        <v>33686.94</v>
      </c>
      <c r="E626" s="17">
        <v>50825</v>
      </c>
      <c r="F626" s="13"/>
      <c r="G626" s="13"/>
      <c r="H626" s="17">
        <v>30000</v>
      </c>
      <c r="I626" s="13"/>
      <c r="J626" s="13"/>
      <c r="K626" s="17">
        <v>1200</v>
      </c>
      <c r="L626" s="17">
        <v>14000</v>
      </c>
      <c r="M626" s="17">
        <v>5625</v>
      </c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7">
        <v>1760</v>
      </c>
      <c r="AH626" s="17">
        <v>1760</v>
      </c>
      <c r="AI626" s="17">
        <v>6836</v>
      </c>
      <c r="AJ626" s="13"/>
      <c r="AK626" s="13"/>
      <c r="AL626" s="13"/>
      <c r="AM626" s="13"/>
      <c r="AN626" s="13"/>
      <c r="AO626" s="17">
        <v>6836</v>
      </c>
      <c r="AP626" s="17">
        <v>46686.94</v>
      </c>
      <c r="AQ626" s="13"/>
      <c r="AR626" s="17">
        <v>33686.94</v>
      </c>
      <c r="AS626" s="13"/>
      <c r="AT626" s="17">
        <v>13000</v>
      </c>
      <c r="AU626" s="13"/>
      <c r="AV626" s="17">
        <v>30989</v>
      </c>
      <c r="AW626" s="93"/>
      <c r="AX626" s="93"/>
      <c r="AY626" s="93"/>
      <c r="AZ626" s="93"/>
      <c r="BA626" s="93"/>
      <c r="BB626" s="93"/>
      <c r="BC626" s="93"/>
      <c r="BD626" s="93"/>
      <c r="BE626" s="93"/>
      <c r="BF626" s="93"/>
      <c r="BG626" s="93"/>
      <c r="BH626" s="93"/>
      <c r="BI626" s="93"/>
      <c r="BJ626" s="93"/>
      <c r="BK626" s="93"/>
      <c r="BL626" s="93"/>
      <c r="BM626" s="93"/>
      <c r="BN626" s="93"/>
      <c r="BO626" s="93"/>
      <c r="BP626" s="93"/>
      <c r="BQ626" s="93"/>
      <c r="BR626">
        <f>SUMIF('ОПС ЯН'!$A$5:$A$375,A626,'ОПС ЯН'!$B$5:$B$375)</f>
        <v>11568.7</v>
      </c>
      <c r="BT626">
        <f>SUMIF('ФОМС ЯН'!$A$5:$A$360,A626,'ФОМС ЯН'!$B$5:$B$360)</f>
        <v>2681.84</v>
      </c>
      <c r="BU626">
        <f>SUMIF('ФСС ЯН'!$A$5:$A$375,A626,'ФСС ЯН'!$B$5:$B$375)</f>
        <v>1524.97</v>
      </c>
      <c r="BV626">
        <f>SUMIF('ФСС НС ЯН'!$A$5:$A$375,A626,'ФСС НС ЯН'!$B$5:$B$375)</f>
        <v>1104.28</v>
      </c>
      <c r="BW626">
        <f t="shared" si="294"/>
        <v>0</v>
      </c>
      <c r="BX626">
        <f t="shared" si="295"/>
        <v>0</v>
      </c>
      <c r="BY626">
        <f t="shared" si="296"/>
        <v>0</v>
      </c>
      <c r="BZ626">
        <f t="shared" si="297"/>
        <v>0</v>
      </c>
      <c r="CA626">
        <f t="shared" si="298"/>
        <v>0</v>
      </c>
      <c r="CB626">
        <f t="shared" si="299"/>
        <v>0</v>
      </c>
    </row>
    <row r="627" spans="1:80" ht="11.1" hidden="1" customHeight="1" outlineLevel="4" x14ac:dyDescent="0.2">
      <c r="A627" s="14" t="s">
        <v>622</v>
      </c>
      <c r="B627" s="64">
        <f t="shared" si="300"/>
        <v>1</v>
      </c>
      <c r="C627" s="37"/>
      <c r="D627" s="17">
        <v>30140.61</v>
      </c>
      <c r="E627" s="17">
        <v>21828.77</v>
      </c>
      <c r="F627" s="13"/>
      <c r="G627" s="13"/>
      <c r="H627" s="17">
        <v>11250</v>
      </c>
      <c r="I627" s="13"/>
      <c r="J627" s="13"/>
      <c r="K627" s="16">
        <v>450</v>
      </c>
      <c r="L627" s="17">
        <v>5600</v>
      </c>
      <c r="M627" s="13"/>
      <c r="N627" s="13"/>
      <c r="O627" s="13"/>
      <c r="P627" s="13"/>
      <c r="Q627" s="13"/>
      <c r="R627" s="12"/>
      <c r="S627" s="17">
        <v>4528.7700000000004</v>
      </c>
      <c r="T627" s="13"/>
      <c r="U627" s="13"/>
      <c r="V627" s="13"/>
      <c r="W627" s="13"/>
      <c r="X627" s="12"/>
      <c r="Y627" s="13"/>
      <c r="Z627" s="13"/>
      <c r="AA627" s="13"/>
      <c r="AB627" s="13"/>
      <c r="AC627" s="13"/>
      <c r="AD627" s="13"/>
      <c r="AE627" s="13"/>
      <c r="AF627" s="13"/>
      <c r="AG627" s="16">
        <v>800</v>
      </c>
      <c r="AH627" s="16">
        <v>800</v>
      </c>
      <c r="AI627" s="17">
        <v>2942</v>
      </c>
      <c r="AJ627" s="13"/>
      <c r="AK627" s="13"/>
      <c r="AL627" s="13"/>
      <c r="AM627" s="13"/>
      <c r="AN627" s="13"/>
      <c r="AO627" s="17">
        <v>2942</v>
      </c>
      <c r="AP627" s="17">
        <v>34080.379999999997</v>
      </c>
      <c r="AQ627" s="17">
        <v>3939.77</v>
      </c>
      <c r="AR627" s="17">
        <v>30140.61</v>
      </c>
      <c r="AS627" s="13"/>
      <c r="AT627" s="13"/>
      <c r="AU627" s="13"/>
      <c r="AV627" s="17">
        <v>14947</v>
      </c>
      <c r="AW627" s="93"/>
      <c r="AX627" s="93"/>
      <c r="AY627" s="93"/>
      <c r="AZ627" s="93"/>
      <c r="BA627" s="93"/>
      <c r="BB627" s="93"/>
      <c r="BC627" s="93"/>
      <c r="BD627" s="93"/>
      <c r="BE627" s="93"/>
      <c r="BF627" s="93"/>
      <c r="BG627" s="93"/>
      <c r="BH627" s="93"/>
      <c r="BI627" s="93"/>
      <c r="BJ627" s="93"/>
      <c r="BK627" s="93"/>
      <c r="BL627" s="93"/>
      <c r="BM627" s="93"/>
      <c r="BN627" s="93"/>
      <c r="BO627" s="93"/>
      <c r="BP627" s="93"/>
      <c r="BQ627" s="93"/>
      <c r="BR627">
        <f>SUMIF('ОПС ЯН'!$A$5:$A$375,A627,'ОПС ЯН'!$B$5:$B$375)</f>
        <v>3982</v>
      </c>
      <c r="BT627">
        <f>SUMIF('ФОМС ЯН'!$A$5:$A$360,A627,'ФОМС ЯН'!$B$5:$B$360)</f>
        <v>923.1</v>
      </c>
      <c r="BU627">
        <f>SUMIF('ФСС ЯН'!$A$5:$A$375,A627,'ФСС ЯН'!$B$5:$B$375)</f>
        <v>524.9</v>
      </c>
      <c r="BV627">
        <f>SUMIF('ФСС НС ЯН'!$A$5:$A$375,A627,'ФСС НС ЯН'!$B$5:$B$375)</f>
        <v>380.1</v>
      </c>
      <c r="BW627">
        <f t="shared" si="294"/>
        <v>0</v>
      </c>
      <c r="BX627">
        <f t="shared" si="295"/>
        <v>0</v>
      </c>
      <c r="BY627">
        <f t="shared" si="296"/>
        <v>0</v>
      </c>
      <c r="BZ627">
        <f t="shared" si="297"/>
        <v>0</v>
      </c>
      <c r="CA627">
        <f t="shared" si="298"/>
        <v>0</v>
      </c>
      <c r="CB627">
        <f t="shared" si="299"/>
        <v>0</v>
      </c>
    </row>
    <row r="628" spans="1:80" ht="11.1" hidden="1" customHeight="1" outlineLevel="4" x14ac:dyDescent="0.2">
      <c r="A628" s="14" t="s">
        <v>623</v>
      </c>
      <c r="B628" s="64">
        <f t="shared" si="300"/>
        <v>0</v>
      </c>
      <c r="C628" s="37"/>
      <c r="D628" s="17">
        <v>41578.519999999997</v>
      </c>
      <c r="E628" s="12"/>
      <c r="F628" s="13"/>
      <c r="G628" s="13"/>
      <c r="H628" s="12"/>
      <c r="I628" s="13"/>
      <c r="J628" s="13"/>
      <c r="K628" s="12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2"/>
      <c r="W628" s="13"/>
      <c r="X628" s="12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7">
        <v>41578.519999999997</v>
      </c>
      <c r="AQ628" s="13"/>
      <c r="AR628" s="17">
        <v>41578.519999999997</v>
      </c>
      <c r="AS628" s="13"/>
      <c r="AT628" s="13"/>
      <c r="AU628" s="13"/>
      <c r="AV628" s="13"/>
      <c r="AW628" s="95"/>
      <c r="AX628" s="95"/>
      <c r="AY628" s="95"/>
      <c r="AZ628" s="95"/>
      <c r="BA628" s="95"/>
      <c r="BB628" s="95"/>
      <c r="BC628" s="95"/>
      <c r="BD628" s="95"/>
      <c r="BE628" s="95"/>
      <c r="BF628" s="95"/>
      <c r="BG628" s="95"/>
      <c r="BH628" s="95"/>
      <c r="BI628" s="95"/>
      <c r="BJ628" s="95"/>
      <c r="BK628" s="95"/>
      <c r="BL628" s="95"/>
      <c r="BM628" s="95"/>
      <c r="BN628" s="95"/>
      <c r="BO628" s="95"/>
      <c r="BP628" s="95"/>
      <c r="BQ628" s="95"/>
      <c r="BR628">
        <f>SUMIF('ОПС ЯН'!$A$5:$A$375,A628,'ОПС ЯН'!$B$5:$B$375)</f>
        <v>0</v>
      </c>
      <c r="BT628">
        <f>SUMIF('ФОМС ЯН'!$A$5:$A$360,A628,'ФОМС ЯН'!$B$5:$B$360)</f>
        <v>0</v>
      </c>
      <c r="BU628">
        <f>SUMIF('ФСС ЯН'!$A$5:$A$375,A628,'ФСС ЯН'!$B$5:$B$375)</f>
        <v>0</v>
      </c>
      <c r="BV628">
        <f>SUMIF('ФСС НС ЯН'!$A$5:$A$375,A628,'ФСС НС ЯН'!$B$5:$B$375)</f>
        <v>0</v>
      </c>
      <c r="BW628">
        <f t="shared" si="294"/>
        <v>0</v>
      </c>
      <c r="BX628">
        <f t="shared" si="295"/>
        <v>0</v>
      </c>
      <c r="BY628">
        <f t="shared" si="296"/>
        <v>0</v>
      </c>
      <c r="BZ628">
        <f t="shared" si="297"/>
        <v>0</v>
      </c>
      <c r="CA628">
        <f t="shared" si="298"/>
        <v>0</v>
      </c>
      <c r="CB628">
        <f t="shared" si="299"/>
        <v>0</v>
      </c>
    </row>
    <row r="629" spans="1:80" s="27" customFormat="1" ht="11.1" hidden="1" customHeight="1" outlineLevel="3" x14ac:dyDescent="0.2">
      <c r="A629" s="24" t="s">
        <v>624</v>
      </c>
      <c r="B629" s="63">
        <f>SUM(B630)</f>
        <v>1</v>
      </c>
      <c r="C629" s="100"/>
      <c r="D629" s="34">
        <v>38571</v>
      </c>
      <c r="E629" s="34">
        <v>55203.16</v>
      </c>
      <c r="F629" s="26"/>
      <c r="G629" s="26"/>
      <c r="H629" s="34">
        <v>26000</v>
      </c>
      <c r="I629" s="26"/>
      <c r="J629" s="34">
        <v>11000</v>
      </c>
      <c r="K629" s="26"/>
      <c r="L629" s="26"/>
      <c r="M629" s="34">
        <v>5078.16</v>
      </c>
      <c r="N629" s="34">
        <v>4062.5</v>
      </c>
      <c r="O629" s="34">
        <v>4062.5</v>
      </c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34">
        <v>5000</v>
      </c>
      <c r="AD629" s="26"/>
      <c r="AE629" s="26"/>
      <c r="AF629" s="26"/>
      <c r="AG629" s="34">
        <v>2560</v>
      </c>
      <c r="AH629" s="34">
        <v>2560</v>
      </c>
      <c r="AI629" s="34">
        <v>7509</v>
      </c>
      <c r="AJ629" s="26"/>
      <c r="AK629" s="26"/>
      <c r="AL629" s="26"/>
      <c r="AM629" s="26"/>
      <c r="AN629" s="26"/>
      <c r="AO629" s="34">
        <v>7509</v>
      </c>
      <c r="AP629" s="34">
        <v>49871</v>
      </c>
      <c r="AQ629" s="26"/>
      <c r="AR629" s="34">
        <v>38571</v>
      </c>
      <c r="AS629" s="26"/>
      <c r="AT629" s="34">
        <v>11300</v>
      </c>
      <c r="AU629" s="26"/>
      <c r="AV629" s="34">
        <v>36394.160000000003</v>
      </c>
      <c r="AW629" s="34"/>
      <c r="AX629" s="34"/>
      <c r="AY629" s="34"/>
      <c r="AZ629" s="34"/>
      <c r="BA629" s="34"/>
      <c r="BB629" s="34"/>
      <c r="BC629" s="34"/>
      <c r="BD629" s="34"/>
      <c r="BE629" s="34"/>
      <c r="BF629" s="34"/>
      <c r="BG629" s="34"/>
      <c r="BH629" s="34"/>
      <c r="BI629" s="34"/>
      <c r="BJ629" s="34"/>
      <c r="BK629" s="34"/>
      <c r="BL629" s="34"/>
      <c r="BM629" s="34"/>
      <c r="BN629" s="34"/>
      <c r="BO629" s="34"/>
      <c r="BP629" s="34"/>
      <c r="BQ629" s="34"/>
      <c r="BR629" s="63">
        <f t="shared" ref="BR629:BV629" si="313">SUM(BR630)</f>
        <v>12707.9</v>
      </c>
      <c r="BS629" s="63"/>
      <c r="BT629" s="63">
        <f t="shared" si="313"/>
        <v>2945.92</v>
      </c>
      <c r="BU629" s="63">
        <f t="shared" si="313"/>
        <v>1675.13</v>
      </c>
      <c r="BV629" s="63">
        <f t="shared" si="313"/>
        <v>1213.03</v>
      </c>
      <c r="BW629">
        <f t="shared" si="294"/>
        <v>0</v>
      </c>
      <c r="BX629">
        <f t="shared" si="295"/>
        <v>0</v>
      </c>
      <c r="BY629">
        <f t="shared" si="296"/>
        <v>0</v>
      </c>
      <c r="BZ629">
        <f t="shared" si="297"/>
        <v>0</v>
      </c>
      <c r="CA629">
        <f t="shared" si="298"/>
        <v>0</v>
      </c>
      <c r="CB629">
        <f t="shared" si="299"/>
        <v>0</v>
      </c>
    </row>
    <row r="630" spans="1:80" ht="11.1" hidden="1" customHeight="1" outlineLevel="4" x14ac:dyDescent="0.2">
      <c r="A630" s="14" t="s">
        <v>625</v>
      </c>
      <c r="B630" s="64">
        <f t="shared" si="300"/>
        <v>1</v>
      </c>
      <c r="C630" s="37"/>
      <c r="D630" s="17">
        <v>38571</v>
      </c>
      <c r="E630" s="17">
        <v>55203.16</v>
      </c>
      <c r="F630" s="13"/>
      <c r="G630" s="13"/>
      <c r="H630" s="17">
        <v>26000</v>
      </c>
      <c r="I630" s="13"/>
      <c r="J630" s="17">
        <v>11000</v>
      </c>
      <c r="K630" s="13"/>
      <c r="L630" s="13"/>
      <c r="M630" s="17">
        <v>5078.16</v>
      </c>
      <c r="N630" s="17">
        <v>4062.5</v>
      </c>
      <c r="O630" s="17">
        <v>4062.5</v>
      </c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7">
        <v>5000</v>
      </c>
      <c r="AD630" s="13"/>
      <c r="AE630" s="13"/>
      <c r="AF630" s="13"/>
      <c r="AG630" s="17">
        <v>2560</v>
      </c>
      <c r="AH630" s="17">
        <v>2560</v>
      </c>
      <c r="AI630" s="17">
        <v>7509</v>
      </c>
      <c r="AJ630" s="13"/>
      <c r="AK630" s="13"/>
      <c r="AL630" s="13"/>
      <c r="AM630" s="13"/>
      <c r="AN630" s="13"/>
      <c r="AO630" s="17">
        <v>7509</v>
      </c>
      <c r="AP630" s="17">
        <v>49871</v>
      </c>
      <c r="AQ630" s="13"/>
      <c r="AR630" s="17">
        <v>38571</v>
      </c>
      <c r="AS630" s="13"/>
      <c r="AT630" s="17">
        <v>11300</v>
      </c>
      <c r="AU630" s="13"/>
      <c r="AV630" s="17">
        <v>36394.160000000003</v>
      </c>
      <c r="AW630" s="93"/>
      <c r="AX630" s="93"/>
      <c r="AY630" s="93"/>
      <c r="AZ630" s="93"/>
      <c r="BA630" s="93"/>
      <c r="BB630" s="93"/>
      <c r="BC630" s="93"/>
      <c r="BD630" s="93"/>
      <c r="BE630" s="93"/>
      <c r="BF630" s="93"/>
      <c r="BG630" s="93"/>
      <c r="BH630" s="93"/>
      <c r="BI630" s="93"/>
      <c r="BJ630" s="93"/>
      <c r="BK630" s="93"/>
      <c r="BL630" s="93"/>
      <c r="BM630" s="93"/>
      <c r="BN630" s="93"/>
      <c r="BO630" s="93"/>
      <c r="BP630" s="93"/>
      <c r="BQ630" s="93"/>
      <c r="BR630">
        <f>SUMIF('ОПС ЯН'!$A$5:$A$375,A630,'ОПС ЯН'!$B$5:$B$375)</f>
        <v>12707.9</v>
      </c>
      <c r="BT630">
        <f>SUMIF('ФОМС ЯН'!$A$5:$A$360,A630,'ФОМС ЯН'!$B$5:$B$360)</f>
        <v>2945.92</v>
      </c>
      <c r="BU630">
        <f>SUMIF('ФСС ЯН'!$A$5:$A$375,A630,'ФСС ЯН'!$B$5:$B$375)</f>
        <v>1675.13</v>
      </c>
      <c r="BV630">
        <f>SUMIF('ФСС НС ЯН'!$A$5:$A$375,A630,'ФСС НС ЯН'!$B$5:$B$375)</f>
        <v>1213.03</v>
      </c>
      <c r="BW630">
        <f t="shared" si="294"/>
        <v>0</v>
      </c>
      <c r="BX630">
        <f t="shared" si="295"/>
        <v>0</v>
      </c>
      <c r="BY630">
        <f t="shared" si="296"/>
        <v>0</v>
      </c>
      <c r="BZ630">
        <f t="shared" si="297"/>
        <v>0</v>
      </c>
      <c r="CA630">
        <f t="shared" si="298"/>
        <v>0</v>
      </c>
      <c r="CB630">
        <f t="shared" si="299"/>
        <v>0</v>
      </c>
    </row>
    <row r="631" spans="1:80" s="27" customFormat="1" ht="11.1" hidden="1" customHeight="1" outlineLevel="3" x14ac:dyDescent="0.2">
      <c r="A631" s="24" t="s">
        <v>626</v>
      </c>
      <c r="B631" s="63">
        <f>SUM(B632)</f>
        <v>1</v>
      </c>
      <c r="C631" s="100"/>
      <c r="D631" s="34">
        <v>33938.910000000003</v>
      </c>
      <c r="E631" s="34">
        <v>47572.55</v>
      </c>
      <c r="F631" s="26"/>
      <c r="G631" s="26"/>
      <c r="H631" s="34">
        <v>26250</v>
      </c>
      <c r="I631" s="26"/>
      <c r="J631" s="26"/>
      <c r="K631" s="34">
        <v>1050</v>
      </c>
      <c r="L631" s="34">
        <v>12187.5</v>
      </c>
      <c r="M631" s="34">
        <v>3500</v>
      </c>
      <c r="N631" s="26"/>
      <c r="O631" s="26"/>
      <c r="P631" s="26"/>
      <c r="Q631" s="26"/>
      <c r="R631" s="25"/>
      <c r="S631" s="34">
        <v>4585.05</v>
      </c>
      <c r="T631" s="26"/>
      <c r="U631" s="26"/>
      <c r="V631" s="26"/>
      <c r="W631" s="26"/>
      <c r="X631" s="25"/>
      <c r="Y631" s="26"/>
      <c r="Z631" s="26"/>
      <c r="AA631" s="26"/>
      <c r="AB631" s="26"/>
      <c r="AC631" s="26"/>
      <c r="AD631" s="26"/>
      <c r="AE631" s="26"/>
      <c r="AF631" s="26"/>
      <c r="AG631" s="34">
        <v>2400</v>
      </c>
      <c r="AH631" s="34">
        <v>2400</v>
      </c>
      <c r="AI631" s="34">
        <v>6496</v>
      </c>
      <c r="AJ631" s="26"/>
      <c r="AK631" s="26"/>
      <c r="AL631" s="26"/>
      <c r="AM631" s="26"/>
      <c r="AN631" s="26"/>
      <c r="AO631" s="34">
        <v>6496</v>
      </c>
      <c r="AP631" s="34">
        <v>47627.96</v>
      </c>
      <c r="AQ631" s="34">
        <v>3989.05</v>
      </c>
      <c r="AR631" s="34">
        <v>33938.910000000003</v>
      </c>
      <c r="AS631" s="26"/>
      <c r="AT631" s="34">
        <v>9700</v>
      </c>
      <c r="AU631" s="26"/>
      <c r="AV631" s="34">
        <v>27387.5</v>
      </c>
      <c r="AW631" s="34"/>
      <c r="AX631" s="34"/>
      <c r="AY631" s="34"/>
      <c r="AZ631" s="34"/>
      <c r="BA631" s="34"/>
      <c r="BB631" s="34"/>
      <c r="BC631" s="34"/>
      <c r="BD631" s="34"/>
      <c r="BE631" s="34"/>
      <c r="BF631" s="34"/>
      <c r="BG631" s="34"/>
      <c r="BH631" s="34"/>
      <c r="BI631" s="34"/>
      <c r="BJ631" s="34"/>
      <c r="BK631" s="34"/>
      <c r="BL631" s="34"/>
      <c r="BM631" s="34"/>
      <c r="BN631" s="34"/>
      <c r="BO631" s="34"/>
      <c r="BP631" s="34"/>
      <c r="BQ631" s="34"/>
      <c r="BR631" s="63">
        <f t="shared" ref="BR631:BV631" si="314">SUM(BR632)</f>
        <v>9985.25</v>
      </c>
      <c r="BS631" s="63"/>
      <c r="BT631" s="63">
        <f t="shared" si="314"/>
        <v>2314.7600000000002</v>
      </c>
      <c r="BU631" s="63">
        <f t="shared" si="314"/>
        <v>1316.24</v>
      </c>
      <c r="BV631" s="63">
        <f t="shared" si="314"/>
        <v>953.14</v>
      </c>
      <c r="BW631">
        <f t="shared" si="294"/>
        <v>0</v>
      </c>
      <c r="BX631">
        <f t="shared" si="295"/>
        <v>0</v>
      </c>
      <c r="BY631">
        <f t="shared" si="296"/>
        <v>0</v>
      </c>
      <c r="BZ631">
        <f t="shared" si="297"/>
        <v>0</v>
      </c>
      <c r="CA631">
        <f t="shared" si="298"/>
        <v>0</v>
      </c>
      <c r="CB631">
        <f t="shared" si="299"/>
        <v>0</v>
      </c>
    </row>
    <row r="632" spans="1:80" ht="11.1" hidden="1" customHeight="1" outlineLevel="4" x14ac:dyDescent="0.2">
      <c r="A632" s="14" t="s">
        <v>627</v>
      </c>
      <c r="B632" s="64">
        <f t="shared" si="300"/>
        <v>1</v>
      </c>
      <c r="C632" s="37"/>
      <c r="D632" s="17">
        <v>33938.910000000003</v>
      </c>
      <c r="E632" s="17">
        <v>47572.55</v>
      </c>
      <c r="F632" s="13"/>
      <c r="G632" s="13"/>
      <c r="H632" s="17">
        <v>26250</v>
      </c>
      <c r="I632" s="13"/>
      <c r="J632" s="13"/>
      <c r="K632" s="17">
        <v>1050</v>
      </c>
      <c r="L632" s="17">
        <v>12187.5</v>
      </c>
      <c r="M632" s="17">
        <v>3500</v>
      </c>
      <c r="N632" s="13"/>
      <c r="O632" s="13"/>
      <c r="P632" s="13"/>
      <c r="Q632" s="13"/>
      <c r="R632" s="12"/>
      <c r="S632" s="17">
        <v>4585.05</v>
      </c>
      <c r="T632" s="13"/>
      <c r="U632" s="13"/>
      <c r="V632" s="13"/>
      <c r="W632" s="13"/>
      <c r="X632" s="12"/>
      <c r="Y632" s="13"/>
      <c r="Z632" s="13"/>
      <c r="AA632" s="13"/>
      <c r="AB632" s="13"/>
      <c r="AC632" s="13"/>
      <c r="AD632" s="13"/>
      <c r="AE632" s="13"/>
      <c r="AF632" s="13"/>
      <c r="AG632" s="17">
        <v>2400</v>
      </c>
      <c r="AH632" s="17">
        <v>2400</v>
      </c>
      <c r="AI632" s="17">
        <v>6496</v>
      </c>
      <c r="AJ632" s="13"/>
      <c r="AK632" s="13"/>
      <c r="AL632" s="13"/>
      <c r="AM632" s="13"/>
      <c r="AN632" s="13"/>
      <c r="AO632" s="17">
        <v>6496</v>
      </c>
      <c r="AP632" s="17">
        <v>47627.96</v>
      </c>
      <c r="AQ632" s="17">
        <v>3989.05</v>
      </c>
      <c r="AR632" s="17">
        <v>33938.910000000003</v>
      </c>
      <c r="AS632" s="13"/>
      <c r="AT632" s="17">
        <v>9700</v>
      </c>
      <c r="AU632" s="13"/>
      <c r="AV632" s="17">
        <v>27387.5</v>
      </c>
      <c r="AW632" s="93"/>
      <c r="AX632" s="93"/>
      <c r="AY632" s="93"/>
      <c r="AZ632" s="93"/>
      <c r="BA632" s="93"/>
      <c r="BB632" s="93"/>
      <c r="BC632" s="93"/>
      <c r="BD632" s="93"/>
      <c r="BE632" s="93"/>
      <c r="BF632" s="93"/>
      <c r="BG632" s="93"/>
      <c r="BH632" s="93"/>
      <c r="BI632" s="93"/>
      <c r="BJ632" s="93"/>
      <c r="BK632" s="93"/>
      <c r="BL632" s="93"/>
      <c r="BM632" s="93"/>
      <c r="BN632" s="93"/>
      <c r="BO632" s="93"/>
      <c r="BP632" s="93"/>
      <c r="BQ632" s="93"/>
      <c r="BR632">
        <f>SUMIF('ОПС ЯН'!$A$5:$A$375,A632,'ОПС ЯН'!$B$5:$B$375)</f>
        <v>9985.25</v>
      </c>
      <c r="BT632">
        <f>SUMIF('ФОМС ЯН'!$A$5:$A$360,A632,'ФОМС ЯН'!$B$5:$B$360)</f>
        <v>2314.7600000000002</v>
      </c>
      <c r="BU632">
        <f>SUMIF('ФСС ЯН'!$A$5:$A$375,A632,'ФСС ЯН'!$B$5:$B$375)</f>
        <v>1316.24</v>
      </c>
      <c r="BV632">
        <f>SUMIF('ФСС НС ЯН'!$A$5:$A$375,A632,'ФСС НС ЯН'!$B$5:$B$375)</f>
        <v>953.14</v>
      </c>
      <c r="BW632">
        <f t="shared" si="294"/>
        <v>0</v>
      </c>
      <c r="BX632">
        <f t="shared" si="295"/>
        <v>0</v>
      </c>
      <c r="BY632">
        <f t="shared" si="296"/>
        <v>0</v>
      </c>
      <c r="BZ632">
        <f t="shared" si="297"/>
        <v>0</v>
      </c>
      <c r="CA632">
        <f t="shared" si="298"/>
        <v>0</v>
      </c>
      <c r="CB632">
        <f t="shared" si="299"/>
        <v>0</v>
      </c>
    </row>
    <row r="633" spans="1:80" s="27" customFormat="1" ht="11.1" hidden="1" customHeight="1" outlineLevel="3" x14ac:dyDescent="0.2">
      <c r="A633" s="24" t="s">
        <v>628</v>
      </c>
      <c r="B633" s="63">
        <f>SUM(B634:B638)</f>
        <v>2</v>
      </c>
      <c r="C633" s="100"/>
      <c r="D633" s="34">
        <v>54354.23</v>
      </c>
      <c r="E633" s="34">
        <v>60329.27</v>
      </c>
      <c r="F633" s="26"/>
      <c r="G633" s="26"/>
      <c r="H633" s="34">
        <v>41562.5</v>
      </c>
      <c r="I633" s="26"/>
      <c r="J633" s="26"/>
      <c r="K633" s="34">
        <v>1662.5</v>
      </c>
      <c r="L633" s="34">
        <v>15400</v>
      </c>
      <c r="M633" s="26"/>
      <c r="N633" s="26"/>
      <c r="O633" s="26"/>
      <c r="P633" s="26"/>
      <c r="Q633" s="26"/>
      <c r="R633" s="25"/>
      <c r="S633" s="34">
        <v>1704.27</v>
      </c>
      <c r="T633" s="26"/>
      <c r="U633" s="26"/>
      <c r="V633" s="26"/>
      <c r="W633" s="26"/>
      <c r="X633" s="25"/>
      <c r="Y633" s="26"/>
      <c r="Z633" s="26"/>
      <c r="AA633" s="26"/>
      <c r="AB633" s="26"/>
      <c r="AC633" s="26"/>
      <c r="AD633" s="26"/>
      <c r="AE633" s="26"/>
      <c r="AF633" s="26"/>
      <c r="AG633" s="34">
        <v>1600</v>
      </c>
      <c r="AH633" s="34">
        <v>1600</v>
      </c>
      <c r="AI633" s="34">
        <v>20921</v>
      </c>
      <c r="AJ633" s="26"/>
      <c r="AK633" s="34">
        <v>12870</v>
      </c>
      <c r="AL633" s="26"/>
      <c r="AM633" s="26"/>
      <c r="AN633" s="26"/>
      <c r="AO633" s="34">
        <v>8051</v>
      </c>
      <c r="AP633" s="34">
        <v>70414.320000000007</v>
      </c>
      <c r="AQ633" s="34">
        <v>1482.27</v>
      </c>
      <c r="AR633" s="34">
        <v>55532.05</v>
      </c>
      <c r="AS633" s="26"/>
      <c r="AT633" s="34">
        <v>13400</v>
      </c>
      <c r="AU633" s="26"/>
      <c r="AV633" s="34">
        <v>23348.18</v>
      </c>
      <c r="AW633" s="34"/>
      <c r="AX633" s="34"/>
      <c r="AY633" s="34"/>
      <c r="AZ633" s="34"/>
      <c r="BA633" s="34"/>
      <c r="BB633" s="34"/>
      <c r="BC633" s="34"/>
      <c r="BD633" s="34"/>
      <c r="BE633" s="34"/>
      <c r="BF633" s="34"/>
      <c r="BG633" s="34"/>
      <c r="BH633" s="34"/>
      <c r="BI633" s="34"/>
      <c r="BJ633" s="34"/>
      <c r="BK633" s="34"/>
      <c r="BL633" s="34"/>
      <c r="BM633" s="34"/>
      <c r="BN633" s="34"/>
      <c r="BO633" s="34"/>
      <c r="BP633" s="34"/>
      <c r="BQ633" s="34"/>
      <c r="BR633" s="63">
        <f t="shared" ref="BR633:BV633" si="315">SUM(BR634:BR638)</f>
        <v>13249.5</v>
      </c>
      <c r="BS633" s="63"/>
      <c r="BT633" s="63">
        <f t="shared" si="315"/>
        <v>3071.48</v>
      </c>
      <c r="BU633" s="63">
        <f t="shared" si="315"/>
        <v>1746.5300000000002</v>
      </c>
      <c r="BV633" s="63">
        <f t="shared" si="315"/>
        <v>1264.73</v>
      </c>
      <c r="BW633">
        <f t="shared" si="294"/>
        <v>0</v>
      </c>
      <c r="BX633">
        <f t="shared" si="295"/>
        <v>0</v>
      </c>
      <c r="BY633">
        <f t="shared" si="296"/>
        <v>0</v>
      </c>
      <c r="BZ633">
        <f t="shared" si="297"/>
        <v>0</v>
      </c>
      <c r="CA633">
        <f t="shared" si="298"/>
        <v>0</v>
      </c>
      <c r="CB633">
        <f t="shared" si="299"/>
        <v>0</v>
      </c>
    </row>
    <row r="634" spans="1:80" ht="11.1" hidden="1" customHeight="1" outlineLevel="4" x14ac:dyDescent="0.2">
      <c r="A634" s="14" t="s">
        <v>629</v>
      </c>
      <c r="B634" s="64">
        <f t="shared" si="300"/>
        <v>0</v>
      </c>
      <c r="C634" s="37"/>
      <c r="D634" s="17">
        <v>3480</v>
      </c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7">
        <v>3480</v>
      </c>
      <c r="AQ634" s="13"/>
      <c r="AR634" s="17">
        <v>3480</v>
      </c>
      <c r="AS634" s="13"/>
      <c r="AT634" s="13"/>
      <c r="AU634" s="13"/>
      <c r="AV634" s="13"/>
      <c r="AW634" s="95"/>
      <c r="AX634" s="95"/>
      <c r="AY634" s="95"/>
      <c r="AZ634" s="95"/>
      <c r="BA634" s="95"/>
      <c r="BB634" s="95"/>
      <c r="BC634" s="95"/>
      <c r="BD634" s="95"/>
      <c r="BE634" s="95"/>
      <c r="BF634" s="95"/>
      <c r="BG634" s="95"/>
      <c r="BH634" s="95"/>
      <c r="BI634" s="95"/>
      <c r="BJ634" s="95"/>
      <c r="BK634" s="95"/>
      <c r="BL634" s="95"/>
      <c r="BM634" s="95"/>
      <c r="BN634" s="95"/>
      <c r="BO634" s="95"/>
      <c r="BP634" s="95"/>
      <c r="BQ634" s="95"/>
      <c r="BR634">
        <f>SUMIF('ОПС ЯН'!$A$5:$A$375,A634,'ОПС ЯН'!$B$5:$B$375)</f>
        <v>0</v>
      </c>
      <c r="BT634">
        <f>SUMIF('ФОМС ЯН'!$A$5:$A$360,A634,'ФОМС ЯН'!$B$5:$B$360)</f>
        <v>0</v>
      </c>
      <c r="BU634">
        <f>SUMIF('ФСС ЯН'!$A$5:$A$375,A634,'ФСС ЯН'!$B$5:$B$375)</f>
        <v>0</v>
      </c>
      <c r="BV634">
        <f>SUMIF('ФСС НС ЯН'!$A$5:$A$375,A634,'ФСС НС ЯН'!$B$5:$B$375)</f>
        <v>0</v>
      </c>
      <c r="BW634">
        <f t="shared" si="294"/>
        <v>0</v>
      </c>
      <c r="BX634">
        <f t="shared" si="295"/>
        <v>0</v>
      </c>
      <c r="BY634">
        <f t="shared" si="296"/>
        <v>0</v>
      </c>
      <c r="BZ634">
        <f t="shared" si="297"/>
        <v>0</v>
      </c>
      <c r="CA634">
        <f t="shared" si="298"/>
        <v>0</v>
      </c>
      <c r="CB634">
        <f t="shared" si="299"/>
        <v>0</v>
      </c>
    </row>
    <row r="635" spans="1:80" ht="11.1" hidden="1" customHeight="1" outlineLevel="4" x14ac:dyDescent="0.2">
      <c r="A635" s="14" t="s">
        <v>630</v>
      </c>
      <c r="B635" s="64">
        <f t="shared" si="300"/>
        <v>1</v>
      </c>
      <c r="C635" s="37"/>
      <c r="D635" s="17">
        <v>20049.45</v>
      </c>
      <c r="E635" s="17">
        <v>30504.27</v>
      </c>
      <c r="F635" s="13"/>
      <c r="G635" s="13"/>
      <c r="H635" s="17">
        <v>20000</v>
      </c>
      <c r="I635" s="13"/>
      <c r="J635" s="13"/>
      <c r="K635" s="16">
        <v>800</v>
      </c>
      <c r="L635" s="17">
        <v>8000</v>
      </c>
      <c r="M635" s="13"/>
      <c r="N635" s="13"/>
      <c r="O635" s="13"/>
      <c r="P635" s="13"/>
      <c r="Q635" s="13"/>
      <c r="R635" s="12"/>
      <c r="S635" s="17">
        <v>1704.27</v>
      </c>
      <c r="T635" s="13"/>
      <c r="U635" s="13"/>
      <c r="V635" s="13"/>
      <c r="W635" s="13"/>
      <c r="X635" s="12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7">
        <v>3966</v>
      </c>
      <c r="AJ635" s="13"/>
      <c r="AK635" s="13"/>
      <c r="AL635" s="13"/>
      <c r="AM635" s="13"/>
      <c r="AN635" s="13"/>
      <c r="AO635" s="17">
        <v>3966</v>
      </c>
      <c r="AP635" s="17">
        <v>30231.72</v>
      </c>
      <c r="AQ635" s="17">
        <v>1482.27</v>
      </c>
      <c r="AR635" s="17">
        <v>20049.45</v>
      </c>
      <c r="AS635" s="13"/>
      <c r="AT635" s="17">
        <v>8700</v>
      </c>
      <c r="AU635" s="13"/>
      <c r="AV635" s="17">
        <v>16356</v>
      </c>
      <c r="AW635" s="93"/>
      <c r="AX635" s="93"/>
      <c r="AY635" s="93"/>
      <c r="AZ635" s="93"/>
      <c r="BA635" s="93"/>
      <c r="BB635" s="93"/>
      <c r="BC635" s="93"/>
      <c r="BD635" s="93"/>
      <c r="BE635" s="93"/>
      <c r="BF635" s="93"/>
      <c r="BG635" s="93"/>
      <c r="BH635" s="93"/>
      <c r="BI635" s="93"/>
      <c r="BJ635" s="93"/>
      <c r="BK635" s="93"/>
      <c r="BL635" s="93"/>
      <c r="BM635" s="93"/>
      <c r="BN635" s="93"/>
      <c r="BO635" s="93"/>
      <c r="BP635" s="93"/>
      <c r="BQ635" s="93"/>
      <c r="BR635">
        <f>SUMIF('ОПС ЯН'!$A$5:$A$375,A635,'ОПС ЯН'!$B$5:$B$375)</f>
        <v>6336</v>
      </c>
      <c r="BT635">
        <f>SUMIF('ФОМС ЯН'!$A$5:$A$360,A635,'ФОМС ЯН'!$B$5:$B$360)</f>
        <v>1468.8</v>
      </c>
      <c r="BU635">
        <f>SUMIF('ФСС ЯН'!$A$5:$A$375,A635,'ФСС ЯН'!$B$5:$B$375)</f>
        <v>835.2</v>
      </c>
      <c r="BV635">
        <f>SUMIF('ФСС НС ЯН'!$A$5:$A$375,A635,'ФСС НС ЯН'!$B$5:$B$375)</f>
        <v>604.79999999999995</v>
      </c>
      <c r="BW635">
        <f t="shared" si="294"/>
        <v>0</v>
      </c>
      <c r="BX635">
        <f t="shared" si="295"/>
        <v>0</v>
      </c>
      <c r="BY635">
        <f t="shared" si="296"/>
        <v>0</v>
      </c>
      <c r="BZ635">
        <f t="shared" si="297"/>
        <v>0</v>
      </c>
      <c r="CA635">
        <f t="shared" si="298"/>
        <v>0</v>
      </c>
      <c r="CB635">
        <f t="shared" si="299"/>
        <v>0</v>
      </c>
    </row>
    <row r="636" spans="1:80" ht="11.1" hidden="1" customHeight="1" outlineLevel="4" x14ac:dyDescent="0.2">
      <c r="A636" s="14" t="s">
        <v>631</v>
      </c>
      <c r="B636" s="64">
        <f t="shared" si="300"/>
        <v>0</v>
      </c>
      <c r="C636" s="37"/>
      <c r="D636" s="17">
        <v>15039.34</v>
      </c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7">
        <v>15039.34</v>
      </c>
      <c r="AQ636" s="13"/>
      <c r="AR636" s="17">
        <v>15039.34</v>
      </c>
      <c r="AS636" s="13"/>
      <c r="AT636" s="13"/>
      <c r="AU636" s="13"/>
      <c r="AV636" s="13"/>
      <c r="AW636" s="95"/>
      <c r="AX636" s="95"/>
      <c r="AY636" s="95"/>
      <c r="AZ636" s="95"/>
      <c r="BA636" s="95"/>
      <c r="BB636" s="95"/>
      <c r="BC636" s="95"/>
      <c r="BD636" s="95"/>
      <c r="BE636" s="95"/>
      <c r="BF636" s="95"/>
      <c r="BG636" s="95"/>
      <c r="BH636" s="95"/>
      <c r="BI636" s="95"/>
      <c r="BJ636" s="95"/>
      <c r="BK636" s="95"/>
      <c r="BL636" s="95"/>
      <c r="BM636" s="95"/>
      <c r="BN636" s="95"/>
      <c r="BO636" s="95"/>
      <c r="BP636" s="95"/>
      <c r="BQ636" s="95"/>
      <c r="BR636">
        <f>SUMIF('ОПС ЯН'!$A$5:$A$375,A636,'ОПС ЯН'!$B$5:$B$375)</f>
        <v>0</v>
      </c>
      <c r="BT636">
        <f>SUMIF('ФОМС ЯН'!$A$5:$A$360,A636,'ФОМС ЯН'!$B$5:$B$360)</f>
        <v>0</v>
      </c>
      <c r="BU636">
        <f>SUMIF('ФСС ЯН'!$A$5:$A$375,A636,'ФСС ЯН'!$B$5:$B$375)</f>
        <v>0</v>
      </c>
      <c r="BV636">
        <f>SUMIF('ФСС НС ЯН'!$A$5:$A$375,A636,'ФСС НС ЯН'!$B$5:$B$375)</f>
        <v>0</v>
      </c>
      <c r="BW636">
        <f t="shared" si="294"/>
        <v>0</v>
      </c>
      <c r="BX636">
        <f t="shared" si="295"/>
        <v>0</v>
      </c>
      <c r="BY636">
        <f t="shared" si="296"/>
        <v>0</v>
      </c>
      <c r="BZ636">
        <f t="shared" si="297"/>
        <v>0</v>
      </c>
      <c r="CA636">
        <f t="shared" si="298"/>
        <v>0</v>
      </c>
      <c r="CB636">
        <f t="shared" si="299"/>
        <v>0</v>
      </c>
    </row>
    <row r="637" spans="1:80" ht="11.1" hidden="1" customHeight="1" outlineLevel="4" x14ac:dyDescent="0.2">
      <c r="A637" s="14" t="s">
        <v>632</v>
      </c>
      <c r="B637" s="64">
        <f t="shared" si="300"/>
        <v>1</v>
      </c>
      <c r="C637" s="37"/>
      <c r="D637" s="17">
        <v>16963.259999999998</v>
      </c>
      <c r="E637" s="17">
        <v>29825</v>
      </c>
      <c r="F637" s="13"/>
      <c r="G637" s="13"/>
      <c r="H637" s="17">
        <v>21562.5</v>
      </c>
      <c r="I637" s="13"/>
      <c r="J637" s="13"/>
      <c r="K637" s="16">
        <v>862.5</v>
      </c>
      <c r="L637" s="17">
        <v>7400</v>
      </c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7">
        <v>1600</v>
      </c>
      <c r="AH637" s="17">
        <v>1600</v>
      </c>
      <c r="AI637" s="17">
        <v>16955</v>
      </c>
      <c r="AJ637" s="13"/>
      <c r="AK637" s="17">
        <v>12870</v>
      </c>
      <c r="AL637" s="13"/>
      <c r="AM637" s="13"/>
      <c r="AN637" s="13"/>
      <c r="AO637" s="17">
        <v>4085</v>
      </c>
      <c r="AP637" s="17">
        <v>21663.26</v>
      </c>
      <c r="AQ637" s="13"/>
      <c r="AR637" s="17">
        <v>16963.259999999998</v>
      </c>
      <c r="AS637" s="13"/>
      <c r="AT637" s="17">
        <v>4700</v>
      </c>
      <c r="AU637" s="13"/>
      <c r="AV637" s="17">
        <v>8170</v>
      </c>
      <c r="AW637" s="93"/>
      <c r="AX637" s="93"/>
      <c r="AY637" s="93"/>
      <c r="AZ637" s="93"/>
      <c r="BA637" s="93"/>
      <c r="BB637" s="93"/>
      <c r="BC637" s="93"/>
      <c r="BD637" s="93"/>
      <c r="BE637" s="93"/>
      <c r="BF637" s="93"/>
      <c r="BG637" s="93"/>
      <c r="BH637" s="93"/>
      <c r="BI637" s="93"/>
      <c r="BJ637" s="93"/>
      <c r="BK637" s="93"/>
      <c r="BL637" s="93"/>
      <c r="BM637" s="93"/>
      <c r="BN637" s="93"/>
      <c r="BO637" s="93"/>
      <c r="BP637" s="93"/>
      <c r="BQ637" s="93"/>
      <c r="BR637">
        <f>SUMIF('ОПС ЯН'!$A$5:$A$375,A637,'ОПС ЯН'!$B$5:$B$375)</f>
        <v>6913.5</v>
      </c>
      <c r="BT637">
        <f>SUMIF('ФОМС ЯН'!$A$5:$A$360,A637,'ФОМС ЯН'!$B$5:$B$360)</f>
        <v>1602.68</v>
      </c>
      <c r="BU637">
        <f>SUMIF('ФСС ЯН'!$A$5:$A$375,A637,'ФСС ЯН'!$B$5:$B$375)</f>
        <v>911.33</v>
      </c>
      <c r="BV637">
        <f>SUMIF('ФСС НС ЯН'!$A$5:$A$375,A637,'ФСС НС ЯН'!$B$5:$B$375)</f>
        <v>659.93</v>
      </c>
      <c r="BW637">
        <f t="shared" si="294"/>
        <v>0</v>
      </c>
      <c r="BX637">
        <f t="shared" si="295"/>
        <v>0</v>
      </c>
      <c r="BY637">
        <f t="shared" si="296"/>
        <v>0</v>
      </c>
      <c r="BZ637">
        <f t="shared" si="297"/>
        <v>0</v>
      </c>
      <c r="CA637">
        <f t="shared" si="298"/>
        <v>0</v>
      </c>
      <c r="CB637">
        <f t="shared" si="299"/>
        <v>0</v>
      </c>
    </row>
    <row r="638" spans="1:80" ht="11.1" hidden="1" customHeight="1" outlineLevel="4" x14ac:dyDescent="0.2">
      <c r="A638" s="14" t="s">
        <v>633</v>
      </c>
      <c r="B638" s="64">
        <f t="shared" si="300"/>
        <v>0</v>
      </c>
      <c r="C638" s="37"/>
      <c r="D638" s="18">
        <v>-1177.82</v>
      </c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  <c r="AU638" s="13"/>
      <c r="AV638" s="18">
        <v>-1177.82</v>
      </c>
      <c r="AW638" s="94"/>
      <c r="AX638" s="94"/>
      <c r="AY638" s="94"/>
      <c r="AZ638" s="94"/>
      <c r="BA638" s="94"/>
      <c r="BB638" s="94"/>
      <c r="BC638" s="94"/>
      <c r="BD638" s="94"/>
      <c r="BE638" s="94"/>
      <c r="BF638" s="94"/>
      <c r="BG638" s="94"/>
      <c r="BH638" s="94"/>
      <c r="BI638" s="94"/>
      <c r="BJ638" s="94"/>
      <c r="BK638" s="94"/>
      <c r="BL638" s="94"/>
      <c r="BM638" s="94"/>
      <c r="BN638" s="94"/>
      <c r="BO638" s="94"/>
      <c r="BP638" s="94"/>
      <c r="BQ638" s="94"/>
      <c r="BR638">
        <f>SUMIF('ОПС ЯН'!$A$5:$A$375,A638,'ОПС ЯН'!$B$5:$B$375)</f>
        <v>0</v>
      </c>
      <c r="BT638">
        <f>SUMIF('ФОМС ЯН'!$A$5:$A$360,A638,'ФОМС ЯН'!$B$5:$B$360)</f>
        <v>0</v>
      </c>
      <c r="BU638">
        <f>SUMIF('ФСС ЯН'!$A$5:$A$375,A638,'ФСС ЯН'!$B$5:$B$375)</f>
        <v>0</v>
      </c>
      <c r="BV638">
        <f>SUMIF('ФСС НС ЯН'!$A$5:$A$375,A638,'ФСС НС ЯН'!$B$5:$B$375)</f>
        <v>0</v>
      </c>
      <c r="BW638">
        <f t="shared" si="294"/>
        <v>0</v>
      </c>
      <c r="BX638">
        <f t="shared" si="295"/>
        <v>0</v>
      </c>
      <c r="BY638">
        <f t="shared" si="296"/>
        <v>0</v>
      </c>
      <c r="BZ638">
        <f t="shared" si="297"/>
        <v>0</v>
      </c>
      <c r="CA638">
        <f t="shared" si="298"/>
        <v>0</v>
      </c>
      <c r="CB638">
        <f t="shared" si="299"/>
        <v>0</v>
      </c>
    </row>
    <row r="639" spans="1:80" s="52" customFormat="1" ht="11.1" hidden="1" customHeight="1" outlineLevel="2" collapsed="1" x14ac:dyDescent="0.2">
      <c r="A639" s="54" t="s">
        <v>537</v>
      </c>
      <c r="B639" s="67">
        <f>B642+B640</f>
        <v>2</v>
      </c>
      <c r="C639" s="101"/>
      <c r="D639" s="48">
        <v>149911.07999999999</v>
      </c>
      <c r="E639" s="48">
        <v>122745.4</v>
      </c>
      <c r="F639" s="49"/>
      <c r="G639" s="48">
        <v>93750</v>
      </c>
      <c r="H639" s="49"/>
      <c r="I639" s="49"/>
      <c r="J639" s="48">
        <v>25000</v>
      </c>
      <c r="K639" s="49"/>
      <c r="L639" s="49"/>
      <c r="M639" s="49"/>
      <c r="N639" s="49"/>
      <c r="O639" s="49"/>
      <c r="P639" s="49"/>
      <c r="Q639" s="49"/>
      <c r="R639" s="51"/>
      <c r="S639" s="48">
        <v>3995.4</v>
      </c>
      <c r="T639" s="49"/>
      <c r="U639" s="49"/>
      <c r="V639" s="49"/>
      <c r="W639" s="49"/>
      <c r="X639" s="51"/>
      <c r="Y639" s="49"/>
      <c r="Z639" s="49"/>
      <c r="AA639" s="49"/>
      <c r="AB639" s="49"/>
      <c r="AC639" s="49"/>
      <c r="AD639" s="49"/>
      <c r="AE639" s="49"/>
      <c r="AF639" s="49"/>
      <c r="AG639" s="48">
        <v>2560</v>
      </c>
      <c r="AH639" s="48">
        <v>2560</v>
      </c>
      <c r="AI639" s="48">
        <v>16290</v>
      </c>
      <c r="AJ639" s="49"/>
      <c r="AK639" s="49"/>
      <c r="AL639" s="49"/>
      <c r="AM639" s="49"/>
      <c r="AN639" s="49"/>
      <c r="AO639" s="48">
        <v>16290</v>
      </c>
      <c r="AP639" s="48">
        <v>199887.48</v>
      </c>
      <c r="AQ639" s="48">
        <v>3476.4</v>
      </c>
      <c r="AR639" s="48">
        <v>149911.07999999999</v>
      </c>
      <c r="AS639" s="49"/>
      <c r="AT639" s="48">
        <v>46500</v>
      </c>
      <c r="AU639" s="49"/>
      <c r="AV639" s="48">
        <v>56479</v>
      </c>
      <c r="AW639" s="48"/>
      <c r="AX639" s="48"/>
      <c r="AY639" s="48"/>
      <c r="AZ639" s="48"/>
      <c r="BA639" s="48"/>
      <c r="BB639" s="48"/>
      <c r="BC639" s="48"/>
      <c r="BD639" s="48"/>
      <c r="BE639" s="48"/>
      <c r="BF639" s="48"/>
      <c r="BG639" s="48"/>
      <c r="BH639" s="48"/>
      <c r="BI639" s="48"/>
      <c r="BJ639" s="48"/>
      <c r="BK639" s="48"/>
      <c r="BL639" s="48"/>
      <c r="BM639" s="48"/>
      <c r="BN639" s="48"/>
      <c r="BO639" s="48"/>
      <c r="BP639" s="48"/>
      <c r="BQ639" s="48"/>
      <c r="BR639" s="67">
        <f t="shared" ref="BR639:BV639" si="316">BR642+BR640</f>
        <v>26688.2</v>
      </c>
      <c r="BS639" s="67"/>
      <c r="BT639" s="67">
        <f t="shared" si="316"/>
        <v>6186.8099999999995</v>
      </c>
      <c r="BU639" s="67">
        <f t="shared" si="316"/>
        <v>3517.99</v>
      </c>
      <c r="BV639" s="67">
        <f t="shared" si="316"/>
        <v>2547.5100000000002</v>
      </c>
      <c r="BW639">
        <f t="shared" si="294"/>
        <v>0</v>
      </c>
      <c r="BX639">
        <f t="shared" si="295"/>
        <v>0</v>
      </c>
      <c r="BY639">
        <f t="shared" si="296"/>
        <v>0</v>
      </c>
      <c r="BZ639">
        <f t="shared" si="297"/>
        <v>0</v>
      </c>
      <c r="CA639">
        <f t="shared" si="298"/>
        <v>0</v>
      </c>
      <c r="CB639">
        <f t="shared" si="299"/>
        <v>0</v>
      </c>
    </row>
    <row r="640" spans="1:80" s="27" customFormat="1" ht="11.1" hidden="1" customHeight="1" outlineLevel="3" x14ac:dyDescent="0.2">
      <c r="A640" s="24" t="s">
        <v>634</v>
      </c>
      <c r="B640" s="63">
        <f>SUM(B641)</f>
        <v>1</v>
      </c>
      <c r="C640" s="100"/>
      <c r="D640" s="34">
        <v>117492</v>
      </c>
      <c r="E640" s="34">
        <v>107500</v>
      </c>
      <c r="F640" s="26"/>
      <c r="G640" s="34">
        <v>82500</v>
      </c>
      <c r="H640" s="26"/>
      <c r="I640" s="26"/>
      <c r="J640" s="34">
        <v>25000</v>
      </c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6"/>
      <c r="AH640" s="26"/>
      <c r="AI640" s="34">
        <v>13975</v>
      </c>
      <c r="AJ640" s="26"/>
      <c r="AK640" s="26"/>
      <c r="AL640" s="26"/>
      <c r="AM640" s="26"/>
      <c r="AN640" s="26"/>
      <c r="AO640" s="34">
        <v>13975</v>
      </c>
      <c r="AP640" s="34">
        <v>153292</v>
      </c>
      <c r="AQ640" s="26"/>
      <c r="AR640" s="34">
        <v>117492</v>
      </c>
      <c r="AS640" s="26"/>
      <c r="AT640" s="34">
        <v>35800</v>
      </c>
      <c r="AU640" s="26"/>
      <c r="AV640" s="34">
        <v>57725</v>
      </c>
      <c r="AW640" s="34"/>
      <c r="AX640" s="34"/>
      <c r="AY640" s="34"/>
      <c r="AZ640" s="34"/>
      <c r="BA640" s="34"/>
      <c r="BB640" s="34"/>
      <c r="BC640" s="34"/>
      <c r="BD640" s="34"/>
      <c r="BE640" s="34"/>
      <c r="BF640" s="34"/>
      <c r="BG640" s="34"/>
      <c r="BH640" s="34"/>
      <c r="BI640" s="34"/>
      <c r="BJ640" s="34"/>
      <c r="BK640" s="34"/>
      <c r="BL640" s="34"/>
      <c r="BM640" s="34"/>
      <c r="BN640" s="34"/>
      <c r="BO640" s="34"/>
      <c r="BP640" s="34"/>
      <c r="BQ640" s="34"/>
      <c r="BR640" s="63">
        <f t="shared" ref="BR640:BV640" si="317">SUM(BR641)</f>
        <v>23650</v>
      </c>
      <c r="BS640" s="63"/>
      <c r="BT640" s="63">
        <f t="shared" si="317"/>
        <v>5482.5</v>
      </c>
      <c r="BU640" s="63">
        <f t="shared" si="317"/>
        <v>3117.5</v>
      </c>
      <c r="BV640" s="63">
        <f t="shared" si="317"/>
        <v>2257.5</v>
      </c>
      <c r="BW640">
        <f t="shared" si="294"/>
        <v>0</v>
      </c>
      <c r="BX640">
        <f t="shared" si="295"/>
        <v>0</v>
      </c>
      <c r="BY640">
        <f t="shared" si="296"/>
        <v>0</v>
      </c>
      <c r="BZ640">
        <f t="shared" si="297"/>
        <v>0</v>
      </c>
      <c r="CA640">
        <f t="shared" si="298"/>
        <v>0</v>
      </c>
      <c r="CB640">
        <f t="shared" si="299"/>
        <v>0</v>
      </c>
    </row>
    <row r="641" spans="1:80" ht="11.1" hidden="1" customHeight="1" outlineLevel="4" x14ac:dyDescent="0.2">
      <c r="A641" s="14" t="s">
        <v>635</v>
      </c>
      <c r="B641" s="64">
        <f t="shared" si="300"/>
        <v>1</v>
      </c>
      <c r="C641" s="37"/>
      <c r="D641" s="17">
        <v>117492</v>
      </c>
      <c r="E641" s="17">
        <v>107500</v>
      </c>
      <c r="F641" s="13"/>
      <c r="G641" s="17">
        <v>82500</v>
      </c>
      <c r="H641" s="13"/>
      <c r="I641" s="13"/>
      <c r="J641" s="17">
        <v>25000</v>
      </c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7">
        <v>13975</v>
      </c>
      <c r="AJ641" s="13"/>
      <c r="AK641" s="13"/>
      <c r="AL641" s="13"/>
      <c r="AM641" s="13"/>
      <c r="AN641" s="13"/>
      <c r="AO641" s="17">
        <v>13975</v>
      </c>
      <c r="AP641" s="17">
        <v>153292</v>
      </c>
      <c r="AQ641" s="13"/>
      <c r="AR641" s="17">
        <v>117492</v>
      </c>
      <c r="AS641" s="13"/>
      <c r="AT641" s="17">
        <v>35800</v>
      </c>
      <c r="AU641" s="13"/>
      <c r="AV641" s="17">
        <v>57725</v>
      </c>
      <c r="AW641" s="93"/>
      <c r="AX641" s="93"/>
      <c r="AY641" s="93"/>
      <c r="AZ641" s="93"/>
      <c r="BA641" s="93"/>
      <c r="BB641" s="93"/>
      <c r="BC641" s="93"/>
      <c r="BD641" s="93"/>
      <c r="BE641" s="93"/>
      <c r="BF641" s="93"/>
      <c r="BG641" s="93"/>
      <c r="BH641" s="93"/>
      <c r="BI641" s="93"/>
      <c r="BJ641" s="93"/>
      <c r="BK641" s="93"/>
      <c r="BL641" s="93"/>
      <c r="BM641" s="93"/>
      <c r="BN641" s="93"/>
      <c r="BO641" s="93"/>
      <c r="BP641" s="93"/>
      <c r="BQ641" s="93"/>
      <c r="BR641">
        <f>SUMIF('ОПС ЯН'!$A$5:$A$375,A641,'ОПС ЯН'!$B$5:$B$375)</f>
        <v>23650</v>
      </c>
      <c r="BT641">
        <f>SUMIF('ФОМС ЯН'!$A$5:$A$360,A641,'ФОМС ЯН'!$B$5:$B$360)</f>
        <v>5482.5</v>
      </c>
      <c r="BU641">
        <f>SUMIF('ФСС ЯН'!$A$5:$A$375,A641,'ФСС ЯН'!$B$5:$B$375)</f>
        <v>3117.5</v>
      </c>
      <c r="BV641">
        <f>SUMIF('ФСС НС ЯН'!$A$5:$A$375,A641,'ФСС НС ЯН'!$B$5:$B$375)</f>
        <v>2257.5</v>
      </c>
      <c r="BW641">
        <f t="shared" si="294"/>
        <v>0</v>
      </c>
      <c r="BX641">
        <f t="shared" si="295"/>
        <v>0</v>
      </c>
      <c r="BY641">
        <f t="shared" si="296"/>
        <v>0</v>
      </c>
      <c r="BZ641">
        <f t="shared" si="297"/>
        <v>0</v>
      </c>
      <c r="CA641">
        <f t="shared" si="298"/>
        <v>0</v>
      </c>
      <c r="CB641">
        <f t="shared" si="299"/>
        <v>0</v>
      </c>
    </row>
    <row r="642" spans="1:80" s="27" customFormat="1" ht="11.1" hidden="1" customHeight="1" outlineLevel="3" x14ac:dyDescent="0.2">
      <c r="A642" s="24" t="s">
        <v>371</v>
      </c>
      <c r="B642" s="63">
        <f>SUM(B643)</f>
        <v>1</v>
      </c>
      <c r="C642" s="100"/>
      <c r="D642" s="34">
        <v>32419.08</v>
      </c>
      <c r="E642" s="34">
        <v>15245.4</v>
      </c>
      <c r="F642" s="26"/>
      <c r="G642" s="34">
        <v>11250</v>
      </c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5"/>
      <c r="S642" s="34">
        <v>3995.4</v>
      </c>
      <c r="T642" s="26"/>
      <c r="U642" s="26"/>
      <c r="V642" s="26"/>
      <c r="W642" s="26"/>
      <c r="X642" s="25"/>
      <c r="Y642" s="26"/>
      <c r="Z642" s="26"/>
      <c r="AA642" s="26"/>
      <c r="AB642" s="26"/>
      <c r="AC642" s="26"/>
      <c r="AD642" s="26"/>
      <c r="AE642" s="26"/>
      <c r="AF642" s="26"/>
      <c r="AG642" s="34">
        <v>2560</v>
      </c>
      <c r="AH642" s="34">
        <v>2560</v>
      </c>
      <c r="AI642" s="34">
        <v>2315</v>
      </c>
      <c r="AJ642" s="26"/>
      <c r="AK642" s="26"/>
      <c r="AL642" s="26"/>
      <c r="AM642" s="26"/>
      <c r="AN642" s="26"/>
      <c r="AO642" s="34">
        <v>2315</v>
      </c>
      <c r="AP642" s="34">
        <v>46595.48</v>
      </c>
      <c r="AQ642" s="34">
        <v>3476.4</v>
      </c>
      <c r="AR642" s="34">
        <v>32419.08</v>
      </c>
      <c r="AS642" s="26"/>
      <c r="AT642" s="34">
        <v>10700</v>
      </c>
      <c r="AU642" s="26"/>
      <c r="AV642" s="36">
        <v>-1246</v>
      </c>
      <c r="AW642" s="36"/>
      <c r="AX642" s="36"/>
      <c r="AY642" s="36"/>
      <c r="AZ642" s="36"/>
      <c r="BA642" s="36"/>
      <c r="BB642" s="36"/>
      <c r="BC642" s="36"/>
      <c r="BD642" s="36"/>
      <c r="BE642" s="36"/>
      <c r="BF642" s="36"/>
      <c r="BG642" s="36"/>
      <c r="BH642" s="36"/>
      <c r="BI642" s="36"/>
      <c r="BJ642" s="36"/>
      <c r="BK642" s="36"/>
      <c r="BL642" s="36"/>
      <c r="BM642" s="36"/>
      <c r="BN642" s="36"/>
      <c r="BO642" s="36"/>
      <c r="BP642" s="36"/>
      <c r="BQ642" s="36"/>
      <c r="BR642" s="63">
        <f t="shared" ref="BR642:BV642" si="318">SUM(BR643)</f>
        <v>3038.2</v>
      </c>
      <c r="BS642" s="63"/>
      <c r="BT642" s="63">
        <f t="shared" si="318"/>
        <v>704.31</v>
      </c>
      <c r="BU642" s="63">
        <f t="shared" si="318"/>
        <v>400.49</v>
      </c>
      <c r="BV642" s="63">
        <f t="shared" si="318"/>
        <v>290.01</v>
      </c>
      <c r="BW642">
        <f t="shared" si="294"/>
        <v>0</v>
      </c>
      <c r="BX642">
        <f t="shared" si="295"/>
        <v>0</v>
      </c>
      <c r="BY642">
        <f t="shared" si="296"/>
        <v>0</v>
      </c>
      <c r="BZ642">
        <f t="shared" si="297"/>
        <v>0</v>
      </c>
      <c r="CA642">
        <f t="shared" si="298"/>
        <v>0</v>
      </c>
      <c r="CB642">
        <f t="shared" si="299"/>
        <v>0</v>
      </c>
    </row>
    <row r="643" spans="1:80" ht="11.1" hidden="1" customHeight="1" outlineLevel="4" x14ac:dyDescent="0.2">
      <c r="A643" s="14" t="s">
        <v>636</v>
      </c>
      <c r="B643" s="64">
        <f t="shared" si="300"/>
        <v>1</v>
      </c>
      <c r="C643" s="37"/>
      <c r="D643" s="17">
        <v>32419.08</v>
      </c>
      <c r="E643" s="17">
        <v>15245.4</v>
      </c>
      <c r="F643" s="13"/>
      <c r="G643" s="17">
        <v>11250</v>
      </c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2"/>
      <c r="S643" s="17">
        <v>3995.4</v>
      </c>
      <c r="T643" s="13"/>
      <c r="U643" s="13"/>
      <c r="V643" s="13"/>
      <c r="W643" s="13"/>
      <c r="X643" s="12"/>
      <c r="Y643" s="13"/>
      <c r="Z643" s="13"/>
      <c r="AA643" s="13"/>
      <c r="AB643" s="13"/>
      <c r="AC643" s="13"/>
      <c r="AD643" s="13"/>
      <c r="AE643" s="13"/>
      <c r="AF643" s="13"/>
      <c r="AG643" s="17">
        <v>2560</v>
      </c>
      <c r="AH643" s="17">
        <v>2560</v>
      </c>
      <c r="AI643" s="17">
        <v>2315</v>
      </c>
      <c r="AJ643" s="13"/>
      <c r="AK643" s="13"/>
      <c r="AL643" s="13"/>
      <c r="AM643" s="13"/>
      <c r="AN643" s="13"/>
      <c r="AO643" s="17">
        <v>2315</v>
      </c>
      <c r="AP643" s="17">
        <v>46595.48</v>
      </c>
      <c r="AQ643" s="17">
        <v>3476.4</v>
      </c>
      <c r="AR643" s="17">
        <v>32419.08</v>
      </c>
      <c r="AS643" s="13"/>
      <c r="AT643" s="17">
        <v>10700</v>
      </c>
      <c r="AU643" s="13"/>
      <c r="AV643" s="18">
        <v>-1246</v>
      </c>
      <c r="AW643" s="94"/>
      <c r="AX643" s="94"/>
      <c r="AY643" s="94"/>
      <c r="AZ643" s="94"/>
      <c r="BA643" s="94"/>
      <c r="BB643" s="94"/>
      <c r="BC643" s="94"/>
      <c r="BD643" s="94"/>
      <c r="BE643" s="94"/>
      <c r="BF643" s="94"/>
      <c r="BG643" s="94"/>
      <c r="BH643" s="94"/>
      <c r="BI643" s="94"/>
      <c r="BJ643" s="94"/>
      <c r="BK643" s="94"/>
      <c r="BL643" s="94"/>
      <c r="BM643" s="94"/>
      <c r="BN643" s="94"/>
      <c r="BO643" s="94"/>
      <c r="BP643" s="94"/>
      <c r="BQ643" s="94"/>
      <c r="BR643">
        <f>SUMIF('ОПС ЯН'!$A$5:$A$375,A643,'ОПС ЯН'!$B$5:$B$375)</f>
        <v>3038.2</v>
      </c>
      <c r="BT643">
        <f>SUMIF('ФОМС ЯН'!$A$5:$A$360,A643,'ФОМС ЯН'!$B$5:$B$360)</f>
        <v>704.31</v>
      </c>
      <c r="BU643">
        <f>SUMIF('ФСС ЯН'!$A$5:$A$375,A643,'ФСС ЯН'!$B$5:$B$375)</f>
        <v>400.49</v>
      </c>
      <c r="BV643">
        <f>SUMIF('ФСС НС ЯН'!$A$5:$A$375,A643,'ФСС НС ЯН'!$B$5:$B$375)</f>
        <v>290.01</v>
      </c>
      <c r="BW643">
        <f t="shared" si="294"/>
        <v>0</v>
      </c>
      <c r="BX643">
        <f t="shared" si="295"/>
        <v>0</v>
      </c>
      <c r="BY643">
        <f t="shared" si="296"/>
        <v>0</v>
      </c>
      <c r="BZ643">
        <f t="shared" si="297"/>
        <v>0</v>
      </c>
      <c r="CA643">
        <f t="shared" si="298"/>
        <v>0</v>
      </c>
      <c r="CB643">
        <f t="shared" si="299"/>
        <v>0</v>
      </c>
    </row>
    <row r="644" spans="1:80" s="52" customFormat="1" ht="11.1" hidden="1" customHeight="1" outlineLevel="2" collapsed="1" x14ac:dyDescent="0.2">
      <c r="A644" s="54" t="s">
        <v>637</v>
      </c>
      <c r="B644" s="67">
        <f>B645</f>
        <v>3</v>
      </c>
      <c r="C644" s="101"/>
      <c r="D644" s="48">
        <v>180588.24</v>
      </c>
      <c r="E644" s="48">
        <v>152134.39999999999</v>
      </c>
      <c r="F644" s="49"/>
      <c r="G644" s="49"/>
      <c r="H644" s="48">
        <v>79500</v>
      </c>
      <c r="I644" s="49"/>
      <c r="J644" s="48">
        <v>41650</v>
      </c>
      <c r="K644" s="49"/>
      <c r="L644" s="48">
        <v>28500</v>
      </c>
      <c r="M644" s="48">
        <v>2484.4</v>
      </c>
      <c r="N644" s="49"/>
      <c r="O644" s="49"/>
      <c r="P644" s="49"/>
      <c r="Q644" s="49"/>
      <c r="R644" s="49"/>
      <c r="S644" s="49"/>
      <c r="T644" s="49"/>
      <c r="U644" s="49"/>
      <c r="V644" s="49"/>
      <c r="W644" s="49"/>
      <c r="X644" s="51"/>
      <c r="Y644" s="49"/>
      <c r="Z644" s="49"/>
      <c r="AA644" s="49"/>
      <c r="AB644" s="49"/>
      <c r="AC644" s="49"/>
      <c r="AD644" s="49"/>
      <c r="AE644" s="49"/>
      <c r="AF644" s="49"/>
      <c r="AG644" s="48">
        <v>2880</v>
      </c>
      <c r="AH644" s="48">
        <v>2880</v>
      </c>
      <c r="AI644" s="48">
        <v>31767.8</v>
      </c>
      <c r="AJ644" s="48">
        <v>11797.8</v>
      </c>
      <c r="AK644" s="49"/>
      <c r="AL644" s="49"/>
      <c r="AM644" s="49"/>
      <c r="AN644" s="49"/>
      <c r="AO644" s="48">
        <v>19970</v>
      </c>
      <c r="AP644" s="48">
        <v>216088.24</v>
      </c>
      <c r="AQ644" s="49"/>
      <c r="AR644" s="48">
        <v>180588.24</v>
      </c>
      <c r="AS644" s="49"/>
      <c r="AT644" s="48">
        <v>35500</v>
      </c>
      <c r="AU644" s="49"/>
      <c r="AV644" s="48">
        <v>84866.6</v>
      </c>
      <c r="AW644" s="48"/>
      <c r="AX644" s="48"/>
      <c r="AY644" s="48"/>
      <c r="AZ644" s="48"/>
      <c r="BA644" s="48"/>
      <c r="BB644" s="48"/>
      <c r="BC644" s="48"/>
      <c r="BD644" s="48"/>
      <c r="BE644" s="48"/>
      <c r="BF644" s="48"/>
      <c r="BG644" s="48"/>
      <c r="BH644" s="48"/>
      <c r="BI644" s="48"/>
      <c r="BJ644" s="48"/>
      <c r="BK644" s="48"/>
      <c r="BL644" s="48"/>
      <c r="BM644" s="48"/>
      <c r="BN644" s="48"/>
      <c r="BO644" s="48"/>
      <c r="BP644" s="48"/>
      <c r="BQ644" s="48"/>
      <c r="BR644" s="67">
        <f t="shared" ref="BR644:BV644" si="319">BR645</f>
        <v>34103.159999999996</v>
      </c>
      <c r="BS644" s="67"/>
      <c r="BT644" s="67">
        <f t="shared" si="319"/>
        <v>7905.73</v>
      </c>
      <c r="BU644" s="67">
        <f t="shared" si="319"/>
        <v>4495.41</v>
      </c>
      <c r="BV644" s="67">
        <f t="shared" si="319"/>
        <v>3255.3100000000004</v>
      </c>
      <c r="BW644">
        <f t="shared" si="294"/>
        <v>0</v>
      </c>
      <c r="BX644">
        <f t="shared" si="295"/>
        <v>0</v>
      </c>
      <c r="BY644">
        <f t="shared" si="296"/>
        <v>0</v>
      </c>
      <c r="BZ644">
        <f t="shared" si="297"/>
        <v>0</v>
      </c>
      <c r="CA644">
        <f t="shared" si="298"/>
        <v>0</v>
      </c>
      <c r="CB644">
        <f t="shared" si="299"/>
        <v>0</v>
      </c>
    </row>
    <row r="645" spans="1:80" s="27" customFormat="1" ht="11.1" hidden="1" customHeight="1" outlineLevel="3" x14ac:dyDescent="0.2">
      <c r="A645" s="24" t="s">
        <v>511</v>
      </c>
      <c r="B645" s="63">
        <f>SUM(B646:B650)</f>
        <v>3</v>
      </c>
      <c r="C645" s="100"/>
      <c r="D645" s="34">
        <v>180588.24</v>
      </c>
      <c r="E645" s="34">
        <v>152134.39999999999</v>
      </c>
      <c r="F645" s="26"/>
      <c r="G645" s="26"/>
      <c r="H645" s="34">
        <v>79500</v>
      </c>
      <c r="I645" s="26"/>
      <c r="J645" s="34">
        <v>41650</v>
      </c>
      <c r="K645" s="26"/>
      <c r="L645" s="34">
        <v>28500</v>
      </c>
      <c r="M645" s="34">
        <v>2484.4</v>
      </c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5"/>
      <c r="Y645" s="26"/>
      <c r="Z645" s="26"/>
      <c r="AA645" s="26"/>
      <c r="AB645" s="26"/>
      <c r="AC645" s="26"/>
      <c r="AD645" s="26"/>
      <c r="AE645" s="26"/>
      <c r="AF645" s="26"/>
      <c r="AG645" s="34">
        <v>2880</v>
      </c>
      <c r="AH645" s="34">
        <v>2880</v>
      </c>
      <c r="AI645" s="34">
        <v>31767.8</v>
      </c>
      <c r="AJ645" s="34">
        <v>11797.8</v>
      </c>
      <c r="AK645" s="26"/>
      <c r="AL645" s="26"/>
      <c r="AM645" s="26"/>
      <c r="AN645" s="26"/>
      <c r="AO645" s="34">
        <v>19970</v>
      </c>
      <c r="AP645" s="34">
        <v>216088.24</v>
      </c>
      <c r="AQ645" s="26"/>
      <c r="AR645" s="34">
        <v>180588.24</v>
      </c>
      <c r="AS645" s="26"/>
      <c r="AT645" s="34">
        <v>35500</v>
      </c>
      <c r="AU645" s="26"/>
      <c r="AV645" s="34">
        <v>84866.6</v>
      </c>
      <c r="AW645" s="34"/>
      <c r="AX645" s="34"/>
      <c r="AY645" s="34"/>
      <c r="AZ645" s="34"/>
      <c r="BA645" s="34"/>
      <c r="BB645" s="34"/>
      <c r="BC645" s="34"/>
      <c r="BD645" s="34"/>
      <c r="BE645" s="34"/>
      <c r="BF645" s="34"/>
      <c r="BG645" s="34"/>
      <c r="BH645" s="34"/>
      <c r="BI645" s="34"/>
      <c r="BJ645" s="34"/>
      <c r="BK645" s="34"/>
      <c r="BL645" s="34"/>
      <c r="BM645" s="34"/>
      <c r="BN645" s="34"/>
      <c r="BO645" s="34"/>
      <c r="BP645" s="34"/>
      <c r="BQ645" s="34"/>
      <c r="BR645" s="63">
        <f t="shared" ref="BR645:BV645" si="320">SUM(BR646:BR650)</f>
        <v>34103.159999999996</v>
      </c>
      <c r="BS645" s="63"/>
      <c r="BT645" s="63">
        <f t="shared" si="320"/>
        <v>7905.73</v>
      </c>
      <c r="BU645" s="63">
        <f t="shared" si="320"/>
        <v>4495.41</v>
      </c>
      <c r="BV645" s="63">
        <f t="shared" si="320"/>
        <v>3255.3100000000004</v>
      </c>
      <c r="BW645">
        <f t="shared" si="294"/>
        <v>0</v>
      </c>
      <c r="BX645">
        <f t="shared" si="295"/>
        <v>0</v>
      </c>
      <c r="BY645">
        <f t="shared" si="296"/>
        <v>0</v>
      </c>
      <c r="BZ645">
        <f t="shared" si="297"/>
        <v>0</v>
      </c>
      <c r="CA645">
        <f t="shared" si="298"/>
        <v>0</v>
      </c>
      <c r="CB645">
        <f t="shared" si="299"/>
        <v>0</v>
      </c>
    </row>
    <row r="646" spans="1:80" ht="11.1" hidden="1" customHeight="1" outlineLevel="4" x14ac:dyDescent="0.2">
      <c r="A646" s="14" t="s">
        <v>638</v>
      </c>
      <c r="B646" s="64">
        <f t="shared" si="300"/>
        <v>1</v>
      </c>
      <c r="C646" s="37"/>
      <c r="D646" s="17">
        <v>44673.4</v>
      </c>
      <c r="E646" s="17">
        <v>44892.2</v>
      </c>
      <c r="F646" s="13"/>
      <c r="G646" s="13"/>
      <c r="H646" s="17">
        <v>26500</v>
      </c>
      <c r="I646" s="13"/>
      <c r="J646" s="17">
        <v>7650</v>
      </c>
      <c r="K646" s="13"/>
      <c r="L646" s="17">
        <v>9500</v>
      </c>
      <c r="M646" s="17">
        <v>1242.2</v>
      </c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7">
        <v>1760</v>
      </c>
      <c r="AH646" s="17">
        <v>1760</v>
      </c>
      <c r="AI646" s="17">
        <v>5883</v>
      </c>
      <c r="AJ646" s="13"/>
      <c r="AK646" s="13"/>
      <c r="AL646" s="13"/>
      <c r="AM646" s="13"/>
      <c r="AN646" s="13"/>
      <c r="AO646" s="17">
        <v>5883</v>
      </c>
      <c r="AP646" s="17">
        <v>59973.4</v>
      </c>
      <c r="AQ646" s="13"/>
      <c r="AR646" s="17">
        <v>44673.4</v>
      </c>
      <c r="AS646" s="13"/>
      <c r="AT646" s="17">
        <v>15300</v>
      </c>
      <c r="AU646" s="13"/>
      <c r="AV646" s="17">
        <v>23709.200000000001</v>
      </c>
      <c r="AW646" s="93"/>
      <c r="AX646" s="93"/>
      <c r="AY646" s="93"/>
      <c r="AZ646" s="93"/>
      <c r="BA646" s="93"/>
      <c r="BB646" s="93"/>
      <c r="BC646" s="93"/>
      <c r="BD646" s="93"/>
      <c r="BE646" s="93"/>
      <c r="BF646" s="93"/>
      <c r="BG646" s="93"/>
      <c r="BH646" s="93"/>
      <c r="BI646" s="93"/>
      <c r="BJ646" s="93"/>
      <c r="BK646" s="93"/>
      <c r="BL646" s="93"/>
      <c r="BM646" s="93"/>
      <c r="BN646" s="93"/>
      <c r="BO646" s="93"/>
      <c r="BP646" s="93"/>
      <c r="BQ646" s="93"/>
      <c r="BR646">
        <f>SUMIF('ОПС ЯН'!$A$5:$A$375,A646,'ОПС ЯН'!$B$5:$B$375)</f>
        <v>10263.48</v>
      </c>
      <c r="BT646">
        <f>SUMIF('ФОМС ЯН'!$A$5:$A$360,A646,'ФОМС ЯН'!$B$5:$B$360)</f>
        <v>2379.2600000000002</v>
      </c>
      <c r="BU646">
        <f>SUMIF('ФСС ЯН'!$A$5:$A$375,A646,'ФСС ЯН'!$B$5:$B$375)</f>
        <v>1352.91</v>
      </c>
      <c r="BV646">
        <f>SUMIF('ФСС НС ЯН'!$A$5:$A$375,A646,'ФСС НС ЯН'!$B$5:$B$375)</f>
        <v>979.7</v>
      </c>
      <c r="BW646">
        <f t="shared" si="294"/>
        <v>0</v>
      </c>
      <c r="BX646">
        <f t="shared" si="295"/>
        <v>0</v>
      </c>
      <c r="BY646">
        <f t="shared" si="296"/>
        <v>0</v>
      </c>
      <c r="BZ646">
        <f t="shared" si="297"/>
        <v>0</v>
      </c>
      <c r="CA646">
        <f t="shared" si="298"/>
        <v>0</v>
      </c>
      <c r="CB646">
        <f t="shared" si="299"/>
        <v>0</v>
      </c>
    </row>
    <row r="647" spans="1:80" ht="11.1" hidden="1" customHeight="1" outlineLevel="4" x14ac:dyDescent="0.2">
      <c r="A647" s="14" t="s">
        <v>639</v>
      </c>
      <c r="B647" s="64">
        <f t="shared" si="300"/>
        <v>0</v>
      </c>
      <c r="C647" s="37"/>
      <c r="D647" s="17">
        <v>33855.449999999997</v>
      </c>
      <c r="E647" s="12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2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7">
        <v>33855.449999999997</v>
      </c>
      <c r="AQ647" s="13"/>
      <c r="AR647" s="17">
        <v>33855.449999999997</v>
      </c>
      <c r="AS647" s="13"/>
      <c r="AT647" s="13"/>
      <c r="AU647" s="13"/>
      <c r="AV647" s="13"/>
      <c r="AW647" s="95"/>
      <c r="AX647" s="95"/>
      <c r="AY647" s="95"/>
      <c r="AZ647" s="95"/>
      <c r="BA647" s="95"/>
      <c r="BB647" s="95"/>
      <c r="BC647" s="95"/>
      <c r="BD647" s="95"/>
      <c r="BE647" s="95"/>
      <c r="BF647" s="95"/>
      <c r="BG647" s="95"/>
      <c r="BH647" s="95"/>
      <c r="BI647" s="95"/>
      <c r="BJ647" s="95"/>
      <c r="BK647" s="95"/>
      <c r="BL647" s="95"/>
      <c r="BM647" s="95"/>
      <c r="BN647" s="95"/>
      <c r="BO647" s="95"/>
      <c r="BP647" s="95"/>
      <c r="BQ647" s="95"/>
      <c r="BR647">
        <f>SUMIF('ОПС ЯН'!$A$5:$A$375,A647,'ОПС ЯН'!$B$5:$B$375)</f>
        <v>0</v>
      </c>
      <c r="BT647">
        <f>SUMIF('ФОМС ЯН'!$A$5:$A$360,A647,'ФОМС ЯН'!$B$5:$B$360)</f>
        <v>0</v>
      </c>
      <c r="BU647">
        <f>SUMIF('ФСС ЯН'!$A$5:$A$375,A647,'ФСС ЯН'!$B$5:$B$375)</f>
        <v>0</v>
      </c>
      <c r="BV647">
        <f>SUMIF('ФСС НС ЯН'!$A$5:$A$375,A647,'ФСС НС ЯН'!$B$5:$B$375)</f>
        <v>0</v>
      </c>
      <c r="BW647">
        <f t="shared" si="294"/>
        <v>0</v>
      </c>
      <c r="BX647">
        <f t="shared" si="295"/>
        <v>0</v>
      </c>
      <c r="BY647">
        <f t="shared" si="296"/>
        <v>0</v>
      </c>
      <c r="BZ647">
        <f t="shared" si="297"/>
        <v>0</v>
      </c>
      <c r="CA647">
        <f t="shared" si="298"/>
        <v>0</v>
      </c>
      <c r="CB647">
        <f t="shared" si="299"/>
        <v>0</v>
      </c>
    </row>
    <row r="648" spans="1:80" ht="11.1" hidden="1" customHeight="1" outlineLevel="4" x14ac:dyDescent="0.2">
      <c r="A648" s="14" t="s">
        <v>640</v>
      </c>
      <c r="B648" s="64">
        <f t="shared" si="300"/>
        <v>0</v>
      </c>
      <c r="C648" s="37"/>
      <c r="D648" s="17">
        <v>24060.09</v>
      </c>
      <c r="E648" s="12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2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7">
        <v>24060.09</v>
      </c>
      <c r="AQ648" s="13"/>
      <c r="AR648" s="17">
        <v>24060.09</v>
      </c>
      <c r="AS648" s="13"/>
      <c r="AT648" s="13"/>
      <c r="AU648" s="13"/>
      <c r="AV648" s="13"/>
      <c r="AW648" s="95"/>
      <c r="AX648" s="95"/>
      <c r="AY648" s="95"/>
      <c r="AZ648" s="95"/>
      <c r="BA648" s="95"/>
      <c r="BB648" s="95"/>
      <c r="BC648" s="95"/>
      <c r="BD648" s="95"/>
      <c r="BE648" s="95"/>
      <c r="BF648" s="95"/>
      <c r="BG648" s="95"/>
      <c r="BH648" s="95"/>
      <c r="BI648" s="95"/>
      <c r="BJ648" s="95"/>
      <c r="BK648" s="95"/>
      <c r="BL648" s="95"/>
      <c r="BM648" s="95"/>
      <c r="BN648" s="95"/>
      <c r="BO648" s="95"/>
      <c r="BP648" s="95"/>
      <c r="BQ648" s="95"/>
      <c r="BR648">
        <f>SUMIF('ОПС ЯН'!$A$5:$A$375,A648,'ОПС ЯН'!$B$5:$B$375)</f>
        <v>0</v>
      </c>
      <c r="BT648">
        <f>SUMIF('ФОМС ЯН'!$A$5:$A$360,A648,'ФОМС ЯН'!$B$5:$B$360)</f>
        <v>0</v>
      </c>
      <c r="BU648">
        <f>SUMIF('ФСС ЯН'!$A$5:$A$375,A648,'ФСС ЯН'!$B$5:$B$375)</f>
        <v>0</v>
      </c>
      <c r="BV648">
        <f>SUMIF('ФСС НС ЯН'!$A$5:$A$375,A648,'ФСС НС ЯН'!$B$5:$B$375)</f>
        <v>0</v>
      </c>
      <c r="BW648">
        <f t="shared" si="294"/>
        <v>0</v>
      </c>
      <c r="BX648">
        <f t="shared" si="295"/>
        <v>0</v>
      </c>
      <c r="BY648">
        <f t="shared" si="296"/>
        <v>0</v>
      </c>
      <c r="BZ648">
        <f t="shared" si="297"/>
        <v>0</v>
      </c>
      <c r="CA648">
        <f t="shared" si="298"/>
        <v>0</v>
      </c>
      <c r="CB648">
        <f t="shared" si="299"/>
        <v>0</v>
      </c>
    </row>
    <row r="649" spans="1:80" ht="11.1" hidden="1" customHeight="1" outlineLevel="4" x14ac:dyDescent="0.2">
      <c r="A649" s="14" t="s">
        <v>641</v>
      </c>
      <c r="B649" s="64">
        <f t="shared" si="300"/>
        <v>1</v>
      </c>
      <c r="C649" s="37"/>
      <c r="D649" s="17">
        <v>49603</v>
      </c>
      <c r="E649" s="17">
        <v>53000</v>
      </c>
      <c r="F649" s="13"/>
      <c r="G649" s="13"/>
      <c r="H649" s="17">
        <v>26500</v>
      </c>
      <c r="I649" s="13"/>
      <c r="J649" s="17">
        <v>17000</v>
      </c>
      <c r="K649" s="13"/>
      <c r="L649" s="17">
        <v>9500</v>
      </c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7">
        <v>1120</v>
      </c>
      <c r="AH649" s="17">
        <v>1120</v>
      </c>
      <c r="AI649" s="17">
        <v>7036</v>
      </c>
      <c r="AJ649" s="13"/>
      <c r="AK649" s="13"/>
      <c r="AL649" s="13"/>
      <c r="AM649" s="13"/>
      <c r="AN649" s="13"/>
      <c r="AO649" s="17">
        <v>7036</v>
      </c>
      <c r="AP649" s="17">
        <v>61203</v>
      </c>
      <c r="AQ649" s="13"/>
      <c r="AR649" s="17">
        <v>49603</v>
      </c>
      <c r="AS649" s="13"/>
      <c r="AT649" s="17">
        <v>11600</v>
      </c>
      <c r="AU649" s="13"/>
      <c r="AV649" s="17">
        <v>34364</v>
      </c>
      <c r="AW649" s="93"/>
      <c r="AX649" s="93"/>
      <c r="AY649" s="93"/>
      <c r="AZ649" s="93"/>
      <c r="BA649" s="93"/>
      <c r="BB649" s="93"/>
      <c r="BC649" s="93"/>
      <c r="BD649" s="93"/>
      <c r="BE649" s="93"/>
      <c r="BF649" s="93"/>
      <c r="BG649" s="93"/>
      <c r="BH649" s="93"/>
      <c r="BI649" s="93"/>
      <c r="BJ649" s="93"/>
      <c r="BK649" s="93"/>
      <c r="BL649" s="93"/>
      <c r="BM649" s="93"/>
      <c r="BN649" s="93"/>
      <c r="BO649" s="93"/>
      <c r="BP649" s="93"/>
      <c r="BQ649" s="93"/>
      <c r="BR649">
        <f>SUMIF('ОПС ЯН'!$A$5:$A$375,A649,'ОПС ЯН'!$B$5:$B$375)</f>
        <v>11906.4</v>
      </c>
      <c r="BT649">
        <f>SUMIF('ФОМС ЯН'!$A$5:$A$360,A649,'ФОМС ЯН'!$B$5:$B$360)</f>
        <v>2760.12</v>
      </c>
      <c r="BU649">
        <f>SUMIF('ФСС ЯН'!$A$5:$A$375,A649,'ФСС ЯН'!$B$5:$B$375)</f>
        <v>1569.48</v>
      </c>
      <c r="BV649">
        <f>SUMIF('ФСС НС ЯН'!$A$5:$A$375,A649,'ФСС НС ЯН'!$B$5:$B$375)</f>
        <v>1136.52</v>
      </c>
      <c r="BW649">
        <f t="shared" si="294"/>
        <v>0</v>
      </c>
      <c r="BX649">
        <f t="shared" si="295"/>
        <v>0</v>
      </c>
      <c r="BY649">
        <f t="shared" si="296"/>
        <v>0</v>
      </c>
      <c r="BZ649">
        <f t="shared" si="297"/>
        <v>0</v>
      </c>
      <c r="CA649">
        <f t="shared" si="298"/>
        <v>0</v>
      </c>
      <c r="CB649">
        <f t="shared" si="299"/>
        <v>0</v>
      </c>
    </row>
    <row r="650" spans="1:80" ht="11.1" hidden="1" customHeight="1" outlineLevel="4" x14ac:dyDescent="0.2">
      <c r="A650" s="14" t="s">
        <v>642</v>
      </c>
      <c r="B650" s="64">
        <f t="shared" ref="B650" si="321">COUNTIF(E650,"&gt;0")</f>
        <v>1</v>
      </c>
      <c r="C650" s="37"/>
      <c r="D650" s="17">
        <v>28396.3</v>
      </c>
      <c r="E650" s="17">
        <v>54242.2</v>
      </c>
      <c r="F650" s="13"/>
      <c r="G650" s="13"/>
      <c r="H650" s="17">
        <v>26500</v>
      </c>
      <c r="I650" s="13"/>
      <c r="J650" s="17">
        <v>17000</v>
      </c>
      <c r="K650" s="13"/>
      <c r="L650" s="17">
        <v>9500</v>
      </c>
      <c r="M650" s="17">
        <v>1242.2</v>
      </c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7">
        <v>18848.8</v>
      </c>
      <c r="AJ650" s="17">
        <v>11797.8</v>
      </c>
      <c r="AK650" s="13"/>
      <c r="AL650" s="13"/>
      <c r="AM650" s="13"/>
      <c r="AN650" s="13"/>
      <c r="AO650" s="17">
        <v>7051</v>
      </c>
      <c r="AP650" s="17">
        <v>36996.300000000003</v>
      </c>
      <c r="AQ650" s="13"/>
      <c r="AR650" s="17">
        <v>28396.3</v>
      </c>
      <c r="AS650" s="13"/>
      <c r="AT650" s="17">
        <v>8600</v>
      </c>
      <c r="AU650" s="13"/>
      <c r="AV650" s="17">
        <v>26793.4</v>
      </c>
      <c r="AW650" s="93"/>
      <c r="AX650" s="93"/>
      <c r="AY650" s="93"/>
      <c r="AZ650" s="93"/>
      <c r="BA650" s="93"/>
      <c r="BB650" s="93"/>
      <c r="BC650" s="93"/>
      <c r="BD650" s="93"/>
      <c r="BE650" s="93"/>
      <c r="BF650" s="93"/>
      <c r="BG650" s="93"/>
      <c r="BH650" s="93"/>
      <c r="BI650" s="93"/>
      <c r="BJ650" s="93"/>
      <c r="BK650" s="93"/>
      <c r="BL650" s="93"/>
      <c r="BM650" s="93"/>
      <c r="BN650" s="93"/>
      <c r="BO650" s="93"/>
      <c r="BP650" s="93"/>
      <c r="BQ650" s="93"/>
      <c r="BR650">
        <f>SUMIF('ОПС ЯН'!$A$5:$A$375,A650,'ОПС ЯН'!$B$5:$B$375)</f>
        <v>11933.28</v>
      </c>
      <c r="BT650">
        <f>SUMIF('ФОМС ЯН'!$A$5:$A$360,A650,'ФОМС ЯН'!$B$5:$B$360)</f>
        <v>2766.35</v>
      </c>
      <c r="BU650">
        <f>SUMIF('ФСС ЯН'!$A$5:$A$375,A650,'ФСС ЯН'!$B$5:$B$375)</f>
        <v>1573.02</v>
      </c>
      <c r="BV650">
        <f>SUMIF('ФСС НС ЯН'!$A$5:$A$375,A650,'ФСС НС ЯН'!$B$5:$B$375)</f>
        <v>1139.0899999999999</v>
      </c>
      <c r="BW650">
        <f t="shared" ref="BW650" si="322">IF(AA650&gt;0,AA650*13%,0)</f>
        <v>0</v>
      </c>
      <c r="BX650">
        <f t="shared" ref="BX650" si="323">IF($AA$9&gt;0,$AA$9*22%,0)</f>
        <v>0</v>
      </c>
      <c r="BY650">
        <f t="shared" ref="BY650" si="324">IF($AA$9&gt;0,$AA$9*0%,0)</f>
        <v>0</v>
      </c>
      <c r="BZ650">
        <f t="shared" ref="BZ650" si="325">IF($AA$9&gt;0,$AA$9*5.1%,0)</f>
        <v>0</v>
      </c>
      <c r="CA650">
        <f t="shared" ref="CA650" si="326">IF($AA$9&gt;0,$AA$9*2.9%,0)</f>
        <v>0</v>
      </c>
      <c r="CB650">
        <f t="shared" ref="CB650" si="327">IF($AA$9&gt;0,$AA$9*2.1%,0)</f>
        <v>0</v>
      </c>
    </row>
    <row r="651" spans="1:80" ht="12.95" customHeight="1" x14ac:dyDescent="0.2">
      <c r="A651" s="20" t="s">
        <v>643</v>
      </c>
      <c r="B651" s="22">
        <f>B537+B531+B528+B519+B342+B241+B114+B99+B53+B6</f>
        <v>371</v>
      </c>
      <c r="C651" s="20"/>
      <c r="D651" s="21">
        <v>10619691.689999999</v>
      </c>
      <c r="E651" s="21">
        <v>15828608.220000001</v>
      </c>
      <c r="F651" s="21">
        <v>282064.39</v>
      </c>
      <c r="G651" s="21">
        <v>5603177.0199999996</v>
      </c>
      <c r="H651" s="21">
        <v>1587101.17</v>
      </c>
      <c r="I651" s="21">
        <v>2503897.7400000002</v>
      </c>
      <c r="J651" s="21">
        <v>494952.58</v>
      </c>
      <c r="K651" s="21">
        <v>60054.33</v>
      </c>
      <c r="L651" s="21">
        <v>399054.74</v>
      </c>
      <c r="M651" s="21">
        <v>104583.32</v>
      </c>
      <c r="N651" s="21">
        <v>31531.25</v>
      </c>
      <c r="O651" s="21">
        <v>31531.25</v>
      </c>
      <c r="P651" s="21">
        <v>2257</v>
      </c>
      <c r="Q651" s="22"/>
      <c r="R651" s="22"/>
      <c r="S651" s="21">
        <v>108833.73</v>
      </c>
      <c r="T651" s="21">
        <v>22972.560000000001</v>
      </c>
      <c r="U651" s="21">
        <v>4065032.01</v>
      </c>
      <c r="V651" s="22"/>
      <c r="W651" s="22"/>
      <c r="X651" s="22"/>
      <c r="Y651" s="22"/>
      <c r="Z651" s="21">
        <v>18391</v>
      </c>
      <c r="AA651" s="21">
        <v>64000</v>
      </c>
      <c r="AB651" s="21">
        <v>24700</v>
      </c>
      <c r="AC651" s="21">
        <v>65500</v>
      </c>
      <c r="AD651" s="21">
        <v>214846.13</v>
      </c>
      <c r="AE651" s="21">
        <v>124128</v>
      </c>
      <c r="AF651" s="21">
        <v>20000</v>
      </c>
      <c r="AG651" s="21">
        <v>694300</v>
      </c>
      <c r="AH651" s="21">
        <v>694300</v>
      </c>
      <c r="AI651" s="21">
        <v>2479413.34</v>
      </c>
      <c r="AJ651" s="21">
        <v>260561.16</v>
      </c>
      <c r="AK651" s="21">
        <v>76463.929999999993</v>
      </c>
      <c r="AL651" s="21">
        <v>13869</v>
      </c>
      <c r="AM651" s="21">
        <v>3728.25</v>
      </c>
      <c r="AN651" s="23">
        <v>732</v>
      </c>
      <c r="AO651" s="21">
        <v>2124059</v>
      </c>
      <c r="AP651" s="21">
        <v>18697988.059999999</v>
      </c>
      <c r="AQ651" s="21">
        <v>3873189.89</v>
      </c>
      <c r="AR651" s="21">
        <v>11005928.140000001</v>
      </c>
      <c r="AS651" s="21">
        <v>106520.03</v>
      </c>
      <c r="AT651" s="21">
        <v>3711150</v>
      </c>
      <c r="AU651" s="21">
        <v>1200</v>
      </c>
      <c r="AV651" s="21">
        <v>5270898.51</v>
      </c>
      <c r="AW651" s="21"/>
      <c r="AX651" s="21"/>
      <c r="AY651" s="21"/>
      <c r="AZ651" s="21"/>
      <c r="BA651" s="21"/>
      <c r="BB651" s="21"/>
      <c r="BC651" s="21"/>
      <c r="BD651" s="21"/>
      <c r="BE651" s="21"/>
      <c r="BF651" s="21"/>
      <c r="BG651" s="21"/>
      <c r="BH651" s="21"/>
      <c r="BI651" s="21"/>
      <c r="BJ651" s="21"/>
      <c r="BK651" s="21"/>
      <c r="BL651" s="21"/>
      <c r="BM651" s="21"/>
      <c r="BN651" s="21"/>
      <c r="BO651" s="21"/>
      <c r="BP651" s="21"/>
      <c r="BQ651" s="21"/>
      <c r="BR651" s="22">
        <f t="shared" ref="BR651:BV651" si="328">BR537+BR531+BR528+BR519+BR342+BR241+BR114+BR99+BR53+BR6</f>
        <v>3575469.8400000008</v>
      </c>
      <c r="BS651" s="22"/>
      <c r="BT651" s="22">
        <f t="shared" si="328"/>
        <v>795086.55999999982</v>
      </c>
      <c r="BU651" s="22">
        <f t="shared" si="328"/>
        <v>460428.0199999999</v>
      </c>
      <c r="BV651" s="22">
        <f t="shared" si="328"/>
        <v>337994.2</v>
      </c>
    </row>
    <row r="652" spans="1:80" ht="11.45" customHeight="1" x14ac:dyDescent="0.2">
      <c r="BR652" s="56">
        <f>'ОПС ЯН'!B376</f>
        <v>3575469.84</v>
      </c>
      <c r="BS652" s="56"/>
      <c r="BT652" s="56">
        <f>'ФОМС ЯН'!B361</f>
        <v>795086.56</v>
      </c>
      <c r="BU652" s="56">
        <f>'ФСС ЯН'!B376</f>
        <v>460428.02</v>
      </c>
      <c r="BV652" s="56">
        <f>'ФСС НС ЯН'!B376</f>
        <v>337994.2</v>
      </c>
    </row>
    <row r="653" spans="1:80" s="71" customFormat="1" ht="11.45" customHeight="1" x14ac:dyDescent="0.2">
      <c r="A653" s="68" t="s">
        <v>658</v>
      </c>
      <c r="B653" s="69"/>
      <c r="C653" s="68"/>
      <c r="D653" s="68"/>
      <c r="E653" s="68"/>
      <c r="F653" s="68"/>
      <c r="G653" s="68"/>
      <c r="H653" s="68"/>
      <c r="I653" s="68"/>
      <c r="J653" s="68"/>
      <c r="K653" s="68"/>
      <c r="L653" s="68"/>
      <c r="M653" s="68"/>
      <c r="N653" s="68"/>
      <c r="O653" s="68"/>
      <c r="P653" s="68"/>
      <c r="Q653" s="68"/>
      <c r="R653" s="68"/>
      <c r="S653" s="68"/>
      <c r="T653" s="68"/>
      <c r="U653" s="68"/>
      <c r="V653" s="68"/>
      <c r="W653" s="68"/>
      <c r="X653" s="68"/>
      <c r="Y653" s="68"/>
      <c r="Z653" s="68"/>
      <c r="AA653" s="68"/>
      <c r="AB653" s="68"/>
      <c r="AC653" s="68"/>
      <c r="AD653" s="68"/>
      <c r="AE653" s="68"/>
      <c r="AF653" s="68"/>
      <c r="AG653" s="68"/>
      <c r="AH653" s="68"/>
      <c r="AI653" s="68"/>
      <c r="AJ653" s="68"/>
      <c r="AK653" s="68"/>
      <c r="AL653" s="68"/>
      <c r="AM653" s="68"/>
      <c r="AN653" s="68"/>
      <c r="AO653" s="68"/>
      <c r="AP653" s="68"/>
      <c r="AQ653" s="68"/>
      <c r="AR653" s="68"/>
      <c r="AS653" s="68"/>
      <c r="AT653" s="68"/>
      <c r="AU653" s="68"/>
      <c r="AV653" s="68"/>
      <c r="AW653" s="68"/>
      <c r="AX653" s="68"/>
      <c r="AY653" s="68"/>
      <c r="AZ653" s="68"/>
      <c r="BA653" s="68"/>
      <c r="BB653" s="68"/>
      <c r="BC653" s="68"/>
      <c r="BD653" s="68"/>
      <c r="BE653" s="68"/>
      <c r="BF653" s="68"/>
      <c r="BG653" s="68"/>
      <c r="BH653" s="68"/>
      <c r="BI653" s="68"/>
      <c r="BJ653" s="68"/>
      <c r="BK653" s="68"/>
      <c r="BL653" s="68"/>
      <c r="BM653" s="68"/>
      <c r="BN653" s="68"/>
      <c r="BO653" s="68"/>
      <c r="BP653" s="68"/>
      <c r="BQ653" s="68"/>
      <c r="BR653" s="70">
        <f>BR651-BR652</f>
        <v>0</v>
      </c>
      <c r="BS653" s="70"/>
      <c r="BT653" s="70">
        <f t="shared" ref="BT653:BV653" si="329">BT651-BT652</f>
        <v>0</v>
      </c>
      <c r="BU653" s="70">
        <f t="shared" si="329"/>
        <v>0</v>
      </c>
      <c r="BV653" s="70">
        <f t="shared" si="329"/>
        <v>0</v>
      </c>
    </row>
    <row r="654" spans="1:80" ht="11.45" customHeight="1" x14ac:dyDescent="0.2">
      <c r="A654" s="1" t="s">
        <v>645</v>
      </c>
      <c r="B654" s="55">
        <f>B114+B241+B342+B537</f>
        <v>304</v>
      </c>
      <c r="C654" s="55">
        <f t="shared" ref="C654:E654" si="330">C114+C241+C342+C537</f>
        <v>0</v>
      </c>
      <c r="D654" s="55">
        <f t="shared" si="330"/>
        <v>7620420.8199999994</v>
      </c>
      <c r="E654" s="55">
        <f t="shared" si="330"/>
        <v>12953207.84</v>
      </c>
      <c r="F654" s="55">
        <f t="shared" ref="F654:BV654" si="331">F114+F241+F342+F537</f>
        <v>273664.18000000005</v>
      </c>
      <c r="G654" s="55">
        <f t="shared" si="331"/>
        <v>3473464.4899999998</v>
      </c>
      <c r="H654" s="55">
        <f t="shared" si="331"/>
        <v>1538038.67</v>
      </c>
      <c r="I654" s="55">
        <f t="shared" si="331"/>
        <v>2503897.7400000002</v>
      </c>
      <c r="J654" s="55">
        <f t="shared" si="331"/>
        <v>305936.08999999997</v>
      </c>
      <c r="K654" s="55">
        <f t="shared" si="331"/>
        <v>51044.94</v>
      </c>
      <c r="L654" s="55">
        <f t="shared" si="331"/>
        <v>399054.74</v>
      </c>
      <c r="M654" s="55">
        <f t="shared" si="331"/>
        <v>102122.38</v>
      </c>
      <c r="N654" s="55">
        <f t="shared" si="331"/>
        <v>31531.25</v>
      </c>
      <c r="O654" s="55">
        <f t="shared" si="331"/>
        <v>31531.25</v>
      </c>
      <c r="P654" s="55">
        <f t="shared" si="331"/>
        <v>2257</v>
      </c>
      <c r="Q654" s="55">
        <f t="shared" si="331"/>
        <v>0</v>
      </c>
      <c r="R654" s="55">
        <f t="shared" si="331"/>
        <v>0</v>
      </c>
      <c r="S654" s="55">
        <f t="shared" si="331"/>
        <v>99265.5</v>
      </c>
      <c r="T654" s="55">
        <f t="shared" si="331"/>
        <v>22972.560000000001</v>
      </c>
      <c r="U654" s="55">
        <f t="shared" si="331"/>
        <v>3734147.7900000005</v>
      </c>
      <c r="V654" s="55">
        <f t="shared" si="331"/>
        <v>0</v>
      </c>
      <c r="W654" s="55">
        <f t="shared" si="331"/>
        <v>0</v>
      </c>
      <c r="X654" s="55">
        <f t="shared" si="331"/>
        <v>0</v>
      </c>
      <c r="Y654" s="55">
        <f t="shared" si="331"/>
        <v>0</v>
      </c>
      <c r="Z654" s="55">
        <f t="shared" si="331"/>
        <v>0</v>
      </c>
      <c r="AA654" s="55">
        <f t="shared" si="331"/>
        <v>64000</v>
      </c>
      <c r="AB654" s="55">
        <f t="shared" si="331"/>
        <v>24700</v>
      </c>
      <c r="AC654" s="55">
        <f t="shared" si="331"/>
        <v>65500</v>
      </c>
      <c r="AD654" s="55">
        <f t="shared" si="331"/>
        <v>95951.26</v>
      </c>
      <c r="AE654" s="55">
        <f t="shared" si="331"/>
        <v>124128</v>
      </c>
      <c r="AF654" s="55">
        <f t="shared" si="331"/>
        <v>10000</v>
      </c>
      <c r="AG654" s="55">
        <f t="shared" si="331"/>
        <v>591410</v>
      </c>
      <c r="AH654" s="55">
        <f t="shared" si="331"/>
        <v>591410</v>
      </c>
      <c r="AI654" s="55">
        <f t="shared" si="331"/>
        <v>2009861.48</v>
      </c>
      <c r="AJ654" s="55">
        <f t="shared" si="331"/>
        <v>171476.3</v>
      </c>
      <c r="AK654" s="55">
        <f t="shared" si="331"/>
        <v>76463.929999999993</v>
      </c>
      <c r="AL654" s="55">
        <f t="shared" si="331"/>
        <v>13869</v>
      </c>
      <c r="AM654" s="55">
        <f t="shared" si="331"/>
        <v>3728.25</v>
      </c>
      <c r="AN654" s="55">
        <f t="shared" si="331"/>
        <v>732</v>
      </c>
      <c r="AO654" s="55">
        <f t="shared" si="331"/>
        <v>1743592</v>
      </c>
      <c r="AP654" s="55">
        <f t="shared" si="331"/>
        <v>14226718.25</v>
      </c>
      <c r="AQ654" s="55">
        <f t="shared" si="331"/>
        <v>3553360.9099999997</v>
      </c>
      <c r="AR654" s="55">
        <f t="shared" si="331"/>
        <v>7931975.04</v>
      </c>
      <c r="AS654" s="55">
        <f t="shared" si="331"/>
        <v>47932.3</v>
      </c>
      <c r="AT654" s="55">
        <f t="shared" si="331"/>
        <v>2692250</v>
      </c>
      <c r="AU654" s="55">
        <f t="shared" si="331"/>
        <v>1200</v>
      </c>
      <c r="AV654" s="55">
        <f t="shared" si="331"/>
        <v>4337048.93</v>
      </c>
      <c r="AW654" s="55"/>
      <c r="AX654" s="55"/>
      <c r="AY654" s="55"/>
      <c r="AZ654" s="55"/>
      <c r="BA654" s="55"/>
      <c r="BB654" s="55"/>
      <c r="BC654" s="55"/>
      <c r="BD654" s="55"/>
      <c r="BE654" s="55"/>
      <c r="BF654" s="55"/>
      <c r="BG654" s="55"/>
      <c r="BH654" s="55"/>
      <c r="BI654" s="55"/>
      <c r="BJ654" s="55"/>
      <c r="BK654" s="55"/>
      <c r="BL654" s="55"/>
      <c r="BM654" s="55"/>
      <c r="BN654" s="55"/>
      <c r="BO654" s="55"/>
      <c r="BP654" s="55"/>
      <c r="BQ654" s="55"/>
      <c r="BR654" s="55">
        <f t="shared" si="331"/>
        <v>2919664.5900000003</v>
      </c>
      <c r="BS654" s="55"/>
      <c r="BT654" s="55">
        <f t="shared" si="331"/>
        <v>643058.97</v>
      </c>
      <c r="BU654" s="55">
        <f t="shared" si="331"/>
        <v>373980.95999999996</v>
      </c>
      <c r="BV654" s="55">
        <f t="shared" si="331"/>
        <v>275394.59999999998</v>
      </c>
      <c r="BW654" s="55">
        <f t="shared" ref="BW654:CB654" si="332">BW114+BW241+BW342+BW537</f>
        <v>8320</v>
      </c>
      <c r="BX654" s="55">
        <f t="shared" si="332"/>
        <v>0</v>
      </c>
      <c r="BY654" s="55">
        <f t="shared" si="332"/>
        <v>0</v>
      </c>
      <c r="BZ654" s="55">
        <f t="shared" si="332"/>
        <v>0</v>
      </c>
      <c r="CA654" s="55">
        <f t="shared" si="332"/>
        <v>0</v>
      </c>
      <c r="CB654" s="55">
        <f t="shared" si="332"/>
        <v>0</v>
      </c>
    </row>
    <row r="655" spans="1:80" ht="11.45" customHeight="1" x14ac:dyDescent="0.2">
      <c r="A655" s="1" t="s">
        <v>646</v>
      </c>
      <c r="B655" s="55">
        <f>B6+B519+B528+B531</f>
        <v>35</v>
      </c>
      <c r="C655" s="55">
        <f t="shared" ref="C655:E655" si="333">C6+C519+C528+C531</f>
        <v>0</v>
      </c>
      <c r="D655" s="55">
        <f t="shared" si="333"/>
        <v>1294254.55</v>
      </c>
      <c r="E655" s="55">
        <f t="shared" si="333"/>
        <v>1407715.8900000001</v>
      </c>
      <c r="F655" s="55">
        <f t="shared" ref="F655:BV655" si="334">F6+F519+F528+F531</f>
        <v>8400.2099999999991</v>
      </c>
      <c r="G655" s="55">
        <f t="shared" si="334"/>
        <v>877837.52</v>
      </c>
      <c r="H655" s="55">
        <f t="shared" si="334"/>
        <v>49062.5</v>
      </c>
      <c r="I655" s="55">
        <f t="shared" si="334"/>
        <v>0</v>
      </c>
      <c r="J655" s="55">
        <f t="shared" si="334"/>
        <v>42993.75</v>
      </c>
      <c r="K655" s="55">
        <f t="shared" si="334"/>
        <v>9009.39</v>
      </c>
      <c r="L655" s="55">
        <f t="shared" si="334"/>
        <v>0</v>
      </c>
      <c r="M655" s="55">
        <f t="shared" si="334"/>
        <v>2460.94</v>
      </c>
      <c r="N655" s="55">
        <f t="shared" si="334"/>
        <v>0</v>
      </c>
      <c r="O655" s="55">
        <f t="shared" si="334"/>
        <v>0</v>
      </c>
      <c r="P655" s="55">
        <f t="shared" si="334"/>
        <v>0</v>
      </c>
      <c r="Q655" s="55">
        <f t="shared" si="334"/>
        <v>0</v>
      </c>
      <c r="R655" s="55">
        <f t="shared" si="334"/>
        <v>0</v>
      </c>
      <c r="S655" s="55">
        <f t="shared" si="334"/>
        <v>2853.93</v>
      </c>
      <c r="T655" s="55">
        <f t="shared" si="334"/>
        <v>0</v>
      </c>
      <c r="U655" s="55">
        <f t="shared" si="334"/>
        <v>296202.78000000003</v>
      </c>
      <c r="V655" s="55">
        <f t="shared" si="334"/>
        <v>0</v>
      </c>
      <c r="W655" s="55">
        <f t="shared" si="334"/>
        <v>0</v>
      </c>
      <c r="X655" s="55">
        <f t="shared" si="334"/>
        <v>0</v>
      </c>
      <c r="Y655" s="55">
        <f t="shared" si="334"/>
        <v>0</v>
      </c>
      <c r="Z655" s="55">
        <f t="shared" si="334"/>
        <v>0</v>
      </c>
      <c r="AA655" s="55">
        <f t="shared" si="334"/>
        <v>0</v>
      </c>
      <c r="AB655" s="55">
        <f t="shared" si="334"/>
        <v>0</v>
      </c>
      <c r="AC655" s="55">
        <f t="shared" si="334"/>
        <v>0</v>
      </c>
      <c r="AD655" s="55">
        <f t="shared" si="334"/>
        <v>118894.87000000001</v>
      </c>
      <c r="AE655" s="55">
        <f t="shared" si="334"/>
        <v>0</v>
      </c>
      <c r="AF655" s="55">
        <f t="shared" si="334"/>
        <v>0</v>
      </c>
      <c r="AG655" s="55">
        <f t="shared" si="334"/>
        <v>50730</v>
      </c>
      <c r="AH655" s="55">
        <f t="shared" si="334"/>
        <v>50730</v>
      </c>
      <c r="AI655" s="55">
        <f t="shared" si="334"/>
        <v>274911.86</v>
      </c>
      <c r="AJ655" s="55">
        <f t="shared" si="334"/>
        <v>89084.86</v>
      </c>
      <c r="AK655" s="55">
        <f t="shared" si="334"/>
        <v>0</v>
      </c>
      <c r="AL655" s="55">
        <f t="shared" si="334"/>
        <v>0</v>
      </c>
      <c r="AM655" s="55">
        <f t="shared" si="334"/>
        <v>0</v>
      </c>
      <c r="AN655" s="55">
        <f t="shared" si="334"/>
        <v>0</v>
      </c>
      <c r="AO655" s="55">
        <f t="shared" si="334"/>
        <v>185827</v>
      </c>
      <c r="AP655" s="55">
        <f t="shared" si="334"/>
        <v>2064492.75</v>
      </c>
      <c r="AQ655" s="55">
        <f t="shared" si="334"/>
        <v>267269.24</v>
      </c>
      <c r="AR655" s="55">
        <f t="shared" si="334"/>
        <v>1412323.51</v>
      </c>
      <c r="AS655" s="55">
        <f t="shared" si="334"/>
        <v>0</v>
      </c>
      <c r="AT655" s="55">
        <f t="shared" si="334"/>
        <v>384900</v>
      </c>
      <c r="AU655" s="55">
        <f t="shared" si="334"/>
        <v>0</v>
      </c>
      <c r="AV655" s="55">
        <f t="shared" si="334"/>
        <v>362565.83</v>
      </c>
      <c r="AW655" s="55"/>
      <c r="AX655" s="55"/>
      <c r="AY655" s="55"/>
      <c r="AZ655" s="55"/>
      <c r="BA655" s="55"/>
      <c r="BB655" s="55"/>
      <c r="BC655" s="55"/>
      <c r="BD655" s="55"/>
      <c r="BE655" s="55"/>
      <c r="BF655" s="55"/>
      <c r="BG655" s="55"/>
      <c r="BH655" s="55"/>
      <c r="BI655" s="55"/>
      <c r="BJ655" s="55"/>
      <c r="BK655" s="55"/>
      <c r="BL655" s="55"/>
      <c r="BM655" s="55"/>
      <c r="BN655" s="55"/>
      <c r="BO655" s="55"/>
      <c r="BP655" s="55"/>
      <c r="BQ655" s="55"/>
      <c r="BR655" s="55">
        <f t="shared" si="334"/>
        <v>329162.62</v>
      </c>
      <c r="BS655" s="55"/>
      <c r="BT655" s="55">
        <f t="shared" si="334"/>
        <v>76305.88</v>
      </c>
      <c r="BU655" s="55">
        <f t="shared" si="334"/>
        <v>43389.619999999995</v>
      </c>
      <c r="BV655" s="55">
        <f t="shared" si="334"/>
        <v>31420.07</v>
      </c>
      <c r="BW655" s="55">
        <f t="shared" ref="BW655:CB655" si="335">BW6+BW519+BW528+BW531</f>
        <v>0</v>
      </c>
      <c r="BX655" s="55">
        <f t="shared" si="335"/>
        <v>0</v>
      </c>
      <c r="BY655" s="55">
        <f t="shared" si="335"/>
        <v>0</v>
      </c>
      <c r="BZ655" s="55">
        <f t="shared" si="335"/>
        <v>0</v>
      </c>
      <c r="CA655" s="55">
        <f t="shared" si="335"/>
        <v>0</v>
      </c>
      <c r="CB655" s="55">
        <f t="shared" si="335"/>
        <v>0</v>
      </c>
    </row>
    <row r="656" spans="1:80" ht="11.45" customHeight="1" x14ac:dyDescent="0.2">
      <c r="A656" s="1" t="s">
        <v>647</v>
      </c>
      <c r="B656" s="55">
        <f>B99+B53</f>
        <v>32</v>
      </c>
      <c r="C656" s="55">
        <f t="shared" ref="C656:E656" si="336">C99+C53</f>
        <v>0</v>
      </c>
      <c r="D656" s="55">
        <f t="shared" si="336"/>
        <v>1720216.3199999998</v>
      </c>
      <c r="E656" s="55">
        <f t="shared" si="336"/>
        <v>1467684.4900000002</v>
      </c>
      <c r="F656" s="55">
        <f t="shared" ref="F656:BV656" si="337">F99+F53</f>
        <v>0</v>
      </c>
      <c r="G656" s="55">
        <f t="shared" si="337"/>
        <v>1251875.01</v>
      </c>
      <c r="H656" s="55">
        <f t="shared" si="337"/>
        <v>0</v>
      </c>
      <c r="I656" s="55">
        <f t="shared" si="337"/>
        <v>0</v>
      </c>
      <c r="J656" s="55">
        <f t="shared" si="337"/>
        <v>146022.74</v>
      </c>
      <c r="K656" s="55">
        <f t="shared" si="337"/>
        <v>0</v>
      </c>
      <c r="L656" s="55">
        <f t="shared" si="337"/>
        <v>0</v>
      </c>
      <c r="M656" s="55">
        <f t="shared" si="337"/>
        <v>0</v>
      </c>
      <c r="N656" s="55">
        <f t="shared" si="337"/>
        <v>0</v>
      </c>
      <c r="O656" s="55">
        <f t="shared" si="337"/>
        <v>0</v>
      </c>
      <c r="P656" s="55">
        <f t="shared" si="337"/>
        <v>0</v>
      </c>
      <c r="Q656" s="55">
        <f t="shared" si="337"/>
        <v>0</v>
      </c>
      <c r="R656" s="55">
        <f t="shared" si="337"/>
        <v>0</v>
      </c>
      <c r="S656" s="55">
        <f t="shared" si="337"/>
        <v>6714.3</v>
      </c>
      <c r="T656" s="55">
        <f t="shared" si="337"/>
        <v>0</v>
      </c>
      <c r="U656" s="55">
        <f t="shared" si="337"/>
        <v>34681.440000000002</v>
      </c>
      <c r="V656" s="55">
        <f t="shared" si="337"/>
        <v>0</v>
      </c>
      <c r="W656" s="55">
        <f t="shared" si="337"/>
        <v>0</v>
      </c>
      <c r="X656" s="55">
        <f t="shared" si="337"/>
        <v>0</v>
      </c>
      <c r="Y656" s="55">
        <f t="shared" si="337"/>
        <v>0</v>
      </c>
      <c r="Z656" s="55">
        <f t="shared" si="337"/>
        <v>18391</v>
      </c>
      <c r="AA656" s="55">
        <f t="shared" si="337"/>
        <v>0</v>
      </c>
      <c r="AB656" s="55">
        <f t="shared" si="337"/>
        <v>0</v>
      </c>
      <c r="AC656" s="55">
        <f t="shared" si="337"/>
        <v>0</v>
      </c>
      <c r="AD656" s="55">
        <f t="shared" si="337"/>
        <v>0</v>
      </c>
      <c r="AE656" s="55">
        <f t="shared" si="337"/>
        <v>0</v>
      </c>
      <c r="AF656" s="55">
        <f t="shared" si="337"/>
        <v>10000</v>
      </c>
      <c r="AG656" s="55">
        <f t="shared" si="337"/>
        <v>52160</v>
      </c>
      <c r="AH656" s="55">
        <f t="shared" si="337"/>
        <v>52160</v>
      </c>
      <c r="AI656" s="55">
        <f t="shared" si="337"/>
        <v>194640</v>
      </c>
      <c r="AJ656" s="55">
        <f t="shared" si="337"/>
        <v>0</v>
      </c>
      <c r="AK656" s="55">
        <f t="shared" si="337"/>
        <v>0</v>
      </c>
      <c r="AL656" s="55">
        <f t="shared" si="337"/>
        <v>0</v>
      </c>
      <c r="AM656" s="55">
        <f t="shared" si="337"/>
        <v>0</v>
      </c>
      <c r="AN656" s="55">
        <f t="shared" si="337"/>
        <v>0</v>
      </c>
      <c r="AO656" s="55">
        <f t="shared" si="337"/>
        <v>194640</v>
      </c>
      <c r="AP656" s="55">
        <f t="shared" si="337"/>
        <v>2406777.06</v>
      </c>
      <c r="AQ656" s="55">
        <f t="shared" si="337"/>
        <v>52559.74</v>
      </c>
      <c r="AR656" s="55">
        <f t="shared" si="337"/>
        <v>1661629.5899999999</v>
      </c>
      <c r="AS656" s="55">
        <f t="shared" si="337"/>
        <v>58587.73</v>
      </c>
      <c r="AT656" s="55">
        <f t="shared" si="337"/>
        <v>634000</v>
      </c>
      <c r="AU656" s="55">
        <f t="shared" si="337"/>
        <v>0</v>
      </c>
      <c r="AV656" s="55">
        <f t="shared" si="337"/>
        <v>586483.75</v>
      </c>
      <c r="AW656" s="55"/>
      <c r="AX656" s="55"/>
      <c r="AY656" s="55"/>
      <c r="AZ656" s="55"/>
      <c r="BA656" s="55"/>
      <c r="BB656" s="55"/>
      <c r="BC656" s="55"/>
      <c r="BD656" s="55"/>
      <c r="BE656" s="55"/>
      <c r="BF656" s="55"/>
      <c r="BG656" s="55"/>
      <c r="BH656" s="55"/>
      <c r="BI656" s="55"/>
      <c r="BJ656" s="55"/>
      <c r="BK656" s="55"/>
      <c r="BL656" s="55"/>
      <c r="BM656" s="55"/>
      <c r="BN656" s="55"/>
      <c r="BO656" s="55"/>
      <c r="BP656" s="55"/>
      <c r="BQ656" s="55"/>
      <c r="BR656" s="55">
        <f t="shared" si="337"/>
        <v>326642.63</v>
      </c>
      <c r="BS656" s="55"/>
      <c r="BT656" s="55">
        <f t="shared" si="337"/>
        <v>75721.710000000006</v>
      </c>
      <c r="BU656" s="55">
        <f t="shared" si="337"/>
        <v>43057.440000000002</v>
      </c>
      <c r="BV656" s="55">
        <f t="shared" si="337"/>
        <v>31179.53</v>
      </c>
      <c r="BW656" s="55">
        <f t="shared" ref="BW656:CB656" si="338">BW99+BW53</f>
        <v>0</v>
      </c>
      <c r="BX656" s="55">
        <f t="shared" si="338"/>
        <v>0</v>
      </c>
      <c r="BY656" s="55">
        <f t="shared" si="338"/>
        <v>0</v>
      </c>
      <c r="BZ656" s="55">
        <f t="shared" si="338"/>
        <v>0</v>
      </c>
      <c r="CA656" s="55">
        <f t="shared" si="338"/>
        <v>0</v>
      </c>
      <c r="CB656" s="55">
        <f t="shared" si="338"/>
        <v>0</v>
      </c>
    </row>
    <row r="657" spans="2:80" ht="11.45" customHeight="1" x14ac:dyDescent="0.2">
      <c r="B657" s="55">
        <f>SUM(B654:B656)</f>
        <v>371</v>
      </c>
      <c r="C657" s="55">
        <f t="shared" ref="C657:E657" si="339">SUM(C654:C656)</f>
        <v>0</v>
      </c>
      <c r="D657" s="55">
        <f t="shared" si="339"/>
        <v>10634891.689999999</v>
      </c>
      <c r="E657" s="55">
        <f t="shared" si="339"/>
        <v>15828608.220000001</v>
      </c>
      <c r="F657" s="55">
        <f t="shared" ref="F657:BV657" si="340">SUM(F654:F656)</f>
        <v>282064.39000000007</v>
      </c>
      <c r="G657" s="55">
        <f t="shared" si="340"/>
        <v>5603177.0199999996</v>
      </c>
      <c r="H657" s="55">
        <f t="shared" si="340"/>
        <v>1587101.17</v>
      </c>
      <c r="I657" s="55">
        <f t="shared" si="340"/>
        <v>2503897.7400000002</v>
      </c>
      <c r="J657" s="55">
        <f t="shared" si="340"/>
        <v>494952.57999999996</v>
      </c>
      <c r="K657" s="55">
        <f t="shared" si="340"/>
        <v>60054.33</v>
      </c>
      <c r="L657" s="55">
        <f t="shared" si="340"/>
        <v>399054.74</v>
      </c>
      <c r="M657" s="55">
        <f t="shared" si="340"/>
        <v>104583.32</v>
      </c>
      <c r="N657" s="55">
        <f t="shared" si="340"/>
        <v>31531.25</v>
      </c>
      <c r="O657" s="55">
        <f t="shared" si="340"/>
        <v>31531.25</v>
      </c>
      <c r="P657" s="55">
        <f t="shared" si="340"/>
        <v>2257</v>
      </c>
      <c r="Q657" s="55">
        <f t="shared" si="340"/>
        <v>0</v>
      </c>
      <c r="R657" s="55">
        <f t="shared" si="340"/>
        <v>0</v>
      </c>
      <c r="S657" s="55">
        <f t="shared" si="340"/>
        <v>108833.73</v>
      </c>
      <c r="T657" s="55">
        <f t="shared" si="340"/>
        <v>22972.560000000001</v>
      </c>
      <c r="U657" s="55">
        <f t="shared" si="340"/>
        <v>4065032.0100000002</v>
      </c>
      <c r="V657" s="55">
        <f t="shared" si="340"/>
        <v>0</v>
      </c>
      <c r="W657" s="55">
        <f t="shared" si="340"/>
        <v>0</v>
      </c>
      <c r="X657" s="55">
        <f t="shared" si="340"/>
        <v>0</v>
      </c>
      <c r="Y657" s="55">
        <f t="shared" si="340"/>
        <v>0</v>
      </c>
      <c r="Z657" s="55">
        <f t="shared" si="340"/>
        <v>18391</v>
      </c>
      <c r="AA657" s="55">
        <f t="shared" si="340"/>
        <v>64000</v>
      </c>
      <c r="AB657" s="55">
        <f t="shared" si="340"/>
        <v>24700</v>
      </c>
      <c r="AC657" s="55">
        <f t="shared" si="340"/>
        <v>65500</v>
      </c>
      <c r="AD657" s="55">
        <f t="shared" si="340"/>
        <v>214846.13</v>
      </c>
      <c r="AE657" s="55">
        <f t="shared" si="340"/>
        <v>124128</v>
      </c>
      <c r="AF657" s="55">
        <f t="shared" si="340"/>
        <v>20000</v>
      </c>
      <c r="AG657" s="55">
        <f t="shared" si="340"/>
        <v>694300</v>
      </c>
      <c r="AH657" s="55">
        <f t="shared" si="340"/>
        <v>694300</v>
      </c>
      <c r="AI657" s="55">
        <f t="shared" si="340"/>
        <v>2479413.34</v>
      </c>
      <c r="AJ657" s="55">
        <f t="shared" si="340"/>
        <v>260561.15999999997</v>
      </c>
      <c r="AK657" s="55">
        <f t="shared" si="340"/>
        <v>76463.929999999993</v>
      </c>
      <c r="AL657" s="55">
        <f t="shared" si="340"/>
        <v>13869</v>
      </c>
      <c r="AM657" s="55">
        <f t="shared" si="340"/>
        <v>3728.25</v>
      </c>
      <c r="AN657" s="55">
        <f t="shared" si="340"/>
        <v>732</v>
      </c>
      <c r="AO657" s="55">
        <f t="shared" si="340"/>
        <v>2124059</v>
      </c>
      <c r="AP657" s="55">
        <f t="shared" si="340"/>
        <v>18697988.059999999</v>
      </c>
      <c r="AQ657" s="55">
        <f t="shared" si="340"/>
        <v>3873189.8899999997</v>
      </c>
      <c r="AR657" s="55">
        <f t="shared" si="340"/>
        <v>11005928.140000001</v>
      </c>
      <c r="AS657" s="55">
        <f t="shared" si="340"/>
        <v>106520.03</v>
      </c>
      <c r="AT657" s="55">
        <f t="shared" si="340"/>
        <v>3711150</v>
      </c>
      <c r="AU657" s="55">
        <f t="shared" si="340"/>
        <v>1200</v>
      </c>
      <c r="AV657" s="55">
        <f t="shared" si="340"/>
        <v>5286098.51</v>
      </c>
      <c r="AW657" s="55"/>
      <c r="AX657" s="55"/>
      <c r="AY657" s="55"/>
      <c r="AZ657" s="55"/>
      <c r="BA657" s="55"/>
      <c r="BB657" s="55"/>
      <c r="BC657" s="55"/>
      <c r="BD657" s="55"/>
      <c r="BE657" s="55"/>
      <c r="BF657" s="55"/>
      <c r="BG657" s="55"/>
      <c r="BH657" s="55"/>
      <c r="BI657" s="55"/>
      <c r="BJ657" s="55"/>
      <c r="BK657" s="55"/>
      <c r="BL657" s="55"/>
      <c r="BM657" s="55"/>
      <c r="BN657" s="55"/>
      <c r="BO657" s="55"/>
      <c r="BP657" s="55"/>
      <c r="BQ657" s="55"/>
      <c r="BR657" s="55">
        <f t="shared" si="340"/>
        <v>3575469.8400000003</v>
      </c>
      <c r="BS657" s="55"/>
      <c r="BT657" s="55">
        <f t="shared" si="340"/>
        <v>795086.55999999994</v>
      </c>
      <c r="BU657" s="55">
        <f t="shared" si="340"/>
        <v>460428.01999999996</v>
      </c>
      <c r="BV657" s="55">
        <f t="shared" si="340"/>
        <v>337994.19999999995</v>
      </c>
      <c r="BW657" s="55">
        <f t="shared" ref="BW657:CB657" si="341">SUM(BW654:BW656)</f>
        <v>8320</v>
      </c>
      <c r="BX657" s="55">
        <f t="shared" si="341"/>
        <v>0</v>
      </c>
      <c r="BY657" s="55">
        <f t="shared" si="341"/>
        <v>0</v>
      </c>
      <c r="BZ657" s="55">
        <f t="shared" si="341"/>
        <v>0</v>
      </c>
      <c r="CA657" s="55">
        <f t="shared" si="341"/>
        <v>0</v>
      </c>
      <c r="CB657" s="55">
        <f t="shared" si="341"/>
        <v>0</v>
      </c>
    </row>
    <row r="658" spans="2:80" ht="11.45" customHeight="1" collapsed="1" x14ac:dyDescent="0.2">
      <c r="B658" s="55"/>
      <c r="C658" s="55"/>
      <c r="D658" s="55"/>
      <c r="E658" s="55"/>
      <c r="F658" s="55"/>
      <c r="G658" s="55"/>
      <c r="H658" s="55"/>
      <c r="I658" s="55"/>
      <c r="J658" s="55"/>
      <c r="K658" s="55"/>
      <c r="L658" s="55"/>
      <c r="M658" s="55"/>
      <c r="N658" s="55"/>
      <c r="O658" s="55"/>
      <c r="P658" s="55"/>
      <c r="Q658" s="55"/>
      <c r="R658" s="55"/>
      <c r="S658" s="55"/>
      <c r="T658" s="55"/>
      <c r="U658" s="55"/>
      <c r="V658" s="55"/>
      <c r="W658" s="55"/>
      <c r="X658" s="55"/>
      <c r="Y658" s="55"/>
      <c r="Z658" s="55"/>
      <c r="AA658" s="55"/>
      <c r="AB658" s="55"/>
      <c r="AC658" s="55"/>
      <c r="AD658" s="55"/>
      <c r="AE658" s="55"/>
      <c r="AF658" s="55"/>
      <c r="AG658" s="55"/>
      <c r="AH658" s="55"/>
      <c r="AI658" s="55"/>
      <c r="AJ658" s="55"/>
      <c r="AK658" s="55"/>
      <c r="AL658" s="55"/>
      <c r="AM658" s="55"/>
      <c r="AN658" s="55"/>
      <c r="AO658" s="55"/>
      <c r="AP658" s="55"/>
      <c r="AQ658" s="55"/>
      <c r="AR658" s="55"/>
      <c r="AS658" s="55"/>
      <c r="AT658" s="55"/>
      <c r="AU658" s="55"/>
      <c r="AV658" s="55"/>
      <c r="AW658" s="55"/>
      <c r="AX658" s="55"/>
      <c r="AY658" s="55"/>
      <c r="AZ658" s="55"/>
      <c r="BA658" s="55"/>
      <c r="BB658" s="55"/>
      <c r="BC658" s="55"/>
      <c r="BD658" s="55"/>
      <c r="BE658" s="55"/>
      <c r="BF658" s="55"/>
      <c r="BG658" s="55"/>
      <c r="BH658" s="55"/>
      <c r="BI658" s="55"/>
      <c r="BJ658" s="55"/>
      <c r="BK658" s="55"/>
      <c r="BL658" s="55"/>
      <c r="BM658" s="55"/>
      <c r="BN658" s="55"/>
      <c r="BO658" s="55"/>
      <c r="BP658" s="55"/>
      <c r="BQ658" s="55"/>
      <c r="BR658" s="55"/>
      <c r="BS658" s="55"/>
      <c r="BT658" s="55"/>
      <c r="BU658" s="55"/>
      <c r="BV658" s="55"/>
    </row>
    <row r="659" spans="2:80" ht="11.45" hidden="1" customHeight="1" outlineLevel="1" x14ac:dyDescent="0.2">
      <c r="B659" s="55"/>
      <c r="C659" s="55"/>
      <c r="D659" s="55"/>
      <c r="E659" s="55"/>
      <c r="F659" s="55"/>
      <c r="G659" s="55"/>
      <c r="H659" s="55"/>
      <c r="I659" s="55"/>
      <c r="J659" s="55"/>
      <c r="K659" s="55"/>
      <c r="L659" s="55"/>
      <c r="M659" s="55"/>
      <c r="N659" s="55"/>
      <c r="O659" s="55"/>
      <c r="P659" s="55"/>
      <c r="Q659" s="55"/>
      <c r="R659" s="55"/>
      <c r="S659" s="55"/>
      <c r="T659" s="55"/>
      <c r="U659" s="55"/>
      <c r="V659" s="55"/>
      <c r="W659" s="55"/>
      <c r="X659" s="55"/>
      <c r="Y659" s="55"/>
      <c r="Z659" s="55"/>
      <c r="AA659" s="55"/>
      <c r="AB659" s="55"/>
      <c r="AC659" s="55"/>
      <c r="AD659" s="55"/>
      <c r="AE659" s="55"/>
      <c r="AF659" s="55"/>
      <c r="AG659" s="55"/>
      <c r="AH659" s="55"/>
      <c r="AI659" s="55"/>
      <c r="AJ659" s="55"/>
      <c r="AK659" s="55"/>
      <c r="AL659" s="55"/>
      <c r="AM659" s="55"/>
      <c r="AN659" s="55"/>
      <c r="AO659" s="55"/>
      <c r="AP659" s="55"/>
      <c r="AQ659" s="55"/>
      <c r="AR659" s="55"/>
      <c r="AS659" s="55"/>
      <c r="AT659" s="55"/>
      <c r="AU659" s="55"/>
      <c r="AV659" s="55"/>
      <c r="AW659" s="55"/>
      <c r="AX659" s="55"/>
      <c r="AY659" s="55"/>
      <c r="AZ659" s="55"/>
      <c r="BA659" s="55"/>
      <c r="BB659" s="55"/>
      <c r="BC659" s="55"/>
      <c r="BD659" s="55"/>
      <c r="BE659" s="55"/>
      <c r="BF659" s="55"/>
      <c r="BG659" s="55"/>
      <c r="BH659" s="55"/>
      <c r="BI659" s="55"/>
      <c r="BJ659" s="55"/>
      <c r="BK659" s="55"/>
      <c r="BL659" s="55"/>
      <c r="BM659" s="55"/>
      <c r="BN659" s="55"/>
      <c r="BO659" s="55"/>
      <c r="BP659" s="55"/>
      <c r="BQ659" s="55"/>
      <c r="BR659" s="55"/>
      <c r="BS659" s="55"/>
      <c r="BT659" s="55"/>
      <c r="BU659" s="55"/>
      <c r="BV659" s="55"/>
    </row>
    <row r="660" spans="2:80" ht="11.45" hidden="1" customHeight="1" outlineLevel="1" x14ac:dyDescent="0.2">
      <c r="B660" s="55"/>
      <c r="C660" s="55"/>
      <c r="D660" s="55"/>
      <c r="E660" s="55"/>
      <c r="F660" s="55"/>
      <c r="G660" s="55"/>
      <c r="H660" s="55"/>
      <c r="I660" s="55"/>
      <c r="J660" s="55"/>
      <c r="K660" s="55"/>
      <c r="L660" s="55"/>
      <c r="M660" s="55"/>
      <c r="N660" s="55"/>
      <c r="O660" s="55"/>
      <c r="P660" s="55"/>
      <c r="Q660" s="55"/>
      <c r="R660" s="55"/>
      <c r="S660" s="55"/>
      <c r="T660" s="55"/>
      <c r="U660" s="55"/>
      <c r="V660" s="55"/>
      <c r="W660" s="55"/>
      <c r="X660" s="55"/>
      <c r="Y660" s="55"/>
      <c r="Z660" s="55"/>
      <c r="AA660" s="55"/>
      <c r="AB660" s="55"/>
      <c r="AC660" s="55"/>
      <c r="AD660" s="55"/>
      <c r="AE660" s="55"/>
      <c r="AF660" s="55"/>
      <c r="AG660" s="55"/>
      <c r="AH660" s="55"/>
      <c r="AI660" s="55"/>
      <c r="AJ660" s="55"/>
      <c r="AK660" s="55"/>
      <c r="AL660" s="55"/>
      <c r="AM660" s="55"/>
      <c r="AN660" s="55"/>
      <c r="AO660" s="55"/>
      <c r="AP660" s="55"/>
      <c r="AQ660" s="55"/>
      <c r="AR660" s="55"/>
      <c r="AS660" s="55"/>
      <c r="AT660" s="55"/>
      <c r="AU660" s="55"/>
      <c r="AV660" s="55"/>
      <c r="AW660" s="55"/>
      <c r="AX660" s="55"/>
      <c r="AY660" s="55"/>
      <c r="AZ660" s="55"/>
      <c r="BA660" s="55"/>
      <c r="BB660" s="55"/>
      <c r="BC660" s="55"/>
      <c r="BD660" s="55"/>
      <c r="BE660" s="55"/>
      <c r="BF660" s="55"/>
      <c r="BG660" s="55"/>
      <c r="BH660" s="55"/>
      <c r="BI660" s="55"/>
      <c r="BJ660" s="55"/>
      <c r="BK660" s="55"/>
      <c r="BL660" s="55"/>
      <c r="BM660" s="55"/>
      <c r="BN660" s="55"/>
      <c r="BO660" s="55"/>
      <c r="BP660" s="55"/>
      <c r="BQ660" s="55"/>
      <c r="BR660" s="55"/>
      <c r="BS660" s="55"/>
      <c r="BT660" s="55"/>
      <c r="BU660" s="55"/>
      <c r="BV660" s="55"/>
    </row>
    <row r="661" spans="2:80" ht="11.45" hidden="1" customHeight="1" outlineLevel="1" x14ac:dyDescent="0.2">
      <c r="B661" s="55"/>
      <c r="C661" s="55"/>
      <c r="D661" s="55"/>
      <c r="E661" s="55"/>
      <c r="F661" s="55"/>
      <c r="G661" s="55"/>
      <c r="H661" s="55"/>
      <c r="I661" s="55"/>
      <c r="J661" s="55"/>
      <c r="K661" s="55"/>
      <c r="L661" s="55"/>
      <c r="M661" s="55"/>
      <c r="N661" s="55"/>
      <c r="O661" s="55"/>
      <c r="P661" s="55"/>
      <c r="Q661" s="55"/>
      <c r="R661" s="55"/>
      <c r="S661" s="55"/>
      <c r="T661" s="55"/>
      <c r="U661" s="55"/>
      <c r="V661" s="55"/>
      <c r="W661" s="55"/>
      <c r="X661" s="55"/>
      <c r="Y661" s="55"/>
      <c r="Z661" s="55"/>
      <c r="AA661" s="55"/>
      <c r="AB661" s="55"/>
      <c r="AC661" s="55"/>
      <c r="AD661" s="55"/>
      <c r="AE661" s="55"/>
      <c r="AF661" s="55"/>
      <c r="AG661" s="55"/>
      <c r="AH661" s="55"/>
      <c r="AI661" s="55"/>
      <c r="AJ661" s="55"/>
      <c r="AK661" s="55"/>
      <c r="AL661" s="55"/>
      <c r="AM661" s="55"/>
      <c r="AN661" s="55"/>
      <c r="AO661" s="55"/>
      <c r="AP661" s="55"/>
      <c r="AQ661" s="55"/>
      <c r="AR661" s="55"/>
      <c r="AS661" s="55"/>
      <c r="AT661" s="55"/>
      <c r="AU661" s="55"/>
      <c r="AV661" s="55"/>
      <c r="AW661" s="55"/>
      <c r="AX661" s="55"/>
      <c r="AY661" s="55"/>
      <c r="AZ661" s="55"/>
      <c r="BA661" s="55"/>
      <c r="BB661" s="55"/>
      <c r="BC661" s="55"/>
      <c r="BD661" s="55"/>
      <c r="BE661" s="55"/>
      <c r="BF661" s="55"/>
      <c r="BG661" s="55"/>
      <c r="BH661" s="55"/>
      <c r="BI661" s="55"/>
      <c r="BJ661" s="55"/>
      <c r="BK661" s="55"/>
      <c r="BL661" s="55"/>
      <c r="BM661" s="55"/>
      <c r="BN661" s="55"/>
      <c r="BO661" s="55"/>
      <c r="BP661" s="55"/>
      <c r="BQ661" s="55"/>
      <c r="BR661" s="55"/>
      <c r="BS661" s="55"/>
      <c r="BT661" s="55"/>
      <c r="BU661" s="55"/>
      <c r="BV661" s="55"/>
    </row>
    <row r="662" spans="2:80" ht="11.45" hidden="1" customHeight="1" outlineLevel="1" x14ac:dyDescent="0.2">
      <c r="B662" s="55"/>
      <c r="C662" s="55"/>
      <c r="D662" s="55"/>
      <c r="E662" s="55"/>
      <c r="F662" s="55"/>
      <c r="G662" s="55"/>
      <c r="H662" s="55"/>
      <c r="I662" s="55"/>
      <c r="J662" s="55"/>
      <c r="K662" s="55"/>
      <c r="L662" s="55"/>
      <c r="M662" s="55"/>
      <c r="N662" s="55"/>
      <c r="O662" s="55"/>
      <c r="P662" s="55"/>
      <c r="Q662" s="55"/>
      <c r="R662" s="55"/>
      <c r="S662" s="55"/>
      <c r="T662" s="55"/>
      <c r="U662" s="55"/>
      <c r="V662" s="55"/>
      <c r="W662" s="55"/>
      <c r="X662" s="55"/>
      <c r="Y662" s="55"/>
      <c r="Z662" s="55"/>
      <c r="AA662" s="55"/>
      <c r="AB662" s="55"/>
      <c r="AC662" s="55"/>
      <c r="AD662" s="55"/>
      <c r="AE662" s="55"/>
      <c r="AF662" s="55"/>
      <c r="AG662" s="55"/>
      <c r="AH662" s="55"/>
      <c r="AI662" s="55"/>
      <c r="AJ662" s="55"/>
      <c r="AK662" s="55"/>
      <c r="AL662" s="55"/>
      <c r="AM662" s="55"/>
      <c r="AN662" s="55"/>
      <c r="AO662" s="55"/>
      <c r="AP662" s="55"/>
      <c r="AQ662" s="55"/>
      <c r="AR662" s="55"/>
      <c r="AS662" s="55"/>
      <c r="AT662" s="55"/>
      <c r="AU662" s="55"/>
      <c r="AV662" s="55"/>
      <c r="AW662" s="55"/>
      <c r="AX662" s="55"/>
      <c r="AY662" s="55"/>
      <c r="AZ662" s="55"/>
      <c r="BA662" s="55"/>
      <c r="BB662" s="55"/>
      <c r="BC662" s="55"/>
      <c r="BD662" s="55"/>
      <c r="BE662" s="55"/>
      <c r="BF662" s="55"/>
      <c r="BG662" s="55"/>
      <c r="BH662" s="55"/>
      <c r="BI662" s="55"/>
      <c r="BJ662" s="55"/>
      <c r="BK662" s="55"/>
      <c r="BL662" s="55"/>
      <c r="BM662" s="55"/>
      <c r="BN662" s="55"/>
      <c r="BO662" s="55"/>
      <c r="BP662" s="55"/>
      <c r="BQ662" s="55"/>
      <c r="BR662" s="55"/>
      <c r="BS662" s="55"/>
      <c r="BT662" s="55"/>
      <c r="BU662" s="55"/>
      <c r="BV662" s="55"/>
    </row>
    <row r="663" spans="2:80" ht="11.45" hidden="1" customHeight="1" outlineLevel="1" x14ac:dyDescent="0.2">
      <c r="B663" s="55"/>
      <c r="C663" s="55"/>
      <c r="D663" s="55"/>
      <c r="E663" s="55"/>
      <c r="F663" s="55"/>
      <c r="G663" s="55"/>
      <c r="H663" s="55"/>
      <c r="I663" s="55"/>
      <c r="J663" s="55"/>
      <c r="K663" s="55"/>
      <c r="L663" s="55"/>
      <c r="M663" s="55"/>
      <c r="N663" s="55"/>
      <c r="O663" s="55"/>
      <c r="P663" s="55"/>
      <c r="Q663" s="55"/>
      <c r="R663" s="55"/>
      <c r="S663" s="55"/>
      <c r="T663" s="55"/>
      <c r="U663" s="55"/>
      <c r="V663" s="55"/>
      <c r="W663" s="55"/>
      <c r="X663" s="55"/>
      <c r="Y663" s="55"/>
      <c r="Z663" s="55"/>
      <c r="AA663" s="55"/>
      <c r="AB663" s="55"/>
      <c r="AC663" s="55"/>
      <c r="AD663" s="55"/>
      <c r="AE663" s="55"/>
      <c r="AF663" s="55"/>
      <c r="AG663" s="55"/>
      <c r="AH663" s="55"/>
      <c r="AI663" s="55"/>
      <c r="AJ663" s="55"/>
      <c r="AK663" s="55"/>
      <c r="AL663" s="55"/>
      <c r="AM663" s="55"/>
      <c r="AN663" s="55"/>
      <c r="AO663" s="55"/>
      <c r="AP663" s="55"/>
      <c r="AQ663" s="55"/>
      <c r="AR663" s="55"/>
      <c r="AS663" s="55"/>
      <c r="AT663" s="55"/>
      <c r="AU663" s="55"/>
      <c r="AV663" s="55"/>
      <c r="AW663" s="55"/>
      <c r="AX663" s="55"/>
      <c r="AY663" s="55"/>
      <c r="AZ663" s="55"/>
      <c r="BA663" s="55"/>
      <c r="BB663" s="55"/>
      <c r="BC663" s="55"/>
      <c r="BD663" s="55"/>
      <c r="BE663" s="55"/>
      <c r="BF663" s="55"/>
      <c r="BG663" s="55"/>
      <c r="BH663" s="55"/>
      <c r="BI663" s="55"/>
      <c r="BJ663" s="55"/>
      <c r="BK663" s="55"/>
      <c r="BL663" s="55"/>
      <c r="BM663" s="55"/>
      <c r="BN663" s="55"/>
      <c r="BO663" s="55"/>
      <c r="BP663" s="55"/>
      <c r="BQ663" s="55"/>
      <c r="BR663" s="55"/>
      <c r="BS663" s="55"/>
      <c r="BT663" s="55"/>
      <c r="BU663" s="55"/>
      <c r="BV663" s="55"/>
    </row>
    <row r="664" spans="2:80" ht="11.45" hidden="1" customHeight="1" outlineLevel="1" x14ac:dyDescent="0.2">
      <c r="B664" s="55"/>
      <c r="C664" s="55"/>
      <c r="D664" s="55"/>
      <c r="E664" s="55"/>
      <c r="F664" s="55"/>
      <c r="G664" s="55"/>
      <c r="H664" s="55"/>
      <c r="I664" s="55"/>
      <c r="J664" s="55"/>
      <c r="K664" s="55"/>
      <c r="L664" s="55"/>
      <c r="M664" s="55"/>
      <c r="N664" s="55"/>
      <c r="O664" s="55"/>
      <c r="P664" s="55"/>
      <c r="Q664" s="55"/>
      <c r="R664" s="55"/>
      <c r="S664" s="55"/>
      <c r="T664" s="55"/>
      <c r="U664" s="55"/>
      <c r="V664" s="55"/>
      <c r="W664" s="55"/>
      <c r="X664" s="55"/>
      <c r="Y664" s="55"/>
      <c r="Z664" s="55"/>
      <c r="AA664" s="55"/>
      <c r="AB664" s="55"/>
      <c r="AC664" s="55"/>
      <c r="AD664" s="55"/>
      <c r="AE664" s="55"/>
      <c r="AF664" s="55"/>
      <c r="AG664" s="55"/>
      <c r="AH664" s="55"/>
      <c r="AI664" s="55"/>
      <c r="AJ664" s="55"/>
      <c r="AK664" s="55"/>
      <c r="AL664" s="55"/>
      <c r="AM664" s="55"/>
      <c r="AN664" s="55"/>
      <c r="AO664" s="55"/>
      <c r="AP664" s="55"/>
      <c r="AQ664" s="55"/>
      <c r="AR664" s="55"/>
      <c r="AS664" s="55"/>
      <c r="AT664" s="55"/>
      <c r="AU664" s="55"/>
      <c r="AV664" s="55"/>
      <c r="AW664" s="55"/>
      <c r="AX664" s="55"/>
      <c r="AY664" s="55"/>
      <c r="AZ664" s="55"/>
      <c r="BA664" s="55"/>
      <c r="BB664" s="55"/>
      <c r="BC664" s="55"/>
      <c r="BD664" s="55"/>
      <c r="BE664" s="55"/>
      <c r="BF664" s="55"/>
      <c r="BG664" s="55"/>
      <c r="BH664" s="55"/>
      <c r="BI664" s="55"/>
      <c r="BJ664" s="55"/>
      <c r="BK664" s="55"/>
      <c r="BL664" s="55"/>
      <c r="BM664" s="55"/>
      <c r="BN664" s="55"/>
      <c r="BO664" s="55"/>
      <c r="BP664" s="55"/>
      <c r="BQ664" s="55"/>
      <c r="BR664" s="55"/>
      <c r="BS664" s="55"/>
      <c r="BT664" s="55"/>
      <c r="BU664" s="55"/>
      <c r="BV664" s="55"/>
    </row>
    <row r="665" spans="2:80" ht="11.45" hidden="1" customHeight="1" outlineLevel="1" x14ac:dyDescent="0.2">
      <c r="B665" s="55"/>
      <c r="C665" s="55"/>
      <c r="D665" s="55"/>
      <c r="E665" s="55"/>
      <c r="F665" s="55"/>
      <c r="G665" s="55"/>
      <c r="H665" s="55"/>
      <c r="I665" s="55"/>
      <c r="J665" s="55"/>
      <c r="K665" s="55"/>
      <c r="L665" s="55"/>
      <c r="M665" s="55"/>
      <c r="N665" s="55"/>
      <c r="O665" s="55"/>
      <c r="P665" s="55"/>
      <c r="Q665" s="55"/>
      <c r="R665" s="55"/>
      <c r="S665" s="55"/>
      <c r="T665" s="55"/>
      <c r="U665" s="55"/>
      <c r="V665" s="55"/>
      <c r="W665" s="55"/>
      <c r="X665" s="55"/>
      <c r="Y665" s="55"/>
      <c r="Z665" s="55"/>
      <c r="AA665" s="55"/>
      <c r="AB665" s="55"/>
      <c r="AC665" s="55"/>
      <c r="AD665" s="55"/>
      <c r="AE665" s="55"/>
      <c r="AF665" s="55"/>
      <c r="AG665" s="55"/>
      <c r="AH665" s="55"/>
      <c r="AI665" s="55"/>
      <c r="AJ665" s="55"/>
      <c r="AK665" s="55"/>
      <c r="AL665" s="55"/>
      <c r="AM665" s="55"/>
      <c r="AN665" s="55"/>
      <c r="AO665" s="55"/>
      <c r="AP665" s="55"/>
      <c r="AQ665" s="55"/>
      <c r="AR665" s="55"/>
      <c r="AS665" s="55"/>
      <c r="AT665" s="55"/>
      <c r="AU665" s="55"/>
      <c r="AV665" s="55"/>
      <c r="AW665" s="55"/>
      <c r="AX665" s="55"/>
      <c r="AY665" s="55"/>
      <c r="AZ665" s="55"/>
      <c r="BA665" s="55"/>
      <c r="BB665" s="55"/>
      <c r="BC665" s="55"/>
      <c r="BD665" s="55"/>
      <c r="BE665" s="55"/>
      <c r="BF665" s="55"/>
      <c r="BG665" s="55"/>
      <c r="BH665" s="55"/>
      <c r="BI665" s="55"/>
      <c r="BJ665" s="55"/>
      <c r="BK665" s="55"/>
      <c r="BL665" s="55"/>
      <c r="BM665" s="55"/>
      <c r="BN665" s="55"/>
      <c r="BO665" s="55"/>
      <c r="BP665" s="55"/>
      <c r="BQ665" s="55"/>
      <c r="BR665" s="55"/>
      <c r="BS665" s="55"/>
      <c r="BT665" s="55"/>
      <c r="BU665" s="55"/>
      <c r="BV665" s="55"/>
    </row>
    <row r="666" spans="2:80" ht="11.45" hidden="1" customHeight="1" outlineLevel="1" x14ac:dyDescent="0.2">
      <c r="B666" s="55"/>
      <c r="C666" s="55"/>
      <c r="D666" s="55"/>
      <c r="E666" s="55"/>
      <c r="F666" s="55"/>
      <c r="G666" s="55"/>
      <c r="H666" s="55"/>
      <c r="I666" s="55"/>
      <c r="J666" s="55"/>
      <c r="K666" s="55"/>
      <c r="L666" s="55"/>
      <c r="M666" s="55"/>
      <c r="N666" s="55"/>
      <c r="O666" s="55"/>
      <c r="P666" s="55"/>
      <c r="Q666" s="55"/>
      <c r="R666" s="55"/>
      <c r="S666" s="55"/>
      <c r="T666" s="55"/>
      <c r="U666" s="55"/>
      <c r="V666" s="55"/>
      <c r="W666" s="55"/>
      <c r="X666" s="55"/>
      <c r="Y666" s="55"/>
      <c r="Z666" s="55"/>
      <c r="AA666" s="55"/>
      <c r="AB666" s="55"/>
      <c r="AC666" s="55"/>
      <c r="AD666" s="55"/>
      <c r="AE666" s="55"/>
      <c r="AF666" s="55"/>
      <c r="AG666" s="55"/>
      <c r="AH666" s="55"/>
      <c r="AI666" s="55"/>
      <c r="AJ666" s="55"/>
      <c r="AK666" s="55"/>
      <c r="AL666" s="55"/>
      <c r="AM666" s="55"/>
      <c r="AN666" s="55"/>
      <c r="AO666" s="55"/>
      <c r="AP666" s="55"/>
      <c r="AQ666" s="55"/>
      <c r="AR666" s="55"/>
      <c r="AS666" s="55"/>
      <c r="AT666" s="55"/>
      <c r="AU666" s="55"/>
      <c r="AV666" s="55"/>
      <c r="AW666" s="55"/>
      <c r="AX666" s="55"/>
      <c r="AY666" s="55"/>
      <c r="AZ666" s="55"/>
      <c r="BA666" s="55"/>
      <c r="BB666" s="55"/>
      <c r="BC666" s="55"/>
      <c r="BD666" s="55"/>
      <c r="BE666" s="55"/>
      <c r="BF666" s="55"/>
      <c r="BG666" s="55"/>
      <c r="BH666" s="55"/>
      <c r="BI666" s="55"/>
      <c r="BJ666" s="55"/>
      <c r="BK666" s="55"/>
      <c r="BL666" s="55"/>
      <c r="BM666" s="55"/>
      <c r="BN666" s="55"/>
      <c r="BO666" s="55"/>
      <c r="BP666" s="55"/>
      <c r="BQ666" s="55"/>
      <c r="BR666" s="55"/>
      <c r="BS666" s="55"/>
      <c r="BT666" s="55"/>
      <c r="BU666" s="55"/>
      <c r="BV666" s="55"/>
    </row>
    <row r="667" spans="2:80" ht="11.45" hidden="1" customHeight="1" outlineLevel="1" x14ac:dyDescent="0.2">
      <c r="B667" s="55"/>
      <c r="C667" s="55"/>
      <c r="D667" s="55"/>
      <c r="E667" s="55"/>
      <c r="F667" s="55"/>
      <c r="G667" s="55"/>
      <c r="H667" s="55"/>
      <c r="I667" s="55"/>
      <c r="J667" s="55"/>
      <c r="K667" s="55"/>
      <c r="L667" s="55"/>
      <c r="M667" s="55"/>
      <c r="N667" s="55"/>
      <c r="O667" s="55"/>
      <c r="P667" s="55"/>
      <c r="Q667" s="55"/>
      <c r="R667" s="55"/>
      <c r="S667" s="55"/>
      <c r="T667" s="55"/>
      <c r="U667" s="55"/>
      <c r="V667" s="55"/>
      <c r="W667" s="55"/>
      <c r="X667" s="55"/>
      <c r="Y667" s="55"/>
      <c r="Z667" s="55"/>
      <c r="AA667" s="55"/>
      <c r="AB667" s="55"/>
      <c r="AC667" s="55"/>
      <c r="AD667" s="55"/>
      <c r="AE667" s="55"/>
      <c r="AF667" s="55"/>
      <c r="AG667" s="55"/>
      <c r="AH667" s="55"/>
      <c r="AI667" s="55"/>
      <c r="AJ667" s="55"/>
      <c r="AK667" s="55"/>
      <c r="AL667" s="55"/>
      <c r="AM667" s="55"/>
      <c r="AN667" s="55"/>
      <c r="AO667" s="55"/>
      <c r="AP667" s="55"/>
      <c r="AQ667" s="55"/>
      <c r="AR667" s="55"/>
      <c r="AS667" s="55"/>
      <c r="AT667" s="55"/>
      <c r="AU667" s="55"/>
      <c r="AV667" s="55"/>
      <c r="AW667" s="55"/>
      <c r="AX667" s="55"/>
      <c r="AY667" s="55"/>
      <c r="AZ667" s="55"/>
      <c r="BA667" s="55"/>
      <c r="BB667" s="55"/>
      <c r="BC667" s="55"/>
      <c r="BD667" s="55"/>
      <c r="BE667" s="55"/>
      <c r="BF667" s="55"/>
      <c r="BG667" s="55"/>
      <c r="BH667" s="55"/>
      <c r="BI667" s="55"/>
      <c r="BJ667" s="55"/>
      <c r="BK667" s="55"/>
      <c r="BL667" s="55"/>
      <c r="BM667" s="55"/>
      <c r="BN667" s="55"/>
      <c r="BO667" s="55"/>
      <c r="BP667" s="55"/>
      <c r="BQ667" s="55"/>
      <c r="BR667" s="55"/>
      <c r="BS667" s="55"/>
      <c r="BT667" s="55"/>
      <c r="BU667" s="55"/>
      <c r="BV667" s="55"/>
    </row>
    <row r="668" spans="2:80" ht="11.45" hidden="1" customHeight="1" outlineLevel="1" x14ac:dyDescent="0.2">
      <c r="B668" s="55"/>
      <c r="C668" s="55"/>
      <c r="D668" s="55"/>
      <c r="E668" s="55"/>
      <c r="F668" s="55"/>
      <c r="G668" s="55"/>
      <c r="H668" s="55"/>
      <c r="I668" s="55"/>
      <c r="J668" s="55"/>
      <c r="K668" s="55"/>
      <c r="L668" s="55"/>
      <c r="M668" s="55"/>
      <c r="N668" s="55"/>
      <c r="O668" s="55"/>
      <c r="P668" s="55"/>
      <c r="Q668" s="55"/>
      <c r="R668" s="55"/>
      <c r="S668" s="55"/>
      <c r="T668" s="55"/>
      <c r="U668" s="55"/>
      <c r="V668" s="55"/>
      <c r="W668" s="55"/>
      <c r="X668" s="55"/>
      <c r="Y668" s="55"/>
      <c r="Z668" s="55"/>
      <c r="AA668" s="55"/>
      <c r="AB668" s="55"/>
      <c r="AC668" s="55"/>
      <c r="AD668" s="55"/>
      <c r="AE668" s="55"/>
      <c r="AF668" s="55"/>
      <c r="AG668" s="55"/>
      <c r="AH668" s="55"/>
      <c r="AI668" s="55"/>
      <c r="AJ668" s="55"/>
      <c r="AK668" s="55"/>
      <c r="AL668" s="55"/>
      <c r="AM668" s="55"/>
      <c r="AN668" s="55"/>
      <c r="AO668" s="55"/>
      <c r="AP668" s="55"/>
      <c r="AQ668" s="55"/>
      <c r="AR668" s="55"/>
      <c r="AS668" s="55"/>
      <c r="AT668" s="55"/>
      <c r="AU668" s="55"/>
      <c r="AV668" s="55"/>
      <c r="AW668" s="55"/>
      <c r="AX668" s="55"/>
      <c r="AY668" s="55"/>
      <c r="AZ668" s="55"/>
      <c r="BA668" s="55"/>
      <c r="BB668" s="55"/>
      <c r="BC668" s="55"/>
      <c r="BD668" s="55"/>
      <c r="BE668" s="55"/>
      <c r="BF668" s="55"/>
      <c r="BG668" s="55"/>
      <c r="BH668" s="55"/>
      <c r="BI668" s="55"/>
      <c r="BJ668" s="55"/>
      <c r="BK668" s="55"/>
      <c r="BL668" s="55"/>
      <c r="BM668" s="55"/>
      <c r="BN668" s="55"/>
      <c r="BO668" s="55"/>
      <c r="BP668" s="55"/>
      <c r="BQ668" s="55"/>
      <c r="BR668" s="55"/>
      <c r="BS668" s="55"/>
      <c r="BT668" s="55"/>
      <c r="BU668" s="55"/>
      <c r="BV668" s="55"/>
    </row>
    <row r="669" spans="2:80" ht="11.45" hidden="1" customHeight="1" outlineLevel="1" x14ac:dyDescent="0.2">
      <c r="B669" s="55"/>
      <c r="C669" s="55"/>
      <c r="D669" s="55"/>
      <c r="E669" s="55"/>
      <c r="F669" s="55"/>
      <c r="G669" s="55"/>
      <c r="H669" s="55"/>
      <c r="I669" s="55"/>
      <c r="J669" s="55"/>
      <c r="K669" s="55"/>
      <c r="L669" s="55"/>
      <c r="M669" s="55"/>
      <c r="N669" s="55"/>
      <c r="O669" s="55"/>
      <c r="P669" s="55"/>
      <c r="Q669" s="55"/>
      <c r="R669" s="55"/>
      <c r="S669" s="55"/>
      <c r="T669" s="55"/>
      <c r="U669" s="55"/>
      <c r="V669" s="55"/>
      <c r="W669" s="55"/>
      <c r="X669" s="55"/>
      <c r="Y669" s="55"/>
      <c r="Z669" s="55"/>
      <c r="AA669" s="55"/>
      <c r="AB669" s="55"/>
      <c r="AC669" s="55"/>
      <c r="AD669" s="55"/>
      <c r="AE669" s="55"/>
      <c r="AF669" s="55"/>
      <c r="AG669" s="55"/>
      <c r="AH669" s="55"/>
      <c r="AI669" s="55"/>
      <c r="AJ669" s="55"/>
      <c r="AK669" s="55"/>
      <c r="AL669" s="55"/>
      <c r="AM669" s="55"/>
      <c r="AN669" s="55"/>
      <c r="AO669" s="55"/>
      <c r="AP669" s="55"/>
      <c r="AQ669" s="55"/>
      <c r="AR669" s="55"/>
      <c r="AS669" s="55"/>
      <c r="AT669" s="55"/>
      <c r="AU669" s="55"/>
      <c r="AV669" s="55"/>
      <c r="AW669" s="55"/>
      <c r="AX669" s="55"/>
      <c r="AY669" s="55"/>
      <c r="AZ669" s="55"/>
      <c r="BA669" s="55"/>
      <c r="BB669" s="55"/>
      <c r="BC669" s="55"/>
      <c r="BD669" s="55"/>
      <c r="BE669" s="55"/>
      <c r="BF669" s="55"/>
      <c r="BG669" s="55"/>
      <c r="BH669" s="55"/>
      <c r="BI669" s="55"/>
      <c r="BJ669" s="55"/>
      <c r="BK669" s="55"/>
      <c r="BL669" s="55"/>
      <c r="BM669" s="55"/>
      <c r="BN669" s="55"/>
      <c r="BO669" s="55"/>
      <c r="BP669" s="55"/>
      <c r="BQ669" s="55"/>
      <c r="BR669" s="55"/>
      <c r="BS669" s="55"/>
      <c r="BT669" s="55"/>
      <c r="BU669" s="55"/>
      <c r="BV669" s="55"/>
    </row>
    <row r="670" spans="2:80" ht="11.45" hidden="1" customHeight="1" outlineLevel="1" x14ac:dyDescent="0.2">
      <c r="B670" s="55"/>
      <c r="C670" s="55"/>
      <c r="D670" s="55"/>
      <c r="E670" s="55"/>
      <c r="F670" s="55"/>
      <c r="G670" s="55"/>
      <c r="H670" s="55"/>
      <c r="I670" s="55"/>
      <c r="J670" s="55"/>
      <c r="K670" s="55"/>
      <c r="L670" s="55"/>
      <c r="M670" s="55"/>
      <c r="N670" s="55"/>
      <c r="O670" s="55"/>
      <c r="P670" s="55"/>
      <c r="Q670" s="55"/>
      <c r="R670" s="55"/>
      <c r="S670" s="55"/>
      <c r="T670" s="55"/>
      <c r="U670" s="55"/>
      <c r="V670" s="55"/>
      <c r="W670" s="55"/>
      <c r="X670" s="55"/>
      <c r="Y670" s="55"/>
      <c r="Z670" s="55"/>
      <c r="AA670" s="55"/>
      <c r="AB670" s="55"/>
      <c r="AC670" s="55"/>
      <c r="AD670" s="55"/>
      <c r="AE670" s="55"/>
      <c r="AF670" s="55"/>
      <c r="AG670" s="55"/>
      <c r="AH670" s="55"/>
      <c r="AI670" s="55"/>
      <c r="AJ670" s="55"/>
      <c r="AK670" s="55"/>
      <c r="AL670" s="55"/>
      <c r="AM670" s="55"/>
      <c r="AN670" s="55"/>
      <c r="AO670" s="55"/>
      <c r="AP670" s="55"/>
      <c r="AQ670" s="55"/>
      <c r="AR670" s="55"/>
      <c r="AS670" s="55"/>
      <c r="AT670" s="55"/>
      <c r="AU670" s="55"/>
      <c r="AV670" s="55"/>
      <c r="AW670" s="55"/>
      <c r="AX670" s="55"/>
      <c r="AY670" s="55"/>
      <c r="AZ670" s="55"/>
      <c r="BA670" s="55"/>
      <c r="BB670" s="55"/>
      <c r="BC670" s="55"/>
      <c r="BD670" s="55"/>
      <c r="BE670" s="55"/>
      <c r="BF670" s="55"/>
      <c r="BG670" s="55"/>
      <c r="BH670" s="55"/>
      <c r="BI670" s="55"/>
      <c r="BJ670" s="55"/>
      <c r="BK670" s="55"/>
      <c r="BL670" s="55"/>
      <c r="BM670" s="55"/>
      <c r="BN670" s="55"/>
      <c r="BO670" s="55"/>
      <c r="BP670" s="55"/>
      <c r="BQ670" s="55"/>
      <c r="BR670" s="55"/>
      <c r="BS670" s="55"/>
      <c r="BT670" s="55"/>
      <c r="BU670" s="55"/>
      <c r="BV670" s="55"/>
    </row>
    <row r="671" spans="2:80" ht="11.45" hidden="1" customHeight="1" outlineLevel="1" x14ac:dyDescent="0.2">
      <c r="B671" s="55"/>
      <c r="C671" s="55"/>
      <c r="D671" s="55"/>
      <c r="E671" s="55"/>
      <c r="F671" s="55"/>
      <c r="G671" s="55"/>
      <c r="H671" s="55"/>
      <c r="I671" s="55"/>
      <c r="J671" s="55"/>
      <c r="K671" s="55"/>
      <c r="L671" s="55"/>
      <c r="M671" s="55"/>
      <c r="N671" s="55"/>
      <c r="O671" s="55"/>
      <c r="P671" s="55"/>
      <c r="Q671" s="55"/>
      <c r="R671" s="55"/>
      <c r="S671" s="55"/>
      <c r="T671" s="55"/>
      <c r="U671" s="55"/>
      <c r="V671" s="55"/>
      <c r="W671" s="55"/>
      <c r="X671" s="55"/>
      <c r="Y671" s="55"/>
      <c r="Z671" s="55"/>
      <c r="AA671" s="55"/>
      <c r="AB671" s="55"/>
      <c r="AC671" s="55"/>
      <c r="AD671" s="55"/>
      <c r="AE671" s="55"/>
      <c r="AF671" s="55"/>
      <c r="AG671" s="55"/>
      <c r="AH671" s="55"/>
      <c r="AI671" s="55"/>
      <c r="AJ671" s="55"/>
      <c r="AK671" s="55"/>
      <c r="AL671" s="55"/>
      <c r="AM671" s="55"/>
      <c r="AN671" s="55"/>
      <c r="AO671" s="55"/>
      <c r="AP671" s="55"/>
      <c r="AQ671" s="55"/>
      <c r="AR671" s="55"/>
      <c r="AS671" s="55"/>
      <c r="AT671" s="55"/>
      <c r="AU671" s="55"/>
      <c r="AV671" s="55"/>
      <c r="AW671" s="55"/>
      <c r="AX671" s="55"/>
      <c r="AY671" s="55"/>
      <c r="AZ671" s="55"/>
      <c r="BA671" s="55"/>
      <c r="BB671" s="55"/>
      <c r="BC671" s="55"/>
      <c r="BD671" s="55"/>
      <c r="BE671" s="55"/>
      <c r="BF671" s="55"/>
      <c r="BG671" s="55"/>
      <c r="BH671" s="55"/>
      <c r="BI671" s="55"/>
      <c r="BJ671" s="55"/>
      <c r="BK671" s="55"/>
      <c r="BL671" s="55"/>
      <c r="BM671" s="55"/>
      <c r="BN671" s="55"/>
      <c r="BO671" s="55"/>
      <c r="BP671" s="55"/>
      <c r="BQ671" s="55"/>
      <c r="BR671" s="55"/>
      <c r="BS671" s="55"/>
      <c r="BT671" s="55"/>
      <c r="BU671" s="55"/>
      <c r="BV671" s="55"/>
    </row>
    <row r="672" spans="2:80" ht="11.45" hidden="1" customHeight="1" outlineLevel="1" x14ac:dyDescent="0.2">
      <c r="B672" s="55"/>
      <c r="C672" s="55"/>
      <c r="D672" s="55"/>
      <c r="E672" s="55"/>
      <c r="F672" s="55"/>
      <c r="G672" s="55"/>
      <c r="H672" s="55"/>
      <c r="I672" s="55"/>
      <c r="J672" s="55"/>
      <c r="K672" s="55"/>
      <c r="L672" s="55"/>
      <c r="M672" s="55"/>
      <c r="N672" s="55"/>
      <c r="O672" s="55"/>
      <c r="P672" s="55"/>
      <c r="Q672" s="55"/>
      <c r="R672" s="55"/>
      <c r="S672" s="55"/>
      <c r="T672" s="55"/>
      <c r="U672" s="55"/>
      <c r="V672" s="55"/>
      <c r="W672" s="55"/>
      <c r="X672" s="55"/>
      <c r="Y672" s="55"/>
      <c r="Z672" s="55"/>
      <c r="AA672" s="55"/>
      <c r="AB672" s="55"/>
      <c r="AC672" s="55"/>
      <c r="AD672" s="55"/>
      <c r="AE672" s="55"/>
      <c r="AF672" s="55"/>
      <c r="AG672" s="55"/>
      <c r="AH672" s="55"/>
      <c r="AI672" s="55"/>
      <c r="AJ672" s="55"/>
      <c r="AK672" s="55"/>
      <c r="AL672" s="55"/>
      <c r="AM672" s="55"/>
      <c r="AN672" s="55"/>
      <c r="AO672" s="55"/>
      <c r="AP672" s="55"/>
      <c r="AQ672" s="55"/>
      <c r="AR672" s="55"/>
      <c r="AS672" s="55"/>
      <c r="AT672" s="55"/>
      <c r="AU672" s="55"/>
      <c r="AV672" s="55"/>
      <c r="AW672" s="55"/>
      <c r="AX672" s="55"/>
      <c r="AY672" s="55"/>
      <c r="AZ672" s="55"/>
      <c r="BA672" s="55"/>
      <c r="BB672" s="55"/>
      <c r="BC672" s="55"/>
      <c r="BD672" s="55"/>
      <c r="BE672" s="55"/>
      <c r="BF672" s="55"/>
      <c r="BG672" s="55"/>
      <c r="BH672" s="55"/>
      <c r="BI672" s="55"/>
      <c r="BJ672" s="55"/>
      <c r="BK672" s="55"/>
      <c r="BL672" s="55"/>
      <c r="BM672" s="55"/>
      <c r="BN672" s="55"/>
      <c r="BO672" s="55"/>
      <c r="BP672" s="55"/>
      <c r="BQ672" s="55"/>
      <c r="BR672" s="55"/>
      <c r="BS672" s="55"/>
      <c r="BT672" s="55"/>
      <c r="BU672" s="55"/>
      <c r="BV672" s="55"/>
    </row>
    <row r="673" spans="2:74" ht="11.45" hidden="1" customHeight="1" outlineLevel="1" x14ac:dyDescent="0.2">
      <c r="B673" s="55"/>
      <c r="C673" s="55"/>
      <c r="D673" s="55"/>
      <c r="E673" s="55"/>
      <c r="F673" s="55"/>
      <c r="G673" s="55"/>
      <c r="H673" s="55"/>
      <c r="I673" s="55"/>
      <c r="J673" s="55"/>
      <c r="K673" s="55"/>
      <c r="L673" s="55"/>
      <c r="M673" s="55"/>
      <c r="N673" s="55"/>
      <c r="O673" s="55"/>
      <c r="P673" s="55"/>
      <c r="Q673" s="55"/>
      <c r="R673" s="55"/>
      <c r="S673" s="55"/>
      <c r="T673" s="55"/>
      <c r="U673" s="55"/>
      <c r="V673" s="55"/>
      <c r="W673" s="55"/>
      <c r="X673" s="55"/>
      <c r="Y673" s="55"/>
      <c r="Z673" s="55"/>
      <c r="AA673" s="55"/>
      <c r="AB673" s="55"/>
      <c r="AC673" s="55"/>
      <c r="AD673" s="55"/>
      <c r="AE673" s="55"/>
      <c r="AF673" s="55"/>
      <c r="AG673" s="55"/>
      <c r="AH673" s="55"/>
      <c r="AI673" s="55"/>
      <c r="AJ673" s="55"/>
      <c r="AK673" s="55"/>
      <c r="AL673" s="55"/>
      <c r="AM673" s="55"/>
      <c r="AN673" s="55"/>
      <c r="AO673" s="55"/>
      <c r="AP673" s="55"/>
      <c r="AQ673" s="55"/>
      <c r="AR673" s="55"/>
      <c r="AS673" s="55"/>
      <c r="AT673" s="55"/>
      <c r="AU673" s="55"/>
      <c r="AV673" s="55"/>
      <c r="AW673" s="55"/>
      <c r="AX673" s="55"/>
      <c r="AY673" s="55"/>
      <c r="AZ673" s="55"/>
      <c r="BA673" s="55"/>
      <c r="BB673" s="55"/>
      <c r="BC673" s="55"/>
      <c r="BD673" s="55"/>
      <c r="BE673" s="55"/>
      <c r="BF673" s="55"/>
      <c r="BG673" s="55"/>
      <c r="BH673" s="55"/>
      <c r="BI673" s="55"/>
      <c r="BJ673" s="55"/>
      <c r="BK673" s="55"/>
      <c r="BL673" s="55"/>
      <c r="BM673" s="55"/>
      <c r="BN673" s="55"/>
      <c r="BO673" s="55"/>
      <c r="BP673" s="55"/>
      <c r="BQ673" s="55"/>
      <c r="BR673" s="55"/>
      <c r="BS673" s="55"/>
      <c r="BT673" s="55"/>
      <c r="BU673" s="55"/>
      <c r="BV673" s="55"/>
    </row>
    <row r="674" spans="2:74" ht="11.45" hidden="1" customHeight="1" outlineLevel="1" x14ac:dyDescent="0.2">
      <c r="B674" s="55"/>
      <c r="C674" s="55"/>
      <c r="D674" s="55"/>
      <c r="E674" s="55"/>
      <c r="F674" s="55"/>
      <c r="G674" s="55"/>
      <c r="H674" s="55"/>
      <c r="I674" s="55"/>
      <c r="J674" s="55"/>
      <c r="K674" s="55"/>
      <c r="L674" s="55"/>
      <c r="M674" s="55"/>
      <c r="N674" s="55"/>
      <c r="O674" s="55"/>
      <c r="P674" s="55"/>
      <c r="Q674" s="55"/>
      <c r="R674" s="55"/>
      <c r="S674" s="55"/>
      <c r="T674" s="55"/>
      <c r="U674" s="55"/>
      <c r="V674" s="55"/>
      <c r="W674" s="55"/>
      <c r="X674" s="55"/>
      <c r="Y674" s="55"/>
      <c r="Z674" s="55"/>
      <c r="AA674" s="55"/>
      <c r="AB674" s="55"/>
      <c r="AC674" s="55"/>
      <c r="AD674" s="55"/>
      <c r="AE674" s="55"/>
      <c r="AF674" s="55"/>
      <c r="AG674" s="55"/>
      <c r="AH674" s="55"/>
      <c r="AI674" s="55"/>
      <c r="AJ674" s="55"/>
      <c r="AK674" s="55"/>
      <c r="AL674" s="55"/>
      <c r="AM674" s="55"/>
      <c r="AN674" s="55"/>
      <c r="AO674" s="55"/>
      <c r="AP674" s="55"/>
      <c r="AQ674" s="55"/>
      <c r="AR674" s="55"/>
      <c r="AS674" s="55"/>
      <c r="AT674" s="55"/>
      <c r="AU674" s="55"/>
      <c r="AV674" s="55"/>
      <c r="AW674" s="55"/>
      <c r="AX674" s="55"/>
      <c r="AY674" s="55"/>
      <c r="AZ674" s="55"/>
      <c r="BA674" s="55"/>
      <c r="BB674" s="55"/>
      <c r="BC674" s="55"/>
      <c r="BD674" s="55"/>
      <c r="BE674" s="55"/>
      <c r="BF674" s="55"/>
      <c r="BG674" s="55"/>
      <c r="BH674" s="55"/>
      <c r="BI674" s="55"/>
      <c r="BJ674" s="55"/>
      <c r="BK674" s="55"/>
      <c r="BL674" s="55"/>
      <c r="BM674" s="55"/>
      <c r="BN674" s="55"/>
      <c r="BO674" s="55"/>
      <c r="BP674" s="55"/>
      <c r="BQ674" s="55"/>
      <c r="BR674" s="55"/>
      <c r="BS674" s="55"/>
      <c r="BT674" s="55"/>
      <c r="BU674" s="55"/>
      <c r="BV674" s="55"/>
    </row>
    <row r="675" spans="2:74" ht="11.45" hidden="1" customHeight="1" outlineLevel="1" x14ac:dyDescent="0.2">
      <c r="B675" s="55"/>
      <c r="C675" s="55"/>
      <c r="D675" s="55"/>
      <c r="E675" s="55"/>
      <c r="F675" s="55"/>
      <c r="G675" s="55"/>
      <c r="H675" s="55"/>
      <c r="I675" s="55"/>
      <c r="J675" s="55"/>
      <c r="K675" s="55"/>
      <c r="L675" s="55"/>
      <c r="M675" s="55"/>
      <c r="N675" s="55"/>
      <c r="O675" s="55"/>
      <c r="P675" s="55"/>
      <c r="Q675" s="55"/>
      <c r="R675" s="55"/>
      <c r="S675" s="55"/>
      <c r="T675" s="55"/>
      <c r="U675" s="55"/>
      <c r="V675" s="55"/>
      <c r="W675" s="55"/>
      <c r="X675" s="55"/>
      <c r="Y675" s="55"/>
      <c r="Z675" s="55"/>
      <c r="AA675" s="55"/>
      <c r="AB675" s="55"/>
      <c r="AC675" s="55"/>
      <c r="AD675" s="55"/>
      <c r="AE675" s="55"/>
      <c r="AF675" s="55"/>
      <c r="AG675" s="55"/>
      <c r="AH675" s="55"/>
      <c r="AI675" s="55"/>
      <c r="AJ675" s="55"/>
      <c r="AK675" s="55"/>
      <c r="AL675" s="55"/>
      <c r="AM675" s="55"/>
      <c r="AN675" s="55"/>
      <c r="AO675" s="55"/>
      <c r="AP675" s="55"/>
      <c r="AQ675" s="55"/>
      <c r="AR675" s="55"/>
      <c r="AS675" s="55"/>
      <c r="AT675" s="55"/>
      <c r="AU675" s="55"/>
      <c r="AV675" s="55"/>
      <c r="AW675" s="55"/>
      <c r="AX675" s="55"/>
      <c r="AY675" s="55"/>
      <c r="AZ675" s="55"/>
      <c r="BA675" s="55"/>
      <c r="BB675" s="55"/>
      <c r="BC675" s="55"/>
      <c r="BD675" s="55"/>
      <c r="BE675" s="55"/>
      <c r="BF675" s="55"/>
      <c r="BG675" s="55"/>
      <c r="BH675" s="55"/>
      <c r="BI675" s="55"/>
      <c r="BJ675" s="55"/>
      <c r="BK675" s="55"/>
      <c r="BL675" s="55"/>
      <c r="BM675" s="55"/>
      <c r="BN675" s="55"/>
      <c r="BO675" s="55"/>
      <c r="BP675" s="55"/>
      <c r="BQ675" s="55"/>
      <c r="BR675" s="55"/>
      <c r="BS675" s="55"/>
      <c r="BT675" s="55"/>
      <c r="BU675" s="55"/>
      <c r="BV675" s="55"/>
    </row>
    <row r="676" spans="2:74" ht="11.45" hidden="1" customHeight="1" outlineLevel="1" x14ac:dyDescent="0.2">
      <c r="B676" s="55"/>
      <c r="C676" s="55"/>
      <c r="D676" s="55"/>
      <c r="E676" s="55"/>
      <c r="F676" s="55"/>
      <c r="G676" s="55"/>
      <c r="H676" s="55"/>
      <c r="I676" s="55"/>
      <c r="J676" s="55"/>
      <c r="K676" s="55"/>
      <c r="L676" s="55"/>
      <c r="M676" s="55"/>
      <c r="N676" s="55"/>
      <c r="O676" s="55"/>
      <c r="P676" s="55"/>
      <c r="Q676" s="55"/>
      <c r="R676" s="55"/>
      <c r="S676" s="55"/>
      <c r="T676" s="55"/>
      <c r="U676" s="55"/>
      <c r="V676" s="55"/>
      <c r="W676" s="55"/>
      <c r="X676" s="55"/>
      <c r="Y676" s="55"/>
      <c r="Z676" s="55"/>
      <c r="AA676" s="55"/>
      <c r="AB676" s="55"/>
      <c r="AC676" s="55"/>
      <c r="AD676" s="55"/>
      <c r="AE676" s="55"/>
      <c r="AF676" s="55"/>
      <c r="AG676" s="55"/>
      <c r="AH676" s="55"/>
      <c r="AI676" s="55"/>
      <c r="AJ676" s="55"/>
      <c r="AK676" s="55"/>
      <c r="AL676" s="55"/>
      <c r="AM676" s="55"/>
      <c r="AN676" s="55"/>
      <c r="AO676" s="55"/>
      <c r="AP676" s="55"/>
      <c r="AQ676" s="55"/>
      <c r="AR676" s="55"/>
      <c r="AS676" s="55"/>
      <c r="AT676" s="55"/>
      <c r="AU676" s="55"/>
      <c r="AV676" s="55"/>
      <c r="AW676" s="55"/>
      <c r="AX676" s="55"/>
      <c r="AY676" s="55"/>
      <c r="AZ676" s="55"/>
      <c r="BA676" s="55"/>
      <c r="BB676" s="55"/>
      <c r="BC676" s="55"/>
      <c r="BD676" s="55"/>
      <c r="BE676" s="55"/>
      <c r="BF676" s="55"/>
      <c r="BG676" s="55"/>
      <c r="BH676" s="55"/>
      <c r="BI676" s="55"/>
      <c r="BJ676" s="55"/>
      <c r="BK676" s="55"/>
      <c r="BL676" s="55"/>
      <c r="BM676" s="55"/>
      <c r="BN676" s="55"/>
      <c r="BO676" s="55"/>
      <c r="BP676" s="55"/>
      <c r="BQ676" s="55"/>
      <c r="BR676" s="55"/>
      <c r="BS676" s="55"/>
      <c r="BT676" s="55"/>
      <c r="BU676" s="55"/>
      <c r="BV676" s="55"/>
    </row>
    <row r="677" spans="2:74" ht="11.45" hidden="1" customHeight="1" outlineLevel="1" x14ac:dyDescent="0.2">
      <c r="B677" s="55"/>
      <c r="C677" s="55"/>
      <c r="D677" s="55"/>
      <c r="E677" s="55"/>
      <c r="F677" s="55"/>
      <c r="G677" s="55"/>
      <c r="H677" s="55"/>
      <c r="I677" s="55"/>
      <c r="J677" s="55"/>
      <c r="K677" s="55"/>
      <c r="L677" s="55"/>
      <c r="M677" s="55"/>
      <c r="N677" s="55"/>
      <c r="O677" s="55"/>
      <c r="P677" s="55"/>
      <c r="Q677" s="55"/>
      <c r="R677" s="55"/>
      <c r="S677" s="55"/>
      <c r="T677" s="55"/>
      <c r="U677" s="55"/>
      <c r="V677" s="55"/>
      <c r="W677" s="55"/>
      <c r="X677" s="55"/>
      <c r="Y677" s="55"/>
      <c r="Z677" s="55"/>
      <c r="AA677" s="55"/>
      <c r="AB677" s="55"/>
      <c r="AC677" s="55"/>
      <c r="AD677" s="55"/>
      <c r="AE677" s="55"/>
      <c r="AF677" s="55"/>
      <c r="AG677" s="55"/>
      <c r="AH677" s="55"/>
      <c r="AI677" s="55"/>
      <c r="AJ677" s="55"/>
      <c r="AK677" s="55"/>
      <c r="AL677" s="55"/>
      <c r="AM677" s="55"/>
      <c r="AN677" s="55"/>
      <c r="AO677" s="55"/>
      <c r="AP677" s="55"/>
      <c r="AQ677" s="55"/>
      <c r="AR677" s="55"/>
      <c r="AS677" s="55"/>
      <c r="AT677" s="55"/>
      <c r="AU677" s="55"/>
      <c r="AV677" s="55"/>
      <c r="AW677" s="55"/>
      <c r="AX677" s="55"/>
      <c r="AY677" s="55"/>
      <c r="AZ677" s="55"/>
      <c r="BA677" s="55"/>
      <c r="BB677" s="55"/>
      <c r="BC677" s="55"/>
      <c r="BD677" s="55"/>
      <c r="BE677" s="55"/>
      <c r="BF677" s="55"/>
      <c r="BG677" s="55"/>
      <c r="BH677" s="55"/>
      <c r="BI677" s="55"/>
      <c r="BJ677" s="55"/>
      <c r="BK677" s="55"/>
      <c r="BL677" s="55"/>
      <c r="BM677" s="55"/>
      <c r="BN677" s="55"/>
      <c r="BO677" s="55"/>
      <c r="BP677" s="55"/>
      <c r="BQ677" s="55"/>
      <c r="BR677" s="55"/>
      <c r="BS677" s="55"/>
      <c r="BT677" s="55"/>
      <c r="BU677" s="55"/>
      <c r="BV677" s="55"/>
    </row>
    <row r="678" spans="2:74" ht="11.45" hidden="1" customHeight="1" outlineLevel="1" x14ac:dyDescent="0.2">
      <c r="B678" s="55"/>
      <c r="C678" s="55"/>
      <c r="D678" s="55"/>
      <c r="E678" s="55"/>
      <c r="F678" s="55"/>
      <c r="G678" s="55"/>
      <c r="H678" s="55"/>
      <c r="I678" s="55"/>
      <c r="J678" s="55"/>
      <c r="K678" s="55"/>
      <c r="L678" s="55"/>
      <c r="M678" s="55"/>
      <c r="N678" s="55"/>
      <c r="O678" s="55"/>
      <c r="P678" s="55"/>
      <c r="Q678" s="55"/>
      <c r="R678" s="55"/>
      <c r="S678" s="55"/>
      <c r="T678" s="55"/>
      <c r="U678" s="55"/>
      <c r="V678" s="55"/>
      <c r="W678" s="55"/>
      <c r="X678" s="55"/>
      <c r="Y678" s="55"/>
      <c r="Z678" s="55"/>
      <c r="AA678" s="55"/>
      <c r="AB678" s="55"/>
      <c r="AC678" s="55"/>
      <c r="AD678" s="55"/>
      <c r="AE678" s="55"/>
      <c r="AF678" s="55"/>
      <c r="AG678" s="55"/>
      <c r="AH678" s="55"/>
      <c r="AI678" s="55"/>
      <c r="AJ678" s="55"/>
      <c r="AK678" s="55"/>
      <c r="AL678" s="55"/>
      <c r="AM678" s="55"/>
      <c r="AN678" s="55"/>
      <c r="AO678" s="55"/>
      <c r="AP678" s="55"/>
      <c r="AQ678" s="55"/>
      <c r="AR678" s="55"/>
      <c r="AS678" s="55"/>
      <c r="AT678" s="55"/>
      <c r="AU678" s="55"/>
      <c r="AV678" s="55"/>
      <c r="AW678" s="55"/>
      <c r="AX678" s="55"/>
      <c r="AY678" s="55"/>
      <c r="AZ678" s="55"/>
      <c r="BA678" s="55"/>
      <c r="BB678" s="55"/>
      <c r="BC678" s="55"/>
      <c r="BD678" s="55"/>
      <c r="BE678" s="55"/>
      <c r="BF678" s="55"/>
      <c r="BG678" s="55"/>
      <c r="BH678" s="55"/>
      <c r="BI678" s="55"/>
      <c r="BJ678" s="55"/>
      <c r="BK678" s="55"/>
      <c r="BL678" s="55"/>
      <c r="BM678" s="55"/>
      <c r="BN678" s="55"/>
      <c r="BO678" s="55"/>
      <c r="BP678" s="55"/>
      <c r="BQ678" s="55"/>
      <c r="BR678" s="55"/>
      <c r="BS678" s="55"/>
      <c r="BT678" s="55"/>
      <c r="BU678" s="55"/>
      <c r="BV678" s="55"/>
    </row>
    <row r="679" spans="2:74" ht="11.45" hidden="1" customHeight="1" outlineLevel="1" x14ac:dyDescent="0.2">
      <c r="B679" s="55"/>
      <c r="C679" s="55"/>
      <c r="D679" s="55"/>
      <c r="E679" s="55"/>
      <c r="F679" s="55"/>
      <c r="G679" s="55"/>
      <c r="H679" s="55"/>
      <c r="I679" s="55"/>
      <c r="J679" s="55"/>
      <c r="K679" s="55"/>
      <c r="L679" s="55"/>
      <c r="M679" s="55"/>
      <c r="N679" s="55"/>
      <c r="O679" s="55"/>
      <c r="P679" s="55"/>
      <c r="Q679" s="55"/>
      <c r="R679" s="55"/>
      <c r="S679" s="55"/>
      <c r="T679" s="55"/>
      <c r="U679" s="55"/>
      <c r="V679" s="55"/>
      <c r="W679" s="55"/>
      <c r="X679" s="55"/>
      <c r="Y679" s="55"/>
      <c r="Z679" s="55"/>
      <c r="AA679" s="55"/>
      <c r="AB679" s="55"/>
      <c r="AC679" s="55"/>
      <c r="AD679" s="55"/>
      <c r="AE679" s="55"/>
      <c r="AF679" s="55"/>
      <c r="AG679" s="55"/>
      <c r="AH679" s="55"/>
      <c r="AI679" s="55"/>
      <c r="AJ679" s="55"/>
      <c r="AK679" s="55"/>
      <c r="AL679" s="55"/>
      <c r="AM679" s="55"/>
      <c r="AN679" s="55"/>
      <c r="AO679" s="55"/>
      <c r="AP679" s="55"/>
      <c r="AQ679" s="55"/>
      <c r="AR679" s="55"/>
      <c r="AS679" s="55"/>
      <c r="AT679" s="55"/>
      <c r="AU679" s="55"/>
      <c r="AV679" s="55"/>
      <c r="AW679" s="55"/>
      <c r="AX679" s="55"/>
      <c r="AY679" s="55"/>
      <c r="AZ679" s="55"/>
      <c r="BA679" s="55"/>
      <c r="BB679" s="55"/>
      <c r="BC679" s="55"/>
      <c r="BD679" s="55"/>
      <c r="BE679" s="55"/>
      <c r="BF679" s="55"/>
      <c r="BG679" s="55"/>
      <c r="BH679" s="55"/>
      <c r="BI679" s="55"/>
      <c r="BJ679" s="55"/>
      <c r="BK679" s="55"/>
      <c r="BL679" s="55"/>
      <c r="BM679" s="55"/>
      <c r="BN679" s="55"/>
      <c r="BO679" s="55"/>
      <c r="BP679" s="55"/>
      <c r="BQ679" s="55"/>
      <c r="BR679" s="55"/>
      <c r="BS679" s="55"/>
      <c r="BT679" s="55"/>
      <c r="BU679" s="55"/>
      <c r="BV679" s="55"/>
    </row>
    <row r="680" spans="2:74" ht="11.45" hidden="1" customHeight="1" outlineLevel="1" x14ac:dyDescent="0.2">
      <c r="B680" s="55"/>
      <c r="C680" s="55"/>
      <c r="D680" s="55"/>
      <c r="E680" s="55"/>
      <c r="F680" s="55"/>
      <c r="G680" s="55"/>
      <c r="H680" s="55"/>
      <c r="I680" s="55"/>
      <c r="J680" s="55"/>
      <c r="K680" s="55"/>
      <c r="L680" s="55"/>
      <c r="M680" s="55"/>
      <c r="N680" s="55"/>
      <c r="O680" s="55"/>
      <c r="P680" s="55"/>
      <c r="Q680" s="55"/>
      <c r="R680" s="55"/>
      <c r="S680" s="55"/>
      <c r="T680" s="55"/>
      <c r="U680" s="55"/>
      <c r="V680" s="55"/>
      <c r="W680" s="55"/>
      <c r="X680" s="55"/>
      <c r="Y680" s="55"/>
      <c r="Z680" s="55"/>
      <c r="AA680" s="55"/>
      <c r="AB680" s="55"/>
      <c r="AC680" s="55"/>
      <c r="AD680" s="55"/>
      <c r="AE680" s="55"/>
      <c r="AF680" s="55"/>
      <c r="AG680" s="55"/>
      <c r="AH680" s="55"/>
      <c r="AI680" s="55"/>
      <c r="AJ680" s="55"/>
      <c r="AK680" s="55"/>
      <c r="AL680" s="55"/>
      <c r="AM680" s="55"/>
      <c r="AN680" s="55"/>
      <c r="AO680" s="55"/>
      <c r="AP680" s="55"/>
      <c r="AQ680" s="55"/>
      <c r="AR680" s="55"/>
      <c r="AS680" s="55"/>
      <c r="AT680" s="55"/>
      <c r="AU680" s="55"/>
      <c r="AV680" s="55"/>
      <c r="AW680" s="55"/>
      <c r="AX680" s="55"/>
      <c r="AY680" s="55"/>
      <c r="AZ680" s="55"/>
      <c r="BA680" s="55"/>
      <c r="BB680" s="55"/>
      <c r="BC680" s="55"/>
      <c r="BD680" s="55"/>
      <c r="BE680" s="55"/>
      <c r="BF680" s="55"/>
      <c r="BG680" s="55"/>
      <c r="BH680" s="55"/>
      <c r="BI680" s="55"/>
      <c r="BJ680" s="55"/>
      <c r="BK680" s="55"/>
      <c r="BL680" s="55"/>
      <c r="BM680" s="55"/>
      <c r="BN680" s="55"/>
      <c r="BO680" s="55"/>
      <c r="BP680" s="55"/>
      <c r="BQ680" s="55"/>
      <c r="BR680" s="55"/>
      <c r="BS680" s="55"/>
      <c r="BT680" s="55"/>
      <c r="BU680" s="55"/>
      <c r="BV680" s="55"/>
    </row>
    <row r="681" spans="2:74" ht="11.45" hidden="1" customHeight="1" outlineLevel="1" x14ac:dyDescent="0.2">
      <c r="B681" s="55"/>
      <c r="C681" s="55"/>
      <c r="D681" s="55"/>
      <c r="E681" s="55"/>
      <c r="F681" s="55"/>
      <c r="G681" s="55"/>
      <c r="H681" s="55"/>
      <c r="I681" s="55"/>
      <c r="J681" s="55"/>
      <c r="K681" s="55"/>
      <c r="L681" s="55"/>
      <c r="M681" s="55"/>
      <c r="N681" s="55"/>
      <c r="O681" s="55"/>
      <c r="P681" s="55"/>
      <c r="Q681" s="55"/>
      <c r="R681" s="55"/>
      <c r="S681" s="55"/>
      <c r="T681" s="55"/>
      <c r="U681" s="55"/>
      <c r="V681" s="55"/>
      <c r="W681" s="55"/>
      <c r="X681" s="55"/>
      <c r="Y681" s="55"/>
      <c r="Z681" s="55"/>
      <c r="AA681" s="55"/>
      <c r="AB681" s="55"/>
      <c r="AC681" s="55"/>
      <c r="AD681" s="55"/>
      <c r="AE681" s="55"/>
      <c r="AF681" s="55"/>
      <c r="AG681" s="55"/>
      <c r="AH681" s="55"/>
      <c r="AI681" s="55"/>
      <c r="AJ681" s="55"/>
      <c r="AK681" s="55"/>
      <c r="AL681" s="55"/>
      <c r="AM681" s="55"/>
      <c r="AN681" s="55"/>
      <c r="AO681" s="55"/>
      <c r="AP681" s="55"/>
      <c r="AQ681" s="55"/>
      <c r="AR681" s="55"/>
      <c r="AS681" s="55"/>
      <c r="AT681" s="55"/>
      <c r="AU681" s="55"/>
      <c r="AV681" s="55"/>
      <c r="AW681" s="55"/>
      <c r="AX681" s="55"/>
      <c r="AY681" s="55"/>
      <c r="AZ681" s="55"/>
      <c r="BA681" s="55"/>
      <c r="BB681" s="55"/>
      <c r="BC681" s="55"/>
      <c r="BD681" s="55"/>
      <c r="BE681" s="55"/>
      <c r="BF681" s="55"/>
      <c r="BG681" s="55"/>
      <c r="BH681" s="55"/>
      <c r="BI681" s="55"/>
      <c r="BJ681" s="55"/>
      <c r="BK681" s="55"/>
      <c r="BL681" s="55"/>
      <c r="BM681" s="55"/>
      <c r="BN681" s="55"/>
      <c r="BO681" s="55"/>
      <c r="BP681" s="55"/>
      <c r="BQ681" s="55"/>
      <c r="BR681" s="55"/>
      <c r="BS681" s="55"/>
      <c r="BT681" s="55"/>
      <c r="BU681" s="55"/>
      <c r="BV681" s="55"/>
    </row>
    <row r="682" spans="2:74" ht="11.45" hidden="1" customHeight="1" outlineLevel="1" x14ac:dyDescent="0.2">
      <c r="B682" s="55"/>
      <c r="C682" s="55"/>
      <c r="D682" s="55"/>
      <c r="E682" s="55"/>
      <c r="F682" s="55"/>
      <c r="G682" s="55"/>
      <c r="H682" s="55"/>
      <c r="I682" s="55"/>
      <c r="J682" s="55"/>
      <c r="K682" s="55"/>
      <c r="L682" s="55"/>
      <c r="M682" s="55"/>
      <c r="N682" s="55"/>
      <c r="O682" s="55"/>
      <c r="P682" s="55"/>
      <c r="Q682" s="55"/>
      <c r="R682" s="55"/>
      <c r="S682" s="55"/>
      <c r="T682" s="55"/>
      <c r="U682" s="55"/>
      <c r="V682" s="55"/>
      <c r="W682" s="55"/>
      <c r="X682" s="55"/>
      <c r="Y682" s="55"/>
      <c r="Z682" s="55"/>
      <c r="AA682" s="55"/>
      <c r="AB682" s="55"/>
      <c r="AC682" s="55"/>
      <c r="AD682" s="55"/>
      <c r="AE682" s="55"/>
      <c r="AF682" s="55"/>
      <c r="AG682" s="55"/>
      <c r="AH682" s="55"/>
      <c r="AI682" s="55"/>
      <c r="AJ682" s="55"/>
      <c r="AK682" s="55"/>
      <c r="AL682" s="55"/>
      <c r="AM682" s="55"/>
      <c r="AN682" s="55"/>
      <c r="AO682" s="55"/>
      <c r="AP682" s="55"/>
      <c r="AQ682" s="55"/>
      <c r="AR682" s="55"/>
      <c r="AS682" s="55"/>
      <c r="AT682" s="55"/>
      <c r="AU682" s="55"/>
      <c r="AV682" s="55"/>
      <c r="AW682" s="55"/>
      <c r="AX682" s="55"/>
      <c r="AY682" s="55"/>
      <c r="AZ682" s="55"/>
      <c r="BA682" s="55"/>
      <c r="BB682" s="55"/>
      <c r="BC682" s="55"/>
      <c r="BD682" s="55"/>
      <c r="BE682" s="55"/>
      <c r="BF682" s="55"/>
      <c r="BG682" s="55"/>
      <c r="BH682" s="55"/>
      <c r="BI682" s="55"/>
      <c r="BJ682" s="55"/>
      <c r="BK682" s="55"/>
      <c r="BL682" s="55"/>
      <c r="BM682" s="55"/>
      <c r="BN682" s="55"/>
      <c r="BO682" s="55"/>
      <c r="BP682" s="55"/>
      <c r="BQ682" s="55"/>
      <c r="BR682" s="55"/>
      <c r="BS682" s="55"/>
      <c r="BT682" s="55"/>
      <c r="BU682" s="55"/>
      <c r="BV682" s="55"/>
    </row>
    <row r="683" spans="2:74" ht="11.45" hidden="1" customHeight="1" outlineLevel="1" x14ac:dyDescent="0.2">
      <c r="B683" s="55"/>
      <c r="C683" s="55"/>
      <c r="D683" s="55"/>
      <c r="E683" s="55"/>
      <c r="F683" s="55"/>
      <c r="G683" s="55"/>
      <c r="H683" s="55"/>
      <c r="I683" s="55"/>
      <c r="J683" s="55"/>
      <c r="K683" s="55"/>
      <c r="L683" s="55"/>
      <c r="M683" s="55"/>
      <c r="N683" s="55"/>
      <c r="O683" s="55"/>
      <c r="P683" s="55"/>
      <c r="Q683" s="55"/>
      <c r="R683" s="55"/>
      <c r="S683" s="55"/>
      <c r="T683" s="55"/>
      <c r="U683" s="55"/>
      <c r="V683" s="55"/>
      <c r="W683" s="55"/>
      <c r="X683" s="55"/>
      <c r="Y683" s="55"/>
      <c r="Z683" s="55"/>
      <c r="AA683" s="55"/>
      <c r="AB683" s="55"/>
      <c r="AC683" s="55"/>
      <c r="AD683" s="55"/>
      <c r="AE683" s="55"/>
      <c r="AF683" s="55"/>
      <c r="AG683" s="55"/>
      <c r="AH683" s="55"/>
      <c r="AI683" s="55"/>
      <c r="AJ683" s="55"/>
      <c r="AK683" s="55"/>
      <c r="AL683" s="55"/>
      <c r="AM683" s="55"/>
      <c r="AN683" s="55"/>
      <c r="AO683" s="55"/>
      <c r="AP683" s="55"/>
      <c r="AQ683" s="55"/>
      <c r="AR683" s="55"/>
      <c r="AS683" s="55"/>
      <c r="AT683" s="55"/>
      <c r="AU683" s="55"/>
      <c r="AV683" s="55"/>
      <c r="AW683" s="55"/>
      <c r="AX683" s="55"/>
      <c r="AY683" s="55"/>
      <c r="AZ683" s="55"/>
      <c r="BA683" s="55"/>
      <c r="BB683" s="55"/>
      <c r="BC683" s="55"/>
      <c r="BD683" s="55"/>
      <c r="BE683" s="55"/>
      <c r="BF683" s="55"/>
      <c r="BG683" s="55"/>
      <c r="BH683" s="55"/>
      <c r="BI683" s="55"/>
      <c r="BJ683" s="55"/>
      <c r="BK683" s="55"/>
      <c r="BL683" s="55"/>
      <c r="BM683" s="55"/>
      <c r="BN683" s="55"/>
      <c r="BO683" s="55"/>
      <c r="BP683" s="55"/>
      <c r="BQ683" s="55"/>
      <c r="BR683" s="55"/>
      <c r="BS683" s="55"/>
      <c r="BT683" s="55"/>
      <c r="BU683" s="55"/>
      <c r="BV683" s="55"/>
    </row>
    <row r="684" spans="2:74" ht="11.45" hidden="1" customHeight="1" outlineLevel="1" x14ac:dyDescent="0.2">
      <c r="B684" s="55"/>
      <c r="C684" s="55"/>
      <c r="D684" s="55"/>
      <c r="E684" s="55"/>
      <c r="F684" s="55"/>
      <c r="G684" s="55"/>
      <c r="H684" s="55"/>
      <c r="I684" s="55"/>
      <c r="J684" s="55"/>
      <c r="K684" s="55"/>
      <c r="L684" s="55"/>
      <c r="M684" s="55"/>
      <c r="N684" s="55"/>
      <c r="O684" s="55"/>
      <c r="P684" s="55"/>
      <c r="Q684" s="55"/>
      <c r="R684" s="55"/>
      <c r="S684" s="55"/>
      <c r="T684" s="55"/>
      <c r="U684" s="55"/>
      <c r="V684" s="55"/>
      <c r="W684" s="55"/>
      <c r="X684" s="55"/>
      <c r="Y684" s="55"/>
      <c r="Z684" s="55"/>
      <c r="AA684" s="55"/>
      <c r="AB684" s="55"/>
      <c r="AC684" s="55"/>
      <c r="AD684" s="55"/>
      <c r="AE684" s="55"/>
      <c r="AF684" s="55"/>
      <c r="AG684" s="55"/>
      <c r="AH684" s="55"/>
      <c r="AI684" s="55"/>
      <c r="AJ684" s="55"/>
      <c r="AK684" s="55"/>
      <c r="AL684" s="55"/>
      <c r="AM684" s="55"/>
      <c r="AN684" s="55"/>
      <c r="AO684" s="55"/>
      <c r="AP684" s="55"/>
      <c r="AQ684" s="55"/>
      <c r="AR684" s="55"/>
      <c r="AS684" s="55"/>
      <c r="AT684" s="55"/>
      <c r="AU684" s="55"/>
      <c r="AV684" s="55"/>
      <c r="AW684" s="55"/>
      <c r="AX684" s="55"/>
      <c r="AY684" s="55"/>
      <c r="AZ684" s="55"/>
      <c r="BA684" s="55"/>
      <c r="BB684" s="55"/>
      <c r="BC684" s="55"/>
      <c r="BD684" s="55"/>
      <c r="BE684" s="55"/>
      <c r="BF684" s="55"/>
      <c r="BG684" s="55"/>
      <c r="BH684" s="55"/>
      <c r="BI684" s="55"/>
      <c r="BJ684" s="55"/>
      <c r="BK684" s="55"/>
      <c r="BL684" s="55"/>
      <c r="BM684" s="55"/>
      <c r="BN684" s="55"/>
      <c r="BO684" s="55"/>
      <c r="BP684" s="55"/>
      <c r="BQ684" s="55"/>
      <c r="BR684" s="55"/>
      <c r="BS684" s="55"/>
      <c r="BT684" s="55"/>
      <c r="BU684" s="55"/>
      <c r="BV684" s="55"/>
    </row>
    <row r="685" spans="2:74" ht="11.45" hidden="1" customHeight="1" outlineLevel="1" x14ac:dyDescent="0.2">
      <c r="B685" s="55"/>
      <c r="C685" s="55"/>
      <c r="D685" s="55"/>
      <c r="E685" s="55"/>
      <c r="F685" s="55"/>
      <c r="G685" s="55"/>
      <c r="H685" s="55"/>
      <c r="I685" s="55"/>
      <c r="J685" s="55"/>
      <c r="K685" s="55"/>
      <c r="L685" s="55"/>
      <c r="M685" s="55"/>
      <c r="N685" s="55"/>
      <c r="O685" s="55"/>
      <c r="P685" s="55"/>
      <c r="Q685" s="55"/>
      <c r="R685" s="55"/>
      <c r="S685" s="55"/>
      <c r="T685" s="55"/>
      <c r="U685" s="55"/>
      <c r="V685" s="55"/>
      <c r="W685" s="55"/>
      <c r="X685" s="55"/>
      <c r="Y685" s="55"/>
      <c r="Z685" s="55"/>
      <c r="AA685" s="55"/>
      <c r="AB685" s="55"/>
      <c r="AC685" s="55"/>
      <c r="AD685" s="55"/>
      <c r="AE685" s="55"/>
      <c r="AF685" s="55"/>
      <c r="AG685" s="55"/>
      <c r="AH685" s="55"/>
      <c r="AI685" s="55"/>
      <c r="AJ685" s="55"/>
      <c r="AK685" s="55"/>
      <c r="AL685" s="55"/>
      <c r="AM685" s="55"/>
      <c r="AN685" s="55"/>
      <c r="AO685" s="55"/>
      <c r="AP685" s="55"/>
      <c r="AQ685" s="55"/>
      <c r="AR685" s="55"/>
      <c r="AS685" s="55"/>
      <c r="AT685" s="55"/>
      <c r="AU685" s="55"/>
      <c r="AV685" s="55"/>
      <c r="AW685" s="55"/>
      <c r="AX685" s="55"/>
      <c r="AY685" s="55"/>
      <c r="AZ685" s="55"/>
      <c r="BA685" s="55"/>
      <c r="BB685" s="55"/>
      <c r="BC685" s="55"/>
      <c r="BD685" s="55"/>
      <c r="BE685" s="55"/>
      <c r="BF685" s="55"/>
      <c r="BG685" s="55"/>
      <c r="BH685" s="55"/>
      <c r="BI685" s="55"/>
      <c r="BJ685" s="55"/>
      <c r="BK685" s="55"/>
      <c r="BL685" s="55"/>
      <c r="BM685" s="55"/>
      <c r="BN685" s="55"/>
      <c r="BO685" s="55"/>
      <c r="BP685" s="55"/>
      <c r="BQ685" s="55"/>
      <c r="BR685" s="55"/>
      <c r="BS685" s="55"/>
      <c r="BT685" s="55"/>
      <c r="BU685" s="55"/>
      <c r="BV685" s="55"/>
    </row>
    <row r="686" spans="2:74" ht="11.45" hidden="1" customHeight="1" outlineLevel="1" x14ac:dyDescent="0.2">
      <c r="B686" s="55"/>
      <c r="C686" s="55"/>
      <c r="D686" s="55"/>
      <c r="E686" s="55"/>
      <c r="F686" s="55"/>
      <c r="G686" s="55"/>
      <c r="H686" s="55"/>
      <c r="I686" s="55"/>
      <c r="J686" s="55"/>
      <c r="K686" s="55"/>
      <c r="L686" s="55"/>
      <c r="M686" s="55"/>
      <c r="N686" s="55"/>
      <c r="O686" s="55"/>
      <c r="P686" s="55"/>
      <c r="Q686" s="55"/>
      <c r="R686" s="55"/>
      <c r="S686" s="55"/>
      <c r="T686" s="55"/>
      <c r="U686" s="55"/>
      <c r="V686" s="55"/>
      <c r="W686" s="55"/>
      <c r="X686" s="55"/>
      <c r="Y686" s="55"/>
      <c r="Z686" s="55"/>
      <c r="AA686" s="55"/>
      <c r="AB686" s="55"/>
      <c r="AC686" s="55"/>
      <c r="AD686" s="55"/>
      <c r="AE686" s="55"/>
      <c r="AF686" s="55"/>
      <c r="AG686" s="55"/>
      <c r="AH686" s="55"/>
      <c r="AI686" s="55"/>
      <c r="AJ686" s="55"/>
      <c r="AK686" s="55"/>
      <c r="AL686" s="55"/>
      <c r="AM686" s="55"/>
      <c r="AN686" s="55"/>
      <c r="AO686" s="55"/>
      <c r="AP686" s="55"/>
      <c r="AQ686" s="55"/>
      <c r="AR686" s="55"/>
      <c r="AS686" s="55"/>
      <c r="AT686" s="55"/>
      <c r="AU686" s="55"/>
      <c r="AV686" s="55"/>
      <c r="AW686" s="55"/>
      <c r="AX686" s="55"/>
      <c r="AY686" s="55"/>
      <c r="AZ686" s="55"/>
      <c r="BA686" s="55"/>
      <c r="BB686" s="55"/>
      <c r="BC686" s="55"/>
      <c r="BD686" s="55"/>
      <c r="BE686" s="55"/>
      <c r="BF686" s="55"/>
      <c r="BG686" s="55"/>
      <c r="BH686" s="55"/>
      <c r="BI686" s="55"/>
      <c r="BJ686" s="55"/>
      <c r="BK686" s="55"/>
      <c r="BL686" s="55"/>
      <c r="BM686" s="55"/>
      <c r="BN686" s="55"/>
      <c r="BO686" s="55"/>
      <c r="BP686" s="55"/>
      <c r="BQ686" s="55"/>
      <c r="BR686" s="55"/>
      <c r="BS686" s="55"/>
      <c r="BT686" s="55"/>
      <c r="BU686" s="55"/>
      <c r="BV686" s="55"/>
    </row>
    <row r="687" spans="2:74" ht="11.45" hidden="1" customHeight="1" outlineLevel="1" x14ac:dyDescent="0.2">
      <c r="B687" s="55"/>
      <c r="C687" s="55"/>
      <c r="D687" s="55"/>
      <c r="E687" s="55"/>
      <c r="F687" s="55"/>
      <c r="G687" s="55"/>
      <c r="H687" s="55"/>
      <c r="I687" s="55"/>
      <c r="J687" s="55"/>
      <c r="K687" s="55"/>
      <c r="L687" s="55"/>
      <c r="M687" s="55"/>
      <c r="N687" s="55"/>
      <c r="O687" s="55"/>
      <c r="P687" s="55"/>
      <c r="Q687" s="55"/>
      <c r="R687" s="55"/>
      <c r="S687" s="55"/>
      <c r="T687" s="55"/>
      <c r="U687" s="55"/>
      <c r="V687" s="55"/>
      <c r="W687" s="55"/>
      <c r="X687" s="55"/>
      <c r="Y687" s="55"/>
      <c r="Z687" s="55"/>
      <c r="AA687" s="55"/>
      <c r="AB687" s="55"/>
      <c r="AC687" s="55"/>
      <c r="AD687" s="55"/>
      <c r="AE687" s="55"/>
      <c r="AF687" s="55"/>
      <c r="AG687" s="55"/>
      <c r="AH687" s="55"/>
      <c r="AI687" s="55"/>
      <c r="AJ687" s="55"/>
      <c r="AK687" s="55"/>
      <c r="AL687" s="55"/>
      <c r="AM687" s="55"/>
      <c r="AN687" s="55"/>
      <c r="AO687" s="55"/>
      <c r="AP687" s="55"/>
      <c r="AQ687" s="55"/>
      <c r="AR687" s="55"/>
      <c r="AS687" s="55"/>
      <c r="AT687" s="55"/>
      <c r="AU687" s="55"/>
      <c r="AV687" s="55"/>
      <c r="AW687" s="55"/>
      <c r="AX687" s="55"/>
      <c r="AY687" s="55"/>
      <c r="AZ687" s="55"/>
      <c r="BA687" s="55"/>
      <c r="BB687" s="55"/>
      <c r="BC687" s="55"/>
      <c r="BD687" s="55"/>
      <c r="BE687" s="55"/>
      <c r="BF687" s="55"/>
      <c r="BG687" s="55"/>
      <c r="BH687" s="55"/>
      <c r="BI687" s="55"/>
      <c r="BJ687" s="55"/>
      <c r="BK687" s="55"/>
      <c r="BL687" s="55"/>
      <c r="BM687" s="55"/>
      <c r="BN687" s="55"/>
      <c r="BO687" s="55"/>
      <c r="BP687" s="55"/>
      <c r="BQ687" s="55"/>
      <c r="BR687" s="55"/>
      <c r="BS687" s="55"/>
      <c r="BT687" s="55"/>
      <c r="BU687" s="55"/>
      <c r="BV687" s="55"/>
    </row>
    <row r="688" spans="2:74" ht="11.45" hidden="1" customHeight="1" outlineLevel="1" x14ac:dyDescent="0.2">
      <c r="B688" s="55"/>
      <c r="C688" s="55"/>
      <c r="D688" s="55"/>
      <c r="E688" s="55"/>
      <c r="F688" s="55"/>
      <c r="G688" s="55"/>
      <c r="H688" s="55"/>
      <c r="I688" s="55"/>
      <c r="J688" s="55"/>
      <c r="K688" s="55"/>
      <c r="L688" s="55"/>
      <c r="M688" s="55"/>
      <c r="N688" s="55"/>
      <c r="O688" s="55"/>
      <c r="P688" s="55"/>
      <c r="Q688" s="55"/>
      <c r="R688" s="55"/>
      <c r="S688" s="55"/>
      <c r="T688" s="55"/>
      <c r="U688" s="55"/>
      <c r="V688" s="55"/>
      <c r="W688" s="55"/>
      <c r="X688" s="55"/>
      <c r="Y688" s="55"/>
      <c r="Z688" s="55"/>
      <c r="AA688" s="55"/>
      <c r="AB688" s="55"/>
      <c r="AC688" s="55"/>
      <c r="AD688" s="55"/>
      <c r="AE688" s="55"/>
      <c r="AF688" s="55"/>
      <c r="AG688" s="55"/>
      <c r="AH688" s="55"/>
      <c r="AI688" s="55"/>
      <c r="AJ688" s="55"/>
      <c r="AK688" s="55"/>
      <c r="AL688" s="55"/>
      <c r="AM688" s="55"/>
      <c r="AN688" s="55"/>
      <c r="AO688" s="55"/>
      <c r="AP688" s="55"/>
      <c r="AQ688" s="55"/>
      <c r="AR688" s="55"/>
      <c r="AS688" s="55"/>
      <c r="AT688" s="55"/>
      <c r="AU688" s="55"/>
      <c r="AV688" s="55"/>
      <c r="AW688" s="55"/>
      <c r="AX688" s="55"/>
      <c r="AY688" s="55"/>
      <c r="AZ688" s="55"/>
      <c r="BA688" s="55"/>
      <c r="BB688" s="55"/>
      <c r="BC688" s="55"/>
      <c r="BD688" s="55"/>
      <c r="BE688" s="55"/>
      <c r="BF688" s="55"/>
      <c r="BG688" s="55"/>
      <c r="BH688" s="55"/>
      <c r="BI688" s="55"/>
      <c r="BJ688" s="55"/>
      <c r="BK688" s="55"/>
      <c r="BL688" s="55"/>
      <c r="BM688" s="55"/>
      <c r="BN688" s="55"/>
      <c r="BO688" s="55"/>
      <c r="BP688" s="55"/>
      <c r="BQ688" s="55"/>
      <c r="BR688" s="55"/>
      <c r="BS688" s="55"/>
      <c r="BT688" s="55"/>
      <c r="BU688" s="55"/>
      <c r="BV688" s="55"/>
    </row>
    <row r="689" spans="2:74" ht="11.45" hidden="1" customHeight="1" outlineLevel="1" x14ac:dyDescent="0.2">
      <c r="B689" s="55"/>
      <c r="C689" s="55"/>
      <c r="D689" s="55"/>
      <c r="E689" s="55"/>
      <c r="F689" s="55"/>
      <c r="G689" s="55"/>
      <c r="H689" s="55"/>
      <c r="I689" s="55"/>
      <c r="J689" s="55"/>
      <c r="K689" s="55"/>
      <c r="L689" s="55"/>
      <c r="M689" s="55"/>
      <c r="N689" s="55"/>
      <c r="O689" s="55"/>
      <c r="P689" s="55"/>
      <c r="Q689" s="55"/>
      <c r="R689" s="55"/>
      <c r="S689" s="55"/>
      <c r="T689" s="55"/>
      <c r="U689" s="55"/>
      <c r="V689" s="55"/>
      <c r="W689" s="55"/>
      <c r="X689" s="55"/>
      <c r="Y689" s="55"/>
      <c r="Z689" s="55"/>
      <c r="AA689" s="55"/>
      <c r="AB689" s="55"/>
      <c r="AC689" s="55"/>
      <c r="AD689" s="55"/>
      <c r="AE689" s="55"/>
      <c r="AF689" s="55"/>
      <c r="AG689" s="55"/>
      <c r="AH689" s="55"/>
      <c r="AI689" s="55"/>
      <c r="AJ689" s="55"/>
      <c r="AK689" s="55"/>
      <c r="AL689" s="55"/>
      <c r="AM689" s="55"/>
      <c r="AN689" s="55"/>
      <c r="AO689" s="55"/>
      <c r="AP689" s="55"/>
      <c r="AQ689" s="55"/>
      <c r="AR689" s="55"/>
      <c r="AS689" s="55"/>
      <c r="AT689" s="55"/>
      <c r="AU689" s="55"/>
      <c r="AV689" s="55"/>
      <c r="AW689" s="55"/>
      <c r="AX689" s="55"/>
      <c r="AY689" s="55"/>
      <c r="AZ689" s="55"/>
      <c r="BA689" s="55"/>
      <c r="BB689" s="55"/>
      <c r="BC689" s="55"/>
      <c r="BD689" s="55"/>
      <c r="BE689" s="55"/>
      <c r="BF689" s="55"/>
      <c r="BG689" s="55"/>
      <c r="BH689" s="55"/>
      <c r="BI689" s="55"/>
      <c r="BJ689" s="55"/>
      <c r="BK689" s="55"/>
      <c r="BL689" s="55"/>
      <c r="BM689" s="55"/>
      <c r="BN689" s="55"/>
      <c r="BO689" s="55"/>
      <c r="BP689" s="55"/>
      <c r="BQ689" s="55"/>
      <c r="BR689" s="55"/>
      <c r="BS689" s="55"/>
      <c r="BT689" s="55"/>
      <c r="BU689" s="55"/>
      <c r="BV689" s="55"/>
    </row>
    <row r="690" spans="2:74" ht="11.45" hidden="1" customHeight="1" outlineLevel="1" x14ac:dyDescent="0.2">
      <c r="B690" s="55"/>
      <c r="C690" s="55"/>
      <c r="D690" s="55"/>
      <c r="E690" s="55"/>
      <c r="F690" s="55"/>
      <c r="G690" s="55"/>
      <c r="H690" s="55"/>
      <c r="I690" s="55"/>
      <c r="J690" s="55"/>
      <c r="K690" s="55"/>
      <c r="L690" s="55"/>
      <c r="M690" s="55"/>
      <c r="N690" s="55"/>
      <c r="O690" s="55"/>
      <c r="P690" s="55"/>
      <c r="Q690" s="55"/>
      <c r="R690" s="55"/>
      <c r="S690" s="55"/>
      <c r="T690" s="55"/>
      <c r="U690" s="55"/>
      <c r="V690" s="55"/>
      <c r="W690" s="55"/>
      <c r="X690" s="55"/>
      <c r="Y690" s="55"/>
      <c r="Z690" s="55"/>
      <c r="AA690" s="55"/>
      <c r="AB690" s="55"/>
      <c r="AC690" s="55"/>
      <c r="AD690" s="55"/>
      <c r="AE690" s="55"/>
      <c r="AF690" s="55"/>
      <c r="AG690" s="55"/>
      <c r="AH690" s="55"/>
      <c r="AI690" s="55"/>
      <c r="AJ690" s="55"/>
      <c r="AK690" s="55"/>
      <c r="AL690" s="55"/>
      <c r="AM690" s="55"/>
      <c r="AN690" s="55"/>
      <c r="AO690" s="55"/>
      <c r="AP690" s="55"/>
      <c r="AQ690" s="55"/>
      <c r="AR690" s="55"/>
      <c r="AS690" s="55"/>
      <c r="AT690" s="55"/>
      <c r="AU690" s="55"/>
      <c r="AV690" s="55"/>
      <c r="AW690" s="55"/>
      <c r="AX690" s="55"/>
      <c r="AY690" s="55"/>
      <c r="AZ690" s="55"/>
      <c r="BA690" s="55"/>
      <c r="BB690" s="55"/>
      <c r="BC690" s="55"/>
      <c r="BD690" s="55"/>
      <c r="BE690" s="55"/>
      <c r="BF690" s="55"/>
      <c r="BG690" s="55"/>
      <c r="BH690" s="55"/>
      <c r="BI690" s="55"/>
      <c r="BJ690" s="55"/>
      <c r="BK690" s="55"/>
      <c r="BL690" s="55"/>
      <c r="BM690" s="55"/>
      <c r="BN690" s="55"/>
      <c r="BO690" s="55"/>
      <c r="BP690" s="55"/>
      <c r="BQ690" s="55"/>
      <c r="BR690" s="55"/>
      <c r="BS690" s="55"/>
      <c r="BT690" s="55"/>
      <c r="BU690" s="55"/>
      <c r="BV690" s="55"/>
    </row>
    <row r="691" spans="2:74" ht="11.45" hidden="1" customHeight="1" outlineLevel="1" x14ac:dyDescent="0.2">
      <c r="B691" s="55"/>
      <c r="C691" s="55"/>
      <c r="D691" s="55"/>
      <c r="E691" s="55"/>
      <c r="F691" s="55"/>
      <c r="G691" s="55"/>
      <c r="H691" s="55"/>
      <c r="I691" s="55"/>
      <c r="J691" s="55"/>
      <c r="K691" s="55"/>
      <c r="L691" s="55"/>
      <c r="M691" s="55"/>
      <c r="N691" s="55"/>
      <c r="O691" s="55"/>
      <c r="P691" s="55"/>
      <c r="Q691" s="55"/>
      <c r="R691" s="55"/>
      <c r="S691" s="55"/>
      <c r="T691" s="55"/>
      <c r="U691" s="55"/>
      <c r="V691" s="55"/>
      <c r="W691" s="55"/>
      <c r="X691" s="55"/>
      <c r="Y691" s="55"/>
      <c r="Z691" s="55"/>
      <c r="AA691" s="55"/>
      <c r="AB691" s="55"/>
      <c r="AC691" s="55"/>
      <c r="AD691" s="55"/>
      <c r="AE691" s="55"/>
      <c r="AF691" s="55"/>
      <c r="AG691" s="55"/>
      <c r="AH691" s="55"/>
      <c r="AI691" s="55"/>
      <c r="AJ691" s="55"/>
      <c r="AK691" s="55"/>
      <c r="AL691" s="55"/>
      <c r="AM691" s="55"/>
      <c r="AN691" s="55"/>
      <c r="AO691" s="55"/>
      <c r="AP691" s="55"/>
      <c r="AQ691" s="55"/>
      <c r="AR691" s="55"/>
      <c r="AS691" s="55"/>
      <c r="AT691" s="55"/>
      <c r="AU691" s="55"/>
      <c r="AV691" s="55"/>
      <c r="AW691" s="55"/>
      <c r="AX691" s="55"/>
      <c r="AY691" s="55"/>
      <c r="AZ691" s="55"/>
      <c r="BA691" s="55"/>
      <c r="BB691" s="55"/>
      <c r="BC691" s="55"/>
      <c r="BD691" s="55"/>
      <c r="BE691" s="55"/>
      <c r="BF691" s="55"/>
      <c r="BG691" s="55"/>
      <c r="BH691" s="55"/>
      <c r="BI691" s="55"/>
      <c r="BJ691" s="55"/>
      <c r="BK691" s="55"/>
      <c r="BL691" s="55"/>
      <c r="BM691" s="55"/>
      <c r="BN691" s="55"/>
      <c r="BO691" s="55"/>
      <c r="BP691" s="55"/>
      <c r="BQ691" s="55"/>
      <c r="BR691" s="55"/>
      <c r="BS691" s="55"/>
      <c r="BT691" s="55"/>
      <c r="BU691" s="55"/>
      <c r="BV691" s="55"/>
    </row>
    <row r="692" spans="2:74" ht="11.45" hidden="1" customHeight="1" outlineLevel="1" x14ac:dyDescent="0.2">
      <c r="B692" s="55"/>
      <c r="C692" s="55"/>
      <c r="D692" s="55"/>
      <c r="E692" s="55"/>
      <c r="F692" s="55"/>
      <c r="G692" s="55"/>
      <c r="H692" s="55"/>
      <c r="I692" s="55"/>
      <c r="J692" s="55"/>
      <c r="K692" s="55"/>
      <c r="L692" s="55"/>
      <c r="M692" s="55"/>
      <c r="N692" s="55"/>
      <c r="O692" s="55"/>
      <c r="P692" s="55"/>
      <c r="Q692" s="55"/>
      <c r="R692" s="55"/>
      <c r="S692" s="55"/>
      <c r="T692" s="55"/>
      <c r="U692" s="55"/>
      <c r="V692" s="55"/>
      <c r="W692" s="55"/>
      <c r="X692" s="55"/>
      <c r="Y692" s="55"/>
      <c r="Z692" s="55"/>
      <c r="AA692" s="55"/>
      <c r="AB692" s="55"/>
      <c r="AC692" s="55"/>
      <c r="AD692" s="55"/>
      <c r="AE692" s="55"/>
      <c r="AF692" s="55"/>
      <c r="AG692" s="55"/>
      <c r="AH692" s="55"/>
      <c r="AI692" s="55"/>
      <c r="AJ692" s="55"/>
      <c r="AK692" s="55"/>
      <c r="AL692" s="55"/>
      <c r="AM692" s="55"/>
      <c r="AN692" s="55"/>
      <c r="AO692" s="55"/>
      <c r="AP692" s="55"/>
      <c r="AQ692" s="55"/>
      <c r="AR692" s="55"/>
      <c r="AS692" s="55"/>
      <c r="AT692" s="55"/>
      <c r="AU692" s="55"/>
      <c r="AV692" s="55"/>
      <c r="AW692" s="55"/>
      <c r="AX692" s="55"/>
      <c r="AY692" s="55"/>
      <c r="AZ692" s="55"/>
      <c r="BA692" s="55"/>
      <c r="BB692" s="55"/>
      <c r="BC692" s="55"/>
      <c r="BD692" s="55"/>
      <c r="BE692" s="55"/>
      <c r="BF692" s="55"/>
      <c r="BG692" s="55"/>
      <c r="BH692" s="55"/>
      <c r="BI692" s="55"/>
      <c r="BJ692" s="55"/>
      <c r="BK692" s="55"/>
      <c r="BL692" s="55"/>
      <c r="BM692" s="55"/>
      <c r="BN692" s="55"/>
      <c r="BO692" s="55"/>
      <c r="BP692" s="55"/>
      <c r="BQ692" s="55"/>
      <c r="BR692" s="55"/>
      <c r="BS692" s="55"/>
      <c r="BT692" s="55"/>
      <c r="BU692" s="55"/>
      <c r="BV692" s="55"/>
    </row>
    <row r="693" spans="2:74" ht="11.45" hidden="1" customHeight="1" outlineLevel="1" x14ac:dyDescent="0.2">
      <c r="B693" s="55"/>
      <c r="C693" s="55"/>
      <c r="D693" s="55"/>
      <c r="E693" s="55"/>
      <c r="F693" s="55"/>
      <c r="G693" s="55"/>
      <c r="H693" s="55"/>
      <c r="I693" s="55"/>
      <c r="J693" s="55"/>
      <c r="K693" s="55"/>
      <c r="L693" s="55"/>
      <c r="M693" s="55"/>
      <c r="N693" s="55"/>
      <c r="O693" s="55"/>
      <c r="P693" s="55"/>
      <c r="Q693" s="55"/>
      <c r="R693" s="55"/>
      <c r="S693" s="55"/>
      <c r="T693" s="55"/>
      <c r="U693" s="55"/>
      <c r="V693" s="55"/>
      <c r="W693" s="55"/>
      <c r="X693" s="55"/>
      <c r="Y693" s="55"/>
      <c r="Z693" s="55"/>
      <c r="AA693" s="55"/>
      <c r="AB693" s="55"/>
      <c r="AC693" s="55"/>
      <c r="AD693" s="55"/>
      <c r="AE693" s="55"/>
      <c r="AF693" s="55"/>
      <c r="AG693" s="55"/>
      <c r="AH693" s="55"/>
      <c r="AI693" s="55"/>
      <c r="AJ693" s="55"/>
      <c r="AK693" s="55"/>
      <c r="AL693" s="55"/>
      <c r="AM693" s="55"/>
      <c r="AN693" s="55"/>
      <c r="AO693" s="55"/>
      <c r="AP693" s="55"/>
      <c r="AQ693" s="55"/>
      <c r="AR693" s="55"/>
      <c r="AS693" s="55"/>
      <c r="AT693" s="55"/>
      <c r="AU693" s="55"/>
      <c r="AV693" s="55"/>
      <c r="AW693" s="55"/>
      <c r="AX693" s="55"/>
      <c r="AY693" s="55"/>
      <c r="AZ693" s="55"/>
      <c r="BA693" s="55"/>
      <c r="BB693" s="55"/>
      <c r="BC693" s="55"/>
      <c r="BD693" s="55"/>
      <c r="BE693" s="55"/>
      <c r="BF693" s="55"/>
      <c r="BG693" s="55"/>
      <c r="BH693" s="55"/>
      <c r="BI693" s="55"/>
      <c r="BJ693" s="55"/>
      <c r="BK693" s="55"/>
      <c r="BL693" s="55"/>
      <c r="BM693" s="55"/>
      <c r="BN693" s="55"/>
      <c r="BO693" s="55"/>
      <c r="BP693" s="55"/>
      <c r="BQ693" s="55"/>
      <c r="BR693" s="55"/>
      <c r="BS693" s="55"/>
      <c r="BT693" s="55"/>
      <c r="BU693" s="55"/>
      <c r="BV693" s="55"/>
    </row>
    <row r="694" spans="2:74" ht="11.45" hidden="1" customHeight="1" outlineLevel="1" x14ac:dyDescent="0.2">
      <c r="B694" s="55"/>
      <c r="C694" s="55"/>
      <c r="D694" s="55"/>
      <c r="E694" s="55"/>
      <c r="F694" s="55"/>
      <c r="G694" s="55"/>
      <c r="H694" s="55"/>
      <c r="I694" s="55"/>
      <c r="J694" s="55"/>
      <c r="K694" s="55"/>
      <c r="L694" s="55"/>
      <c r="M694" s="55"/>
      <c r="N694" s="55"/>
      <c r="O694" s="55"/>
      <c r="P694" s="55"/>
      <c r="Q694" s="55"/>
      <c r="R694" s="55"/>
      <c r="S694" s="55"/>
      <c r="T694" s="55"/>
      <c r="U694" s="55"/>
      <c r="V694" s="55"/>
      <c r="W694" s="55"/>
      <c r="X694" s="55"/>
      <c r="Y694" s="55"/>
      <c r="Z694" s="55"/>
      <c r="AA694" s="55"/>
      <c r="AB694" s="55"/>
      <c r="AC694" s="55"/>
      <c r="AD694" s="55"/>
      <c r="AE694" s="55"/>
      <c r="AF694" s="55"/>
      <c r="AG694" s="55"/>
      <c r="AH694" s="55"/>
      <c r="AI694" s="55"/>
      <c r="AJ694" s="55"/>
      <c r="AK694" s="55"/>
      <c r="AL694" s="55"/>
      <c r="AM694" s="55"/>
      <c r="AN694" s="55"/>
      <c r="AO694" s="55"/>
      <c r="AP694" s="55"/>
      <c r="AQ694" s="55"/>
      <c r="AR694" s="55"/>
      <c r="AS694" s="55"/>
      <c r="AT694" s="55"/>
      <c r="AU694" s="55"/>
      <c r="AV694" s="55"/>
      <c r="AW694" s="55"/>
      <c r="AX694" s="55"/>
      <c r="AY694" s="55"/>
      <c r="AZ694" s="55"/>
      <c r="BA694" s="55"/>
      <c r="BB694" s="55"/>
      <c r="BC694" s="55"/>
      <c r="BD694" s="55"/>
      <c r="BE694" s="55"/>
      <c r="BF694" s="55"/>
      <c r="BG694" s="55"/>
      <c r="BH694" s="55"/>
      <c r="BI694" s="55"/>
      <c r="BJ694" s="55"/>
      <c r="BK694" s="55"/>
      <c r="BL694" s="55"/>
      <c r="BM694" s="55"/>
      <c r="BN694" s="55"/>
      <c r="BO694" s="55"/>
      <c r="BP694" s="55"/>
      <c r="BQ694" s="55"/>
      <c r="BR694" s="55"/>
      <c r="BS694" s="55"/>
      <c r="BT694" s="55"/>
      <c r="BU694" s="55"/>
      <c r="BV694" s="55"/>
    </row>
    <row r="695" spans="2:74" ht="11.45" hidden="1" customHeight="1" outlineLevel="1" x14ac:dyDescent="0.2">
      <c r="B695" s="55"/>
      <c r="C695" s="55"/>
      <c r="D695" s="55"/>
      <c r="E695" s="55"/>
      <c r="F695" s="55"/>
      <c r="G695" s="55"/>
      <c r="H695" s="55"/>
      <c r="I695" s="55"/>
      <c r="J695" s="55"/>
      <c r="K695" s="55"/>
      <c r="L695" s="55"/>
      <c r="M695" s="55"/>
      <c r="N695" s="55"/>
      <c r="O695" s="55"/>
      <c r="P695" s="55"/>
      <c r="Q695" s="55"/>
      <c r="R695" s="55"/>
      <c r="S695" s="55"/>
      <c r="T695" s="55"/>
      <c r="U695" s="55"/>
      <c r="V695" s="55"/>
      <c r="W695" s="55"/>
      <c r="X695" s="55"/>
      <c r="Y695" s="55"/>
      <c r="Z695" s="55"/>
      <c r="AA695" s="55"/>
      <c r="AB695" s="55"/>
      <c r="AC695" s="55"/>
      <c r="AD695" s="55"/>
      <c r="AE695" s="55"/>
      <c r="AF695" s="55"/>
      <c r="AG695" s="55"/>
      <c r="AH695" s="55"/>
      <c r="AI695" s="55"/>
      <c r="AJ695" s="55"/>
      <c r="AK695" s="55"/>
      <c r="AL695" s="55"/>
      <c r="AM695" s="55"/>
      <c r="AN695" s="55"/>
      <c r="AO695" s="55"/>
      <c r="AP695" s="55"/>
      <c r="AQ695" s="55"/>
      <c r="AR695" s="55"/>
      <c r="AS695" s="55"/>
      <c r="AT695" s="55"/>
      <c r="AU695" s="55"/>
      <c r="AV695" s="55"/>
      <c r="AW695" s="55"/>
      <c r="AX695" s="55"/>
      <c r="AY695" s="55"/>
      <c r="AZ695" s="55"/>
      <c r="BA695" s="55"/>
      <c r="BB695" s="55"/>
      <c r="BC695" s="55"/>
      <c r="BD695" s="55"/>
      <c r="BE695" s="55"/>
      <c r="BF695" s="55"/>
      <c r="BG695" s="55"/>
      <c r="BH695" s="55"/>
      <c r="BI695" s="55"/>
      <c r="BJ695" s="55"/>
      <c r="BK695" s="55"/>
      <c r="BL695" s="55"/>
      <c r="BM695" s="55"/>
      <c r="BN695" s="55"/>
      <c r="BO695" s="55"/>
      <c r="BP695" s="55"/>
      <c r="BQ695" s="55"/>
      <c r="BR695" s="55"/>
      <c r="BS695" s="55"/>
      <c r="BT695" s="55"/>
      <c r="BU695" s="55"/>
      <c r="BV695" s="55"/>
    </row>
    <row r="696" spans="2:74" ht="11.45" hidden="1" customHeight="1" outlineLevel="1" x14ac:dyDescent="0.2">
      <c r="B696" s="55"/>
      <c r="C696" s="55"/>
      <c r="D696" s="55"/>
      <c r="E696" s="55"/>
      <c r="F696" s="55"/>
      <c r="G696" s="55"/>
      <c r="H696" s="55"/>
      <c r="I696" s="55"/>
      <c r="J696" s="55"/>
      <c r="K696" s="55"/>
      <c r="L696" s="55"/>
      <c r="M696" s="55"/>
      <c r="N696" s="55"/>
      <c r="O696" s="55"/>
      <c r="P696" s="55"/>
      <c r="Q696" s="55"/>
      <c r="R696" s="55"/>
      <c r="S696" s="55"/>
      <c r="T696" s="55"/>
      <c r="U696" s="55"/>
      <c r="V696" s="55"/>
      <c r="W696" s="55"/>
      <c r="X696" s="55"/>
      <c r="Y696" s="55"/>
      <c r="Z696" s="55"/>
      <c r="AA696" s="55"/>
      <c r="AB696" s="55"/>
      <c r="AC696" s="55"/>
      <c r="AD696" s="55"/>
      <c r="AE696" s="55"/>
      <c r="AF696" s="55"/>
      <c r="AG696" s="55"/>
      <c r="AH696" s="55"/>
      <c r="AI696" s="55"/>
      <c r="AJ696" s="55"/>
      <c r="AK696" s="55"/>
      <c r="AL696" s="55"/>
      <c r="AM696" s="55"/>
      <c r="AN696" s="55"/>
      <c r="AO696" s="55"/>
      <c r="AP696" s="55"/>
      <c r="AQ696" s="55"/>
      <c r="AR696" s="55"/>
      <c r="AS696" s="55"/>
      <c r="AT696" s="55"/>
      <c r="AU696" s="55"/>
      <c r="AV696" s="55"/>
      <c r="AW696" s="55"/>
      <c r="AX696" s="55"/>
      <c r="AY696" s="55"/>
      <c r="AZ696" s="55"/>
      <c r="BA696" s="55"/>
      <c r="BB696" s="55"/>
      <c r="BC696" s="55"/>
      <c r="BD696" s="55"/>
      <c r="BE696" s="55"/>
      <c r="BF696" s="55"/>
      <c r="BG696" s="55"/>
      <c r="BH696" s="55"/>
      <c r="BI696" s="55"/>
      <c r="BJ696" s="55"/>
      <c r="BK696" s="55"/>
      <c r="BL696" s="55"/>
      <c r="BM696" s="55"/>
      <c r="BN696" s="55"/>
      <c r="BO696" s="55"/>
      <c r="BP696" s="55"/>
      <c r="BQ696" s="55"/>
      <c r="BR696" s="55"/>
      <c r="BS696" s="55"/>
      <c r="BT696" s="55"/>
      <c r="BU696" s="55"/>
      <c r="BV696" s="55"/>
    </row>
    <row r="697" spans="2:74" ht="11.45" hidden="1" customHeight="1" outlineLevel="1" x14ac:dyDescent="0.2">
      <c r="B697" s="55"/>
      <c r="C697" s="55"/>
      <c r="D697" s="55"/>
      <c r="E697" s="55"/>
      <c r="F697" s="55"/>
      <c r="G697" s="55"/>
      <c r="H697" s="55"/>
      <c r="I697" s="55"/>
      <c r="J697" s="55"/>
      <c r="K697" s="55"/>
      <c r="L697" s="55"/>
      <c r="M697" s="55"/>
      <c r="N697" s="55"/>
      <c r="O697" s="55"/>
      <c r="P697" s="55"/>
      <c r="Q697" s="55"/>
      <c r="R697" s="55"/>
      <c r="S697" s="55"/>
      <c r="T697" s="55"/>
      <c r="U697" s="55"/>
      <c r="V697" s="55"/>
      <c r="W697" s="55"/>
      <c r="X697" s="55"/>
      <c r="Y697" s="55"/>
      <c r="Z697" s="55"/>
      <c r="AA697" s="55"/>
      <c r="AB697" s="55"/>
      <c r="AC697" s="55"/>
      <c r="AD697" s="55"/>
      <c r="AE697" s="55"/>
      <c r="AF697" s="55"/>
      <c r="AG697" s="55"/>
      <c r="AH697" s="55"/>
      <c r="AI697" s="55"/>
      <c r="AJ697" s="55"/>
      <c r="AK697" s="55"/>
      <c r="AL697" s="55"/>
      <c r="AM697" s="55"/>
      <c r="AN697" s="55"/>
      <c r="AO697" s="55"/>
      <c r="AP697" s="55"/>
      <c r="AQ697" s="55"/>
      <c r="AR697" s="55"/>
      <c r="AS697" s="55"/>
      <c r="AT697" s="55"/>
      <c r="AU697" s="55"/>
      <c r="AV697" s="55"/>
      <c r="AW697" s="55"/>
      <c r="AX697" s="55"/>
      <c r="AY697" s="55"/>
      <c r="AZ697" s="55"/>
      <c r="BA697" s="55"/>
      <c r="BB697" s="55"/>
      <c r="BC697" s="55"/>
      <c r="BD697" s="55"/>
      <c r="BE697" s="55"/>
      <c r="BF697" s="55"/>
      <c r="BG697" s="55"/>
      <c r="BH697" s="55"/>
      <c r="BI697" s="55"/>
      <c r="BJ697" s="55"/>
      <c r="BK697" s="55"/>
      <c r="BL697" s="55"/>
      <c r="BM697" s="55"/>
      <c r="BN697" s="55"/>
      <c r="BO697" s="55"/>
      <c r="BP697" s="55"/>
      <c r="BQ697" s="55"/>
      <c r="BR697" s="55"/>
      <c r="BS697" s="55"/>
      <c r="BT697" s="55"/>
      <c r="BU697" s="55"/>
      <c r="BV697" s="55"/>
    </row>
    <row r="698" spans="2:74" ht="11.45" hidden="1" customHeight="1" outlineLevel="1" x14ac:dyDescent="0.2">
      <c r="B698" s="55"/>
      <c r="C698" s="55"/>
      <c r="D698" s="55"/>
      <c r="E698" s="55"/>
      <c r="F698" s="55"/>
      <c r="G698" s="55"/>
      <c r="H698" s="55"/>
      <c r="I698" s="55"/>
      <c r="J698" s="55"/>
      <c r="K698" s="55"/>
      <c r="L698" s="55"/>
      <c r="M698" s="55"/>
      <c r="N698" s="55"/>
      <c r="O698" s="55"/>
      <c r="P698" s="55"/>
      <c r="Q698" s="55"/>
      <c r="R698" s="55"/>
      <c r="S698" s="55"/>
      <c r="T698" s="55"/>
      <c r="U698" s="55"/>
      <c r="V698" s="55"/>
      <c r="W698" s="55"/>
      <c r="X698" s="55"/>
      <c r="Y698" s="55"/>
      <c r="Z698" s="55"/>
      <c r="AA698" s="55"/>
      <c r="AB698" s="55"/>
      <c r="AC698" s="55"/>
      <c r="AD698" s="55"/>
      <c r="AE698" s="55"/>
      <c r="AF698" s="55"/>
      <c r="AG698" s="55"/>
      <c r="AH698" s="55"/>
      <c r="AI698" s="55"/>
      <c r="AJ698" s="55"/>
      <c r="AK698" s="55"/>
      <c r="AL698" s="55"/>
      <c r="AM698" s="55"/>
      <c r="AN698" s="55"/>
      <c r="AO698" s="55"/>
      <c r="AP698" s="55"/>
      <c r="AQ698" s="55"/>
      <c r="AR698" s="55"/>
      <c r="AS698" s="55"/>
      <c r="AT698" s="55"/>
      <c r="AU698" s="55"/>
      <c r="AV698" s="55"/>
      <c r="AW698" s="55"/>
      <c r="AX698" s="55"/>
      <c r="AY698" s="55"/>
      <c r="AZ698" s="55"/>
      <c r="BA698" s="55"/>
      <c r="BB698" s="55"/>
      <c r="BC698" s="55"/>
      <c r="BD698" s="55"/>
      <c r="BE698" s="55"/>
      <c r="BF698" s="55"/>
      <c r="BG698" s="55"/>
      <c r="BH698" s="55"/>
      <c r="BI698" s="55"/>
      <c r="BJ698" s="55"/>
      <c r="BK698" s="55"/>
      <c r="BL698" s="55"/>
      <c r="BM698" s="55"/>
      <c r="BN698" s="55"/>
      <c r="BO698" s="55"/>
      <c r="BP698" s="55"/>
      <c r="BQ698" s="55"/>
      <c r="BR698" s="55"/>
      <c r="BS698" s="55"/>
      <c r="BT698" s="55"/>
      <c r="BU698" s="55"/>
      <c r="BV698" s="55"/>
    </row>
    <row r="699" spans="2:74" ht="11.45" hidden="1" customHeight="1" outlineLevel="1" x14ac:dyDescent="0.2">
      <c r="B699" s="55"/>
      <c r="C699" s="55"/>
      <c r="D699" s="55"/>
      <c r="E699" s="55"/>
      <c r="F699" s="55"/>
      <c r="G699" s="55"/>
      <c r="H699" s="55"/>
      <c r="I699" s="55"/>
      <c r="J699" s="55"/>
      <c r="K699" s="55"/>
      <c r="L699" s="55"/>
      <c r="M699" s="55"/>
      <c r="N699" s="55"/>
      <c r="O699" s="55"/>
      <c r="P699" s="55"/>
      <c r="Q699" s="55"/>
      <c r="R699" s="55"/>
      <c r="S699" s="55"/>
      <c r="T699" s="55"/>
      <c r="U699" s="55"/>
      <c r="V699" s="55"/>
      <c r="W699" s="55"/>
      <c r="X699" s="55"/>
      <c r="Y699" s="55"/>
      <c r="Z699" s="55"/>
      <c r="AA699" s="55"/>
      <c r="AB699" s="55"/>
      <c r="AC699" s="55"/>
      <c r="AD699" s="55"/>
      <c r="AE699" s="55"/>
      <c r="AF699" s="55"/>
      <c r="AG699" s="55"/>
      <c r="AH699" s="55"/>
      <c r="AI699" s="55"/>
      <c r="AJ699" s="55"/>
      <c r="AK699" s="55"/>
      <c r="AL699" s="55"/>
      <c r="AM699" s="55"/>
      <c r="AN699" s="55"/>
      <c r="AO699" s="55"/>
      <c r="AP699" s="55"/>
      <c r="AQ699" s="55"/>
      <c r="AR699" s="55"/>
      <c r="AS699" s="55"/>
      <c r="AT699" s="55"/>
      <c r="AU699" s="55"/>
      <c r="AV699" s="55"/>
      <c r="AW699" s="55"/>
      <c r="AX699" s="55"/>
      <c r="AY699" s="55"/>
      <c r="AZ699" s="55"/>
      <c r="BA699" s="55"/>
      <c r="BB699" s="55"/>
      <c r="BC699" s="55"/>
      <c r="BD699" s="55"/>
      <c r="BE699" s="55"/>
      <c r="BF699" s="55"/>
      <c r="BG699" s="55"/>
      <c r="BH699" s="55"/>
      <c r="BI699" s="55"/>
      <c r="BJ699" s="55"/>
      <c r="BK699" s="55"/>
      <c r="BL699" s="55"/>
      <c r="BM699" s="55"/>
      <c r="BN699" s="55"/>
      <c r="BO699" s="55"/>
      <c r="BP699" s="55"/>
      <c r="BQ699" s="55"/>
      <c r="BR699" s="55"/>
      <c r="BS699" s="55"/>
      <c r="BT699" s="55"/>
      <c r="BU699" s="55"/>
      <c r="BV699" s="55"/>
    </row>
    <row r="700" spans="2:74" ht="11.45" hidden="1" customHeight="1" outlineLevel="1" x14ac:dyDescent="0.2">
      <c r="B700" s="55"/>
      <c r="C700" s="55"/>
      <c r="D700" s="55"/>
      <c r="E700" s="55"/>
      <c r="F700" s="55"/>
      <c r="G700" s="55"/>
      <c r="H700" s="55"/>
      <c r="I700" s="55"/>
      <c r="J700" s="55"/>
      <c r="K700" s="55"/>
      <c r="L700" s="55"/>
      <c r="M700" s="55"/>
      <c r="N700" s="55"/>
      <c r="O700" s="55"/>
      <c r="P700" s="55"/>
      <c r="Q700" s="55"/>
      <c r="R700" s="55"/>
      <c r="S700" s="55"/>
      <c r="T700" s="55"/>
      <c r="U700" s="55"/>
      <c r="V700" s="55"/>
      <c r="W700" s="55"/>
      <c r="X700" s="55"/>
      <c r="Y700" s="55"/>
      <c r="Z700" s="55"/>
      <c r="AA700" s="55"/>
      <c r="AB700" s="55"/>
      <c r="AC700" s="55"/>
      <c r="AD700" s="55"/>
      <c r="AE700" s="55"/>
      <c r="AF700" s="55"/>
      <c r="AG700" s="55"/>
      <c r="AH700" s="55"/>
      <c r="AI700" s="55"/>
      <c r="AJ700" s="55"/>
      <c r="AK700" s="55"/>
      <c r="AL700" s="55"/>
      <c r="AM700" s="55"/>
      <c r="AN700" s="55"/>
      <c r="AO700" s="55"/>
      <c r="AP700" s="55"/>
      <c r="AQ700" s="55"/>
      <c r="AR700" s="55"/>
      <c r="AS700" s="55"/>
      <c r="AT700" s="55"/>
      <c r="AU700" s="55"/>
      <c r="AV700" s="55"/>
      <c r="AW700" s="55"/>
      <c r="AX700" s="55"/>
      <c r="AY700" s="55"/>
      <c r="AZ700" s="55"/>
      <c r="BA700" s="55"/>
      <c r="BB700" s="55"/>
      <c r="BC700" s="55"/>
      <c r="BD700" s="55"/>
      <c r="BE700" s="55"/>
      <c r="BF700" s="55"/>
      <c r="BG700" s="55"/>
      <c r="BH700" s="55"/>
      <c r="BI700" s="55"/>
      <c r="BJ700" s="55"/>
      <c r="BK700" s="55"/>
      <c r="BL700" s="55"/>
      <c r="BM700" s="55"/>
      <c r="BN700" s="55"/>
      <c r="BO700" s="55"/>
      <c r="BP700" s="55"/>
      <c r="BQ700" s="55"/>
      <c r="BR700" s="55"/>
      <c r="BS700" s="55"/>
      <c r="BT700" s="55"/>
      <c r="BU700" s="55"/>
      <c r="BV700" s="55"/>
    </row>
    <row r="701" spans="2:74" ht="11.45" hidden="1" customHeight="1" outlineLevel="1" x14ac:dyDescent="0.2">
      <c r="B701" s="55"/>
      <c r="C701" s="55"/>
      <c r="D701" s="55"/>
      <c r="E701" s="55"/>
      <c r="F701" s="55"/>
      <c r="G701" s="55"/>
      <c r="H701" s="55"/>
      <c r="I701" s="55"/>
      <c r="J701" s="55"/>
      <c r="K701" s="55"/>
      <c r="L701" s="55"/>
      <c r="M701" s="55"/>
      <c r="N701" s="55"/>
      <c r="O701" s="55"/>
      <c r="P701" s="55"/>
      <c r="Q701" s="55"/>
      <c r="R701" s="55"/>
      <c r="S701" s="55"/>
      <c r="T701" s="55"/>
      <c r="U701" s="55"/>
      <c r="V701" s="55"/>
      <c r="W701" s="55"/>
      <c r="X701" s="55"/>
      <c r="Y701" s="55"/>
      <c r="Z701" s="55"/>
      <c r="AA701" s="55"/>
      <c r="AB701" s="55"/>
      <c r="AC701" s="55"/>
      <c r="AD701" s="55"/>
      <c r="AE701" s="55"/>
      <c r="AF701" s="55"/>
      <c r="AG701" s="55"/>
      <c r="AH701" s="55"/>
      <c r="AI701" s="55"/>
      <c r="AJ701" s="55"/>
      <c r="AK701" s="55"/>
      <c r="AL701" s="55"/>
      <c r="AM701" s="55"/>
      <c r="AN701" s="55"/>
      <c r="AO701" s="55"/>
      <c r="AP701" s="55"/>
      <c r="AQ701" s="55"/>
      <c r="AR701" s="55"/>
      <c r="AS701" s="55"/>
      <c r="AT701" s="55"/>
      <c r="AU701" s="55"/>
      <c r="AV701" s="55"/>
      <c r="AW701" s="55"/>
      <c r="AX701" s="55"/>
      <c r="AY701" s="55"/>
      <c r="AZ701" s="55"/>
      <c r="BA701" s="55"/>
      <c r="BB701" s="55"/>
      <c r="BC701" s="55"/>
      <c r="BD701" s="55"/>
      <c r="BE701" s="55"/>
      <c r="BF701" s="55"/>
      <c r="BG701" s="55"/>
      <c r="BH701" s="55"/>
      <c r="BI701" s="55"/>
      <c r="BJ701" s="55"/>
      <c r="BK701" s="55"/>
      <c r="BL701" s="55"/>
      <c r="BM701" s="55"/>
      <c r="BN701" s="55"/>
      <c r="BO701" s="55"/>
      <c r="BP701" s="55"/>
      <c r="BQ701" s="55"/>
      <c r="BR701" s="55"/>
      <c r="BS701" s="55"/>
      <c r="BT701" s="55"/>
      <c r="BU701" s="55"/>
      <c r="BV701" s="55"/>
    </row>
    <row r="702" spans="2:74" ht="11.45" hidden="1" customHeight="1" outlineLevel="1" x14ac:dyDescent="0.2">
      <c r="B702" s="55"/>
      <c r="C702" s="55"/>
      <c r="D702" s="55"/>
      <c r="E702" s="55"/>
      <c r="F702" s="55"/>
      <c r="G702" s="55"/>
      <c r="H702" s="55"/>
      <c r="I702" s="55"/>
      <c r="J702" s="55"/>
      <c r="K702" s="55"/>
      <c r="L702" s="55"/>
      <c r="M702" s="55"/>
      <c r="N702" s="55"/>
      <c r="O702" s="55"/>
      <c r="P702" s="55"/>
      <c r="Q702" s="55"/>
      <c r="R702" s="55"/>
      <c r="S702" s="55"/>
      <c r="T702" s="55"/>
      <c r="U702" s="55"/>
      <c r="V702" s="55"/>
      <c r="W702" s="55"/>
      <c r="X702" s="55"/>
      <c r="Y702" s="55"/>
      <c r="Z702" s="55"/>
      <c r="AA702" s="55"/>
      <c r="AB702" s="55"/>
      <c r="AC702" s="55"/>
      <c r="AD702" s="55"/>
      <c r="AE702" s="55"/>
      <c r="AF702" s="55"/>
      <c r="AG702" s="55"/>
      <c r="AH702" s="55"/>
      <c r="AI702" s="55"/>
      <c r="AJ702" s="55"/>
      <c r="AK702" s="55"/>
      <c r="AL702" s="55"/>
      <c r="AM702" s="55"/>
      <c r="AN702" s="55"/>
      <c r="AO702" s="55"/>
      <c r="AP702" s="55"/>
      <c r="AQ702" s="55"/>
      <c r="AR702" s="55"/>
      <c r="AS702" s="55"/>
      <c r="AT702" s="55"/>
      <c r="AU702" s="55"/>
      <c r="AV702" s="55"/>
      <c r="AW702" s="55"/>
      <c r="AX702" s="55"/>
      <c r="AY702" s="55"/>
      <c r="AZ702" s="55"/>
      <c r="BA702" s="55"/>
      <c r="BB702" s="55"/>
      <c r="BC702" s="55"/>
      <c r="BD702" s="55"/>
      <c r="BE702" s="55"/>
      <c r="BF702" s="55"/>
      <c r="BG702" s="55"/>
      <c r="BH702" s="55"/>
      <c r="BI702" s="55"/>
      <c r="BJ702" s="55"/>
      <c r="BK702" s="55"/>
      <c r="BL702" s="55"/>
      <c r="BM702" s="55"/>
      <c r="BN702" s="55"/>
      <c r="BO702" s="55"/>
      <c r="BP702" s="55"/>
      <c r="BQ702" s="55"/>
      <c r="BR702" s="55"/>
      <c r="BS702" s="55"/>
      <c r="BT702" s="55"/>
      <c r="BU702" s="55"/>
      <c r="BV702" s="55"/>
    </row>
    <row r="703" spans="2:74" ht="11.45" hidden="1" customHeight="1" outlineLevel="1" x14ac:dyDescent="0.2">
      <c r="B703" s="55"/>
      <c r="C703" s="55"/>
      <c r="D703" s="55"/>
      <c r="E703" s="55"/>
      <c r="F703" s="55"/>
      <c r="G703" s="55"/>
      <c r="H703" s="55"/>
      <c r="I703" s="55"/>
      <c r="J703" s="55"/>
      <c r="K703" s="55"/>
      <c r="L703" s="55"/>
      <c r="M703" s="55"/>
      <c r="N703" s="55"/>
      <c r="O703" s="55"/>
      <c r="P703" s="55"/>
      <c r="Q703" s="55"/>
      <c r="R703" s="55"/>
      <c r="S703" s="55"/>
      <c r="T703" s="55"/>
      <c r="U703" s="55"/>
      <c r="V703" s="55"/>
      <c r="W703" s="55"/>
      <c r="X703" s="55"/>
      <c r="Y703" s="55"/>
      <c r="Z703" s="55"/>
      <c r="AA703" s="55"/>
      <c r="AB703" s="55"/>
      <c r="AC703" s="55"/>
      <c r="AD703" s="55"/>
      <c r="AE703" s="55"/>
      <c r="AF703" s="55"/>
      <c r="AG703" s="55"/>
      <c r="AH703" s="55"/>
      <c r="AI703" s="55"/>
      <c r="AJ703" s="55"/>
      <c r="AK703" s="55"/>
      <c r="AL703" s="55"/>
      <c r="AM703" s="55"/>
      <c r="AN703" s="55"/>
      <c r="AO703" s="55"/>
      <c r="AP703" s="55"/>
      <c r="AQ703" s="55"/>
      <c r="AR703" s="55"/>
      <c r="AS703" s="55"/>
      <c r="AT703" s="55"/>
      <c r="AU703" s="55"/>
      <c r="AV703" s="55"/>
      <c r="AW703" s="55"/>
      <c r="AX703" s="55"/>
      <c r="AY703" s="55"/>
      <c r="AZ703" s="55"/>
      <c r="BA703" s="55"/>
      <c r="BB703" s="55"/>
      <c r="BC703" s="55"/>
      <c r="BD703" s="55"/>
      <c r="BE703" s="55"/>
      <c r="BF703" s="55"/>
      <c r="BG703" s="55"/>
      <c r="BH703" s="55"/>
      <c r="BI703" s="55"/>
      <c r="BJ703" s="55"/>
      <c r="BK703" s="55"/>
      <c r="BL703" s="55"/>
      <c r="BM703" s="55"/>
      <c r="BN703" s="55"/>
      <c r="BO703" s="55"/>
      <c r="BP703" s="55"/>
      <c r="BQ703" s="55"/>
      <c r="BR703" s="55"/>
      <c r="BS703" s="55"/>
      <c r="BT703" s="55"/>
      <c r="BU703" s="55"/>
      <c r="BV703" s="55"/>
    </row>
    <row r="704" spans="2:74" ht="11.45" hidden="1" customHeight="1" outlineLevel="1" x14ac:dyDescent="0.2">
      <c r="B704" s="55"/>
      <c r="C704" s="55"/>
      <c r="D704" s="55"/>
      <c r="E704" s="55"/>
      <c r="F704" s="55"/>
      <c r="G704" s="55"/>
      <c r="H704" s="55"/>
      <c r="I704" s="55"/>
      <c r="J704" s="55"/>
      <c r="K704" s="55"/>
      <c r="L704" s="55"/>
      <c r="M704" s="55"/>
      <c r="N704" s="55"/>
      <c r="O704" s="55"/>
      <c r="P704" s="55"/>
      <c r="Q704" s="55"/>
      <c r="R704" s="55"/>
      <c r="S704" s="55"/>
      <c r="T704" s="55"/>
      <c r="U704" s="55"/>
      <c r="V704" s="55"/>
      <c r="W704" s="55"/>
      <c r="X704" s="55"/>
      <c r="Y704" s="55"/>
      <c r="Z704" s="55"/>
      <c r="AA704" s="55"/>
      <c r="AB704" s="55"/>
      <c r="AC704" s="55"/>
      <c r="AD704" s="55"/>
      <c r="AE704" s="55"/>
      <c r="AF704" s="55"/>
      <c r="AG704" s="55"/>
      <c r="AH704" s="55"/>
      <c r="AI704" s="55"/>
      <c r="AJ704" s="55"/>
      <c r="AK704" s="55"/>
      <c r="AL704" s="55"/>
      <c r="AM704" s="55"/>
      <c r="AN704" s="55"/>
      <c r="AO704" s="55"/>
      <c r="AP704" s="55"/>
      <c r="AQ704" s="55"/>
      <c r="AR704" s="55"/>
      <c r="AS704" s="55"/>
      <c r="AT704" s="55"/>
      <c r="AU704" s="55"/>
      <c r="AV704" s="55"/>
      <c r="AW704" s="55"/>
      <c r="AX704" s="55"/>
      <c r="AY704" s="55"/>
      <c r="AZ704" s="55"/>
      <c r="BA704" s="55"/>
      <c r="BB704" s="55"/>
      <c r="BC704" s="55"/>
      <c r="BD704" s="55"/>
      <c r="BE704" s="55"/>
      <c r="BF704" s="55"/>
      <c r="BG704" s="55"/>
      <c r="BH704" s="55"/>
      <c r="BI704" s="55"/>
      <c r="BJ704" s="55"/>
      <c r="BK704" s="55"/>
      <c r="BL704" s="55"/>
      <c r="BM704" s="55"/>
      <c r="BN704" s="55"/>
      <c r="BO704" s="55"/>
      <c r="BP704" s="55"/>
      <c r="BQ704" s="55"/>
      <c r="BR704" s="55"/>
      <c r="BS704" s="55"/>
      <c r="BT704" s="55"/>
      <c r="BU704" s="55"/>
      <c r="BV704" s="55"/>
    </row>
    <row r="705" spans="2:74" ht="11.45" hidden="1" customHeight="1" outlineLevel="1" x14ac:dyDescent="0.2">
      <c r="B705" s="55"/>
      <c r="C705" s="55"/>
      <c r="D705" s="55"/>
      <c r="E705" s="55"/>
      <c r="F705" s="55"/>
      <c r="G705" s="55"/>
      <c r="H705" s="55"/>
      <c r="I705" s="55"/>
      <c r="J705" s="55"/>
      <c r="K705" s="55"/>
      <c r="L705" s="55"/>
      <c r="M705" s="55"/>
      <c r="N705" s="55"/>
      <c r="O705" s="55"/>
      <c r="P705" s="55"/>
      <c r="Q705" s="55"/>
      <c r="R705" s="55"/>
      <c r="S705" s="55"/>
      <c r="T705" s="55"/>
      <c r="U705" s="55"/>
      <c r="V705" s="55"/>
      <c r="W705" s="55"/>
      <c r="X705" s="55"/>
      <c r="Y705" s="55"/>
      <c r="Z705" s="55"/>
      <c r="AA705" s="55"/>
      <c r="AB705" s="55"/>
      <c r="AC705" s="55"/>
      <c r="AD705" s="55"/>
      <c r="AE705" s="55"/>
      <c r="AF705" s="55"/>
      <c r="AG705" s="55"/>
      <c r="AH705" s="55"/>
      <c r="AI705" s="55"/>
      <c r="AJ705" s="55"/>
      <c r="AK705" s="55"/>
      <c r="AL705" s="55"/>
      <c r="AM705" s="55"/>
      <c r="AN705" s="55"/>
      <c r="AO705" s="55"/>
      <c r="AP705" s="55"/>
      <c r="AQ705" s="55"/>
      <c r="AR705" s="55"/>
      <c r="AS705" s="55"/>
      <c r="AT705" s="55"/>
      <c r="AU705" s="55"/>
      <c r="AV705" s="55"/>
      <c r="AW705" s="55"/>
      <c r="AX705" s="55"/>
      <c r="AY705" s="55"/>
      <c r="AZ705" s="55"/>
      <c r="BA705" s="55"/>
      <c r="BB705" s="55"/>
      <c r="BC705" s="55"/>
      <c r="BD705" s="55"/>
      <c r="BE705" s="55"/>
      <c r="BF705" s="55"/>
      <c r="BG705" s="55"/>
      <c r="BH705" s="55"/>
      <c r="BI705" s="55"/>
      <c r="BJ705" s="55"/>
      <c r="BK705" s="55"/>
      <c r="BL705" s="55"/>
      <c r="BM705" s="55"/>
      <c r="BN705" s="55"/>
      <c r="BO705" s="55"/>
      <c r="BP705" s="55"/>
      <c r="BQ705" s="55"/>
      <c r="BR705" s="55"/>
      <c r="BS705" s="55"/>
      <c r="BT705" s="55"/>
      <c r="BU705" s="55"/>
      <c r="BV705" s="55"/>
    </row>
    <row r="706" spans="2:74" ht="11.45" hidden="1" customHeight="1" outlineLevel="1" x14ac:dyDescent="0.2">
      <c r="B706" s="55"/>
      <c r="C706" s="55"/>
      <c r="D706" s="55"/>
      <c r="E706" s="55"/>
      <c r="F706" s="55"/>
      <c r="G706" s="55"/>
      <c r="H706" s="55"/>
      <c r="I706" s="55"/>
      <c r="J706" s="55"/>
      <c r="K706" s="55"/>
      <c r="L706" s="55"/>
      <c r="M706" s="55"/>
      <c r="N706" s="55"/>
      <c r="O706" s="55"/>
      <c r="P706" s="55"/>
      <c r="Q706" s="55"/>
      <c r="R706" s="55"/>
      <c r="S706" s="55"/>
      <c r="T706" s="55"/>
      <c r="U706" s="55"/>
      <c r="V706" s="55"/>
      <c r="W706" s="55"/>
      <c r="X706" s="55"/>
      <c r="Y706" s="55"/>
      <c r="Z706" s="55"/>
      <c r="AA706" s="55"/>
      <c r="AB706" s="55"/>
      <c r="AC706" s="55"/>
      <c r="AD706" s="55"/>
      <c r="AE706" s="55"/>
      <c r="AF706" s="55"/>
      <c r="AG706" s="55"/>
      <c r="AH706" s="55"/>
      <c r="AI706" s="55"/>
      <c r="AJ706" s="55"/>
      <c r="AK706" s="55"/>
      <c r="AL706" s="55"/>
      <c r="AM706" s="55"/>
      <c r="AN706" s="55"/>
      <c r="AO706" s="55"/>
      <c r="AP706" s="55"/>
      <c r="AQ706" s="55"/>
      <c r="AR706" s="55"/>
      <c r="AS706" s="55"/>
      <c r="AT706" s="55"/>
      <c r="AU706" s="55"/>
      <c r="AV706" s="55"/>
      <c r="AW706" s="55"/>
      <c r="AX706" s="55"/>
      <c r="AY706" s="55"/>
      <c r="AZ706" s="55"/>
      <c r="BA706" s="55"/>
      <c r="BB706" s="55"/>
      <c r="BC706" s="55"/>
      <c r="BD706" s="55"/>
      <c r="BE706" s="55"/>
      <c r="BF706" s="55"/>
      <c r="BG706" s="55"/>
      <c r="BH706" s="55"/>
      <c r="BI706" s="55"/>
      <c r="BJ706" s="55"/>
      <c r="BK706" s="55"/>
      <c r="BL706" s="55"/>
      <c r="BM706" s="55"/>
      <c r="BN706" s="55"/>
      <c r="BO706" s="55"/>
      <c r="BP706" s="55"/>
      <c r="BQ706" s="55"/>
      <c r="BR706" s="55"/>
      <c r="BS706" s="55"/>
      <c r="BT706" s="55"/>
      <c r="BU706" s="55"/>
      <c r="BV706" s="55"/>
    </row>
    <row r="707" spans="2:74" ht="11.45" hidden="1" customHeight="1" outlineLevel="1" x14ac:dyDescent="0.2">
      <c r="B707" s="55"/>
      <c r="C707" s="55"/>
      <c r="D707" s="55"/>
      <c r="E707" s="55"/>
      <c r="F707" s="55"/>
      <c r="G707" s="55"/>
      <c r="H707" s="55"/>
      <c r="I707" s="55"/>
      <c r="J707" s="55"/>
      <c r="K707" s="55"/>
      <c r="L707" s="55"/>
      <c r="M707" s="55"/>
      <c r="N707" s="55"/>
      <c r="O707" s="55"/>
      <c r="P707" s="55"/>
      <c r="Q707" s="55"/>
      <c r="R707" s="55"/>
      <c r="S707" s="55"/>
      <c r="T707" s="55"/>
      <c r="U707" s="55"/>
      <c r="V707" s="55"/>
      <c r="W707" s="55"/>
      <c r="X707" s="55"/>
      <c r="Y707" s="55"/>
      <c r="Z707" s="55"/>
      <c r="AA707" s="55"/>
      <c r="AB707" s="55"/>
      <c r="AC707" s="55"/>
      <c r="AD707" s="55"/>
      <c r="AE707" s="55"/>
      <c r="AF707" s="55"/>
      <c r="AG707" s="55"/>
      <c r="AH707" s="55"/>
      <c r="AI707" s="55"/>
      <c r="AJ707" s="55"/>
      <c r="AK707" s="55"/>
      <c r="AL707" s="55"/>
      <c r="AM707" s="55"/>
      <c r="AN707" s="55"/>
      <c r="AO707" s="55"/>
      <c r="AP707" s="55"/>
      <c r="AQ707" s="55"/>
      <c r="AR707" s="55"/>
      <c r="AS707" s="55"/>
      <c r="AT707" s="55"/>
      <c r="AU707" s="55"/>
      <c r="AV707" s="55"/>
      <c r="AW707" s="55"/>
      <c r="AX707" s="55"/>
      <c r="AY707" s="55"/>
      <c r="AZ707" s="55"/>
      <c r="BA707" s="55"/>
      <c r="BB707" s="55"/>
      <c r="BC707" s="55"/>
      <c r="BD707" s="55"/>
      <c r="BE707" s="55"/>
      <c r="BF707" s="55"/>
      <c r="BG707" s="55"/>
      <c r="BH707" s="55"/>
      <c r="BI707" s="55"/>
      <c r="BJ707" s="55"/>
      <c r="BK707" s="55"/>
      <c r="BL707" s="55"/>
      <c r="BM707" s="55"/>
      <c r="BN707" s="55"/>
      <c r="BO707" s="55"/>
      <c r="BP707" s="55"/>
      <c r="BQ707" s="55"/>
      <c r="BR707" s="55"/>
      <c r="BS707" s="55"/>
      <c r="BT707" s="55"/>
      <c r="BU707" s="55"/>
      <c r="BV707" s="55"/>
    </row>
    <row r="708" spans="2:74" ht="11.45" hidden="1" customHeight="1" outlineLevel="1" x14ac:dyDescent="0.2">
      <c r="B708" s="55"/>
      <c r="C708" s="55"/>
      <c r="D708" s="55"/>
      <c r="E708" s="55"/>
      <c r="F708" s="55"/>
      <c r="G708" s="55"/>
      <c r="H708" s="55"/>
      <c r="I708" s="55"/>
      <c r="J708" s="55"/>
      <c r="K708" s="55"/>
      <c r="L708" s="55"/>
      <c r="M708" s="55"/>
      <c r="N708" s="55"/>
      <c r="O708" s="55"/>
      <c r="P708" s="55"/>
      <c r="Q708" s="55"/>
      <c r="R708" s="55"/>
      <c r="S708" s="55"/>
      <c r="T708" s="55"/>
      <c r="U708" s="55"/>
      <c r="V708" s="55"/>
      <c r="W708" s="55"/>
      <c r="X708" s="55"/>
      <c r="Y708" s="55"/>
      <c r="Z708" s="55"/>
      <c r="AA708" s="55"/>
      <c r="AB708" s="55"/>
      <c r="AC708" s="55"/>
      <c r="AD708" s="55"/>
      <c r="AE708" s="55"/>
      <c r="AF708" s="55"/>
      <c r="AG708" s="55"/>
      <c r="AH708" s="55"/>
      <c r="AI708" s="55"/>
      <c r="AJ708" s="55"/>
      <c r="AK708" s="55"/>
      <c r="AL708" s="55"/>
      <c r="AM708" s="55"/>
      <c r="AN708" s="55"/>
      <c r="AO708" s="55"/>
      <c r="AP708" s="55"/>
      <c r="AQ708" s="55"/>
      <c r="AR708" s="55"/>
      <c r="AS708" s="55"/>
      <c r="AT708" s="55"/>
      <c r="AU708" s="55"/>
      <c r="AV708" s="55"/>
      <c r="AW708" s="55"/>
      <c r="AX708" s="55"/>
      <c r="AY708" s="55"/>
      <c r="AZ708" s="55"/>
      <c r="BA708" s="55"/>
      <c r="BB708" s="55"/>
      <c r="BC708" s="55"/>
      <c r="BD708" s="55"/>
      <c r="BE708" s="55"/>
      <c r="BF708" s="55"/>
      <c r="BG708" s="55"/>
      <c r="BH708" s="55"/>
      <c r="BI708" s="55"/>
      <c r="BJ708" s="55"/>
      <c r="BK708" s="55"/>
      <c r="BL708" s="55"/>
      <c r="BM708" s="55"/>
      <c r="BN708" s="55"/>
      <c r="BO708" s="55"/>
      <c r="BP708" s="55"/>
      <c r="BQ708" s="55"/>
      <c r="BR708" s="55"/>
      <c r="BS708" s="55"/>
      <c r="BT708" s="55"/>
      <c r="BU708" s="55"/>
      <c r="BV708" s="55"/>
    </row>
    <row r="709" spans="2:74" ht="11.45" hidden="1" customHeight="1" outlineLevel="1" x14ac:dyDescent="0.2">
      <c r="B709" s="55"/>
      <c r="C709" s="55"/>
      <c r="D709" s="55"/>
      <c r="E709" s="55"/>
      <c r="F709" s="55"/>
      <c r="G709" s="55"/>
      <c r="H709" s="55"/>
      <c r="I709" s="55"/>
      <c r="J709" s="55"/>
      <c r="K709" s="55"/>
      <c r="L709" s="55"/>
      <c r="M709" s="55"/>
      <c r="N709" s="55"/>
      <c r="O709" s="55"/>
      <c r="P709" s="55"/>
      <c r="Q709" s="55"/>
      <c r="R709" s="55"/>
      <c r="S709" s="55"/>
      <c r="T709" s="55"/>
      <c r="U709" s="55"/>
      <c r="V709" s="55"/>
      <c r="W709" s="55"/>
      <c r="X709" s="55"/>
      <c r="Y709" s="55"/>
      <c r="Z709" s="55"/>
      <c r="AA709" s="55"/>
      <c r="AB709" s="55"/>
      <c r="AC709" s="55"/>
      <c r="AD709" s="55"/>
      <c r="AE709" s="55"/>
      <c r="AF709" s="55"/>
      <c r="AG709" s="55"/>
      <c r="AH709" s="55"/>
      <c r="AI709" s="55"/>
      <c r="AJ709" s="55"/>
      <c r="AK709" s="55"/>
      <c r="AL709" s="55"/>
      <c r="AM709" s="55"/>
      <c r="AN709" s="55"/>
      <c r="AO709" s="55"/>
      <c r="AP709" s="55"/>
      <c r="AQ709" s="55"/>
      <c r="AR709" s="55"/>
      <c r="AS709" s="55"/>
      <c r="AT709" s="55"/>
      <c r="AU709" s="55"/>
      <c r="AV709" s="55"/>
      <c r="AW709" s="55"/>
      <c r="AX709" s="55"/>
      <c r="AY709" s="55"/>
      <c r="AZ709" s="55"/>
      <c r="BA709" s="55"/>
      <c r="BB709" s="55"/>
      <c r="BC709" s="55"/>
      <c r="BD709" s="55"/>
      <c r="BE709" s="55"/>
      <c r="BF709" s="55"/>
      <c r="BG709" s="55"/>
      <c r="BH709" s="55"/>
      <c r="BI709" s="55"/>
      <c r="BJ709" s="55"/>
      <c r="BK709" s="55"/>
      <c r="BL709" s="55"/>
      <c r="BM709" s="55"/>
      <c r="BN709" s="55"/>
      <c r="BO709" s="55"/>
      <c r="BP709" s="55"/>
      <c r="BQ709" s="55"/>
      <c r="BR709" s="55"/>
      <c r="BS709" s="55"/>
      <c r="BT709" s="55"/>
      <c r="BU709" s="55"/>
      <c r="BV709" s="55"/>
    </row>
    <row r="710" spans="2:74" ht="11.45" hidden="1" customHeight="1" outlineLevel="1" x14ac:dyDescent="0.2">
      <c r="B710" s="55"/>
      <c r="C710" s="55"/>
      <c r="D710" s="55"/>
      <c r="E710" s="55"/>
      <c r="F710" s="55"/>
      <c r="G710" s="55"/>
      <c r="H710" s="55"/>
      <c r="I710" s="55"/>
      <c r="J710" s="55"/>
      <c r="K710" s="55"/>
      <c r="L710" s="55"/>
      <c r="M710" s="55"/>
      <c r="N710" s="55"/>
      <c r="O710" s="55"/>
      <c r="P710" s="55"/>
      <c r="Q710" s="55"/>
      <c r="R710" s="55"/>
      <c r="S710" s="55"/>
      <c r="T710" s="55"/>
      <c r="U710" s="55"/>
      <c r="V710" s="55"/>
      <c r="W710" s="55"/>
      <c r="X710" s="55"/>
      <c r="Y710" s="55"/>
      <c r="Z710" s="55"/>
      <c r="AA710" s="55"/>
      <c r="AB710" s="55"/>
      <c r="AC710" s="55"/>
      <c r="AD710" s="55"/>
      <c r="AE710" s="55"/>
      <c r="AF710" s="55"/>
      <c r="AG710" s="55"/>
      <c r="AH710" s="55"/>
      <c r="AI710" s="55"/>
      <c r="AJ710" s="55"/>
      <c r="AK710" s="55"/>
      <c r="AL710" s="55"/>
      <c r="AM710" s="55"/>
      <c r="AN710" s="55"/>
      <c r="AO710" s="55"/>
      <c r="AP710" s="55"/>
      <c r="AQ710" s="55"/>
      <c r="AR710" s="55"/>
      <c r="AS710" s="55"/>
      <c r="AT710" s="55"/>
      <c r="AU710" s="55"/>
      <c r="AV710" s="55"/>
      <c r="AW710" s="55"/>
      <c r="AX710" s="55"/>
      <c r="AY710" s="55"/>
      <c r="AZ710" s="55"/>
      <c r="BA710" s="55"/>
      <c r="BB710" s="55"/>
      <c r="BC710" s="55"/>
      <c r="BD710" s="55"/>
      <c r="BE710" s="55"/>
      <c r="BF710" s="55"/>
      <c r="BG710" s="55"/>
      <c r="BH710" s="55"/>
      <c r="BI710" s="55"/>
      <c r="BJ710" s="55"/>
      <c r="BK710" s="55"/>
      <c r="BL710" s="55"/>
      <c r="BM710" s="55"/>
      <c r="BN710" s="55"/>
      <c r="BO710" s="55"/>
      <c r="BP710" s="55"/>
      <c r="BQ710" s="55"/>
      <c r="BR710" s="55"/>
      <c r="BS710" s="55"/>
      <c r="BT710" s="55"/>
      <c r="BU710" s="55"/>
      <c r="BV710" s="55"/>
    </row>
    <row r="711" spans="2:74" ht="11.45" hidden="1" customHeight="1" outlineLevel="1" x14ac:dyDescent="0.2">
      <c r="B711" s="55"/>
      <c r="C711" s="55"/>
      <c r="D711" s="55"/>
      <c r="E711" s="55"/>
      <c r="F711" s="55"/>
      <c r="G711" s="55"/>
      <c r="H711" s="55"/>
      <c r="I711" s="55"/>
      <c r="J711" s="55"/>
      <c r="K711" s="55"/>
      <c r="L711" s="55"/>
      <c r="M711" s="55"/>
      <c r="N711" s="55"/>
      <c r="O711" s="55"/>
      <c r="P711" s="55"/>
      <c r="Q711" s="55"/>
      <c r="R711" s="55"/>
      <c r="S711" s="55"/>
      <c r="T711" s="55"/>
      <c r="U711" s="55"/>
      <c r="V711" s="55"/>
      <c r="W711" s="55"/>
      <c r="X711" s="55"/>
      <c r="Y711" s="55"/>
      <c r="Z711" s="55"/>
      <c r="AA711" s="55"/>
      <c r="AB711" s="55"/>
      <c r="AC711" s="55"/>
      <c r="AD711" s="55"/>
      <c r="AE711" s="55"/>
      <c r="AF711" s="55"/>
      <c r="AG711" s="55"/>
      <c r="AH711" s="55"/>
      <c r="AI711" s="55"/>
      <c r="AJ711" s="55"/>
      <c r="AK711" s="55"/>
      <c r="AL711" s="55"/>
      <c r="AM711" s="55"/>
      <c r="AN711" s="55"/>
      <c r="AO711" s="55"/>
      <c r="AP711" s="55"/>
      <c r="AQ711" s="55"/>
      <c r="AR711" s="55"/>
      <c r="AS711" s="55"/>
      <c r="AT711" s="55"/>
      <c r="AU711" s="55"/>
      <c r="AV711" s="55"/>
      <c r="AW711" s="55"/>
      <c r="AX711" s="55"/>
      <c r="AY711" s="55"/>
      <c r="AZ711" s="55"/>
      <c r="BA711" s="55"/>
      <c r="BB711" s="55"/>
      <c r="BC711" s="55"/>
      <c r="BD711" s="55"/>
      <c r="BE711" s="55"/>
      <c r="BF711" s="55"/>
      <c r="BG711" s="55"/>
      <c r="BH711" s="55"/>
      <c r="BI711" s="55"/>
      <c r="BJ711" s="55"/>
      <c r="BK711" s="55"/>
      <c r="BL711" s="55"/>
      <c r="BM711" s="55"/>
      <c r="BN711" s="55"/>
      <c r="BO711" s="55"/>
      <c r="BP711" s="55"/>
      <c r="BQ711" s="55"/>
      <c r="BR711" s="55"/>
      <c r="BS711" s="55"/>
      <c r="BT711" s="55"/>
      <c r="BU711" s="55"/>
      <c r="BV711" s="55"/>
    </row>
    <row r="712" spans="2:74" ht="11.45" hidden="1" customHeight="1" outlineLevel="1" x14ac:dyDescent="0.2">
      <c r="B712" s="55"/>
      <c r="C712" s="55"/>
      <c r="D712" s="55"/>
      <c r="E712" s="55"/>
      <c r="F712" s="55"/>
      <c r="G712" s="55"/>
      <c r="H712" s="55"/>
      <c r="I712" s="55"/>
      <c r="J712" s="55"/>
      <c r="K712" s="55"/>
      <c r="L712" s="55"/>
      <c r="M712" s="55"/>
      <c r="N712" s="55"/>
      <c r="O712" s="55"/>
      <c r="P712" s="55"/>
      <c r="Q712" s="55"/>
      <c r="R712" s="55"/>
      <c r="S712" s="55"/>
      <c r="T712" s="55"/>
      <c r="U712" s="55"/>
      <c r="V712" s="55"/>
      <c r="W712" s="55"/>
      <c r="X712" s="55"/>
      <c r="Y712" s="55"/>
      <c r="Z712" s="55"/>
      <c r="AA712" s="55"/>
      <c r="AB712" s="55"/>
      <c r="AC712" s="55"/>
      <c r="AD712" s="55"/>
      <c r="AE712" s="55"/>
      <c r="AF712" s="55"/>
      <c r="AG712" s="55"/>
      <c r="AH712" s="55"/>
      <c r="AI712" s="55"/>
      <c r="AJ712" s="55"/>
      <c r="AK712" s="55"/>
      <c r="AL712" s="55"/>
      <c r="AM712" s="55"/>
      <c r="AN712" s="55"/>
      <c r="AO712" s="55"/>
      <c r="AP712" s="55"/>
      <c r="AQ712" s="55"/>
      <c r="AR712" s="55"/>
      <c r="AS712" s="55"/>
      <c r="AT712" s="55"/>
      <c r="AU712" s="55"/>
      <c r="AV712" s="55"/>
      <c r="AW712" s="55"/>
      <c r="AX712" s="55"/>
      <c r="AY712" s="55"/>
      <c r="AZ712" s="55"/>
      <c r="BA712" s="55"/>
      <c r="BB712" s="55"/>
      <c r="BC712" s="55"/>
      <c r="BD712" s="55"/>
      <c r="BE712" s="55"/>
      <c r="BF712" s="55"/>
      <c r="BG712" s="55"/>
      <c r="BH712" s="55"/>
      <c r="BI712" s="55"/>
      <c r="BJ712" s="55"/>
      <c r="BK712" s="55"/>
      <c r="BL712" s="55"/>
      <c r="BM712" s="55"/>
      <c r="BN712" s="55"/>
      <c r="BO712" s="55"/>
      <c r="BP712" s="55"/>
      <c r="BQ712" s="55"/>
      <c r="BR712" s="55"/>
      <c r="BS712" s="55"/>
      <c r="BT712" s="55"/>
      <c r="BU712" s="55"/>
      <c r="BV712" s="55"/>
    </row>
    <row r="713" spans="2:74" ht="11.45" hidden="1" customHeight="1" outlineLevel="1" x14ac:dyDescent="0.2">
      <c r="B713" s="55"/>
      <c r="C713" s="55"/>
      <c r="D713" s="55"/>
      <c r="E713" s="55"/>
      <c r="F713" s="55"/>
      <c r="G713" s="55"/>
      <c r="H713" s="55"/>
      <c r="I713" s="55"/>
      <c r="J713" s="55"/>
      <c r="K713" s="55"/>
      <c r="L713" s="55"/>
      <c r="M713" s="55"/>
      <c r="N713" s="55"/>
      <c r="O713" s="55"/>
      <c r="P713" s="55"/>
      <c r="Q713" s="55"/>
      <c r="R713" s="55"/>
      <c r="S713" s="55"/>
      <c r="T713" s="55"/>
      <c r="U713" s="55"/>
      <c r="V713" s="55"/>
      <c r="W713" s="55"/>
      <c r="X713" s="55"/>
      <c r="Y713" s="55"/>
      <c r="Z713" s="55"/>
      <c r="AA713" s="55"/>
      <c r="AB713" s="55"/>
      <c r="AC713" s="55"/>
      <c r="AD713" s="55"/>
      <c r="AE713" s="55"/>
      <c r="AF713" s="55"/>
      <c r="AG713" s="55"/>
      <c r="AH713" s="55"/>
      <c r="AI713" s="55"/>
      <c r="AJ713" s="55"/>
      <c r="AK713" s="55"/>
      <c r="AL713" s="55"/>
      <c r="AM713" s="55"/>
      <c r="AN713" s="55"/>
      <c r="AO713" s="55"/>
      <c r="AP713" s="55"/>
      <c r="AQ713" s="55"/>
      <c r="AR713" s="55"/>
      <c r="AS713" s="55"/>
      <c r="AT713" s="55"/>
      <c r="AU713" s="55"/>
      <c r="AV713" s="55"/>
      <c r="AW713" s="55"/>
      <c r="AX713" s="55"/>
      <c r="AY713" s="55"/>
      <c r="AZ713" s="55"/>
      <c r="BA713" s="55"/>
      <c r="BB713" s="55"/>
      <c r="BC713" s="55"/>
      <c r="BD713" s="55"/>
      <c r="BE713" s="55"/>
      <c r="BF713" s="55"/>
      <c r="BG713" s="55"/>
      <c r="BH713" s="55"/>
      <c r="BI713" s="55"/>
      <c r="BJ713" s="55"/>
      <c r="BK713" s="55"/>
      <c r="BL713" s="55"/>
      <c r="BM713" s="55"/>
      <c r="BN713" s="55"/>
      <c r="BO713" s="55"/>
      <c r="BP713" s="55"/>
      <c r="BQ713" s="55"/>
      <c r="BR713" s="55"/>
      <c r="BS713" s="55"/>
      <c r="BT713" s="55"/>
      <c r="BU713" s="55"/>
      <c r="BV713" s="55"/>
    </row>
    <row r="714" spans="2:74" ht="11.45" hidden="1" customHeight="1" outlineLevel="1" x14ac:dyDescent="0.2">
      <c r="B714" s="55"/>
      <c r="C714" s="55"/>
      <c r="D714" s="55"/>
      <c r="E714" s="55"/>
      <c r="F714" s="55"/>
      <c r="G714" s="55"/>
      <c r="H714" s="55"/>
      <c r="I714" s="55"/>
      <c r="J714" s="55"/>
      <c r="K714" s="55"/>
      <c r="L714" s="55"/>
      <c r="M714" s="55"/>
      <c r="N714" s="55"/>
      <c r="O714" s="55"/>
      <c r="P714" s="55"/>
      <c r="Q714" s="55"/>
      <c r="R714" s="55"/>
      <c r="S714" s="55"/>
      <c r="T714" s="55"/>
      <c r="U714" s="55"/>
      <c r="V714" s="55"/>
      <c r="W714" s="55"/>
      <c r="X714" s="55"/>
      <c r="Y714" s="55"/>
      <c r="Z714" s="55"/>
      <c r="AA714" s="55"/>
      <c r="AB714" s="55"/>
      <c r="AC714" s="55"/>
      <c r="AD714" s="55"/>
      <c r="AE714" s="55"/>
      <c r="AF714" s="55"/>
      <c r="AG714" s="55"/>
      <c r="AH714" s="55"/>
      <c r="AI714" s="55"/>
      <c r="AJ714" s="55"/>
      <c r="AK714" s="55"/>
      <c r="AL714" s="55"/>
      <c r="AM714" s="55"/>
      <c r="AN714" s="55"/>
      <c r="AO714" s="55"/>
      <c r="AP714" s="55"/>
      <c r="AQ714" s="55"/>
      <c r="AR714" s="55"/>
      <c r="AS714" s="55"/>
      <c r="AT714" s="55"/>
      <c r="AU714" s="55"/>
      <c r="AV714" s="55"/>
      <c r="AW714" s="55"/>
      <c r="AX714" s="55"/>
      <c r="AY714" s="55"/>
      <c r="AZ714" s="55"/>
      <c r="BA714" s="55"/>
      <c r="BB714" s="55"/>
      <c r="BC714" s="55"/>
      <c r="BD714" s="55"/>
      <c r="BE714" s="55"/>
      <c r="BF714" s="55"/>
      <c r="BG714" s="55"/>
      <c r="BH714" s="55"/>
      <c r="BI714" s="55"/>
      <c r="BJ714" s="55"/>
      <c r="BK714" s="55"/>
      <c r="BL714" s="55"/>
      <c r="BM714" s="55"/>
      <c r="BN714" s="55"/>
      <c r="BO714" s="55"/>
      <c r="BP714" s="55"/>
      <c r="BQ714" s="55"/>
      <c r="BR714" s="55"/>
      <c r="BS714" s="55"/>
      <c r="BT714" s="55"/>
      <c r="BU714" s="55"/>
      <c r="BV714" s="55"/>
    </row>
    <row r="715" spans="2:74" ht="11.45" hidden="1" customHeight="1" outlineLevel="1" x14ac:dyDescent="0.2">
      <c r="B715" s="55"/>
      <c r="C715" s="55"/>
      <c r="D715" s="55"/>
      <c r="E715" s="55"/>
      <c r="F715" s="55"/>
      <c r="G715" s="55"/>
      <c r="H715" s="55"/>
      <c r="I715" s="55"/>
      <c r="J715" s="55"/>
      <c r="K715" s="55"/>
      <c r="L715" s="55"/>
      <c r="M715" s="55"/>
      <c r="N715" s="55"/>
      <c r="O715" s="55"/>
      <c r="P715" s="55"/>
      <c r="Q715" s="55"/>
      <c r="R715" s="55"/>
      <c r="S715" s="55"/>
      <c r="T715" s="55"/>
      <c r="U715" s="55"/>
      <c r="V715" s="55"/>
      <c r="W715" s="55"/>
      <c r="X715" s="55"/>
      <c r="Y715" s="55"/>
      <c r="Z715" s="55"/>
      <c r="AA715" s="55"/>
      <c r="AB715" s="55"/>
      <c r="AC715" s="55"/>
      <c r="AD715" s="55"/>
      <c r="AE715" s="55"/>
      <c r="AF715" s="55"/>
      <c r="AG715" s="55"/>
      <c r="AH715" s="55"/>
      <c r="AI715" s="55"/>
      <c r="AJ715" s="55"/>
      <c r="AK715" s="55"/>
      <c r="AL715" s="55"/>
      <c r="AM715" s="55"/>
      <c r="AN715" s="55"/>
      <c r="AO715" s="55"/>
      <c r="AP715" s="55"/>
      <c r="AQ715" s="55"/>
      <c r="AR715" s="55"/>
      <c r="AS715" s="55"/>
      <c r="AT715" s="55"/>
      <c r="AU715" s="55"/>
      <c r="AV715" s="55"/>
      <c r="AW715" s="55"/>
      <c r="AX715" s="55"/>
      <c r="AY715" s="55"/>
      <c r="AZ715" s="55"/>
      <c r="BA715" s="55"/>
      <c r="BB715" s="55"/>
      <c r="BC715" s="55"/>
      <c r="BD715" s="55"/>
      <c r="BE715" s="55"/>
      <c r="BF715" s="55"/>
      <c r="BG715" s="55"/>
      <c r="BH715" s="55"/>
      <c r="BI715" s="55"/>
      <c r="BJ715" s="55"/>
      <c r="BK715" s="55"/>
      <c r="BL715" s="55"/>
      <c r="BM715" s="55"/>
      <c r="BN715" s="55"/>
      <c r="BO715" s="55"/>
      <c r="BP715" s="55"/>
      <c r="BQ715" s="55"/>
      <c r="BR715" s="55"/>
      <c r="BS715" s="55"/>
      <c r="BT715" s="55"/>
      <c r="BU715" s="55"/>
      <c r="BV715" s="55"/>
    </row>
    <row r="716" spans="2:74" ht="11.45" hidden="1" customHeight="1" outlineLevel="1" x14ac:dyDescent="0.2">
      <c r="B716" s="55"/>
      <c r="C716" s="55"/>
      <c r="D716" s="55"/>
      <c r="E716" s="55"/>
      <c r="F716" s="55"/>
      <c r="G716" s="55"/>
      <c r="H716" s="55"/>
      <c r="I716" s="55"/>
      <c r="J716" s="55"/>
      <c r="K716" s="55"/>
      <c r="L716" s="55"/>
      <c r="M716" s="55"/>
      <c r="N716" s="55"/>
      <c r="O716" s="55"/>
      <c r="P716" s="55"/>
      <c r="Q716" s="55"/>
      <c r="R716" s="55"/>
      <c r="S716" s="55"/>
      <c r="T716" s="55"/>
      <c r="U716" s="55"/>
      <c r="V716" s="55"/>
      <c r="W716" s="55"/>
      <c r="X716" s="55"/>
      <c r="Y716" s="55"/>
      <c r="Z716" s="55"/>
      <c r="AA716" s="55"/>
      <c r="AB716" s="55"/>
      <c r="AC716" s="55"/>
      <c r="AD716" s="55"/>
      <c r="AE716" s="55"/>
      <c r="AF716" s="55"/>
      <c r="AG716" s="55"/>
      <c r="AH716" s="55"/>
      <c r="AI716" s="55"/>
      <c r="AJ716" s="55"/>
      <c r="AK716" s="55"/>
      <c r="AL716" s="55"/>
      <c r="AM716" s="55"/>
      <c r="AN716" s="55"/>
      <c r="AO716" s="55"/>
      <c r="AP716" s="55"/>
      <c r="AQ716" s="55"/>
      <c r="AR716" s="55"/>
      <c r="AS716" s="55"/>
      <c r="AT716" s="55"/>
      <c r="AU716" s="55"/>
      <c r="AV716" s="55"/>
      <c r="AW716" s="55"/>
      <c r="AX716" s="55"/>
      <c r="AY716" s="55"/>
      <c r="AZ716" s="55"/>
      <c r="BA716" s="55"/>
      <c r="BB716" s="55"/>
      <c r="BC716" s="55"/>
      <c r="BD716" s="55"/>
      <c r="BE716" s="55"/>
      <c r="BF716" s="55"/>
      <c r="BG716" s="55"/>
      <c r="BH716" s="55"/>
      <c r="BI716" s="55"/>
      <c r="BJ716" s="55"/>
      <c r="BK716" s="55"/>
      <c r="BL716" s="55"/>
      <c r="BM716" s="55"/>
      <c r="BN716" s="55"/>
      <c r="BO716" s="55"/>
      <c r="BP716" s="55"/>
      <c r="BQ716" s="55"/>
      <c r="BR716" s="55"/>
      <c r="BS716" s="55"/>
      <c r="BT716" s="55"/>
      <c r="BU716" s="55"/>
      <c r="BV716" s="55"/>
    </row>
    <row r="717" spans="2:74" ht="11.45" hidden="1" customHeight="1" outlineLevel="1" x14ac:dyDescent="0.2">
      <c r="B717" s="55"/>
      <c r="C717" s="55"/>
      <c r="D717" s="55"/>
      <c r="E717" s="55"/>
      <c r="F717" s="55"/>
      <c r="G717" s="55"/>
      <c r="H717" s="55"/>
      <c r="I717" s="55"/>
      <c r="J717" s="55"/>
      <c r="K717" s="55"/>
      <c r="L717" s="55"/>
      <c r="M717" s="55"/>
      <c r="N717" s="55"/>
      <c r="O717" s="55"/>
      <c r="P717" s="55"/>
      <c r="Q717" s="55"/>
      <c r="R717" s="55"/>
      <c r="S717" s="55"/>
      <c r="T717" s="55"/>
      <c r="U717" s="55"/>
      <c r="V717" s="55"/>
      <c r="W717" s="55"/>
      <c r="X717" s="55"/>
      <c r="Y717" s="55"/>
      <c r="Z717" s="55"/>
      <c r="AA717" s="55"/>
      <c r="AB717" s="55"/>
      <c r="AC717" s="55"/>
      <c r="AD717" s="55"/>
      <c r="AE717" s="55"/>
      <c r="AF717" s="55"/>
      <c r="AG717" s="55"/>
      <c r="AH717" s="55"/>
      <c r="AI717" s="55"/>
      <c r="AJ717" s="55"/>
      <c r="AK717" s="55"/>
      <c r="AL717" s="55"/>
      <c r="AM717" s="55"/>
      <c r="AN717" s="55"/>
      <c r="AO717" s="55"/>
      <c r="AP717" s="55"/>
      <c r="AQ717" s="55"/>
      <c r="AR717" s="55"/>
      <c r="AS717" s="55"/>
      <c r="AT717" s="55"/>
      <c r="AU717" s="55"/>
      <c r="AV717" s="55"/>
      <c r="AW717" s="55"/>
      <c r="AX717" s="55"/>
      <c r="AY717" s="55"/>
      <c r="AZ717" s="55"/>
      <c r="BA717" s="55"/>
      <c r="BB717" s="55"/>
      <c r="BC717" s="55"/>
      <c r="BD717" s="55"/>
      <c r="BE717" s="55"/>
      <c r="BF717" s="55"/>
      <c r="BG717" s="55"/>
      <c r="BH717" s="55"/>
      <c r="BI717" s="55"/>
      <c r="BJ717" s="55"/>
      <c r="BK717" s="55"/>
      <c r="BL717" s="55"/>
      <c r="BM717" s="55"/>
      <c r="BN717" s="55"/>
      <c r="BO717" s="55"/>
      <c r="BP717" s="55"/>
      <c r="BQ717" s="55"/>
      <c r="BR717" s="55"/>
      <c r="BS717" s="55"/>
      <c r="BT717" s="55"/>
      <c r="BU717" s="55"/>
      <c r="BV717" s="55"/>
    </row>
    <row r="718" spans="2:74" ht="11.45" hidden="1" customHeight="1" outlineLevel="1" x14ac:dyDescent="0.2">
      <c r="B718" s="55"/>
      <c r="C718" s="55"/>
      <c r="D718" s="55"/>
      <c r="E718" s="55"/>
      <c r="F718" s="55"/>
      <c r="G718" s="55"/>
      <c r="H718" s="55"/>
      <c r="I718" s="55"/>
      <c r="J718" s="55"/>
      <c r="K718" s="55"/>
      <c r="L718" s="55"/>
      <c r="M718" s="55"/>
      <c r="N718" s="55"/>
      <c r="O718" s="55"/>
      <c r="P718" s="55"/>
      <c r="Q718" s="55"/>
      <c r="R718" s="55"/>
      <c r="S718" s="55"/>
      <c r="T718" s="55"/>
      <c r="U718" s="55"/>
      <c r="V718" s="55"/>
      <c r="W718" s="55"/>
      <c r="X718" s="55"/>
      <c r="Y718" s="55"/>
      <c r="Z718" s="55"/>
      <c r="AA718" s="55"/>
      <c r="AB718" s="55"/>
      <c r="AC718" s="55"/>
      <c r="AD718" s="55"/>
      <c r="AE718" s="55"/>
      <c r="AF718" s="55"/>
      <c r="AG718" s="55"/>
      <c r="AH718" s="55"/>
      <c r="AI718" s="55"/>
      <c r="AJ718" s="55"/>
      <c r="AK718" s="55"/>
      <c r="AL718" s="55"/>
      <c r="AM718" s="55"/>
      <c r="AN718" s="55"/>
      <c r="AO718" s="55"/>
      <c r="AP718" s="55"/>
      <c r="AQ718" s="55"/>
      <c r="AR718" s="55"/>
      <c r="AS718" s="55"/>
      <c r="AT718" s="55"/>
      <c r="AU718" s="55"/>
      <c r="AV718" s="55"/>
      <c r="AW718" s="55"/>
      <c r="AX718" s="55"/>
      <c r="AY718" s="55"/>
      <c r="AZ718" s="55"/>
      <c r="BA718" s="55"/>
      <c r="BB718" s="55"/>
      <c r="BC718" s="55"/>
      <c r="BD718" s="55"/>
      <c r="BE718" s="55"/>
      <c r="BF718" s="55"/>
      <c r="BG718" s="55"/>
      <c r="BH718" s="55"/>
      <c r="BI718" s="55"/>
      <c r="BJ718" s="55"/>
      <c r="BK718" s="55"/>
      <c r="BL718" s="55"/>
      <c r="BM718" s="55"/>
      <c r="BN718" s="55"/>
      <c r="BO718" s="55"/>
      <c r="BP718" s="55"/>
      <c r="BQ718" s="55"/>
      <c r="BR718" s="55"/>
      <c r="BS718" s="55"/>
      <c r="BT718" s="55"/>
      <c r="BU718" s="55"/>
      <c r="BV718" s="55"/>
    </row>
    <row r="719" spans="2:74" ht="11.45" hidden="1" customHeight="1" outlineLevel="1" x14ac:dyDescent="0.2">
      <c r="B719" s="55"/>
      <c r="C719" s="55"/>
      <c r="D719" s="55"/>
      <c r="E719" s="55"/>
      <c r="F719" s="55"/>
      <c r="G719" s="55"/>
      <c r="H719" s="55"/>
      <c r="I719" s="55"/>
      <c r="J719" s="55"/>
      <c r="K719" s="55"/>
      <c r="L719" s="55"/>
      <c r="M719" s="55"/>
      <c r="N719" s="55"/>
      <c r="O719" s="55"/>
      <c r="P719" s="55"/>
      <c r="Q719" s="55"/>
      <c r="R719" s="55"/>
      <c r="S719" s="55"/>
      <c r="T719" s="55"/>
      <c r="U719" s="55"/>
      <c r="V719" s="55"/>
      <c r="W719" s="55"/>
      <c r="X719" s="55"/>
      <c r="Y719" s="55"/>
      <c r="Z719" s="55"/>
      <c r="AA719" s="55"/>
      <c r="AB719" s="55"/>
      <c r="AC719" s="55"/>
      <c r="AD719" s="55"/>
      <c r="AE719" s="55"/>
      <c r="AF719" s="55"/>
      <c r="AG719" s="55"/>
      <c r="AH719" s="55"/>
      <c r="AI719" s="55"/>
      <c r="AJ719" s="55"/>
      <c r="AK719" s="55"/>
      <c r="AL719" s="55"/>
      <c r="AM719" s="55"/>
      <c r="AN719" s="55"/>
      <c r="AO719" s="55"/>
      <c r="AP719" s="55"/>
      <c r="AQ719" s="55"/>
      <c r="AR719" s="55"/>
      <c r="AS719" s="55"/>
      <c r="AT719" s="55"/>
      <c r="AU719" s="55"/>
      <c r="AV719" s="55"/>
      <c r="AW719" s="55"/>
      <c r="AX719" s="55"/>
      <c r="AY719" s="55"/>
      <c r="AZ719" s="55"/>
      <c r="BA719" s="55"/>
      <c r="BB719" s="55"/>
      <c r="BC719" s="55"/>
      <c r="BD719" s="55"/>
      <c r="BE719" s="55"/>
      <c r="BF719" s="55"/>
      <c r="BG719" s="55"/>
      <c r="BH719" s="55"/>
      <c r="BI719" s="55"/>
      <c r="BJ719" s="55"/>
      <c r="BK719" s="55"/>
      <c r="BL719" s="55"/>
      <c r="BM719" s="55"/>
      <c r="BN719" s="55"/>
      <c r="BO719" s="55"/>
      <c r="BP719" s="55"/>
      <c r="BQ719" s="55"/>
      <c r="BR719" s="55"/>
      <c r="BS719" s="55"/>
      <c r="BT719" s="55"/>
      <c r="BU719" s="55"/>
      <c r="BV719" s="55"/>
    </row>
    <row r="720" spans="2:74" ht="11.45" hidden="1" customHeight="1" outlineLevel="1" x14ac:dyDescent="0.2">
      <c r="B720" s="55"/>
      <c r="C720" s="55"/>
      <c r="D720" s="55"/>
      <c r="E720" s="55"/>
      <c r="F720" s="55"/>
      <c r="G720" s="55"/>
      <c r="H720" s="55"/>
      <c r="I720" s="55"/>
      <c r="J720" s="55"/>
      <c r="K720" s="55"/>
      <c r="L720" s="55"/>
      <c r="M720" s="55"/>
      <c r="N720" s="55"/>
      <c r="O720" s="55"/>
      <c r="P720" s="55"/>
      <c r="Q720" s="55"/>
      <c r="R720" s="55"/>
      <c r="S720" s="55"/>
      <c r="T720" s="55"/>
      <c r="U720" s="55"/>
      <c r="V720" s="55"/>
      <c r="W720" s="55"/>
      <c r="X720" s="55"/>
      <c r="Y720" s="55"/>
      <c r="Z720" s="55"/>
      <c r="AA720" s="55"/>
      <c r="AB720" s="55"/>
      <c r="AC720" s="55"/>
      <c r="AD720" s="55"/>
      <c r="AE720" s="55"/>
      <c r="AF720" s="55"/>
      <c r="AG720" s="55"/>
      <c r="AH720" s="55"/>
      <c r="AI720" s="55"/>
      <c r="AJ720" s="55"/>
      <c r="AK720" s="55"/>
      <c r="AL720" s="55"/>
      <c r="AM720" s="55"/>
      <c r="AN720" s="55"/>
      <c r="AO720" s="55"/>
      <c r="AP720" s="55"/>
      <c r="AQ720" s="55"/>
      <c r="AR720" s="55"/>
      <c r="AS720" s="55"/>
      <c r="AT720" s="55"/>
      <c r="AU720" s="55"/>
      <c r="AV720" s="55"/>
      <c r="AW720" s="55"/>
      <c r="AX720" s="55"/>
      <c r="AY720" s="55"/>
      <c r="AZ720" s="55"/>
      <c r="BA720" s="55"/>
      <c r="BB720" s="55"/>
      <c r="BC720" s="55"/>
      <c r="BD720" s="55"/>
      <c r="BE720" s="55"/>
      <c r="BF720" s="55"/>
      <c r="BG720" s="55"/>
      <c r="BH720" s="55"/>
      <c r="BI720" s="55"/>
      <c r="BJ720" s="55"/>
      <c r="BK720" s="55"/>
      <c r="BL720" s="55"/>
      <c r="BM720" s="55"/>
      <c r="BN720" s="55"/>
      <c r="BO720" s="55"/>
      <c r="BP720" s="55"/>
      <c r="BQ720" s="55"/>
      <c r="BR720" s="55"/>
      <c r="BS720" s="55"/>
      <c r="BT720" s="55"/>
      <c r="BU720" s="55"/>
      <c r="BV720" s="55"/>
    </row>
    <row r="721" spans="2:74" ht="11.45" hidden="1" customHeight="1" outlineLevel="1" x14ac:dyDescent="0.2">
      <c r="B721" s="55"/>
      <c r="C721" s="55"/>
      <c r="D721" s="55"/>
      <c r="E721" s="55"/>
      <c r="F721" s="55"/>
      <c r="G721" s="55"/>
      <c r="H721" s="55"/>
      <c r="I721" s="55"/>
      <c r="J721" s="55"/>
      <c r="K721" s="55"/>
      <c r="L721" s="55"/>
      <c r="M721" s="55"/>
      <c r="N721" s="55"/>
      <c r="O721" s="55"/>
      <c r="P721" s="55"/>
      <c r="Q721" s="55"/>
      <c r="R721" s="55"/>
      <c r="S721" s="55"/>
      <c r="T721" s="55"/>
      <c r="U721" s="55"/>
      <c r="V721" s="55"/>
      <c r="W721" s="55"/>
      <c r="X721" s="55"/>
      <c r="Y721" s="55"/>
      <c r="Z721" s="55"/>
      <c r="AA721" s="55"/>
      <c r="AB721" s="55"/>
      <c r="AC721" s="55"/>
      <c r="AD721" s="55"/>
      <c r="AE721" s="55"/>
      <c r="AF721" s="55"/>
      <c r="AG721" s="55"/>
      <c r="AH721" s="55"/>
      <c r="AI721" s="55"/>
      <c r="AJ721" s="55"/>
      <c r="AK721" s="55"/>
      <c r="AL721" s="55"/>
      <c r="AM721" s="55"/>
      <c r="AN721" s="55"/>
      <c r="AO721" s="55"/>
      <c r="AP721" s="55"/>
      <c r="AQ721" s="55"/>
      <c r="AR721" s="55"/>
      <c r="AS721" s="55"/>
      <c r="AT721" s="55"/>
      <c r="AU721" s="55"/>
      <c r="AV721" s="55"/>
      <c r="AW721" s="55"/>
      <c r="AX721" s="55"/>
      <c r="AY721" s="55"/>
      <c r="AZ721" s="55"/>
      <c r="BA721" s="55"/>
      <c r="BB721" s="55"/>
      <c r="BC721" s="55"/>
      <c r="BD721" s="55"/>
      <c r="BE721" s="55"/>
      <c r="BF721" s="55"/>
      <c r="BG721" s="55"/>
      <c r="BH721" s="55"/>
      <c r="BI721" s="55"/>
      <c r="BJ721" s="55"/>
      <c r="BK721" s="55"/>
      <c r="BL721" s="55"/>
      <c r="BM721" s="55"/>
      <c r="BN721" s="55"/>
      <c r="BO721" s="55"/>
      <c r="BP721" s="55"/>
      <c r="BQ721" s="55"/>
      <c r="BR721" s="55"/>
      <c r="BS721" s="55"/>
      <c r="BT721" s="55"/>
      <c r="BU721" s="55"/>
      <c r="BV721" s="55"/>
    </row>
    <row r="722" spans="2:74" ht="11.45" hidden="1" customHeight="1" outlineLevel="1" x14ac:dyDescent="0.2">
      <c r="B722" s="55"/>
      <c r="C722" s="55"/>
      <c r="D722" s="55"/>
      <c r="E722" s="55"/>
      <c r="F722" s="55"/>
      <c r="G722" s="55"/>
      <c r="H722" s="55"/>
      <c r="I722" s="55"/>
      <c r="J722" s="55"/>
      <c r="K722" s="55"/>
      <c r="L722" s="55"/>
      <c r="M722" s="55"/>
      <c r="N722" s="55"/>
      <c r="O722" s="55"/>
      <c r="P722" s="55"/>
      <c r="Q722" s="55"/>
      <c r="R722" s="55"/>
      <c r="S722" s="55"/>
      <c r="T722" s="55"/>
      <c r="U722" s="55"/>
      <c r="V722" s="55"/>
      <c r="W722" s="55"/>
      <c r="X722" s="55"/>
      <c r="Y722" s="55"/>
      <c r="Z722" s="55"/>
      <c r="AA722" s="55"/>
      <c r="AB722" s="55"/>
      <c r="AC722" s="55"/>
      <c r="AD722" s="55"/>
      <c r="AE722" s="55"/>
      <c r="AF722" s="55"/>
      <c r="AG722" s="55"/>
      <c r="AH722" s="55"/>
      <c r="AI722" s="55"/>
      <c r="AJ722" s="55"/>
      <c r="AK722" s="55"/>
      <c r="AL722" s="55"/>
      <c r="AM722" s="55"/>
      <c r="AN722" s="55"/>
      <c r="AO722" s="55"/>
      <c r="AP722" s="55"/>
      <c r="AQ722" s="55"/>
      <c r="AR722" s="55"/>
      <c r="AS722" s="55"/>
      <c r="AT722" s="55"/>
      <c r="AU722" s="55"/>
      <c r="AV722" s="55"/>
      <c r="AW722" s="55"/>
      <c r="AX722" s="55"/>
      <c r="AY722" s="55"/>
      <c r="AZ722" s="55"/>
      <c r="BA722" s="55"/>
      <c r="BB722" s="55"/>
      <c r="BC722" s="55"/>
      <c r="BD722" s="55"/>
      <c r="BE722" s="55"/>
      <c r="BF722" s="55"/>
      <c r="BG722" s="55"/>
      <c r="BH722" s="55"/>
      <c r="BI722" s="55"/>
      <c r="BJ722" s="55"/>
      <c r="BK722" s="55"/>
      <c r="BL722" s="55"/>
      <c r="BM722" s="55"/>
      <c r="BN722" s="55"/>
      <c r="BO722" s="55"/>
      <c r="BP722" s="55"/>
      <c r="BQ722" s="55"/>
      <c r="BR722" s="55"/>
      <c r="BS722" s="55"/>
      <c r="BT722" s="55"/>
      <c r="BU722" s="55"/>
      <c r="BV722" s="55"/>
    </row>
    <row r="723" spans="2:74" ht="11.45" hidden="1" customHeight="1" outlineLevel="1" x14ac:dyDescent="0.2">
      <c r="B723" s="55"/>
      <c r="C723" s="55"/>
      <c r="D723" s="55"/>
      <c r="E723" s="55"/>
      <c r="F723" s="55"/>
      <c r="G723" s="55"/>
      <c r="H723" s="55"/>
      <c r="I723" s="55"/>
      <c r="J723" s="55"/>
      <c r="K723" s="55"/>
      <c r="L723" s="55"/>
      <c r="M723" s="55"/>
      <c r="N723" s="55"/>
      <c r="O723" s="55"/>
      <c r="P723" s="55"/>
      <c r="Q723" s="55"/>
      <c r="R723" s="55"/>
      <c r="S723" s="55"/>
      <c r="T723" s="55"/>
      <c r="U723" s="55"/>
      <c r="V723" s="55"/>
      <c r="W723" s="55"/>
      <c r="X723" s="55"/>
      <c r="Y723" s="55"/>
      <c r="Z723" s="55"/>
      <c r="AA723" s="55"/>
      <c r="AB723" s="55"/>
      <c r="AC723" s="55"/>
      <c r="AD723" s="55"/>
      <c r="AE723" s="55"/>
      <c r="AF723" s="55"/>
      <c r="AG723" s="55"/>
      <c r="AH723" s="55"/>
      <c r="AI723" s="55"/>
      <c r="AJ723" s="55"/>
      <c r="AK723" s="55"/>
      <c r="AL723" s="55"/>
      <c r="AM723" s="55"/>
      <c r="AN723" s="55"/>
      <c r="AO723" s="55"/>
      <c r="AP723" s="55"/>
      <c r="AQ723" s="55"/>
      <c r="AR723" s="55"/>
      <c r="AS723" s="55"/>
      <c r="AT723" s="55"/>
      <c r="AU723" s="55"/>
      <c r="AV723" s="55"/>
      <c r="AW723" s="55"/>
      <c r="AX723" s="55"/>
      <c r="AY723" s="55"/>
      <c r="AZ723" s="55"/>
      <c r="BA723" s="55"/>
      <c r="BB723" s="55"/>
      <c r="BC723" s="55"/>
      <c r="BD723" s="55"/>
      <c r="BE723" s="55"/>
      <c r="BF723" s="55"/>
      <c r="BG723" s="55"/>
      <c r="BH723" s="55"/>
      <c r="BI723" s="55"/>
      <c r="BJ723" s="55"/>
      <c r="BK723" s="55"/>
      <c r="BL723" s="55"/>
      <c r="BM723" s="55"/>
      <c r="BN723" s="55"/>
      <c r="BO723" s="55"/>
      <c r="BP723" s="55"/>
      <c r="BQ723" s="55"/>
      <c r="BR723" s="55"/>
      <c r="BS723" s="55"/>
      <c r="BT723" s="55"/>
      <c r="BU723" s="55"/>
      <c r="BV723" s="55"/>
    </row>
    <row r="724" spans="2:74" ht="11.45" hidden="1" customHeight="1" outlineLevel="1" x14ac:dyDescent="0.2">
      <c r="B724" s="55"/>
      <c r="C724" s="55"/>
      <c r="D724" s="55"/>
      <c r="E724" s="55"/>
      <c r="F724" s="55"/>
      <c r="G724" s="55"/>
      <c r="H724" s="55"/>
      <c r="I724" s="55"/>
      <c r="J724" s="55"/>
      <c r="K724" s="55"/>
      <c r="L724" s="55"/>
      <c r="M724" s="55"/>
      <c r="N724" s="55"/>
      <c r="O724" s="55"/>
      <c r="P724" s="55"/>
      <c r="Q724" s="55"/>
      <c r="R724" s="55"/>
      <c r="S724" s="55"/>
      <c r="T724" s="55"/>
      <c r="U724" s="55"/>
      <c r="V724" s="55"/>
      <c r="W724" s="55"/>
      <c r="X724" s="55"/>
      <c r="Y724" s="55"/>
      <c r="Z724" s="55"/>
      <c r="AA724" s="55"/>
      <c r="AB724" s="55"/>
      <c r="AC724" s="55"/>
      <c r="AD724" s="55"/>
      <c r="AE724" s="55"/>
      <c r="AF724" s="55"/>
      <c r="AG724" s="55"/>
      <c r="AH724" s="55"/>
      <c r="AI724" s="55"/>
      <c r="AJ724" s="55"/>
      <c r="AK724" s="55"/>
      <c r="AL724" s="55"/>
      <c r="AM724" s="55"/>
      <c r="AN724" s="55"/>
      <c r="AO724" s="55"/>
      <c r="AP724" s="55"/>
      <c r="AQ724" s="55"/>
      <c r="AR724" s="55"/>
      <c r="AS724" s="55"/>
      <c r="AT724" s="55"/>
      <c r="AU724" s="55"/>
      <c r="AV724" s="55"/>
      <c r="AW724" s="55"/>
      <c r="AX724" s="55"/>
      <c r="AY724" s="55"/>
      <c r="AZ724" s="55"/>
      <c r="BA724" s="55"/>
      <c r="BB724" s="55"/>
      <c r="BC724" s="55"/>
      <c r="BD724" s="55"/>
      <c r="BE724" s="55"/>
      <c r="BF724" s="55"/>
      <c r="BG724" s="55"/>
      <c r="BH724" s="55"/>
      <c r="BI724" s="55"/>
      <c r="BJ724" s="55"/>
      <c r="BK724" s="55"/>
      <c r="BL724" s="55"/>
      <c r="BM724" s="55"/>
      <c r="BN724" s="55"/>
      <c r="BO724" s="55"/>
      <c r="BP724" s="55"/>
      <c r="BQ724" s="55"/>
      <c r="BR724" s="55"/>
      <c r="BS724" s="55"/>
      <c r="BT724" s="55"/>
      <c r="BU724" s="55"/>
      <c r="BV724" s="55"/>
    </row>
    <row r="725" spans="2:74" ht="11.45" hidden="1" customHeight="1" outlineLevel="1" x14ac:dyDescent="0.2">
      <c r="B725" s="55"/>
      <c r="C725" s="55"/>
      <c r="D725" s="55"/>
      <c r="E725" s="55"/>
      <c r="F725" s="55"/>
      <c r="G725" s="55"/>
      <c r="H725" s="55"/>
      <c r="I725" s="55"/>
      <c r="J725" s="55"/>
      <c r="K725" s="55"/>
      <c r="L725" s="55"/>
      <c r="M725" s="55"/>
      <c r="N725" s="55"/>
      <c r="O725" s="55"/>
      <c r="P725" s="55"/>
      <c r="Q725" s="55"/>
      <c r="R725" s="55"/>
      <c r="S725" s="55"/>
      <c r="T725" s="55"/>
      <c r="U725" s="55"/>
      <c r="V725" s="55"/>
      <c r="W725" s="55"/>
      <c r="X725" s="55"/>
      <c r="Y725" s="55"/>
      <c r="Z725" s="55"/>
      <c r="AA725" s="55"/>
      <c r="AB725" s="55"/>
      <c r="AC725" s="55"/>
      <c r="AD725" s="55"/>
      <c r="AE725" s="55"/>
      <c r="AF725" s="55"/>
      <c r="AG725" s="55"/>
      <c r="AH725" s="55"/>
      <c r="AI725" s="55"/>
      <c r="AJ725" s="55"/>
      <c r="AK725" s="55"/>
      <c r="AL725" s="55"/>
      <c r="AM725" s="55"/>
      <c r="AN725" s="55"/>
      <c r="AO725" s="55"/>
      <c r="AP725" s="55"/>
      <c r="AQ725" s="55"/>
      <c r="AR725" s="55"/>
      <c r="AS725" s="55"/>
      <c r="AT725" s="55"/>
      <c r="AU725" s="55"/>
      <c r="AV725" s="55"/>
      <c r="AW725" s="55"/>
      <c r="AX725" s="55"/>
      <c r="AY725" s="55"/>
      <c r="AZ725" s="55"/>
      <c r="BA725" s="55"/>
      <c r="BB725" s="55"/>
      <c r="BC725" s="55"/>
      <c r="BD725" s="55"/>
      <c r="BE725" s="55"/>
      <c r="BF725" s="55"/>
      <c r="BG725" s="55"/>
      <c r="BH725" s="55"/>
      <c r="BI725" s="55"/>
      <c r="BJ725" s="55"/>
      <c r="BK725" s="55"/>
      <c r="BL725" s="55"/>
      <c r="BM725" s="55"/>
      <c r="BN725" s="55"/>
      <c r="BO725" s="55"/>
      <c r="BP725" s="55"/>
      <c r="BQ725" s="55"/>
      <c r="BR725" s="55"/>
      <c r="BS725" s="55"/>
      <c r="BT725" s="55"/>
      <c r="BU725" s="55"/>
      <c r="BV725" s="55"/>
    </row>
    <row r="726" spans="2:74" ht="11.45" hidden="1" customHeight="1" outlineLevel="1" x14ac:dyDescent="0.2">
      <c r="B726" s="55"/>
      <c r="C726" s="55"/>
      <c r="D726" s="55"/>
      <c r="E726" s="55"/>
      <c r="F726" s="55"/>
      <c r="G726" s="55"/>
      <c r="H726" s="55"/>
      <c r="I726" s="55"/>
      <c r="J726" s="55"/>
      <c r="K726" s="55"/>
      <c r="L726" s="55"/>
      <c r="M726" s="55"/>
      <c r="N726" s="55"/>
      <c r="O726" s="55"/>
      <c r="P726" s="55"/>
      <c r="Q726" s="55"/>
      <c r="R726" s="55"/>
      <c r="S726" s="55"/>
      <c r="T726" s="55"/>
      <c r="U726" s="55"/>
      <c r="V726" s="55"/>
      <c r="W726" s="55"/>
      <c r="X726" s="55"/>
      <c r="Y726" s="55"/>
      <c r="Z726" s="55"/>
      <c r="AA726" s="55"/>
      <c r="AB726" s="55"/>
      <c r="AC726" s="55"/>
      <c r="AD726" s="55"/>
      <c r="AE726" s="55"/>
      <c r="AF726" s="55"/>
      <c r="AG726" s="55"/>
      <c r="AH726" s="55"/>
      <c r="AI726" s="55"/>
      <c r="AJ726" s="55"/>
      <c r="AK726" s="55"/>
      <c r="AL726" s="55"/>
      <c r="AM726" s="55"/>
      <c r="AN726" s="55"/>
      <c r="AO726" s="55"/>
      <c r="AP726" s="55"/>
      <c r="AQ726" s="55"/>
      <c r="AR726" s="55"/>
      <c r="AS726" s="55"/>
      <c r="AT726" s="55"/>
      <c r="AU726" s="55"/>
      <c r="AV726" s="55"/>
      <c r="AW726" s="55"/>
      <c r="AX726" s="55"/>
      <c r="AY726" s="55"/>
      <c r="AZ726" s="55"/>
      <c r="BA726" s="55"/>
      <c r="BB726" s="55"/>
      <c r="BC726" s="55"/>
      <c r="BD726" s="55"/>
      <c r="BE726" s="55"/>
      <c r="BF726" s="55"/>
      <c r="BG726" s="55"/>
      <c r="BH726" s="55"/>
      <c r="BI726" s="55"/>
      <c r="BJ726" s="55"/>
      <c r="BK726" s="55"/>
      <c r="BL726" s="55"/>
      <c r="BM726" s="55"/>
      <c r="BN726" s="55"/>
      <c r="BO726" s="55"/>
      <c r="BP726" s="55"/>
      <c r="BQ726" s="55"/>
      <c r="BR726" s="55"/>
      <c r="BS726" s="55"/>
      <c r="BT726" s="55"/>
      <c r="BU726" s="55"/>
      <c r="BV726" s="55"/>
    </row>
    <row r="727" spans="2:74" ht="11.45" hidden="1" customHeight="1" outlineLevel="1" x14ac:dyDescent="0.2">
      <c r="B727" s="55"/>
      <c r="C727" s="55"/>
      <c r="D727" s="55"/>
      <c r="E727" s="55"/>
      <c r="F727" s="55"/>
      <c r="G727" s="55"/>
      <c r="H727" s="55"/>
      <c r="I727" s="55"/>
      <c r="J727" s="55"/>
      <c r="K727" s="55"/>
      <c r="L727" s="55"/>
      <c r="M727" s="55"/>
      <c r="N727" s="55"/>
      <c r="O727" s="55"/>
      <c r="P727" s="55"/>
      <c r="Q727" s="55"/>
      <c r="R727" s="55"/>
      <c r="S727" s="55"/>
      <c r="T727" s="55"/>
      <c r="U727" s="55"/>
      <c r="V727" s="55"/>
      <c r="W727" s="55"/>
      <c r="X727" s="55"/>
      <c r="Y727" s="55"/>
      <c r="Z727" s="55"/>
      <c r="AA727" s="55"/>
      <c r="AB727" s="55"/>
      <c r="AC727" s="55"/>
      <c r="AD727" s="55"/>
      <c r="AE727" s="55"/>
      <c r="AF727" s="55"/>
      <c r="AG727" s="55"/>
      <c r="AH727" s="55"/>
      <c r="AI727" s="55"/>
      <c r="AJ727" s="55"/>
      <c r="AK727" s="55"/>
      <c r="AL727" s="55"/>
      <c r="AM727" s="55"/>
      <c r="AN727" s="55"/>
      <c r="AO727" s="55"/>
      <c r="AP727" s="55"/>
      <c r="AQ727" s="55"/>
      <c r="AR727" s="55"/>
      <c r="AS727" s="55"/>
      <c r="AT727" s="55"/>
      <c r="AU727" s="55"/>
      <c r="AV727" s="55"/>
      <c r="AW727" s="55"/>
      <c r="AX727" s="55"/>
      <c r="AY727" s="55"/>
      <c r="AZ727" s="55"/>
      <c r="BA727" s="55"/>
      <c r="BB727" s="55"/>
      <c r="BC727" s="55"/>
      <c r="BD727" s="55"/>
      <c r="BE727" s="55"/>
      <c r="BF727" s="55"/>
      <c r="BG727" s="55"/>
      <c r="BH727" s="55"/>
      <c r="BI727" s="55"/>
      <c r="BJ727" s="55"/>
      <c r="BK727" s="55"/>
      <c r="BL727" s="55"/>
      <c r="BM727" s="55"/>
      <c r="BN727" s="55"/>
      <c r="BO727" s="55"/>
      <c r="BP727" s="55"/>
      <c r="BQ727" s="55"/>
      <c r="BR727" s="55"/>
      <c r="BS727" s="55"/>
      <c r="BT727" s="55"/>
      <c r="BU727" s="55"/>
      <c r="BV727" s="55"/>
    </row>
    <row r="728" spans="2:74" ht="11.45" hidden="1" customHeight="1" outlineLevel="1" x14ac:dyDescent="0.2">
      <c r="B728" s="55"/>
      <c r="C728" s="55"/>
      <c r="D728" s="55"/>
      <c r="E728" s="55"/>
      <c r="F728" s="55"/>
      <c r="G728" s="55"/>
      <c r="H728" s="55"/>
      <c r="I728" s="55"/>
      <c r="J728" s="55"/>
      <c r="K728" s="55"/>
      <c r="L728" s="55"/>
      <c r="M728" s="55"/>
      <c r="N728" s="55"/>
      <c r="O728" s="55"/>
      <c r="P728" s="55"/>
      <c r="Q728" s="55"/>
      <c r="R728" s="55"/>
      <c r="S728" s="55"/>
      <c r="T728" s="55"/>
      <c r="U728" s="55"/>
      <c r="V728" s="55"/>
      <c r="W728" s="55"/>
      <c r="X728" s="55"/>
      <c r="Y728" s="55"/>
      <c r="Z728" s="55"/>
      <c r="AA728" s="55"/>
      <c r="AB728" s="55"/>
      <c r="AC728" s="55"/>
      <c r="AD728" s="55"/>
      <c r="AE728" s="55"/>
      <c r="AF728" s="55"/>
      <c r="AG728" s="55"/>
      <c r="AH728" s="55"/>
      <c r="AI728" s="55"/>
      <c r="AJ728" s="55"/>
      <c r="AK728" s="55"/>
      <c r="AL728" s="55"/>
      <c r="AM728" s="55"/>
      <c r="AN728" s="55"/>
      <c r="AO728" s="55"/>
      <c r="AP728" s="55"/>
      <c r="AQ728" s="55"/>
      <c r="AR728" s="55"/>
      <c r="AS728" s="55"/>
      <c r="AT728" s="55"/>
      <c r="AU728" s="55"/>
      <c r="AV728" s="55"/>
      <c r="AW728" s="55"/>
      <c r="AX728" s="55"/>
      <c r="AY728" s="55"/>
      <c r="AZ728" s="55"/>
      <c r="BA728" s="55"/>
      <c r="BB728" s="55"/>
      <c r="BC728" s="55"/>
      <c r="BD728" s="55"/>
      <c r="BE728" s="55"/>
      <c r="BF728" s="55"/>
      <c r="BG728" s="55"/>
      <c r="BH728" s="55"/>
      <c r="BI728" s="55"/>
      <c r="BJ728" s="55"/>
      <c r="BK728" s="55"/>
      <c r="BL728" s="55"/>
      <c r="BM728" s="55"/>
      <c r="BN728" s="55"/>
      <c r="BO728" s="55"/>
      <c r="BP728" s="55"/>
      <c r="BQ728" s="55"/>
      <c r="BR728" s="55"/>
      <c r="BS728" s="55"/>
      <c r="BT728" s="55"/>
      <c r="BU728" s="55"/>
      <c r="BV728" s="55"/>
    </row>
    <row r="729" spans="2:74" ht="11.45" hidden="1" customHeight="1" outlineLevel="1" x14ac:dyDescent="0.2">
      <c r="B729" s="55"/>
      <c r="C729" s="55"/>
      <c r="D729" s="55"/>
      <c r="E729" s="55"/>
      <c r="F729" s="55"/>
      <c r="G729" s="55"/>
      <c r="H729" s="55"/>
      <c r="I729" s="55"/>
      <c r="J729" s="55"/>
      <c r="K729" s="55"/>
      <c r="L729" s="55"/>
      <c r="M729" s="55"/>
      <c r="N729" s="55"/>
      <c r="O729" s="55"/>
      <c r="P729" s="55"/>
      <c r="Q729" s="55"/>
      <c r="R729" s="55"/>
      <c r="S729" s="55"/>
      <c r="T729" s="55"/>
      <c r="U729" s="55"/>
      <c r="V729" s="55"/>
      <c r="W729" s="55"/>
      <c r="X729" s="55"/>
      <c r="Y729" s="55"/>
      <c r="Z729" s="55"/>
      <c r="AA729" s="55"/>
      <c r="AB729" s="55"/>
      <c r="AC729" s="55"/>
      <c r="AD729" s="55"/>
      <c r="AE729" s="55"/>
      <c r="AF729" s="55"/>
      <c r="AG729" s="55"/>
      <c r="AH729" s="55"/>
      <c r="AI729" s="55"/>
      <c r="AJ729" s="55"/>
      <c r="AK729" s="55"/>
      <c r="AL729" s="55"/>
      <c r="AM729" s="55"/>
      <c r="AN729" s="55"/>
      <c r="AO729" s="55"/>
      <c r="AP729" s="55"/>
      <c r="AQ729" s="55"/>
      <c r="AR729" s="55"/>
      <c r="AS729" s="55"/>
      <c r="AT729" s="55"/>
      <c r="AU729" s="55"/>
      <c r="AV729" s="55"/>
      <c r="AW729" s="55"/>
      <c r="AX729" s="55"/>
      <c r="AY729" s="55"/>
      <c r="AZ729" s="55"/>
      <c r="BA729" s="55"/>
      <c r="BB729" s="55"/>
      <c r="BC729" s="55"/>
      <c r="BD729" s="55"/>
      <c r="BE729" s="55"/>
      <c r="BF729" s="55"/>
      <c r="BG729" s="55"/>
      <c r="BH729" s="55"/>
      <c r="BI729" s="55"/>
      <c r="BJ729" s="55"/>
      <c r="BK729" s="55"/>
      <c r="BL729" s="55"/>
      <c r="BM729" s="55"/>
      <c r="BN729" s="55"/>
      <c r="BO729" s="55"/>
      <c r="BP729" s="55"/>
      <c r="BQ729" s="55"/>
      <c r="BR729" s="55"/>
      <c r="BS729" s="55"/>
      <c r="BT729" s="55"/>
      <c r="BU729" s="55"/>
      <c r="BV729" s="55"/>
    </row>
    <row r="730" spans="2:74" ht="11.45" hidden="1" customHeight="1" outlineLevel="1" x14ac:dyDescent="0.2">
      <c r="B730" s="55"/>
      <c r="C730" s="55"/>
      <c r="D730" s="55"/>
      <c r="E730" s="55"/>
      <c r="F730" s="55"/>
      <c r="G730" s="55"/>
      <c r="H730" s="55"/>
      <c r="I730" s="55"/>
      <c r="J730" s="55"/>
      <c r="K730" s="55"/>
      <c r="L730" s="55"/>
      <c r="M730" s="55"/>
      <c r="N730" s="55"/>
      <c r="O730" s="55"/>
      <c r="P730" s="55"/>
      <c r="Q730" s="55"/>
      <c r="R730" s="55"/>
      <c r="S730" s="55"/>
      <c r="T730" s="55"/>
      <c r="U730" s="55"/>
      <c r="V730" s="55"/>
      <c r="W730" s="55"/>
      <c r="X730" s="55"/>
      <c r="Y730" s="55"/>
      <c r="Z730" s="55"/>
      <c r="AA730" s="55"/>
      <c r="AB730" s="55"/>
      <c r="AC730" s="55"/>
      <c r="AD730" s="55"/>
      <c r="AE730" s="55"/>
      <c r="AF730" s="55"/>
      <c r="AG730" s="55"/>
      <c r="AH730" s="55"/>
      <c r="AI730" s="55"/>
      <c r="AJ730" s="55"/>
      <c r="AK730" s="55"/>
      <c r="AL730" s="55"/>
      <c r="AM730" s="55"/>
      <c r="AN730" s="55"/>
      <c r="AO730" s="55"/>
      <c r="AP730" s="55"/>
      <c r="AQ730" s="55"/>
      <c r="AR730" s="55"/>
      <c r="AS730" s="55"/>
      <c r="AT730" s="55"/>
      <c r="AU730" s="55"/>
      <c r="AV730" s="55"/>
      <c r="AW730" s="55"/>
      <c r="AX730" s="55"/>
      <c r="AY730" s="55"/>
      <c r="AZ730" s="55"/>
      <c r="BA730" s="55"/>
      <c r="BB730" s="55"/>
      <c r="BC730" s="55"/>
      <c r="BD730" s="55"/>
      <c r="BE730" s="55"/>
      <c r="BF730" s="55"/>
      <c r="BG730" s="55"/>
      <c r="BH730" s="55"/>
      <c r="BI730" s="55"/>
      <c r="BJ730" s="55"/>
      <c r="BK730" s="55"/>
      <c r="BL730" s="55"/>
      <c r="BM730" s="55"/>
      <c r="BN730" s="55"/>
      <c r="BO730" s="55"/>
      <c r="BP730" s="55"/>
      <c r="BQ730" s="55"/>
      <c r="BR730" s="55"/>
      <c r="BS730" s="55"/>
      <c r="BT730" s="55"/>
      <c r="BU730" s="55"/>
      <c r="BV730" s="55"/>
    </row>
    <row r="731" spans="2:74" ht="11.45" hidden="1" customHeight="1" outlineLevel="1" x14ac:dyDescent="0.2">
      <c r="B731" s="55"/>
      <c r="C731" s="55"/>
      <c r="D731" s="55"/>
      <c r="E731" s="55"/>
      <c r="F731" s="55"/>
      <c r="G731" s="55"/>
      <c r="H731" s="55"/>
      <c r="I731" s="55"/>
      <c r="J731" s="55"/>
      <c r="K731" s="55"/>
      <c r="L731" s="55"/>
      <c r="M731" s="55"/>
      <c r="N731" s="55"/>
      <c r="O731" s="55"/>
      <c r="P731" s="55"/>
      <c r="Q731" s="55"/>
      <c r="R731" s="55"/>
      <c r="S731" s="55"/>
      <c r="T731" s="55"/>
      <c r="U731" s="55"/>
      <c r="V731" s="55"/>
      <c r="W731" s="55"/>
      <c r="X731" s="55"/>
      <c r="Y731" s="55"/>
      <c r="Z731" s="55"/>
      <c r="AA731" s="55"/>
      <c r="AB731" s="55"/>
      <c r="AC731" s="55"/>
      <c r="AD731" s="55"/>
      <c r="AE731" s="55"/>
      <c r="AF731" s="55"/>
      <c r="AG731" s="55"/>
      <c r="AH731" s="55"/>
      <c r="AI731" s="55"/>
      <c r="AJ731" s="55"/>
      <c r="AK731" s="55"/>
      <c r="AL731" s="55"/>
      <c r="AM731" s="55"/>
      <c r="AN731" s="55"/>
      <c r="AO731" s="55"/>
      <c r="AP731" s="55"/>
      <c r="AQ731" s="55"/>
      <c r="AR731" s="55"/>
      <c r="AS731" s="55"/>
      <c r="AT731" s="55"/>
      <c r="AU731" s="55"/>
      <c r="AV731" s="55"/>
      <c r="AW731" s="55"/>
      <c r="AX731" s="55"/>
      <c r="AY731" s="55"/>
      <c r="AZ731" s="55"/>
      <c r="BA731" s="55"/>
      <c r="BB731" s="55"/>
      <c r="BC731" s="55"/>
      <c r="BD731" s="55"/>
      <c r="BE731" s="55"/>
      <c r="BF731" s="55"/>
      <c r="BG731" s="55"/>
      <c r="BH731" s="55"/>
      <c r="BI731" s="55"/>
      <c r="BJ731" s="55"/>
      <c r="BK731" s="55"/>
      <c r="BL731" s="55"/>
      <c r="BM731" s="55"/>
      <c r="BN731" s="55"/>
      <c r="BO731" s="55"/>
      <c r="BP731" s="55"/>
      <c r="BQ731" s="55"/>
      <c r="BR731" s="55"/>
      <c r="BS731" s="55"/>
      <c r="BT731" s="55"/>
      <c r="BU731" s="55"/>
      <c r="BV731" s="55"/>
    </row>
    <row r="732" spans="2:74" ht="11.45" hidden="1" customHeight="1" outlineLevel="1" x14ac:dyDescent="0.2">
      <c r="B732" s="55"/>
      <c r="C732" s="55"/>
      <c r="D732" s="55"/>
      <c r="E732" s="55"/>
      <c r="F732" s="55"/>
      <c r="G732" s="55"/>
      <c r="H732" s="55"/>
      <c r="I732" s="55"/>
      <c r="J732" s="55"/>
      <c r="K732" s="55"/>
      <c r="L732" s="55"/>
      <c r="M732" s="55"/>
      <c r="N732" s="55"/>
      <c r="O732" s="55"/>
      <c r="P732" s="55"/>
      <c r="Q732" s="55"/>
      <c r="R732" s="55"/>
      <c r="S732" s="55"/>
      <c r="T732" s="55"/>
      <c r="U732" s="55"/>
      <c r="V732" s="55"/>
      <c r="W732" s="55"/>
      <c r="X732" s="55"/>
      <c r="Y732" s="55"/>
      <c r="Z732" s="55"/>
      <c r="AA732" s="55"/>
      <c r="AB732" s="55"/>
      <c r="AC732" s="55"/>
      <c r="AD732" s="55"/>
      <c r="AE732" s="55"/>
      <c r="AF732" s="55"/>
      <c r="AG732" s="55"/>
      <c r="AH732" s="55"/>
      <c r="AI732" s="55"/>
      <c r="AJ732" s="55"/>
      <c r="AK732" s="55"/>
      <c r="AL732" s="55"/>
      <c r="AM732" s="55"/>
      <c r="AN732" s="55"/>
      <c r="AO732" s="55"/>
      <c r="AP732" s="55"/>
      <c r="AQ732" s="55"/>
      <c r="AR732" s="55"/>
      <c r="AS732" s="55"/>
      <c r="AT732" s="55"/>
      <c r="AU732" s="55"/>
      <c r="AV732" s="55"/>
      <c r="AW732" s="55"/>
      <c r="AX732" s="55"/>
      <c r="AY732" s="55"/>
      <c r="AZ732" s="55"/>
      <c r="BA732" s="55"/>
      <c r="BB732" s="55"/>
      <c r="BC732" s="55"/>
      <c r="BD732" s="55"/>
      <c r="BE732" s="55"/>
      <c r="BF732" s="55"/>
      <c r="BG732" s="55"/>
      <c r="BH732" s="55"/>
      <c r="BI732" s="55"/>
      <c r="BJ732" s="55"/>
      <c r="BK732" s="55"/>
      <c r="BL732" s="55"/>
      <c r="BM732" s="55"/>
      <c r="BN732" s="55"/>
      <c r="BO732" s="55"/>
      <c r="BP732" s="55"/>
      <c r="BQ732" s="55"/>
      <c r="BR732" s="55"/>
      <c r="BS732" s="55"/>
      <c r="BT732" s="55"/>
      <c r="BU732" s="55"/>
      <c r="BV732" s="55"/>
    </row>
    <row r="733" spans="2:74" ht="11.45" hidden="1" customHeight="1" outlineLevel="1" x14ac:dyDescent="0.2">
      <c r="B733" s="55"/>
      <c r="C733" s="55"/>
      <c r="D733" s="55"/>
      <c r="E733" s="55"/>
      <c r="F733" s="55"/>
      <c r="G733" s="55"/>
      <c r="H733" s="55"/>
      <c r="I733" s="55"/>
      <c r="J733" s="55"/>
      <c r="K733" s="55"/>
      <c r="L733" s="55"/>
      <c r="M733" s="55"/>
      <c r="N733" s="55"/>
      <c r="O733" s="55"/>
      <c r="P733" s="55"/>
      <c r="Q733" s="55"/>
      <c r="R733" s="55"/>
      <c r="S733" s="55"/>
      <c r="T733" s="55"/>
      <c r="U733" s="55"/>
      <c r="V733" s="55"/>
      <c r="W733" s="55"/>
      <c r="X733" s="55"/>
      <c r="Y733" s="55"/>
      <c r="Z733" s="55"/>
      <c r="AA733" s="55"/>
      <c r="AB733" s="55"/>
      <c r="AC733" s="55"/>
      <c r="AD733" s="55"/>
      <c r="AE733" s="55"/>
      <c r="AF733" s="55"/>
      <c r="AG733" s="55"/>
      <c r="AH733" s="55"/>
      <c r="AI733" s="55"/>
      <c r="AJ733" s="55"/>
      <c r="AK733" s="55"/>
      <c r="AL733" s="55"/>
      <c r="AM733" s="55"/>
      <c r="AN733" s="55"/>
      <c r="AO733" s="55"/>
      <c r="AP733" s="55"/>
      <c r="AQ733" s="55"/>
      <c r="AR733" s="55"/>
      <c r="AS733" s="55"/>
      <c r="AT733" s="55"/>
      <c r="AU733" s="55"/>
      <c r="AV733" s="55"/>
      <c r="AW733" s="55"/>
      <c r="AX733" s="55"/>
      <c r="AY733" s="55"/>
      <c r="AZ733" s="55"/>
      <c r="BA733" s="55"/>
      <c r="BB733" s="55"/>
      <c r="BC733" s="55"/>
      <c r="BD733" s="55"/>
      <c r="BE733" s="55"/>
      <c r="BF733" s="55"/>
      <c r="BG733" s="55"/>
      <c r="BH733" s="55"/>
      <c r="BI733" s="55"/>
      <c r="BJ733" s="55"/>
      <c r="BK733" s="55"/>
      <c r="BL733" s="55"/>
      <c r="BM733" s="55"/>
      <c r="BN733" s="55"/>
      <c r="BO733" s="55"/>
      <c r="BP733" s="55"/>
      <c r="BQ733" s="55"/>
      <c r="BR733" s="55"/>
      <c r="BS733" s="55"/>
      <c r="BT733" s="55"/>
      <c r="BU733" s="55"/>
      <c r="BV733" s="55"/>
    </row>
    <row r="734" spans="2:74" ht="11.45" hidden="1" customHeight="1" outlineLevel="1" x14ac:dyDescent="0.2">
      <c r="B734" s="55"/>
      <c r="C734" s="55"/>
      <c r="D734" s="55"/>
      <c r="E734" s="55"/>
      <c r="F734" s="55"/>
      <c r="G734" s="55"/>
      <c r="H734" s="55"/>
      <c r="I734" s="55"/>
      <c r="J734" s="55"/>
      <c r="K734" s="55"/>
      <c r="L734" s="55"/>
      <c r="M734" s="55"/>
      <c r="N734" s="55"/>
      <c r="O734" s="55"/>
      <c r="P734" s="55"/>
      <c r="Q734" s="55"/>
      <c r="R734" s="55"/>
      <c r="S734" s="55"/>
      <c r="T734" s="55"/>
      <c r="U734" s="55"/>
      <c r="V734" s="55"/>
      <c r="W734" s="55"/>
      <c r="X734" s="55"/>
      <c r="Y734" s="55"/>
      <c r="Z734" s="55"/>
      <c r="AA734" s="55"/>
      <c r="AB734" s="55"/>
      <c r="AC734" s="55"/>
      <c r="AD734" s="55"/>
      <c r="AE734" s="55"/>
      <c r="AF734" s="55"/>
      <c r="AG734" s="55"/>
      <c r="AH734" s="55"/>
      <c r="AI734" s="55"/>
      <c r="AJ734" s="55"/>
      <c r="AK734" s="55"/>
      <c r="AL734" s="55"/>
      <c r="AM734" s="55"/>
      <c r="AN734" s="55"/>
      <c r="AO734" s="55"/>
      <c r="AP734" s="55"/>
      <c r="AQ734" s="55"/>
      <c r="AR734" s="55"/>
      <c r="AS734" s="55"/>
      <c r="AT734" s="55"/>
      <c r="AU734" s="55"/>
      <c r="AV734" s="55"/>
      <c r="AW734" s="55"/>
      <c r="AX734" s="55"/>
      <c r="AY734" s="55"/>
      <c r="AZ734" s="55"/>
      <c r="BA734" s="55"/>
      <c r="BB734" s="55"/>
      <c r="BC734" s="55"/>
      <c r="BD734" s="55"/>
      <c r="BE734" s="55"/>
      <c r="BF734" s="55"/>
      <c r="BG734" s="55"/>
      <c r="BH734" s="55"/>
      <c r="BI734" s="55"/>
      <c r="BJ734" s="55"/>
      <c r="BK734" s="55"/>
      <c r="BL734" s="55"/>
      <c r="BM734" s="55"/>
      <c r="BN734" s="55"/>
      <c r="BO734" s="55"/>
      <c r="BP734" s="55"/>
      <c r="BQ734" s="55"/>
      <c r="BR734" s="55"/>
      <c r="BS734" s="55"/>
      <c r="BT734" s="55"/>
      <c r="BU734" s="55"/>
      <c r="BV734" s="55"/>
    </row>
    <row r="735" spans="2:74" ht="11.45" hidden="1" customHeight="1" outlineLevel="1" x14ac:dyDescent="0.2">
      <c r="B735" s="55"/>
      <c r="C735" s="55"/>
      <c r="D735" s="55"/>
      <c r="E735" s="55"/>
      <c r="F735" s="55"/>
      <c r="G735" s="55"/>
      <c r="H735" s="55"/>
      <c r="I735" s="55"/>
      <c r="J735" s="55"/>
      <c r="K735" s="55"/>
      <c r="L735" s="55"/>
      <c r="M735" s="55"/>
      <c r="N735" s="55"/>
      <c r="O735" s="55"/>
      <c r="P735" s="55"/>
      <c r="Q735" s="55"/>
      <c r="R735" s="55"/>
      <c r="S735" s="55"/>
      <c r="T735" s="55"/>
      <c r="U735" s="55"/>
      <c r="V735" s="55"/>
      <c r="W735" s="55"/>
      <c r="X735" s="55"/>
      <c r="Y735" s="55"/>
      <c r="Z735" s="55"/>
      <c r="AA735" s="55"/>
      <c r="AB735" s="55"/>
      <c r="AC735" s="55"/>
      <c r="AD735" s="55"/>
      <c r="AE735" s="55"/>
      <c r="AF735" s="55"/>
      <c r="AG735" s="55"/>
      <c r="AH735" s="55"/>
      <c r="AI735" s="55"/>
      <c r="AJ735" s="55"/>
      <c r="AK735" s="55"/>
      <c r="AL735" s="55"/>
      <c r="AM735" s="55"/>
      <c r="AN735" s="55"/>
      <c r="AO735" s="55"/>
      <c r="AP735" s="55"/>
      <c r="AQ735" s="55"/>
      <c r="AR735" s="55"/>
      <c r="AS735" s="55"/>
      <c r="AT735" s="55"/>
      <c r="AU735" s="55"/>
      <c r="AV735" s="55"/>
      <c r="AW735" s="55"/>
      <c r="AX735" s="55"/>
      <c r="AY735" s="55"/>
      <c r="AZ735" s="55"/>
      <c r="BA735" s="55"/>
      <c r="BB735" s="55"/>
      <c r="BC735" s="55"/>
      <c r="BD735" s="55"/>
      <c r="BE735" s="55"/>
      <c r="BF735" s="55"/>
      <c r="BG735" s="55"/>
      <c r="BH735" s="55"/>
      <c r="BI735" s="55"/>
      <c r="BJ735" s="55"/>
      <c r="BK735" s="55"/>
      <c r="BL735" s="55"/>
      <c r="BM735" s="55"/>
      <c r="BN735" s="55"/>
      <c r="BO735" s="55"/>
      <c r="BP735" s="55"/>
      <c r="BQ735" s="55"/>
      <c r="BR735" s="55"/>
      <c r="BS735" s="55"/>
      <c r="BT735" s="55"/>
      <c r="BU735" s="55"/>
      <c r="BV735" s="55"/>
    </row>
    <row r="736" spans="2:74" ht="11.45" hidden="1" customHeight="1" outlineLevel="1" x14ac:dyDescent="0.2">
      <c r="B736" s="55"/>
      <c r="C736" s="55"/>
      <c r="D736" s="55"/>
      <c r="E736" s="55"/>
      <c r="F736" s="55"/>
      <c r="G736" s="55"/>
      <c r="H736" s="55"/>
      <c r="I736" s="55"/>
      <c r="J736" s="55"/>
      <c r="K736" s="55"/>
      <c r="L736" s="55"/>
      <c r="M736" s="55"/>
      <c r="N736" s="55"/>
      <c r="O736" s="55"/>
      <c r="P736" s="55"/>
      <c r="Q736" s="55"/>
      <c r="R736" s="55"/>
      <c r="S736" s="55"/>
      <c r="T736" s="55"/>
      <c r="U736" s="55"/>
      <c r="V736" s="55"/>
      <c r="W736" s="55"/>
      <c r="X736" s="55"/>
      <c r="Y736" s="55"/>
      <c r="Z736" s="55"/>
      <c r="AA736" s="55"/>
      <c r="AB736" s="55"/>
      <c r="AC736" s="55"/>
      <c r="AD736" s="55"/>
      <c r="AE736" s="55"/>
      <c r="AF736" s="55"/>
      <c r="AG736" s="55"/>
      <c r="AH736" s="55"/>
      <c r="AI736" s="55"/>
      <c r="AJ736" s="55"/>
      <c r="AK736" s="55"/>
      <c r="AL736" s="55"/>
      <c r="AM736" s="55"/>
      <c r="AN736" s="55"/>
      <c r="AO736" s="55"/>
      <c r="AP736" s="55"/>
      <c r="AQ736" s="55"/>
      <c r="AR736" s="55"/>
      <c r="AS736" s="55"/>
      <c r="AT736" s="55"/>
      <c r="AU736" s="55"/>
      <c r="AV736" s="55"/>
      <c r="AW736" s="55"/>
      <c r="AX736" s="55"/>
      <c r="AY736" s="55"/>
      <c r="AZ736" s="55"/>
      <c r="BA736" s="55"/>
      <c r="BB736" s="55"/>
      <c r="BC736" s="55"/>
      <c r="BD736" s="55"/>
      <c r="BE736" s="55"/>
      <c r="BF736" s="55"/>
      <c r="BG736" s="55"/>
      <c r="BH736" s="55"/>
      <c r="BI736" s="55"/>
      <c r="BJ736" s="55"/>
      <c r="BK736" s="55"/>
      <c r="BL736" s="55"/>
      <c r="BM736" s="55"/>
      <c r="BN736" s="55"/>
      <c r="BO736" s="55"/>
      <c r="BP736" s="55"/>
      <c r="BQ736" s="55"/>
      <c r="BR736" s="55"/>
      <c r="BS736" s="55"/>
      <c r="BT736" s="55"/>
      <c r="BU736" s="55"/>
      <c r="BV736" s="55"/>
    </row>
    <row r="737" spans="1:80" ht="11.45" hidden="1" customHeight="1" outlineLevel="1" x14ac:dyDescent="0.2">
      <c r="B737" s="55"/>
      <c r="C737" s="55"/>
      <c r="D737" s="55"/>
      <c r="E737" s="55"/>
      <c r="F737" s="55"/>
      <c r="G737" s="55"/>
      <c r="H737" s="55"/>
      <c r="I737" s="55"/>
      <c r="J737" s="55"/>
      <c r="K737" s="55"/>
      <c r="L737" s="55"/>
      <c r="M737" s="55"/>
      <c r="N737" s="55"/>
      <c r="O737" s="55"/>
      <c r="P737" s="55"/>
      <c r="Q737" s="55"/>
      <c r="R737" s="55"/>
      <c r="S737" s="55"/>
      <c r="T737" s="55"/>
      <c r="U737" s="55"/>
      <c r="V737" s="55"/>
      <c r="W737" s="55"/>
      <c r="X737" s="55"/>
      <c r="Y737" s="55"/>
      <c r="Z737" s="55"/>
      <c r="AA737" s="55"/>
      <c r="AB737" s="55"/>
      <c r="AC737" s="55"/>
      <c r="AD737" s="55"/>
      <c r="AE737" s="55"/>
      <c r="AF737" s="55"/>
      <c r="AG737" s="55"/>
      <c r="AH737" s="55"/>
      <c r="AI737" s="55"/>
      <c r="AJ737" s="55"/>
      <c r="AK737" s="55"/>
      <c r="AL737" s="55"/>
      <c r="AM737" s="55"/>
      <c r="AN737" s="55"/>
      <c r="AO737" s="55"/>
      <c r="AP737" s="55"/>
      <c r="AQ737" s="55"/>
      <c r="AR737" s="55"/>
      <c r="AS737" s="55"/>
      <c r="AT737" s="55"/>
      <c r="AU737" s="55"/>
      <c r="AV737" s="55"/>
      <c r="AW737" s="55"/>
      <c r="AX737" s="55"/>
      <c r="AY737" s="55"/>
      <c r="AZ737" s="55"/>
      <c r="BA737" s="55"/>
      <c r="BB737" s="55"/>
      <c r="BC737" s="55"/>
      <c r="BD737" s="55"/>
      <c r="BE737" s="55"/>
      <c r="BF737" s="55"/>
      <c r="BG737" s="55"/>
      <c r="BH737" s="55"/>
      <c r="BI737" s="55"/>
      <c r="BJ737" s="55"/>
      <c r="BK737" s="55"/>
      <c r="BL737" s="55"/>
      <c r="BM737" s="55"/>
      <c r="BN737" s="55"/>
      <c r="BO737" s="55"/>
      <c r="BP737" s="55"/>
      <c r="BQ737" s="55"/>
      <c r="BR737" s="55"/>
      <c r="BS737" s="55"/>
      <c r="BT737" s="55"/>
      <c r="BU737" s="55"/>
      <c r="BV737" s="55"/>
    </row>
    <row r="738" spans="1:80" ht="11.45" hidden="1" customHeight="1" outlineLevel="1" x14ac:dyDescent="0.2">
      <c r="B738" s="55"/>
      <c r="C738" s="55"/>
      <c r="D738" s="55"/>
      <c r="E738" s="55"/>
      <c r="F738" s="55"/>
      <c r="G738" s="55"/>
      <c r="H738" s="55"/>
      <c r="I738" s="55"/>
      <c r="J738" s="55"/>
      <c r="K738" s="55"/>
      <c r="L738" s="55"/>
      <c r="M738" s="55"/>
      <c r="N738" s="55"/>
      <c r="O738" s="55"/>
      <c r="P738" s="55"/>
      <c r="Q738" s="55"/>
      <c r="R738" s="55"/>
      <c r="S738" s="55"/>
      <c r="T738" s="55"/>
      <c r="U738" s="55"/>
      <c r="V738" s="55"/>
      <c r="W738" s="55"/>
      <c r="X738" s="55"/>
      <c r="Y738" s="55"/>
      <c r="Z738" s="55"/>
      <c r="AA738" s="55"/>
      <c r="AB738" s="55"/>
      <c r="AC738" s="55"/>
      <c r="AD738" s="55"/>
      <c r="AE738" s="55"/>
      <c r="AF738" s="55"/>
      <c r="AG738" s="55"/>
      <c r="AH738" s="55"/>
      <c r="AI738" s="55"/>
      <c r="AJ738" s="55"/>
      <c r="AK738" s="55"/>
      <c r="AL738" s="55"/>
      <c r="AM738" s="55"/>
      <c r="AN738" s="55"/>
      <c r="AO738" s="55"/>
      <c r="AP738" s="55"/>
      <c r="AQ738" s="55"/>
      <c r="AR738" s="55"/>
      <c r="AS738" s="55"/>
      <c r="AT738" s="55"/>
      <c r="AU738" s="55"/>
      <c r="AV738" s="55"/>
      <c r="AW738" s="55"/>
      <c r="AX738" s="55"/>
      <c r="AY738" s="55"/>
      <c r="AZ738" s="55"/>
      <c r="BA738" s="55"/>
      <c r="BB738" s="55"/>
      <c r="BC738" s="55"/>
      <c r="BD738" s="55"/>
      <c r="BE738" s="55"/>
      <c r="BF738" s="55"/>
      <c r="BG738" s="55"/>
      <c r="BH738" s="55"/>
      <c r="BI738" s="55"/>
      <c r="BJ738" s="55"/>
      <c r="BK738" s="55"/>
      <c r="BL738" s="55"/>
      <c r="BM738" s="55"/>
      <c r="BN738" s="55"/>
      <c r="BO738" s="55"/>
      <c r="BP738" s="55"/>
      <c r="BQ738" s="55"/>
      <c r="BR738" s="55"/>
      <c r="BS738" s="55"/>
      <c r="BT738" s="55"/>
      <c r="BU738" s="55"/>
      <c r="BV738" s="55"/>
    </row>
    <row r="739" spans="1:80" ht="11.45" hidden="1" customHeight="1" outlineLevel="1" x14ac:dyDescent="0.2">
      <c r="B739" s="55"/>
      <c r="C739" s="55"/>
      <c r="D739" s="55"/>
      <c r="E739" s="55"/>
      <c r="F739" s="55"/>
      <c r="G739" s="55"/>
      <c r="H739" s="55"/>
      <c r="I739" s="55"/>
      <c r="J739" s="55"/>
      <c r="K739" s="55"/>
      <c r="L739" s="55"/>
      <c r="M739" s="55"/>
      <c r="N739" s="55"/>
      <c r="O739" s="55"/>
      <c r="P739" s="55"/>
      <c r="Q739" s="55"/>
      <c r="R739" s="55"/>
      <c r="S739" s="55"/>
      <c r="T739" s="55"/>
      <c r="U739" s="55"/>
      <c r="V739" s="55"/>
      <c r="W739" s="55"/>
      <c r="X739" s="55"/>
      <c r="Y739" s="55"/>
      <c r="Z739" s="55"/>
      <c r="AA739" s="55"/>
      <c r="AB739" s="55"/>
      <c r="AC739" s="55"/>
      <c r="AD739" s="55"/>
      <c r="AE739" s="55"/>
      <c r="AF739" s="55"/>
      <c r="AG739" s="55"/>
      <c r="AH739" s="55"/>
      <c r="AI739" s="55"/>
      <c r="AJ739" s="55"/>
      <c r="AK739" s="55"/>
      <c r="AL739" s="55"/>
      <c r="AM739" s="55"/>
      <c r="AN739" s="55"/>
      <c r="AO739" s="55"/>
      <c r="AP739" s="55"/>
      <c r="AQ739" s="55"/>
      <c r="AR739" s="55"/>
      <c r="AS739" s="55"/>
      <c r="AT739" s="55"/>
      <c r="AU739" s="55"/>
      <c r="AV739" s="55"/>
      <c r="AW739" s="55"/>
      <c r="AX739" s="55"/>
      <c r="AY739" s="55"/>
      <c r="AZ739" s="55"/>
      <c r="BA739" s="55"/>
      <c r="BB739" s="55"/>
      <c r="BC739" s="55"/>
      <c r="BD739" s="55"/>
      <c r="BE739" s="55"/>
      <c r="BF739" s="55"/>
      <c r="BG739" s="55"/>
      <c r="BH739" s="55"/>
      <c r="BI739" s="55"/>
      <c r="BJ739" s="55"/>
      <c r="BK739" s="55"/>
      <c r="BL739" s="55"/>
      <c r="BM739" s="55"/>
      <c r="BN739" s="55"/>
      <c r="BO739" s="55"/>
      <c r="BP739" s="55"/>
      <c r="BQ739" s="55"/>
      <c r="BR739" s="55"/>
      <c r="BS739" s="55"/>
      <c r="BT739" s="55"/>
      <c r="BU739" s="55"/>
      <c r="BV739" s="55"/>
    </row>
    <row r="740" spans="1:80" ht="11.45" hidden="1" customHeight="1" outlineLevel="1" x14ac:dyDescent="0.2">
      <c r="B740" s="55"/>
      <c r="C740" s="55"/>
      <c r="D740" s="55"/>
      <c r="E740" s="55"/>
      <c r="F740" s="55"/>
      <c r="G740" s="55"/>
      <c r="H740" s="55"/>
      <c r="I740" s="55"/>
      <c r="J740" s="55"/>
      <c r="K740" s="55"/>
      <c r="L740" s="55"/>
      <c r="M740" s="55"/>
      <c r="N740" s="55"/>
      <c r="O740" s="55"/>
      <c r="P740" s="55"/>
      <c r="Q740" s="55"/>
      <c r="R740" s="55"/>
      <c r="S740" s="55"/>
      <c r="T740" s="55"/>
      <c r="U740" s="55"/>
      <c r="V740" s="55"/>
      <c r="W740" s="55"/>
      <c r="X740" s="55"/>
      <c r="Y740" s="55"/>
      <c r="Z740" s="55"/>
      <c r="AA740" s="55"/>
      <c r="AB740" s="55"/>
      <c r="AC740" s="55"/>
      <c r="AD740" s="55"/>
      <c r="AE740" s="55"/>
      <c r="AF740" s="55"/>
      <c r="AG740" s="55"/>
      <c r="AH740" s="55"/>
      <c r="AI740" s="55"/>
      <c r="AJ740" s="55"/>
      <c r="AK740" s="55"/>
      <c r="AL740" s="55"/>
      <c r="AM740" s="55"/>
      <c r="AN740" s="55"/>
      <c r="AO740" s="55"/>
      <c r="AP740" s="55"/>
      <c r="AQ740" s="55"/>
      <c r="AR740" s="55"/>
      <c r="AS740" s="55"/>
      <c r="AT740" s="55"/>
      <c r="AU740" s="55"/>
      <c r="AV740" s="55"/>
      <c r="AW740" s="55"/>
      <c r="AX740" s="55"/>
      <c r="AY740" s="55"/>
      <c r="AZ740" s="55"/>
      <c r="BA740" s="55"/>
      <c r="BB740" s="55"/>
      <c r="BC740" s="55"/>
      <c r="BD740" s="55"/>
      <c r="BE740" s="55"/>
      <c r="BF740" s="55"/>
      <c r="BG740" s="55"/>
      <c r="BH740" s="55"/>
      <c r="BI740" s="55"/>
      <c r="BJ740" s="55"/>
      <c r="BK740" s="55"/>
      <c r="BL740" s="55"/>
      <c r="BM740" s="55"/>
      <c r="BN740" s="55"/>
      <c r="BO740" s="55"/>
      <c r="BP740" s="55"/>
      <c r="BQ740" s="55"/>
      <c r="BR740" s="55"/>
      <c r="BS740" s="55"/>
      <c r="BT740" s="55"/>
      <c r="BU740" s="55"/>
      <c r="BV740" s="55"/>
    </row>
    <row r="741" spans="1:80" ht="11.45" hidden="1" customHeight="1" outlineLevel="1" x14ac:dyDescent="0.2">
      <c r="B741" s="55"/>
      <c r="C741" s="55"/>
      <c r="D741" s="55"/>
      <c r="E741" s="55"/>
      <c r="F741" s="55"/>
      <c r="G741" s="55"/>
      <c r="H741" s="55"/>
      <c r="I741" s="55"/>
      <c r="J741" s="55"/>
      <c r="K741" s="55"/>
      <c r="L741" s="55"/>
      <c r="M741" s="55"/>
      <c r="N741" s="55"/>
      <c r="O741" s="55"/>
      <c r="P741" s="55"/>
      <c r="Q741" s="55"/>
      <c r="R741" s="55"/>
      <c r="S741" s="55"/>
      <c r="T741" s="55"/>
      <c r="U741" s="55"/>
      <c r="V741" s="55"/>
      <c r="W741" s="55"/>
      <c r="X741" s="55"/>
      <c r="Y741" s="55"/>
      <c r="Z741" s="55"/>
      <c r="AA741" s="55"/>
      <c r="AB741" s="55"/>
      <c r="AC741" s="55"/>
      <c r="AD741" s="55"/>
      <c r="AE741" s="55"/>
      <c r="AF741" s="55"/>
      <c r="AG741" s="55"/>
      <c r="AH741" s="55"/>
      <c r="AI741" s="55"/>
      <c r="AJ741" s="55"/>
      <c r="AK741" s="55"/>
      <c r="AL741" s="55"/>
      <c r="AM741" s="55"/>
      <c r="AN741" s="55"/>
      <c r="AO741" s="55"/>
      <c r="AP741" s="55"/>
      <c r="AQ741" s="55"/>
      <c r="AR741" s="55"/>
      <c r="AS741" s="55"/>
      <c r="AT741" s="55"/>
      <c r="AU741" s="55"/>
      <c r="AV741" s="55"/>
      <c r="AW741" s="55"/>
      <c r="AX741" s="55"/>
      <c r="AY741" s="55"/>
      <c r="AZ741" s="55"/>
      <c r="BA741" s="55"/>
      <c r="BB741" s="55"/>
      <c r="BC741" s="55"/>
      <c r="BD741" s="55"/>
      <c r="BE741" s="55"/>
      <c r="BF741" s="55"/>
      <c r="BG741" s="55"/>
      <c r="BH741" s="55"/>
      <c r="BI741" s="55"/>
      <c r="BJ741" s="55"/>
      <c r="BK741" s="55"/>
      <c r="BL741" s="55"/>
      <c r="BM741" s="55"/>
      <c r="BN741" s="55"/>
      <c r="BO741" s="55"/>
      <c r="BP741" s="55"/>
      <c r="BQ741" s="55"/>
      <c r="BR741" s="55"/>
      <c r="BS741" s="55"/>
      <c r="BT741" s="55"/>
      <c r="BU741" s="55"/>
      <c r="BV741" s="55"/>
    </row>
    <row r="742" spans="1:80" ht="11.45" hidden="1" customHeight="1" outlineLevel="1" x14ac:dyDescent="0.2">
      <c r="B742" s="55"/>
      <c r="C742" s="55"/>
      <c r="D742" s="55"/>
      <c r="E742" s="55"/>
      <c r="F742" s="55"/>
      <c r="G742" s="55"/>
      <c r="H742" s="55"/>
      <c r="I742" s="55"/>
      <c r="J742" s="55"/>
      <c r="K742" s="55"/>
      <c r="L742" s="55"/>
      <c r="M742" s="55"/>
      <c r="N742" s="55"/>
      <c r="O742" s="55"/>
      <c r="P742" s="55"/>
      <c r="Q742" s="55"/>
      <c r="R742" s="55"/>
      <c r="S742" s="55"/>
      <c r="T742" s="55"/>
      <c r="U742" s="55"/>
      <c r="V742" s="55"/>
      <c r="W742" s="55"/>
      <c r="X742" s="55"/>
      <c r="Y742" s="55"/>
      <c r="Z742" s="55"/>
      <c r="AA742" s="55"/>
      <c r="AB742" s="55"/>
      <c r="AC742" s="55"/>
      <c r="AD742" s="55"/>
      <c r="AE742" s="55"/>
      <c r="AF742" s="55"/>
      <c r="AG742" s="55"/>
      <c r="AH742" s="55"/>
      <c r="AI742" s="55"/>
      <c r="AJ742" s="55"/>
      <c r="AK742" s="55"/>
      <c r="AL742" s="55"/>
      <c r="AM742" s="55"/>
      <c r="AN742" s="55"/>
      <c r="AO742" s="55"/>
      <c r="AP742" s="55"/>
      <c r="AQ742" s="55"/>
      <c r="AR742" s="55"/>
      <c r="AS742" s="55"/>
      <c r="AT742" s="55"/>
      <c r="AU742" s="55"/>
      <c r="AV742" s="55"/>
      <c r="AW742" s="55"/>
      <c r="AX742" s="55"/>
      <c r="AY742" s="55"/>
      <c r="AZ742" s="55"/>
      <c r="BA742" s="55"/>
      <c r="BB742" s="55"/>
      <c r="BC742" s="55"/>
      <c r="BD742" s="55"/>
      <c r="BE742" s="55"/>
      <c r="BF742" s="55"/>
      <c r="BG742" s="55"/>
      <c r="BH742" s="55"/>
      <c r="BI742" s="55"/>
      <c r="BJ742" s="55"/>
      <c r="BK742" s="55"/>
      <c r="BL742" s="55"/>
      <c r="BM742" s="55"/>
      <c r="BN742" s="55"/>
      <c r="BO742" s="55"/>
      <c r="BP742" s="55"/>
      <c r="BQ742" s="55"/>
      <c r="BR742" s="55"/>
      <c r="BS742" s="55"/>
      <c r="BT742" s="55"/>
      <c r="BU742" s="55"/>
      <c r="BV742" s="55"/>
    </row>
    <row r="743" spans="1:80" ht="11.45" hidden="1" customHeight="1" outlineLevel="1" x14ac:dyDescent="0.2">
      <c r="B743" s="55"/>
      <c r="C743" s="55"/>
      <c r="D743" s="55"/>
      <c r="E743" s="55"/>
      <c r="F743" s="55"/>
      <c r="G743" s="55"/>
      <c r="H743" s="55"/>
      <c r="I743" s="55"/>
      <c r="J743" s="55"/>
      <c r="K743" s="55"/>
      <c r="L743" s="55"/>
      <c r="M743" s="55"/>
      <c r="N743" s="55"/>
      <c r="O743" s="55"/>
      <c r="P743" s="55"/>
      <c r="Q743" s="55"/>
      <c r="R743" s="55"/>
      <c r="S743" s="55"/>
      <c r="T743" s="55"/>
      <c r="U743" s="55"/>
      <c r="V743" s="55"/>
      <c r="W743" s="55"/>
      <c r="X743" s="55"/>
      <c r="Y743" s="55"/>
      <c r="Z743" s="55"/>
      <c r="AA743" s="55"/>
      <c r="AB743" s="55"/>
      <c r="AC743" s="55"/>
      <c r="AD743" s="55"/>
      <c r="AE743" s="55"/>
      <c r="AF743" s="55"/>
      <c r="AG743" s="55"/>
      <c r="AH743" s="55"/>
      <c r="AI743" s="55"/>
      <c r="AJ743" s="55"/>
      <c r="AK743" s="55"/>
      <c r="AL743" s="55"/>
      <c r="AM743" s="55"/>
      <c r="AN743" s="55"/>
      <c r="AO743" s="55"/>
      <c r="AP743" s="55"/>
      <c r="AQ743" s="55"/>
      <c r="AR743" s="55"/>
      <c r="AS743" s="55"/>
      <c r="AT743" s="55"/>
      <c r="AU743" s="55"/>
      <c r="AV743" s="55"/>
      <c r="AW743" s="55"/>
      <c r="AX743" s="55"/>
      <c r="AY743" s="55"/>
      <c r="AZ743" s="55"/>
      <c r="BA743" s="55"/>
      <c r="BB743" s="55"/>
      <c r="BC743" s="55"/>
      <c r="BD743" s="55"/>
      <c r="BE743" s="55"/>
      <c r="BF743" s="55"/>
      <c r="BG743" s="55"/>
      <c r="BH743" s="55"/>
      <c r="BI743" s="55"/>
      <c r="BJ743" s="55"/>
      <c r="BK743" s="55"/>
      <c r="BL743" s="55"/>
      <c r="BM743" s="55"/>
      <c r="BN743" s="55"/>
      <c r="BO743" s="55"/>
      <c r="BP743" s="55"/>
      <c r="BQ743" s="55"/>
      <c r="BR743" s="55"/>
      <c r="BS743" s="55"/>
      <c r="BT743" s="55"/>
      <c r="BU743" s="55"/>
      <c r="BV743" s="55"/>
    </row>
    <row r="744" spans="1:80" ht="11.45" hidden="1" customHeight="1" outlineLevel="1" x14ac:dyDescent="0.2">
      <c r="B744" s="55"/>
      <c r="C744" s="55"/>
      <c r="D744" s="55"/>
      <c r="E744" s="55"/>
      <c r="F744" s="55"/>
      <c r="G744" s="55"/>
      <c r="H744" s="55"/>
      <c r="I744" s="55"/>
      <c r="J744" s="55"/>
      <c r="K744" s="55"/>
      <c r="L744" s="55"/>
      <c r="M744" s="55"/>
      <c r="N744" s="55"/>
      <c r="O744" s="55"/>
      <c r="P744" s="55"/>
      <c r="Q744" s="55"/>
      <c r="R744" s="55"/>
      <c r="S744" s="55"/>
      <c r="T744" s="55"/>
      <c r="U744" s="55"/>
      <c r="V744" s="55"/>
      <c r="W744" s="55"/>
      <c r="X744" s="55"/>
      <c r="Y744" s="55"/>
      <c r="Z744" s="55"/>
      <c r="AA744" s="55"/>
      <c r="AB744" s="55"/>
      <c r="AC744" s="55"/>
      <c r="AD744" s="55"/>
      <c r="AE744" s="55"/>
      <c r="AF744" s="55"/>
      <c r="AG744" s="55"/>
      <c r="AH744" s="55"/>
      <c r="AI744" s="55"/>
      <c r="AJ744" s="55"/>
      <c r="AK744" s="55"/>
      <c r="AL744" s="55"/>
      <c r="AM744" s="55"/>
      <c r="AN744" s="55"/>
      <c r="AO744" s="55"/>
      <c r="AP744" s="55"/>
      <c r="AQ744" s="55"/>
      <c r="AR744" s="55"/>
      <c r="AS744" s="55"/>
      <c r="AT744" s="55"/>
      <c r="AU744" s="55"/>
      <c r="AV744" s="55"/>
      <c r="AW744" s="55"/>
      <c r="AX744" s="55"/>
      <c r="AY744" s="55"/>
      <c r="AZ744" s="55"/>
      <c r="BA744" s="55"/>
      <c r="BB744" s="55"/>
      <c r="BC744" s="55"/>
      <c r="BD744" s="55"/>
      <c r="BE744" s="55"/>
      <c r="BF744" s="55"/>
      <c r="BG744" s="55"/>
      <c r="BH744" s="55"/>
      <c r="BI744" s="55"/>
      <c r="BJ744" s="55"/>
      <c r="BK744" s="55"/>
      <c r="BL744" s="55"/>
      <c r="BM744" s="55"/>
      <c r="BN744" s="55"/>
      <c r="BO744" s="55"/>
      <c r="BP744" s="55"/>
      <c r="BQ744" s="55"/>
      <c r="BR744" s="55"/>
      <c r="BS744" s="55"/>
      <c r="BT744" s="55"/>
      <c r="BU744" s="55"/>
      <c r="BV744" s="55"/>
    </row>
    <row r="745" spans="1:80" ht="11.45" hidden="1" customHeight="1" outlineLevel="1" x14ac:dyDescent="0.2">
      <c r="B745" s="55"/>
      <c r="C745" s="55"/>
      <c r="D745" s="55"/>
      <c r="E745" s="55"/>
      <c r="F745" s="55"/>
      <c r="G745" s="55"/>
      <c r="H745" s="55"/>
      <c r="I745" s="55"/>
      <c r="J745" s="55"/>
      <c r="K745" s="55"/>
      <c r="L745" s="55"/>
      <c r="M745" s="55"/>
      <c r="N745" s="55"/>
      <c r="O745" s="55"/>
      <c r="P745" s="55"/>
      <c r="Q745" s="55"/>
      <c r="R745" s="55"/>
      <c r="S745" s="55"/>
      <c r="T745" s="55"/>
      <c r="U745" s="55"/>
      <c r="V745" s="55"/>
      <c r="W745" s="55"/>
      <c r="X745" s="55"/>
      <c r="Y745" s="55"/>
      <c r="Z745" s="55"/>
      <c r="AA745" s="55"/>
      <c r="AB745" s="55"/>
      <c r="AC745" s="55"/>
      <c r="AD745" s="55"/>
      <c r="AE745" s="55"/>
      <c r="AF745" s="55"/>
      <c r="AG745" s="55"/>
      <c r="AH745" s="55"/>
      <c r="AI745" s="55"/>
      <c r="AJ745" s="55"/>
      <c r="AK745" s="55"/>
      <c r="AL745" s="55"/>
      <c r="AM745" s="55"/>
      <c r="AN745" s="55"/>
      <c r="AO745" s="55"/>
      <c r="AP745" s="55"/>
      <c r="AQ745" s="55"/>
      <c r="AR745" s="55"/>
      <c r="AS745" s="55"/>
      <c r="AT745" s="55"/>
      <c r="AU745" s="55"/>
      <c r="AV745" s="55"/>
      <c r="AW745" s="55"/>
      <c r="AX745" s="55"/>
      <c r="AY745" s="55"/>
      <c r="AZ745" s="55"/>
      <c r="BA745" s="55"/>
      <c r="BB745" s="55"/>
      <c r="BC745" s="55"/>
      <c r="BD745" s="55"/>
      <c r="BE745" s="55"/>
      <c r="BF745" s="55"/>
      <c r="BG745" s="55"/>
      <c r="BH745" s="55"/>
      <c r="BI745" s="55"/>
      <c r="BJ745" s="55"/>
      <c r="BK745" s="55"/>
      <c r="BL745" s="55"/>
      <c r="BM745" s="55"/>
      <c r="BN745" s="55"/>
      <c r="BO745" s="55"/>
      <c r="BP745" s="55"/>
      <c r="BQ745" s="55"/>
      <c r="BR745" s="55"/>
      <c r="BS745" s="55"/>
      <c r="BT745" s="55"/>
      <c r="BU745" s="55"/>
      <c r="BV745" s="55"/>
    </row>
    <row r="747" spans="1:80" ht="11.45" customHeight="1" x14ac:dyDescent="0.2">
      <c r="A747" s="72" t="s">
        <v>647</v>
      </c>
      <c r="B747" s="85"/>
      <c r="C747" s="86"/>
      <c r="D747" s="86"/>
      <c r="E747" s="86"/>
      <c r="F747" s="86"/>
      <c r="G747" s="86"/>
      <c r="H747" s="86"/>
      <c r="I747" s="86"/>
      <c r="J747" s="86"/>
      <c r="K747" s="86"/>
      <c r="L747" s="86"/>
      <c r="M747" s="86"/>
      <c r="N747" s="86"/>
      <c r="O747" s="86"/>
      <c r="P747" s="86"/>
      <c r="Q747" s="86"/>
      <c r="R747" s="86"/>
      <c r="S747" s="86"/>
      <c r="T747" s="86"/>
      <c r="U747" s="86"/>
      <c r="V747" s="86"/>
      <c r="W747" s="86"/>
      <c r="X747" s="86"/>
      <c r="Y747" s="86"/>
      <c r="Z747" s="86"/>
      <c r="AA747" s="86"/>
      <c r="AB747" s="86"/>
      <c r="AC747" s="86"/>
      <c r="AD747" s="86"/>
      <c r="AE747" s="86"/>
      <c r="AF747" s="86"/>
      <c r="AG747" s="86"/>
      <c r="AH747" s="86"/>
      <c r="AI747" s="86"/>
      <c r="AJ747" s="86"/>
      <c r="AK747" s="86"/>
      <c r="AL747" s="86"/>
      <c r="AM747" s="86"/>
      <c r="AN747" s="86"/>
      <c r="AO747" s="86"/>
      <c r="AP747" s="86"/>
      <c r="AQ747" s="86"/>
      <c r="AR747" s="86"/>
      <c r="AS747" s="86"/>
      <c r="AT747" s="86"/>
      <c r="AU747" s="86"/>
      <c r="AV747" s="86"/>
      <c r="AW747" s="86"/>
      <c r="AX747" s="86"/>
      <c r="AY747" s="86"/>
      <c r="AZ747" s="86"/>
      <c r="BA747" s="86"/>
      <c r="BB747" s="86"/>
      <c r="BC747" s="86"/>
      <c r="BD747" s="86"/>
      <c r="BE747" s="86"/>
      <c r="BF747" s="86"/>
      <c r="BG747" s="86"/>
      <c r="BH747" s="86"/>
      <c r="BI747" s="86"/>
      <c r="BJ747" s="86"/>
      <c r="BK747" s="86"/>
      <c r="BL747" s="86"/>
      <c r="BM747" s="86"/>
      <c r="BN747" s="86"/>
      <c r="BO747" s="86"/>
      <c r="BP747" s="86"/>
      <c r="BQ747" s="86"/>
      <c r="BR747" s="87"/>
      <c r="BS747" s="87"/>
      <c r="BT747" s="87"/>
      <c r="BU747" s="87"/>
      <c r="BV747" s="87"/>
      <c r="BW747" s="87"/>
      <c r="BX747" s="87"/>
      <c r="BY747" s="87"/>
      <c r="BZ747" s="87"/>
      <c r="CA747" s="87"/>
      <c r="CB747" s="87"/>
    </row>
    <row r="748" spans="1:80" ht="11.45" customHeight="1" x14ac:dyDescent="0.2">
      <c r="A748" s="73" t="s">
        <v>667</v>
      </c>
      <c r="B748" s="85"/>
      <c r="C748" s="86"/>
      <c r="D748" s="86"/>
      <c r="E748" s="86"/>
      <c r="F748" s="86"/>
      <c r="G748" s="86"/>
      <c r="H748" s="86"/>
      <c r="I748" s="86"/>
      <c r="J748" s="86"/>
      <c r="K748" s="86"/>
      <c r="L748" s="86"/>
      <c r="M748" s="86"/>
      <c r="N748" s="86"/>
      <c r="O748" s="86"/>
      <c r="P748" s="86"/>
      <c r="Q748" s="86"/>
      <c r="R748" s="86"/>
      <c r="S748" s="86"/>
      <c r="T748" s="86"/>
      <c r="U748" s="86"/>
      <c r="V748" s="86"/>
      <c r="W748" s="86"/>
      <c r="X748" s="86"/>
      <c r="Y748" s="86"/>
      <c r="Z748" s="86"/>
      <c r="AA748" s="86"/>
      <c r="AB748" s="86"/>
      <c r="AC748" s="86"/>
      <c r="AD748" s="86"/>
      <c r="AE748" s="86"/>
      <c r="AF748" s="86"/>
      <c r="AG748" s="86"/>
      <c r="AH748" s="86"/>
      <c r="AI748" s="86"/>
      <c r="AJ748" s="86"/>
      <c r="AK748" s="86"/>
      <c r="AL748" s="86"/>
      <c r="AM748" s="86"/>
      <c r="AN748" s="86"/>
      <c r="AO748" s="86"/>
      <c r="AP748" s="86"/>
      <c r="AQ748" s="86"/>
      <c r="AR748" s="86"/>
      <c r="AS748" s="86"/>
      <c r="AT748" s="86"/>
      <c r="AU748" s="86"/>
      <c r="AV748" s="86"/>
      <c r="AW748" s="86"/>
      <c r="AX748" s="86"/>
      <c r="AY748" s="86"/>
      <c r="AZ748" s="86"/>
      <c r="BA748" s="86"/>
      <c r="BB748" s="86"/>
      <c r="BC748" s="86"/>
      <c r="BD748" s="86"/>
      <c r="BE748" s="86"/>
      <c r="BF748" s="86"/>
      <c r="BG748" s="86"/>
      <c r="BH748" s="86"/>
      <c r="BI748" s="86"/>
      <c r="BJ748" s="86"/>
      <c r="BK748" s="86"/>
      <c r="BL748" s="86"/>
      <c r="BM748" s="86"/>
      <c r="BN748" s="86"/>
      <c r="BO748" s="86"/>
      <c r="BP748" s="86"/>
      <c r="BQ748" s="86"/>
      <c r="BR748" s="87"/>
      <c r="BS748" s="87"/>
      <c r="BT748" s="87"/>
      <c r="BU748" s="87"/>
      <c r="BV748" s="87"/>
      <c r="BW748" s="87"/>
      <c r="BX748" s="87"/>
      <c r="BY748" s="87"/>
      <c r="BZ748" s="87"/>
      <c r="CA748" s="87"/>
      <c r="CB748" s="87"/>
    </row>
    <row r="749" spans="1:80" ht="11.45" customHeight="1" x14ac:dyDescent="0.2">
      <c r="A749" s="74" t="s">
        <v>668</v>
      </c>
      <c r="B749" s="85"/>
      <c r="C749" s="86"/>
      <c r="D749" s="86"/>
      <c r="E749" s="86"/>
      <c r="F749" s="86"/>
      <c r="G749" s="86"/>
      <c r="H749" s="86"/>
      <c r="I749" s="86"/>
      <c r="J749" s="86"/>
      <c r="K749" s="86"/>
      <c r="L749" s="86"/>
      <c r="M749" s="86"/>
      <c r="N749" s="86"/>
      <c r="O749" s="86"/>
      <c r="P749" s="86"/>
      <c r="Q749" s="86"/>
      <c r="R749" s="86"/>
      <c r="S749" s="86"/>
      <c r="T749" s="86"/>
      <c r="U749" s="86"/>
      <c r="V749" s="86"/>
      <c r="W749" s="86"/>
      <c r="X749" s="86"/>
      <c r="Y749" s="86"/>
      <c r="Z749" s="86"/>
      <c r="AA749" s="86"/>
      <c r="AB749" s="86"/>
      <c r="AC749" s="86"/>
      <c r="AD749" s="86"/>
      <c r="AE749" s="86"/>
      <c r="AF749" s="86"/>
      <c r="AG749" s="86"/>
      <c r="AH749" s="86"/>
      <c r="AI749" s="86"/>
      <c r="AJ749" s="86"/>
      <c r="AK749" s="86"/>
      <c r="AL749" s="86"/>
      <c r="AM749" s="86"/>
      <c r="AN749" s="86"/>
      <c r="AO749" s="86"/>
      <c r="AP749" s="86"/>
      <c r="AQ749" s="86"/>
      <c r="AR749" s="86"/>
      <c r="AS749" s="86"/>
      <c r="AT749" s="86"/>
      <c r="AU749" s="86"/>
      <c r="AV749" s="86"/>
      <c r="AW749" s="86"/>
      <c r="AX749" s="86"/>
      <c r="AY749" s="86"/>
      <c r="AZ749" s="86"/>
      <c r="BA749" s="86"/>
      <c r="BB749" s="86"/>
      <c r="BC749" s="86"/>
      <c r="BD749" s="86"/>
      <c r="BE749" s="86"/>
      <c r="BF749" s="86"/>
      <c r="BG749" s="86"/>
      <c r="BH749" s="86"/>
      <c r="BI749" s="86"/>
      <c r="BJ749" s="86"/>
      <c r="BK749" s="86"/>
      <c r="BL749" s="86"/>
      <c r="BM749" s="86"/>
      <c r="BN749" s="86"/>
      <c r="BO749" s="86"/>
      <c r="BP749" s="86"/>
      <c r="BQ749" s="86"/>
      <c r="BR749" s="87"/>
      <c r="BS749" s="87"/>
      <c r="BT749" s="87"/>
      <c r="BU749" s="87"/>
      <c r="BV749" s="87"/>
      <c r="BW749" s="87"/>
      <c r="BX749" s="87"/>
      <c r="BY749" s="87"/>
      <c r="BZ749" s="87"/>
      <c r="CA749" s="87"/>
      <c r="CB749" s="87"/>
    </row>
    <row r="750" spans="1:80" ht="11.45" customHeight="1" x14ac:dyDescent="0.2">
      <c r="A750" s="75" t="s">
        <v>669</v>
      </c>
      <c r="B750" s="85"/>
      <c r="C750" s="86"/>
      <c r="D750" s="86"/>
      <c r="E750" s="86"/>
      <c r="F750" s="86"/>
      <c r="G750" s="86"/>
      <c r="H750" s="86"/>
      <c r="I750" s="86"/>
      <c r="J750" s="86"/>
      <c r="K750" s="86"/>
      <c r="L750" s="86"/>
      <c r="M750" s="86"/>
      <c r="N750" s="86"/>
      <c r="O750" s="86"/>
      <c r="P750" s="86"/>
      <c r="Q750" s="86"/>
      <c r="R750" s="86"/>
      <c r="S750" s="86"/>
      <c r="T750" s="86"/>
      <c r="U750" s="86"/>
      <c r="V750" s="86"/>
      <c r="W750" s="86"/>
      <c r="X750" s="86"/>
      <c r="Y750" s="86"/>
      <c r="Z750" s="86"/>
      <c r="AA750" s="86"/>
      <c r="AB750" s="86"/>
      <c r="AC750" s="86"/>
      <c r="AD750" s="86"/>
      <c r="AE750" s="86"/>
      <c r="AF750" s="86"/>
      <c r="AG750" s="86"/>
      <c r="AH750" s="86"/>
      <c r="AI750" s="86"/>
      <c r="AJ750" s="86"/>
      <c r="AK750" s="86"/>
      <c r="AL750" s="86"/>
      <c r="AM750" s="86"/>
      <c r="AN750" s="86"/>
      <c r="AO750" s="86"/>
      <c r="AP750" s="86"/>
      <c r="AQ750" s="86"/>
      <c r="AR750" s="86"/>
      <c r="AS750" s="86"/>
      <c r="AT750" s="86"/>
      <c r="AU750" s="86"/>
      <c r="AV750" s="86"/>
      <c r="AW750" s="86"/>
      <c r="AX750" s="86"/>
      <c r="AY750" s="86"/>
      <c r="AZ750" s="86"/>
      <c r="BA750" s="86"/>
      <c r="BB750" s="86"/>
      <c r="BC750" s="86"/>
      <c r="BD750" s="86"/>
      <c r="BE750" s="86"/>
      <c r="BF750" s="86"/>
      <c r="BG750" s="86"/>
      <c r="BH750" s="86"/>
      <c r="BI750" s="86"/>
      <c r="BJ750" s="86"/>
      <c r="BK750" s="86"/>
      <c r="BL750" s="86"/>
      <c r="BM750" s="86"/>
      <c r="BN750" s="86"/>
      <c r="BO750" s="86"/>
      <c r="BP750" s="86"/>
      <c r="BQ750" s="86"/>
      <c r="BR750" s="87"/>
      <c r="BS750" s="87"/>
      <c r="BT750" s="87"/>
      <c r="BU750" s="87"/>
      <c r="BV750" s="87"/>
      <c r="BW750" s="87"/>
      <c r="BX750" s="87"/>
      <c r="BY750" s="87"/>
      <c r="BZ750" s="87"/>
      <c r="CA750" s="87"/>
      <c r="CB750" s="87"/>
    </row>
    <row r="751" spans="1:80" ht="11.45" customHeight="1" x14ac:dyDescent="0.2">
      <c r="A751" s="76" t="s">
        <v>670</v>
      </c>
      <c r="B751" s="85"/>
      <c r="C751" s="86"/>
      <c r="D751" s="86"/>
      <c r="E751" s="86"/>
      <c r="F751" s="86"/>
      <c r="G751" s="86"/>
      <c r="H751" s="86"/>
      <c r="I751" s="86"/>
      <c r="J751" s="86"/>
      <c r="K751" s="86"/>
      <c r="L751" s="86"/>
      <c r="M751" s="86"/>
      <c r="N751" s="86"/>
      <c r="O751" s="86"/>
      <c r="P751" s="86"/>
      <c r="Q751" s="86"/>
      <c r="R751" s="86"/>
      <c r="S751" s="86"/>
      <c r="T751" s="86"/>
      <c r="U751" s="86"/>
      <c r="V751" s="86"/>
      <c r="W751" s="86"/>
      <c r="X751" s="86"/>
      <c r="Y751" s="86"/>
      <c r="Z751" s="86"/>
      <c r="AA751" s="86"/>
      <c r="AB751" s="86"/>
      <c r="AC751" s="86"/>
      <c r="AD751" s="86"/>
      <c r="AE751" s="86"/>
      <c r="AF751" s="86"/>
      <c r="AG751" s="86"/>
      <c r="AH751" s="86"/>
      <c r="AI751" s="86"/>
      <c r="AJ751" s="86"/>
      <c r="AK751" s="86"/>
      <c r="AL751" s="86"/>
      <c r="AM751" s="86"/>
      <c r="AN751" s="86"/>
      <c r="AO751" s="86"/>
      <c r="AP751" s="86"/>
      <c r="AQ751" s="86"/>
      <c r="AR751" s="86"/>
      <c r="AS751" s="86"/>
      <c r="AT751" s="86"/>
      <c r="AU751" s="86"/>
      <c r="AV751" s="86"/>
      <c r="AW751" s="86"/>
      <c r="AX751" s="86"/>
      <c r="AY751" s="86"/>
      <c r="AZ751" s="86"/>
      <c r="BA751" s="86"/>
      <c r="BB751" s="86"/>
      <c r="BC751" s="86"/>
      <c r="BD751" s="86"/>
      <c r="BE751" s="86"/>
      <c r="BF751" s="86"/>
      <c r="BG751" s="86"/>
      <c r="BH751" s="86"/>
      <c r="BI751" s="86"/>
      <c r="BJ751" s="86"/>
      <c r="BK751" s="86"/>
      <c r="BL751" s="86"/>
      <c r="BM751" s="86"/>
      <c r="BN751" s="86"/>
      <c r="BO751" s="86"/>
      <c r="BP751" s="86"/>
      <c r="BQ751" s="86"/>
      <c r="BR751" s="87"/>
      <c r="BS751" s="87"/>
      <c r="BT751" s="87"/>
      <c r="BU751" s="87"/>
      <c r="BV751" s="87"/>
      <c r="BW751" s="87"/>
      <c r="BX751" s="87"/>
      <c r="BY751" s="87"/>
      <c r="BZ751" s="87"/>
      <c r="CA751" s="87"/>
      <c r="CB751" s="87"/>
    </row>
    <row r="752" spans="1:80" ht="11.45" customHeight="1" x14ac:dyDescent="0.2">
      <c r="A752" s="77" t="s">
        <v>671</v>
      </c>
      <c r="B752" s="85"/>
      <c r="C752" s="86"/>
      <c r="D752" s="86"/>
      <c r="E752" s="86"/>
      <c r="F752" s="86"/>
      <c r="G752" s="86"/>
      <c r="H752" s="86"/>
      <c r="I752" s="86"/>
      <c r="J752" s="86"/>
      <c r="K752" s="86"/>
      <c r="L752" s="86"/>
      <c r="M752" s="86"/>
      <c r="N752" s="86"/>
      <c r="O752" s="86"/>
      <c r="P752" s="86"/>
      <c r="Q752" s="86"/>
      <c r="R752" s="86"/>
      <c r="S752" s="86"/>
      <c r="T752" s="86"/>
      <c r="U752" s="86"/>
      <c r="V752" s="86"/>
      <c r="W752" s="86"/>
      <c r="X752" s="86"/>
      <c r="Y752" s="86"/>
      <c r="Z752" s="86"/>
      <c r="AA752" s="86"/>
      <c r="AB752" s="86"/>
      <c r="AC752" s="86"/>
      <c r="AD752" s="86"/>
      <c r="AE752" s="86"/>
      <c r="AF752" s="86"/>
      <c r="AG752" s="86"/>
      <c r="AH752" s="86"/>
      <c r="AI752" s="86"/>
      <c r="AJ752" s="86"/>
      <c r="AK752" s="86"/>
      <c r="AL752" s="86"/>
      <c r="AM752" s="86"/>
      <c r="AN752" s="86"/>
      <c r="AO752" s="86"/>
      <c r="AP752" s="86"/>
      <c r="AQ752" s="86"/>
      <c r="AR752" s="86"/>
      <c r="AS752" s="86"/>
      <c r="AT752" s="86"/>
      <c r="AU752" s="86"/>
      <c r="AV752" s="86"/>
      <c r="AW752" s="86"/>
      <c r="AX752" s="86"/>
      <c r="AY752" s="86"/>
      <c r="AZ752" s="86"/>
      <c r="BA752" s="86"/>
      <c r="BB752" s="86"/>
      <c r="BC752" s="86"/>
      <c r="BD752" s="86"/>
      <c r="BE752" s="86"/>
      <c r="BF752" s="86"/>
      <c r="BG752" s="86"/>
      <c r="BH752" s="86"/>
      <c r="BI752" s="86"/>
      <c r="BJ752" s="86"/>
      <c r="BK752" s="86"/>
      <c r="BL752" s="86"/>
      <c r="BM752" s="86"/>
      <c r="BN752" s="86"/>
      <c r="BO752" s="86"/>
      <c r="BP752" s="86"/>
      <c r="BQ752" s="86"/>
      <c r="BR752" s="87"/>
      <c r="BS752" s="87"/>
      <c r="BT752" s="87"/>
      <c r="BU752" s="87"/>
      <c r="BV752" s="87"/>
      <c r="BW752" s="87"/>
      <c r="BX752" s="87"/>
      <c r="BY752" s="87"/>
      <c r="BZ752" s="87"/>
      <c r="CA752" s="87"/>
      <c r="CB752" s="87"/>
    </row>
    <row r="753" spans="1:80" ht="11.45" customHeight="1" x14ac:dyDescent="0.2">
      <c r="A753" s="78" t="s">
        <v>672</v>
      </c>
      <c r="B753" s="85">
        <f>B77</f>
        <v>1</v>
      </c>
      <c r="C753" s="85">
        <f t="shared" ref="C753:BN753" si="342">C77</f>
        <v>0</v>
      </c>
      <c r="D753" s="85">
        <f t="shared" si="342"/>
        <v>68093</v>
      </c>
      <c r="E753" s="85">
        <f t="shared" si="342"/>
        <v>52500</v>
      </c>
      <c r="F753" s="85">
        <f t="shared" si="342"/>
        <v>0</v>
      </c>
      <c r="G753" s="85">
        <f t="shared" si="342"/>
        <v>52500</v>
      </c>
      <c r="H753" s="85">
        <f t="shared" si="342"/>
        <v>0</v>
      </c>
      <c r="I753" s="85">
        <f t="shared" si="342"/>
        <v>0</v>
      </c>
      <c r="J753" s="85">
        <f t="shared" si="342"/>
        <v>0</v>
      </c>
      <c r="K753" s="85">
        <f t="shared" si="342"/>
        <v>0</v>
      </c>
      <c r="L753" s="85">
        <f t="shared" si="342"/>
        <v>0</v>
      </c>
      <c r="M753" s="85">
        <f t="shared" si="342"/>
        <v>0</v>
      </c>
      <c r="N753" s="85">
        <f t="shared" si="342"/>
        <v>0</v>
      </c>
      <c r="O753" s="85">
        <f t="shared" si="342"/>
        <v>0</v>
      </c>
      <c r="P753" s="85">
        <f t="shared" si="342"/>
        <v>0</v>
      </c>
      <c r="Q753" s="85">
        <f t="shared" si="342"/>
        <v>0</v>
      </c>
      <c r="R753" s="85">
        <f t="shared" si="342"/>
        <v>0</v>
      </c>
      <c r="S753" s="85">
        <f t="shared" si="342"/>
        <v>0</v>
      </c>
      <c r="T753" s="85">
        <f t="shared" si="342"/>
        <v>0</v>
      </c>
      <c r="U753" s="85">
        <f t="shared" si="342"/>
        <v>0</v>
      </c>
      <c r="V753" s="85">
        <f t="shared" si="342"/>
        <v>0</v>
      </c>
      <c r="W753" s="85">
        <f t="shared" si="342"/>
        <v>0</v>
      </c>
      <c r="X753" s="85">
        <f t="shared" si="342"/>
        <v>0</v>
      </c>
      <c r="Y753" s="85">
        <f t="shared" si="342"/>
        <v>0</v>
      </c>
      <c r="Z753" s="85">
        <f t="shared" si="342"/>
        <v>0</v>
      </c>
      <c r="AA753" s="85">
        <f t="shared" si="342"/>
        <v>0</v>
      </c>
      <c r="AB753" s="85">
        <f t="shared" si="342"/>
        <v>0</v>
      </c>
      <c r="AC753" s="85">
        <f t="shared" si="342"/>
        <v>0</v>
      </c>
      <c r="AD753" s="85">
        <f t="shared" si="342"/>
        <v>0</v>
      </c>
      <c r="AE753" s="85">
        <f t="shared" si="342"/>
        <v>0</v>
      </c>
      <c r="AF753" s="85">
        <f t="shared" si="342"/>
        <v>0</v>
      </c>
      <c r="AG753" s="85">
        <f t="shared" si="342"/>
        <v>2560</v>
      </c>
      <c r="AH753" s="85">
        <f t="shared" si="342"/>
        <v>2560</v>
      </c>
      <c r="AI753" s="85">
        <f t="shared" si="342"/>
        <v>7158</v>
      </c>
      <c r="AJ753" s="85">
        <f t="shared" si="342"/>
        <v>0</v>
      </c>
      <c r="AK753" s="85">
        <f t="shared" si="342"/>
        <v>0</v>
      </c>
      <c r="AL753" s="85">
        <f t="shared" si="342"/>
        <v>0</v>
      </c>
      <c r="AM753" s="85">
        <f t="shared" si="342"/>
        <v>0</v>
      </c>
      <c r="AN753" s="85">
        <f t="shared" si="342"/>
        <v>0</v>
      </c>
      <c r="AO753" s="85">
        <f t="shared" si="342"/>
        <v>7158</v>
      </c>
      <c r="AP753" s="85">
        <f t="shared" si="342"/>
        <v>90893</v>
      </c>
      <c r="AQ753" s="85">
        <f t="shared" si="342"/>
        <v>0</v>
      </c>
      <c r="AR753" s="85">
        <f t="shared" si="342"/>
        <v>68093</v>
      </c>
      <c r="AS753" s="85">
        <f t="shared" si="342"/>
        <v>0</v>
      </c>
      <c r="AT753" s="85">
        <f t="shared" si="342"/>
        <v>22800</v>
      </c>
      <c r="AU753" s="85">
        <f t="shared" si="342"/>
        <v>0</v>
      </c>
      <c r="AV753" s="85">
        <f t="shared" si="342"/>
        <v>22542</v>
      </c>
      <c r="AW753" s="85">
        <f t="shared" si="342"/>
        <v>0</v>
      </c>
      <c r="AX753" s="85">
        <f t="shared" si="342"/>
        <v>0</v>
      </c>
      <c r="AY753" s="85">
        <f t="shared" si="342"/>
        <v>0</v>
      </c>
      <c r="AZ753" s="85">
        <f t="shared" si="342"/>
        <v>0</v>
      </c>
      <c r="BA753" s="85">
        <f t="shared" si="342"/>
        <v>0</v>
      </c>
      <c r="BB753" s="85">
        <f t="shared" si="342"/>
        <v>0</v>
      </c>
      <c r="BC753" s="85">
        <f t="shared" si="342"/>
        <v>0</v>
      </c>
      <c r="BD753" s="85">
        <f t="shared" si="342"/>
        <v>0</v>
      </c>
      <c r="BE753" s="85">
        <f t="shared" si="342"/>
        <v>0</v>
      </c>
      <c r="BF753" s="85">
        <f t="shared" si="342"/>
        <v>0</v>
      </c>
      <c r="BG753" s="85">
        <f t="shared" si="342"/>
        <v>0</v>
      </c>
      <c r="BH753" s="85">
        <f t="shared" si="342"/>
        <v>0</v>
      </c>
      <c r="BI753" s="85">
        <f t="shared" si="342"/>
        <v>0</v>
      </c>
      <c r="BJ753" s="85">
        <f t="shared" si="342"/>
        <v>0</v>
      </c>
      <c r="BK753" s="85">
        <f t="shared" si="342"/>
        <v>0</v>
      </c>
      <c r="BL753" s="85">
        <f t="shared" si="342"/>
        <v>0</v>
      </c>
      <c r="BM753" s="85">
        <f t="shared" si="342"/>
        <v>0</v>
      </c>
      <c r="BN753" s="85">
        <f t="shared" si="342"/>
        <v>0</v>
      </c>
      <c r="BO753" s="85">
        <f t="shared" ref="BO753:BQ753" si="343">BO77</f>
        <v>0</v>
      </c>
      <c r="BP753" s="85">
        <f t="shared" si="343"/>
        <v>0</v>
      </c>
      <c r="BQ753" s="85">
        <f t="shared" si="343"/>
        <v>0</v>
      </c>
      <c r="BR753" s="87"/>
      <c r="BS753" s="87"/>
      <c r="BT753" s="87"/>
      <c r="BU753" s="87"/>
      <c r="BV753" s="87"/>
      <c r="BW753" s="87"/>
      <c r="BX753" s="87"/>
      <c r="BY753" s="87"/>
      <c r="BZ753" s="87"/>
      <c r="CA753" s="87"/>
      <c r="CB753" s="87"/>
    </row>
    <row r="754" spans="1:80" ht="11.45" customHeight="1" x14ac:dyDescent="0.2">
      <c r="A754" s="79" t="s">
        <v>673</v>
      </c>
      <c r="B754" s="85">
        <f>B115+B135+B54+B70+B80+B86</f>
        <v>25</v>
      </c>
      <c r="C754" s="85">
        <f t="shared" ref="C754:BN754" si="344">C115+C135+C54+C70+C80+C86</f>
        <v>0</v>
      </c>
      <c r="D754" s="85">
        <f t="shared" si="344"/>
        <v>1359272.6800000002</v>
      </c>
      <c r="E754" s="85">
        <f t="shared" si="344"/>
        <v>1178393.67</v>
      </c>
      <c r="F754" s="85">
        <f t="shared" si="344"/>
        <v>0</v>
      </c>
      <c r="G754" s="85">
        <f t="shared" si="344"/>
        <v>997265.63</v>
      </c>
      <c r="H754" s="85">
        <f t="shared" si="344"/>
        <v>0</v>
      </c>
      <c r="I754" s="85">
        <f t="shared" si="344"/>
        <v>0</v>
      </c>
      <c r="J754" s="85">
        <f t="shared" si="344"/>
        <v>146022.74000000002</v>
      </c>
      <c r="K754" s="85">
        <f t="shared" si="344"/>
        <v>0</v>
      </c>
      <c r="L754" s="85">
        <f t="shared" si="344"/>
        <v>0</v>
      </c>
      <c r="M754" s="85">
        <f t="shared" si="344"/>
        <v>0</v>
      </c>
      <c r="N754" s="85">
        <f t="shared" si="344"/>
        <v>0</v>
      </c>
      <c r="O754" s="85">
        <f t="shared" si="344"/>
        <v>0</v>
      </c>
      <c r="P754" s="85">
        <f t="shared" si="344"/>
        <v>0</v>
      </c>
      <c r="Q754" s="85">
        <f t="shared" si="344"/>
        <v>0</v>
      </c>
      <c r="R754" s="85">
        <f t="shared" si="344"/>
        <v>0</v>
      </c>
      <c r="S754" s="85">
        <f t="shared" si="344"/>
        <v>6714.3</v>
      </c>
      <c r="T754" s="85">
        <f t="shared" si="344"/>
        <v>0</v>
      </c>
      <c r="U754" s="85">
        <f t="shared" si="344"/>
        <v>0</v>
      </c>
      <c r="V754" s="85">
        <f t="shared" si="344"/>
        <v>0</v>
      </c>
      <c r="W754" s="85">
        <f t="shared" si="344"/>
        <v>0</v>
      </c>
      <c r="X754" s="85">
        <f t="shared" si="344"/>
        <v>0</v>
      </c>
      <c r="Y754" s="85">
        <f t="shared" si="344"/>
        <v>0</v>
      </c>
      <c r="Z754" s="85">
        <f t="shared" si="344"/>
        <v>18391</v>
      </c>
      <c r="AA754" s="85">
        <f t="shared" si="344"/>
        <v>0</v>
      </c>
      <c r="AB754" s="85">
        <f t="shared" si="344"/>
        <v>0</v>
      </c>
      <c r="AC754" s="85">
        <f t="shared" si="344"/>
        <v>0</v>
      </c>
      <c r="AD754" s="85">
        <f t="shared" si="344"/>
        <v>0</v>
      </c>
      <c r="AE754" s="85">
        <f t="shared" si="344"/>
        <v>0</v>
      </c>
      <c r="AF754" s="85">
        <f t="shared" si="344"/>
        <v>10000</v>
      </c>
      <c r="AG754" s="85">
        <f t="shared" si="344"/>
        <v>46490</v>
      </c>
      <c r="AH754" s="85">
        <f t="shared" si="344"/>
        <v>46490</v>
      </c>
      <c r="AI754" s="85">
        <f t="shared" si="344"/>
        <v>156662</v>
      </c>
      <c r="AJ754" s="85">
        <f t="shared" si="344"/>
        <v>0</v>
      </c>
      <c r="AK754" s="85">
        <f t="shared" si="344"/>
        <v>0</v>
      </c>
      <c r="AL754" s="85">
        <f t="shared" si="344"/>
        <v>0</v>
      </c>
      <c r="AM754" s="85">
        <f t="shared" si="344"/>
        <v>0</v>
      </c>
      <c r="AN754" s="85">
        <f t="shared" si="344"/>
        <v>0</v>
      </c>
      <c r="AO754" s="85">
        <f t="shared" si="344"/>
        <v>156662</v>
      </c>
      <c r="AP754" s="85">
        <f t="shared" si="344"/>
        <v>1907659.9800000002</v>
      </c>
      <c r="AQ754" s="85">
        <f t="shared" si="344"/>
        <v>22387.3</v>
      </c>
      <c r="AR754" s="85">
        <f t="shared" si="344"/>
        <v>1300684.9500000002</v>
      </c>
      <c r="AS754" s="85">
        <f t="shared" si="344"/>
        <v>58587.73</v>
      </c>
      <c r="AT754" s="85">
        <f t="shared" si="344"/>
        <v>526000</v>
      </c>
      <c r="AU754" s="85">
        <f t="shared" si="344"/>
        <v>0</v>
      </c>
      <c r="AV754" s="85">
        <f t="shared" si="344"/>
        <v>473344.37</v>
      </c>
      <c r="AW754" s="85">
        <f t="shared" si="344"/>
        <v>0</v>
      </c>
      <c r="AX754" s="85">
        <f t="shared" si="344"/>
        <v>0</v>
      </c>
      <c r="AY754" s="85">
        <f t="shared" si="344"/>
        <v>0</v>
      </c>
      <c r="AZ754" s="85">
        <f t="shared" si="344"/>
        <v>0</v>
      </c>
      <c r="BA754" s="85">
        <f t="shared" si="344"/>
        <v>0</v>
      </c>
      <c r="BB754" s="85">
        <f t="shared" si="344"/>
        <v>0</v>
      </c>
      <c r="BC754" s="85">
        <f t="shared" si="344"/>
        <v>0</v>
      </c>
      <c r="BD754" s="85">
        <f t="shared" si="344"/>
        <v>0</v>
      </c>
      <c r="BE754" s="85">
        <f t="shared" si="344"/>
        <v>0</v>
      </c>
      <c r="BF754" s="85">
        <f t="shared" si="344"/>
        <v>0</v>
      </c>
      <c r="BG754" s="85">
        <f t="shared" si="344"/>
        <v>0</v>
      </c>
      <c r="BH754" s="85">
        <f t="shared" si="344"/>
        <v>0</v>
      </c>
      <c r="BI754" s="85">
        <f t="shared" si="344"/>
        <v>0</v>
      </c>
      <c r="BJ754" s="85">
        <f t="shared" si="344"/>
        <v>0</v>
      </c>
      <c r="BK754" s="85">
        <f t="shared" si="344"/>
        <v>0</v>
      </c>
      <c r="BL754" s="85">
        <f t="shared" si="344"/>
        <v>0</v>
      </c>
      <c r="BM754" s="85">
        <f t="shared" si="344"/>
        <v>0</v>
      </c>
      <c r="BN754" s="85">
        <f t="shared" si="344"/>
        <v>0</v>
      </c>
      <c r="BO754" s="85">
        <f t="shared" ref="BO754:BV754" si="345">BO115+BO135+BO54+BO70+BO80+BO86</f>
        <v>0</v>
      </c>
      <c r="BP754" s="85">
        <f t="shared" si="345"/>
        <v>0</v>
      </c>
      <c r="BQ754" s="85">
        <f t="shared" si="345"/>
        <v>0</v>
      </c>
      <c r="BR754" s="85">
        <f t="shared" si="345"/>
        <v>261751.24999999997</v>
      </c>
      <c r="BS754" s="85">
        <f t="shared" si="345"/>
        <v>0</v>
      </c>
      <c r="BT754" s="85">
        <f t="shared" si="345"/>
        <v>60678.710000000006</v>
      </c>
      <c r="BU754" s="85">
        <f t="shared" si="345"/>
        <v>34503.57</v>
      </c>
      <c r="BV754" s="85">
        <f t="shared" si="345"/>
        <v>24985.350000000002</v>
      </c>
      <c r="BW754" s="85">
        <f t="shared" ref="BW754:CB754" si="346">BW115+BW135</f>
        <v>0</v>
      </c>
      <c r="BX754" s="85">
        <f t="shared" si="346"/>
        <v>0</v>
      </c>
      <c r="BY754" s="85">
        <f t="shared" si="346"/>
        <v>0</v>
      </c>
      <c r="BZ754" s="85">
        <f t="shared" si="346"/>
        <v>0</v>
      </c>
      <c r="CA754" s="85">
        <f t="shared" si="346"/>
        <v>0</v>
      </c>
      <c r="CB754" s="85">
        <f t="shared" si="346"/>
        <v>0</v>
      </c>
    </row>
    <row r="755" spans="1:80" ht="11.45" customHeight="1" x14ac:dyDescent="0.2">
      <c r="A755" s="80" t="s">
        <v>674</v>
      </c>
      <c r="B755" s="85">
        <f>B534+B532+B529</f>
        <v>3</v>
      </c>
      <c r="C755" s="85">
        <f t="shared" ref="C755:BN755" si="347">C534+C532+C529</f>
        <v>0</v>
      </c>
      <c r="D755" s="85">
        <f t="shared" si="347"/>
        <v>110060.26999999999</v>
      </c>
      <c r="E755" s="85">
        <f t="shared" si="347"/>
        <v>87500</v>
      </c>
      <c r="F755" s="85">
        <f t="shared" si="347"/>
        <v>0</v>
      </c>
      <c r="G755" s="85">
        <f t="shared" si="347"/>
        <v>52500</v>
      </c>
      <c r="H755" s="85">
        <f t="shared" si="347"/>
        <v>35000</v>
      </c>
      <c r="I755" s="85">
        <f t="shared" si="347"/>
        <v>0</v>
      </c>
      <c r="J755" s="85">
        <f t="shared" si="347"/>
        <v>0</v>
      </c>
      <c r="K755" s="85">
        <f t="shared" si="347"/>
        <v>0</v>
      </c>
      <c r="L755" s="85">
        <f t="shared" si="347"/>
        <v>0</v>
      </c>
      <c r="M755" s="85">
        <f t="shared" si="347"/>
        <v>0</v>
      </c>
      <c r="N755" s="85">
        <f t="shared" si="347"/>
        <v>0</v>
      </c>
      <c r="O755" s="85">
        <f t="shared" si="347"/>
        <v>0</v>
      </c>
      <c r="P755" s="85">
        <f t="shared" si="347"/>
        <v>0</v>
      </c>
      <c r="Q755" s="85">
        <f t="shared" si="347"/>
        <v>0</v>
      </c>
      <c r="R755" s="85">
        <f t="shared" si="347"/>
        <v>0</v>
      </c>
      <c r="S755" s="85">
        <f t="shared" si="347"/>
        <v>0</v>
      </c>
      <c r="T755" s="85">
        <f t="shared" si="347"/>
        <v>0</v>
      </c>
      <c r="U755" s="85">
        <f t="shared" si="347"/>
        <v>0</v>
      </c>
      <c r="V755" s="85">
        <f t="shared" si="347"/>
        <v>0</v>
      </c>
      <c r="W755" s="85">
        <f t="shared" si="347"/>
        <v>0</v>
      </c>
      <c r="X755" s="85">
        <f t="shared" si="347"/>
        <v>0</v>
      </c>
      <c r="Y755" s="85">
        <f t="shared" si="347"/>
        <v>0</v>
      </c>
      <c r="Z755" s="85">
        <f t="shared" si="347"/>
        <v>0</v>
      </c>
      <c r="AA755" s="85">
        <f t="shared" si="347"/>
        <v>0</v>
      </c>
      <c r="AB755" s="85">
        <f t="shared" si="347"/>
        <v>0</v>
      </c>
      <c r="AC755" s="85">
        <f t="shared" si="347"/>
        <v>0</v>
      </c>
      <c r="AD755" s="85">
        <f t="shared" si="347"/>
        <v>0</v>
      </c>
      <c r="AE755" s="85">
        <f t="shared" si="347"/>
        <v>0</v>
      </c>
      <c r="AF755" s="85">
        <f t="shared" si="347"/>
        <v>0</v>
      </c>
      <c r="AG755" s="85">
        <f t="shared" si="347"/>
        <v>0</v>
      </c>
      <c r="AH755" s="85">
        <f t="shared" si="347"/>
        <v>0</v>
      </c>
      <c r="AI755" s="85">
        <f t="shared" si="347"/>
        <v>11375</v>
      </c>
      <c r="AJ755" s="85">
        <f t="shared" si="347"/>
        <v>0</v>
      </c>
      <c r="AK755" s="85">
        <f t="shared" si="347"/>
        <v>0</v>
      </c>
      <c r="AL755" s="85">
        <f t="shared" si="347"/>
        <v>0</v>
      </c>
      <c r="AM755" s="85">
        <f t="shared" si="347"/>
        <v>0</v>
      </c>
      <c r="AN755" s="85">
        <f t="shared" si="347"/>
        <v>0</v>
      </c>
      <c r="AO755" s="85">
        <f t="shared" si="347"/>
        <v>11375</v>
      </c>
      <c r="AP755" s="85">
        <f t="shared" si="347"/>
        <v>146860.27000000002</v>
      </c>
      <c r="AQ755" s="85">
        <f t="shared" si="347"/>
        <v>0</v>
      </c>
      <c r="AR755" s="85">
        <f t="shared" si="347"/>
        <v>110060.26999999999</v>
      </c>
      <c r="AS755" s="85">
        <f t="shared" si="347"/>
        <v>0</v>
      </c>
      <c r="AT755" s="85">
        <f t="shared" si="347"/>
        <v>36800</v>
      </c>
      <c r="AU755" s="85">
        <f t="shared" si="347"/>
        <v>0</v>
      </c>
      <c r="AV755" s="85">
        <f t="shared" si="347"/>
        <v>39325</v>
      </c>
      <c r="AW755" s="85">
        <f t="shared" si="347"/>
        <v>0</v>
      </c>
      <c r="AX755" s="85">
        <f t="shared" si="347"/>
        <v>0</v>
      </c>
      <c r="AY755" s="85">
        <f t="shared" si="347"/>
        <v>0</v>
      </c>
      <c r="AZ755" s="85">
        <f t="shared" si="347"/>
        <v>0</v>
      </c>
      <c r="BA755" s="85">
        <f t="shared" si="347"/>
        <v>0</v>
      </c>
      <c r="BB755" s="85">
        <f t="shared" si="347"/>
        <v>0</v>
      </c>
      <c r="BC755" s="85">
        <f t="shared" si="347"/>
        <v>0</v>
      </c>
      <c r="BD755" s="85">
        <f t="shared" si="347"/>
        <v>0</v>
      </c>
      <c r="BE755" s="85">
        <f t="shared" si="347"/>
        <v>0</v>
      </c>
      <c r="BF755" s="85">
        <f t="shared" si="347"/>
        <v>0</v>
      </c>
      <c r="BG755" s="85">
        <f t="shared" si="347"/>
        <v>0</v>
      </c>
      <c r="BH755" s="85">
        <f t="shared" si="347"/>
        <v>0</v>
      </c>
      <c r="BI755" s="85">
        <f t="shared" si="347"/>
        <v>0</v>
      </c>
      <c r="BJ755" s="85">
        <f t="shared" si="347"/>
        <v>0</v>
      </c>
      <c r="BK755" s="85">
        <f t="shared" si="347"/>
        <v>0</v>
      </c>
      <c r="BL755" s="85">
        <f t="shared" si="347"/>
        <v>0</v>
      </c>
      <c r="BM755" s="85">
        <f t="shared" si="347"/>
        <v>0</v>
      </c>
      <c r="BN755" s="85">
        <f t="shared" si="347"/>
        <v>0</v>
      </c>
      <c r="BO755" s="85">
        <f t="shared" ref="BO755:BV755" si="348">BO534+BO532+BO529</f>
        <v>0</v>
      </c>
      <c r="BP755" s="85">
        <f t="shared" si="348"/>
        <v>0</v>
      </c>
      <c r="BQ755" s="85">
        <f t="shared" si="348"/>
        <v>0</v>
      </c>
      <c r="BR755" s="85">
        <f t="shared" si="348"/>
        <v>19250</v>
      </c>
      <c r="BS755" s="85">
        <f t="shared" si="348"/>
        <v>0</v>
      </c>
      <c r="BT755" s="85">
        <f t="shared" si="348"/>
        <v>4462.5</v>
      </c>
      <c r="BU755" s="85">
        <f t="shared" si="348"/>
        <v>2537.5</v>
      </c>
      <c r="BV755" s="85">
        <f t="shared" si="348"/>
        <v>1837.5</v>
      </c>
      <c r="BW755" s="87"/>
      <c r="BX755" s="87"/>
      <c r="BY755" s="87"/>
      <c r="BZ755" s="87"/>
      <c r="CA755" s="87"/>
      <c r="CB755" s="87"/>
    </row>
    <row r="756" spans="1:80" ht="11.45" customHeight="1" x14ac:dyDescent="0.2">
      <c r="A756" s="81" t="s">
        <v>675</v>
      </c>
      <c r="B756" s="85"/>
      <c r="C756" s="86"/>
      <c r="D756" s="86"/>
      <c r="E756" s="86"/>
      <c r="F756" s="86"/>
      <c r="G756" s="86"/>
      <c r="H756" s="86"/>
      <c r="I756" s="86"/>
      <c r="J756" s="86"/>
      <c r="K756" s="86"/>
      <c r="L756" s="86"/>
      <c r="M756" s="86"/>
      <c r="N756" s="86"/>
      <c r="O756" s="86"/>
      <c r="P756" s="86"/>
      <c r="Q756" s="86"/>
      <c r="R756" s="86"/>
      <c r="S756" s="86"/>
      <c r="T756" s="86"/>
      <c r="U756" s="86"/>
      <c r="V756" s="86"/>
      <c r="W756" s="86"/>
      <c r="X756" s="86"/>
      <c r="Y756" s="86"/>
      <c r="Z756" s="86"/>
      <c r="AA756" s="86"/>
      <c r="AB756" s="86"/>
      <c r="AC756" s="86"/>
      <c r="AD756" s="86"/>
      <c r="AE756" s="86"/>
      <c r="AF756" s="86"/>
      <c r="AG756" s="86"/>
      <c r="AH756" s="86"/>
      <c r="AI756" s="86"/>
      <c r="AJ756" s="86"/>
      <c r="AK756" s="86"/>
      <c r="AL756" s="86"/>
      <c r="AM756" s="86"/>
      <c r="AN756" s="86"/>
      <c r="AO756" s="86"/>
      <c r="AP756" s="86"/>
      <c r="AQ756" s="86"/>
      <c r="AR756" s="86"/>
      <c r="AS756" s="86"/>
      <c r="AT756" s="86"/>
      <c r="AU756" s="86"/>
      <c r="AV756" s="86"/>
      <c r="AW756" s="86"/>
      <c r="AX756" s="86"/>
      <c r="AY756" s="86"/>
      <c r="AZ756" s="86"/>
      <c r="BA756" s="86"/>
      <c r="BB756" s="86"/>
      <c r="BC756" s="86"/>
      <c r="BD756" s="86"/>
      <c r="BE756" s="86"/>
      <c r="BF756" s="86"/>
      <c r="BG756" s="86"/>
      <c r="BH756" s="86"/>
      <c r="BI756" s="86"/>
      <c r="BJ756" s="86"/>
      <c r="BK756" s="86"/>
      <c r="BL756" s="86"/>
      <c r="BM756" s="86"/>
      <c r="BN756" s="86"/>
      <c r="BO756" s="86"/>
      <c r="BP756" s="86"/>
      <c r="BQ756" s="86"/>
      <c r="BR756" s="87"/>
      <c r="BS756" s="87"/>
      <c r="BT756" s="87"/>
      <c r="BU756" s="87"/>
      <c r="BV756" s="87"/>
      <c r="BW756" s="87"/>
      <c r="BX756" s="87"/>
      <c r="BY756" s="87"/>
      <c r="BZ756" s="87"/>
      <c r="CA756" s="87"/>
      <c r="CB756" s="87"/>
    </row>
    <row r="757" spans="1:80" ht="11.45" customHeight="1" x14ac:dyDescent="0.2">
      <c r="A757" s="84" t="s">
        <v>676</v>
      </c>
      <c r="B757" s="85"/>
      <c r="C757" s="86"/>
      <c r="D757" s="86"/>
      <c r="E757" s="86"/>
      <c r="F757" s="86"/>
      <c r="G757" s="86"/>
      <c r="H757" s="86"/>
      <c r="I757" s="86"/>
      <c r="J757" s="86"/>
      <c r="K757" s="86"/>
      <c r="L757" s="86"/>
      <c r="M757" s="86"/>
      <c r="N757" s="86"/>
      <c r="O757" s="86"/>
      <c r="P757" s="86"/>
      <c r="Q757" s="86"/>
      <c r="R757" s="86"/>
      <c r="S757" s="86"/>
      <c r="T757" s="86"/>
      <c r="U757" s="86"/>
      <c r="V757" s="86"/>
      <c r="W757" s="86"/>
      <c r="X757" s="86"/>
      <c r="Y757" s="86"/>
      <c r="Z757" s="86"/>
      <c r="AA757" s="86"/>
      <c r="AB757" s="86"/>
      <c r="AC757" s="86"/>
      <c r="AD757" s="86"/>
      <c r="AE757" s="86"/>
      <c r="AF757" s="86"/>
      <c r="AG757" s="86"/>
      <c r="AH757" s="86"/>
      <c r="AI757" s="86"/>
      <c r="AJ757" s="86"/>
      <c r="AK757" s="86"/>
      <c r="AL757" s="86"/>
      <c r="AM757" s="86"/>
      <c r="AN757" s="86"/>
      <c r="AO757" s="86"/>
      <c r="AP757" s="86"/>
      <c r="AQ757" s="86"/>
      <c r="AR757" s="86"/>
      <c r="AS757" s="86"/>
      <c r="AT757" s="86"/>
      <c r="AU757" s="86"/>
      <c r="AV757" s="86"/>
      <c r="AW757" s="86"/>
      <c r="AX757" s="86"/>
      <c r="AY757" s="86"/>
      <c r="AZ757" s="86"/>
      <c r="BA757" s="86"/>
      <c r="BB757" s="86"/>
      <c r="BC757" s="86"/>
      <c r="BD757" s="86"/>
      <c r="BE757" s="86"/>
      <c r="BF757" s="86"/>
      <c r="BG757" s="86"/>
      <c r="BH757" s="86"/>
      <c r="BI757" s="86"/>
      <c r="BJ757" s="86"/>
      <c r="BK757" s="86"/>
      <c r="BL757" s="86"/>
      <c r="BM757" s="86"/>
      <c r="BN757" s="86"/>
      <c r="BO757" s="86"/>
      <c r="BP757" s="86"/>
      <c r="BQ757" s="86"/>
      <c r="BR757" s="87"/>
      <c r="BS757" s="87"/>
      <c r="BT757" s="87"/>
      <c r="BU757" s="87"/>
      <c r="BV757" s="87"/>
      <c r="BW757" s="87"/>
      <c r="BX757" s="87"/>
      <c r="BY757" s="87"/>
      <c r="BZ757" s="87"/>
      <c r="CA757" s="87"/>
      <c r="CB757" s="87"/>
    </row>
    <row r="758" spans="1:80" ht="11.45" customHeight="1" x14ac:dyDescent="0.2">
      <c r="A758" s="83" t="s">
        <v>677</v>
      </c>
      <c r="B758" s="85"/>
      <c r="C758" s="86"/>
      <c r="D758" s="86"/>
      <c r="E758" s="86"/>
      <c r="F758" s="86"/>
      <c r="G758" s="86"/>
      <c r="H758" s="86"/>
      <c r="I758" s="86"/>
      <c r="J758" s="86"/>
      <c r="K758" s="86"/>
      <c r="L758" s="86"/>
      <c r="M758" s="86"/>
      <c r="N758" s="86"/>
      <c r="O758" s="86"/>
      <c r="P758" s="86"/>
      <c r="Q758" s="86"/>
      <c r="R758" s="86"/>
      <c r="S758" s="86"/>
      <c r="T758" s="86"/>
      <c r="U758" s="86"/>
      <c r="V758" s="86"/>
      <c r="W758" s="86"/>
      <c r="X758" s="86"/>
      <c r="Y758" s="86"/>
      <c r="Z758" s="86"/>
      <c r="AA758" s="86"/>
      <c r="AB758" s="86"/>
      <c r="AC758" s="86"/>
      <c r="AD758" s="86"/>
      <c r="AE758" s="86"/>
      <c r="AF758" s="86"/>
      <c r="AG758" s="86"/>
      <c r="AH758" s="86"/>
      <c r="AI758" s="86"/>
      <c r="AJ758" s="86"/>
      <c r="AK758" s="86"/>
      <c r="AL758" s="86"/>
      <c r="AM758" s="86"/>
      <c r="AN758" s="86"/>
      <c r="AO758" s="86"/>
      <c r="AP758" s="86"/>
      <c r="AQ758" s="86"/>
      <c r="AR758" s="86"/>
      <c r="AS758" s="86"/>
      <c r="AT758" s="86"/>
      <c r="AU758" s="86"/>
      <c r="AV758" s="86"/>
      <c r="AW758" s="86"/>
      <c r="AX758" s="86"/>
      <c r="AY758" s="86"/>
      <c r="AZ758" s="86"/>
      <c r="BA758" s="86"/>
      <c r="BB758" s="86"/>
      <c r="BC758" s="86"/>
      <c r="BD758" s="86"/>
      <c r="BE758" s="86"/>
      <c r="BF758" s="86"/>
      <c r="BG758" s="86"/>
      <c r="BH758" s="86"/>
      <c r="BI758" s="86"/>
      <c r="BJ758" s="86"/>
      <c r="BK758" s="86"/>
      <c r="BL758" s="86"/>
      <c r="BM758" s="86"/>
      <c r="BN758" s="86"/>
      <c r="BO758" s="86"/>
      <c r="BP758" s="86"/>
      <c r="BQ758" s="86"/>
      <c r="BR758" s="87"/>
      <c r="BS758" s="87"/>
      <c r="BT758" s="87"/>
      <c r="BU758" s="87"/>
      <c r="BV758" s="87"/>
      <c r="BW758" s="87"/>
      <c r="BX758" s="87"/>
      <c r="BY758" s="87"/>
      <c r="BZ758" s="87"/>
      <c r="CA758" s="87"/>
      <c r="CB758" s="87"/>
    </row>
    <row r="759" spans="1:80" ht="11.45" customHeight="1" x14ac:dyDescent="0.2">
      <c r="A759" s="72" t="s">
        <v>723</v>
      </c>
      <c r="B759" s="85">
        <f>SUM(B748:B758)</f>
        <v>29</v>
      </c>
      <c r="C759" s="85">
        <f t="shared" ref="C759:BV759" si="349">SUM(C748:C758)</f>
        <v>0</v>
      </c>
      <c r="D759" s="85">
        <f t="shared" si="349"/>
        <v>1537425.9500000002</v>
      </c>
      <c r="E759" s="85">
        <f t="shared" si="349"/>
        <v>1318393.67</v>
      </c>
      <c r="F759" s="85">
        <f t="shared" si="349"/>
        <v>0</v>
      </c>
      <c r="G759" s="85">
        <f t="shared" si="349"/>
        <v>1102265.6299999999</v>
      </c>
      <c r="H759" s="85">
        <f t="shared" si="349"/>
        <v>35000</v>
      </c>
      <c r="I759" s="85">
        <f t="shared" si="349"/>
        <v>0</v>
      </c>
      <c r="J759" s="85">
        <f t="shared" si="349"/>
        <v>146022.74000000002</v>
      </c>
      <c r="K759" s="85">
        <f t="shared" si="349"/>
        <v>0</v>
      </c>
      <c r="L759" s="85">
        <f t="shared" si="349"/>
        <v>0</v>
      </c>
      <c r="M759" s="85">
        <f t="shared" si="349"/>
        <v>0</v>
      </c>
      <c r="N759" s="85">
        <f t="shared" si="349"/>
        <v>0</v>
      </c>
      <c r="O759" s="85">
        <f t="shared" si="349"/>
        <v>0</v>
      </c>
      <c r="P759" s="85">
        <f t="shared" si="349"/>
        <v>0</v>
      </c>
      <c r="Q759" s="85">
        <f t="shared" si="349"/>
        <v>0</v>
      </c>
      <c r="R759" s="85">
        <f t="shared" si="349"/>
        <v>0</v>
      </c>
      <c r="S759" s="85">
        <f t="shared" si="349"/>
        <v>6714.3</v>
      </c>
      <c r="T759" s="85">
        <f t="shared" si="349"/>
        <v>0</v>
      </c>
      <c r="U759" s="85">
        <f t="shared" si="349"/>
        <v>0</v>
      </c>
      <c r="V759" s="85">
        <f t="shared" si="349"/>
        <v>0</v>
      </c>
      <c r="W759" s="85">
        <f t="shared" si="349"/>
        <v>0</v>
      </c>
      <c r="X759" s="85">
        <f t="shared" si="349"/>
        <v>0</v>
      </c>
      <c r="Y759" s="85">
        <f t="shared" si="349"/>
        <v>0</v>
      </c>
      <c r="Z759" s="85">
        <f t="shared" si="349"/>
        <v>18391</v>
      </c>
      <c r="AA759" s="85">
        <f t="shared" si="349"/>
        <v>0</v>
      </c>
      <c r="AB759" s="85">
        <f t="shared" si="349"/>
        <v>0</v>
      </c>
      <c r="AC759" s="85">
        <f t="shared" si="349"/>
        <v>0</v>
      </c>
      <c r="AD759" s="85">
        <f t="shared" si="349"/>
        <v>0</v>
      </c>
      <c r="AE759" s="85">
        <f t="shared" si="349"/>
        <v>0</v>
      </c>
      <c r="AF759" s="85">
        <f t="shared" si="349"/>
        <v>10000</v>
      </c>
      <c r="AG759" s="85">
        <f t="shared" si="349"/>
        <v>49050</v>
      </c>
      <c r="AH759" s="85">
        <f t="shared" si="349"/>
        <v>49050</v>
      </c>
      <c r="AI759" s="85">
        <f t="shared" si="349"/>
        <v>175195</v>
      </c>
      <c r="AJ759" s="85">
        <f t="shared" si="349"/>
        <v>0</v>
      </c>
      <c r="AK759" s="85">
        <f t="shared" si="349"/>
        <v>0</v>
      </c>
      <c r="AL759" s="85">
        <f t="shared" si="349"/>
        <v>0</v>
      </c>
      <c r="AM759" s="85">
        <f t="shared" si="349"/>
        <v>0</v>
      </c>
      <c r="AN759" s="85">
        <f t="shared" si="349"/>
        <v>0</v>
      </c>
      <c r="AO759" s="85">
        <f t="shared" si="349"/>
        <v>175195</v>
      </c>
      <c r="AP759" s="85">
        <f t="shared" si="349"/>
        <v>2145413.25</v>
      </c>
      <c r="AQ759" s="85">
        <f t="shared" si="349"/>
        <v>22387.3</v>
      </c>
      <c r="AR759" s="85">
        <f t="shared" si="349"/>
        <v>1478838.2200000002</v>
      </c>
      <c r="AS759" s="85">
        <f t="shared" si="349"/>
        <v>58587.73</v>
      </c>
      <c r="AT759" s="85">
        <f t="shared" si="349"/>
        <v>585600</v>
      </c>
      <c r="AU759" s="85">
        <f t="shared" si="349"/>
        <v>0</v>
      </c>
      <c r="AV759" s="85">
        <f t="shared" si="349"/>
        <v>535211.37</v>
      </c>
      <c r="AW759" s="85"/>
      <c r="AX759" s="85"/>
      <c r="AY759" s="85"/>
      <c r="AZ759" s="85"/>
      <c r="BA759" s="85"/>
      <c r="BB759" s="85"/>
      <c r="BC759" s="85"/>
      <c r="BD759" s="85"/>
      <c r="BE759" s="85"/>
      <c r="BF759" s="85"/>
      <c r="BG759" s="85"/>
      <c r="BH759" s="85"/>
      <c r="BI759" s="85"/>
      <c r="BJ759" s="85"/>
      <c r="BK759" s="85"/>
      <c r="BL759" s="85"/>
      <c r="BM759" s="85"/>
      <c r="BN759" s="85"/>
      <c r="BO759" s="85"/>
      <c r="BP759" s="85"/>
      <c r="BQ759" s="85"/>
      <c r="BR759" s="85">
        <f t="shared" si="349"/>
        <v>281001.25</v>
      </c>
      <c r="BS759" s="85"/>
      <c r="BT759" s="85">
        <f t="shared" si="349"/>
        <v>65141.210000000006</v>
      </c>
      <c r="BU759" s="85">
        <f t="shared" si="349"/>
        <v>37041.07</v>
      </c>
      <c r="BV759" s="85">
        <f t="shared" si="349"/>
        <v>26822.850000000002</v>
      </c>
      <c r="BW759" s="85">
        <f t="shared" ref="BW759:CB759" si="350">SUM(BW748:BW758)</f>
        <v>0</v>
      </c>
      <c r="BX759" s="85">
        <f t="shared" si="350"/>
        <v>0</v>
      </c>
      <c r="BY759" s="85">
        <f t="shared" si="350"/>
        <v>0</v>
      </c>
      <c r="BZ759" s="85">
        <f t="shared" si="350"/>
        <v>0</v>
      </c>
      <c r="CA759" s="85">
        <f t="shared" si="350"/>
        <v>0</v>
      </c>
      <c r="CB759" s="85">
        <f t="shared" si="350"/>
        <v>0</v>
      </c>
    </row>
    <row r="760" spans="1:80" ht="11.45" customHeight="1" x14ac:dyDescent="0.2">
      <c r="B760" s="55"/>
      <c r="C760" s="88"/>
      <c r="D760" s="88"/>
      <c r="E760" s="88"/>
      <c r="F760" s="88"/>
      <c r="G760" s="88"/>
      <c r="H760" s="88"/>
      <c r="I760" s="88"/>
      <c r="J760" s="88"/>
      <c r="K760" s="88"/>
      <c r="L760" s="88"/>
      <c r="M760" s="88"/>
      <c r="N760" s="88"/>
      <c r="O760" s="88"/>
      <c r="P760" s="88"/>
      <c r="Q760" s="88"/>
      <c r="R760" s="88"/>
      <c r="S760" s="88"/>
      <c r="T760" s="88"/>
      <c r="U760" s="88"/>
      <c r="V760" s="88"/>
      <c r="W760" s="88"/>
      <c r="X760" s="88"/>
      <c r="Y760" s="88"/>
      <c r="Z760" s="88"/>
      <c r="AA760" s="88"/>
      <c r="AB760" s="88"/>
      <c r="AC760" s="88"/>
      <c r="AD760" s="88"/>
      <c r="AE760" s="88"/>
      <c r="AF760" s="88"/>
      <c r="AG760" s="88"/>
      <c r="AH760" s="88"/>
      <c r="AI760" s="88"/>
      <c r="AJ760" s="88"/>
      <c r="AK760" s="88"/>
      <c r="AL760" s="88"/>
      <c r="AM760" s="88"/>
      <c r="AN760" s="88"/>
      <c r="AO760" s="88"/>
      <c r="AP760" s="88"/>
      <c r="AQ760" s="88"/>
      <c r="AR760" s="88"/>
      <c r="AS760" s="88"/>
      <c r="AT760" s="88"/>
      <c r="AU760" s="88"/>
      <c r="AV760" s="88"/>
      <c r="AW760" s="88"/>
      <c r="AX760" s="88"/>
      <c r="AY760" s="88"/>
      <c r="AZ760" s="88"/>
      <c r="BA760" s="88"/>
      <c r="BB760" s="88"/>
      <c r="BC760" s="88"/>
      <c r="BD760" s="88"/>
      <c r="BE760" s="88"/>
      <c r="BF760" s="88"/>
      <c r="BG760" s="88"/>
      <c r="BH760" s="88"/>
      <c r="BI760" s="88"/>
      <c r="BJ760" s="88"/>
      <c r="BK760" s="88"/>
      <c r="BL760" s="88"/>
      <c r="BM760" s="88"/>
      <c r="BN760" s="88"/>
      <c r="BO760" s="88"/>
      <c r="BP760" s="88"/>
      <c r="BQ760" s="88"/>
      <c r="BR760" s="56"/>
      <c r="BS760" s="56"/>
      <c r="BT760" s="56"/>
      <c r="BU760" s="56"/>
      <c r="BV760" s="56"/>
      <c r="BW760" s="56"/>
      <c r="BX760" s="56"/>
      <c r="BY760" s="56"/>
      <c r="BZ760" s="56"/>
      <c r="CA760" s="56"/>
      <c r="CB760" s="56"/>
    </row>
    <row r="761" spans="1:80" ht="11.45" customHeight="1" x14ac:dyDescent="0.2">
      <c r="A761" s="1" t="s">
        <v>659</v>
      </c>
      <c r="B761" s="55"/>
      <c r="C761" s="88"/>
      <c r="D761" s="88"/>
      <c r="E761" s="88"/>
      <c r="F761" s="88"/>
      <c r="G761" s="88"/>
      <c r="H761" s="88"/>
      <c r="I761" s="88"/>
      <c r="J761" s="88"/>
      <c r="K761" s="88"/>
      <c r="L761" s="88"/>
      <c r="M761" s="88"/>
      <c r="N761" s="88"/>
      <c r="O761" s="88"/>
      <c r="P761" s="88"/>
      <c r="Q761" s="88"/>
      <c r="R761" s="88"/>
      <c r="S761" s="88"/>
      <c r="T761" s="88"/>
      <c r="U761" s="88"/>
      <c r="V761" s="88"/>
      <c r="W761" s="88"/>
      <c r="X761" s="88"/>
      <c r="Y761" s="88"/>
      <c r="Z761" s="88"/>
      <c r="AA761" s="88"/>
      <c r="AB761" s="88"/>
      <c r="AC761" s="88"/>
      <c r="AD761" s="88"/>
      <c r="AE761" s="88"/>
      <c r="AF761" s="88"/>
      <c r="AG761" s="88"/>
      <c r="AH761" s="88"/>
      <c r="AI761" s="88"/>
      <c r="AJ761" s="88"/>
      <c r="AK761" s="88"/>
      <c r="AL761" s="88"/>
      <c r="AM761" s="88"/>
      <c r="AN761" s="88"/>
      <c r="AO761" s="88"/>
      <c r="AP761" s="88"/>
      <c r="AQ761" s="88"/>
      <c r="AR761" s="88"/>
      <c r="AS761" s="88"/>
      <c r="AT761" s="88"/>
      <c r="AU761" s="88"/>
      <c r="AV761" s="88"/>
      <c r="AW761" s="88"/>
      <c r="AX761" s="88"/>
      <c r="AY761" s="88"/>
      <c r="AZ761" s="88"/>
      <c r="BA761" s="88"/>
      <c r="BB761" s="88"/>
      <c r="BC761" s="88"/>
      <c r="BD761" s="88"/>
      <c r="BE761" s="88"/>
      <c r="BF761" s="88"/>
      <c r="BG761" s="88"/>
      <c r="BH761" s="88"/>
      <c r="BI761" s="88"/>
      <c r="BJ761" s="88"/>
      <c r="BK761" s="88"/>
      <c r="BL761" s="88"/>
      <c r="BM761" s="88"/>
      <c r="BN761" s="88"/>
      <c r="BO761" s="88"/>
      <c r="BP761" s="88"/>
      <c r="BQ761" s="88"/>
      <c r="BR761" s="56"/>
      <c r="BS761" s="56"/>
      <c r="BT761" s="56"/>
      <c r="BU761" s="56"/>
      <c r="BV761" s="56"/>
      <c r="BW761" s="56"/>
      <c r="BX761" s="56"/>
      <c r="BY761" s="56"/>
      <c r="BZ761" s="56"/>
      <c r="CA761" s="56"/>
      <c r="CB761" s="56"/>
    </row>
    <row r="762" spans="1:80" ht="11.45" customHeight="1" x14ac:dyDescent="0.2">
      <c r="A762" s="73" t="s">
        <v>678</v>
      </c>
      <c r="B762" s="85"/>
      <c r="C762" s="86"/>
      <c r="D762" s="86"/>
      <c r="E762" s="86"/>
      <c r="F762" s="86"/>
      <c r="G762" s="86"/>
      <c r="H762" s="86"/>
      <c r="I762" s="86"/>
      <c r="J762" s="86"/>
      <c r="K762" s="86"/>
      <c r="L762" s="86"/>
      <c r="M762" s="86"/>
      <c r="N762" s="86"/>
      <c r="O762" s="86"/>
      <c r="P762" s="86"/>
      <c r="Q762" s="86"/>
      <c r="R762" s="86"/>
      <c r="S762" s="86"/>
      <c r="T762" s="86"/>
      <c r="U762" s="86"/>
      <c r="V762" s="86"/>
      <c r="W762" s="86"/>
      <c r="X762" s="86"/>
      <c r="Y762" s="86"/>
      <c r="Z762" s="86"/>
      <c r="AA762" s="86"/>
      <c r="AB762" s="86"/>
      <c r="AC762" s="86"/>
      <c r="AD762" s="86"/>
      <c r="AE762" s="86"/>
      <c r="AF762" s="86"/>
      <c r="AG762" s="86"/>
      <c r="AH762" s="86"/>
      <c r="AI762" s="86"/>
      <c r="AJ762" s="86"/>
      <c r="AK762" s="86"/>
      <c r="AL762" s="86"/>
      <c r="AM762" s="86"/>
      <c r="AN762" s="86"/>
      <c r="AO762" s="86"/>
      <c r="AP762" s="86"/>
      <c r="AQ762" s="86"/>
      <c r="AR762" s="86"/>
      <c r="AS762" s="86"/>
      <c r="AT762" s="86"/>
      <c r="AU762" s="86"/>
      <c r="AV762" s="86"/>
      <c r="AW762" s="86"/>
      <c r="AX762" s="86"/>
      <c r="AY762" s="86"/>
      <c r="AZ762" s="86"/>
      <c r="BA762" s="86"/>
      <c r="BB762" s="86"/>
      <c r="BC762" s="86"/>
      <c r="BD762" s="86"/>
      <c r="BE762" s="86"/>
      <c r="BF762" s="86"/>
      <c r="BG762" s="86"/>
      <c r="BH762" s="86"/>
      <c r="BI762" s="86"/>
      <c r="BJ762" s="86"/>
      <c r="BK762" s="86"/>
      <c r="BL762" s="86"/>
      <c r="BM762" s="86"/>
      <c r="BN762" s="86"/>
      <c r="BO762" s="86"/>
      <c r="BP762" s="86"/>
      <c r="BQ762" s="86"/>
      <c r="BR762" s="87"/>
      <c r="BS762" s="87"/>
      <c r="BT762" s="87"/>
      <c r="BU762" s="87"/>
      <c r="BV762" s="87"/>
      <c r="BW762" s="87"/>
      <c r="BX762" s="87"/>
      <c r="BY762" s="87"/>
      <c r="BZ762" s="87"/>
      <c r="CA762" s="87"/>
      <c r="CB762" s="87"/>
    </row>
    <row r="763" spans="1:80" ht="11.45" customHeight="1" x14ac:dyDescent="0.2">
      <c r="A763" s="74" t="s">
        <v>679</v>
      </c>
      <c r="B763" s="85">
        <f>B323</f>
        <v>12</v>
      </c>
      <c r="C763" s="85">
        <f t="shared" ref="C763:BV763" si="351">C323</f>
        <v>0</v>
      </c>
      <c r="D763" s="85">
        <f t="shared" si="351"/>
        <v>443827</v>
      </c>
      <c r="E763" s="85">
        <f t="shared" si="351"/>
        <v>535843</v>
      </c>
      <c r="F763" s="85">
        <f t="shared" si="351"/>
        <v>0</v>
      </c>
      <c r="G763" s="85">
        <f t="shared" si="351"/>
        <v>0</v>
      </c>
      <c r="H763" s="85">
        <f t="shared" si="351"/>
        <v>0</v>
      </c>
      <c r="I763" s="85">
        <f t="shared" si="351"/>
        <v>535843</v>
      </c>
      <c r="J763" s="85">
        <f t="shared" si="351"/>
        <v>0</v>
      </c>
      <c r="K763" s="85">
        <f t="shared" si="351"/>
        <v>0</v>
      </c>
      <c r="L763" s="85">
        <f t="shared" si="351"/>
        <v>0</v>
      </c>
      <c r="M763" s="85">
        <f t="shared" si="351"/>
        <v>0</v>
      </c>
      <c r="N763" s="85">
        <f t="shared" si="351"/>
        <v>0</v>
      </c>
      <c r="O763" s="85">
        <f t="shared" si="351"/>
        <v>0</v>
      </c>
      <c r="P763" s="85">
        <f t="shared" si="351"/>
        <v>0</v>
      </c>
      <c r="Q763" s="85">
        <f t="shared" si="351"/>
        <v>0</v>
      </c>
      <c r="R763" s="85">
        <f t="shared" si="351"/>
        <v>0</v>
      </c>
      <c r="S763" s="85">
        <f t="shared" si="351"/>
        <v>0</v>
      </c>
      <c r="T763" s="85">
        <f t="shared" si="351"/>
        <v>0</v>
      </c>
      <c r="U763" s="85">
        <f t="shared" si="351"/>
        <v>0</v>
      </c>
      <c r="V763" s="85">
        <f t="shared" si="351"/>
        <v>0</v>
      </c>
      <c r="W763" s="85">
        <f t="shared" si="351"/>
        <v>0</v>
      </c>
      <c r="X763" s="85">
        <f t="shared" si="351"/>
        <v>0</v>
      </c>
      <c r="Y763" s="85">
        <f t="shared" si="351"/>
        <v>0</v>
      </c>
      <c r="Z763" s="85">
        <f t="shared" si="351"/>
        <v>0</v>
      </c>
      <c r="AA763" s="85">
        <f t="shared" si="351"/>
        <v>0</v>
      </c>
      <c r="AB763" s="85">
        <f t="shared" si="351"/>
        <v>0</v>
      </c>
      <c r="AC763" s="85">
        <f t="shared" si="351"/>
        <v>0</v>
      </c>
      <c r="AD763" s="85">
        <f t="shared" si="351"/>
        <v>0</v>
      </c>
      <c r="AE763" s="85">
        <f t="shared" si="351"/>
        <v>0</v>
      </c>
      <c r="AF763" s="85">
        <f t="shared" si="351"/>
        <v>0</v>
      </c>
      <c r="AG763" s="85">
        <f t="shared" si="351"/>
        <v>137550</v>
      </c>
      <c r="AH763" s="85">
        <f t="shared" si="351"/>
        <v>137550</v>
      </c>
      <c r="AI763" s="85">
        <f t="shared" si="351"/>
        <v>87542</v>
      </c>
      <c r="AJ763" s="85">
        <f t="shared" si="351"/>
        <v>0</v>
      </c>
      <c r="AK763" s="85">
        <f t="shared" si="351"/>
        <v>0</v>
      </c>
      <c r="AL763" s="85">
        <f t="shared" si="351"/>
        <v>0</v>
      </c>
      <c r="AM763" s="85">
        <f t="shared" si="351"/>
        <v>0</v>
      </c>
      <c r="AN763" s="85">
        <f t="shared" si="351"/>
        <v>0</v>
      </c>
      <c r="AO763" s="85">
        <f t="shared" si="351"/>
        <v>87542</v>
      </c>
      <c r="AP763" s="85">
        <f t="shared" si="351"/>
        <v>516923</v>
      </c>
      <c r="AQ763" s="85">
        <f t="shared" si="351"/>
        <v>0</v>
      </c>
      <c r="AR763" s="85">
        <f t="shared" si="351"/>
        <v>443823</v>
      </c>
      <c r="AS763" s="85">
        <f t="shared" si="351"/>
        <v>0</v>
      </c>
      <c r="AT763" s="85">
        <f t="shared" si="351"/>
        <v>73100</v>
      </c>
      <c r="AU763" s="85">
        <f t="shared" si="351"/>
        <v>0</v>
      </c>
      <c r="AV763" s="85">
        <f t="shared" si="351"/>
        <v>375205</v>
      </c>
      <c r="AW763" s="85"/>
      <c r="AX763" s="85"/>
      <c r="AY763" s="85"/>
      <c r="AZ763" s="85"/>
      <c r="BA763" s="85"/>
      <c r="BB763" s="85"/>
      <c r="BC763" s="85"/>
      <c r="BD763" s="85"/>
      <c r="BE763" s="85"/>
      <c r="BF763" s="85"/>
      <c r="BG763" s="85"/>
      <c r="BH763" s="85"/>
      <c r="BI763" s="85"/>
      <c r="BJ763" s="85"/>
      <c r="BK763" s="85"/>
      <c r="BL763" s="85"/>
      <c r="BM763" s="85"/>
      <c r="BN763" s="85"/>
      <c r="BO763" s="85"/>
      <c r="BP763" s="85"/>
      <c r="BQ763" s="85"/>
      <c r="BR763" s="85">
        <f t="shared" si="351"/>
        <v>117885.45999999999</v>
      </c>
      <c r="BS763" s="85"/>
      <c r="BT763" s="85">
        <f t="shared" si="351"/>
        <v>2055.3000000000002</v>
      </c>
      <c r="BU763" s="85">
        <f t="shared" si="351"/>
        <v>10088.469999999999</v>
      </c>
      <c r="BV763" s="85">
        <f t="shared" si="351"/>
        <v>11252.71</v>
      </c>
      <c r="BW763" s="85">
        <f t="shared" ref="BW763:CB763" si="352">BW323</f>
        <v>0</v>
      </c>
      <c r="BX763" s="85">
        <f t="shared" si="352"/>
        <v>0</v>
      </c>
      <c r="BY763" s="85">
        <f t="shared" si="352"/>
        <v>0</v>
      </c>
      <c r="BZ763" s="85">
        <f t="shared" si="352"/>
        <v>0</v>
      </c>
      <c r="CA763" s="85">
        <f t="shared" si="352"/>
        <v>0</v>
      </c>
      <c r="CB763" s="85">
        <f t="shared" si="352"/>
        <v>0</v>
      </c>
    </row>
    <row r="764" spans="1:80" ht="11.45" customHeight="1" x14ac:dyDescent="0.2">
      <c r="A764" s="75" t="s">
        <v>680</v>
      </c>
      <c r="B764" s="85"/>
      <c r="C764" s="85"/>
      <c r="D764" s="85"/>
      <c r="E764" s="85"/>
      <c r="F764" s="85"/>
      <c r="G764" s="85"/>
      <c r="H764" s="85"/>
      <c r="I764" s="85"/>
      <c r="J764" s="85"/>
      <c r="K764" s="85"/>
      <c r="L764" s="85"/>
      <c r="M764" s="85"/>
      <c r="N764" s="85"/>
      <c r="O764" s="85"/>
      <c r="P764" s="85"/>
      <c r="Q764" s="85"/>
      <c r="R764" s="85"/>
      <c r="S764" s="85"/>
      <c r="T764" s="85"/>
      <c r="U764" s="85"/>
      <c r="V764" s="85"/>
      <c r="W764" s="85"/>
      <c r="X764" s="85"/>
      <c r="Y764" s="85"/>
      <c r="Z764" s="85"/>
      <c r="AA764" s="85"/>
      <c r="AB764" s="85"/>
      <c r="AC764" s="85"/>
      <c r="AD764" s="85"/>
      <c r="AE764" s="85"/>
      <c r="AF764" s="85"/>
      <c r="AG764" s="85"/>
      <c r="AH764" s="85"/>
      <c r="AI764" s="85"/>
      <c r="AJ764" s="85"/>
      <c r="AK764" s="85"/>
      <c r="AL764" s="85"/>
      <c r="AM764" s="85"/>
      <c r="AN764" s="85"/>
      <c r="AO764" s="85"/>
      <c r="AP764" s="85"/>
      <c r="AQ764" s="85"/>
      <c r="AR764" s="85"/>
      <c r="AS764" s="85"/>
      <c r="AT764" s="85"/>
      <c r="AU764" s="85"/>
      <c r="AV764" s="85"/>
      <c r="AW764" s="85"/>
      <c r="AX764" s="85"/>
      <c r="AY764" s="85"/>
      <c r="AZ764" s="85"/>
      <c r="BA764" s="85"/>
      <c r="BB764" s="85"/>
      <c r="BC764" s="85"/>
      <c r="BD764" s="85"/>
      <c r="BE764" s="85"/>
      <c r="BF764" s="85"/>
      <c r="BG764" s="85"/>
      <c r="BH764" s="85"/>
      <c r="BI764" s="85"/>
      <c r="BJ764" s="85"/>
      <c r="BK764" s="85"/>
      <c r="BL764" s="85"/>
      <c r="BM764" s="85"/>
      <c r="BN764" s="85"/>
      <c r="BO764" s="85"/>
      <c r="BP764" s="85"/>
      <c r="BQ764" s="85"/>
      <c r="BR764" s="85"/>
      <c r="BS764" s="85"/>
      <c r="BT764" s="85"/>
      <c r="BU764" s="85"/>
      <c r="BV764" s="85"/>
      <c r="BW764" s="85"/>
      <c r="BX764" s="85"/>
      <c r="BY764" s="85"/>
      <c r="BZ764" s="85"/>
      <c r="CA764" s="85"/>
      <c r="CB764" s="85"/>
    </row>
    <row r="765" spans="1:80" ht="11.45" customHeight="1" x14ac:dyDescent="0.2">
      <c r="A765" s="76" t="s">
        <v>681</v>
      </c>
      <c r="B765" s="85">
        <f>B340+B338+B321+B319+B317+B314</f>
        <v>7</v>
      </c>
      <c r="C765" s="85">
        <f t="shared" ref="C765:BV765" si="353">C340+C338+C321+C319+C317+C314</f>
        <v>0</v>
      </c>
      <c r="D765" s="85">
        <f t="shared" si="353"/>
        <v>332058.56</v>
      </c>
      <c r="E765" s="85">
        <f t="shared" si="353"/>
        <v>352393.3</v>
      </c>
      <c r="F765" s="85">
        <f t="shared" si="353"/>
        <v>0</v>
      </c>
      <c r="G765" s="85">
        <f t="shared" si="353"/>
        <v>210000</v>
      </c>
      <c r="H765" s="85">
        <f t="shared" si="353"/>
        <v>0</v>
      </c>
      <c r="I765" s="85">
        <f t="shared" si="353"/>
        <v>115405</v>
      </c>
      <c r="J765" s="85">
        <f t="shared" si="353"/>
        <v>0</v>
      </c>
      <c r="K765" s="85">
        <f t="shared" si="353"/>
        <v>0</v>
      </c>
      <c r="L765" s="85">
        <f t="shared" si="353"/>
        <v>0</v>
      </c>
      <c r="M765" s="85">
        <f t="shared" si="353"/>
        <v>4015.7400000000002</v>
      </c>
      <c r="N765" s="85">
        <f t="shared" si="353"/>
        <v>0</v>
      </c>
      <c r="O765" s="85">
        <f t="shared" si="353"/>
        <v>0</v>
      </c>
      <c r="P765" s="85">
        <f t="shared" si="353"/>
        <v>0</v>
      </c>
      <c r="Q765" s="85">
        <f t="shared" si="353"/>
        <v>0</v>
      </c>
      <c r="R765" s="85">
        <f t="shared" si="353"/>
        <v>0</v>
      </c>
      <c r="S765" s="85">
        <f t="shared" si="353"/>
        <v>0</v>
      </c>
      <c r="T765" s="85">
        <f t="shared" si="353"/>
        <v>22972.560000000001</v>
      </c>
      <c r="U765" s="85">
        <f t="shared" si="353"/>
        <v>0</v>
      </c>
      <c r="V765" s="85">
        <f t="shared" si="353"/>
        <v>0</v>
      </c>
      <c r="W765" s="85">
        <f t="shared" si="353"/>
        <v>0</v>
      </c>
      <c r="X765" s="85">
        <f t="shared" si="353"/>
        <v>0</v>
      </c>
      <c r="Y765" s="85">
        <f t="shared" si="353"/>
        <v>0</v>
      </c>
      <c r="Z765" s="85">
        <f t="shared" si="353"/>
        <v>0</v>
      </c>
      <c r="AA765" s="85">
        <f t="shared" si="353"/>
        <v>0</v>
      </c>
      <c r="AB765" s="85">
        <f t="shared" si="353"/>
        <v>0</v>
      </c>
      <c r="AC765" s="85">
        <f t="shared" si="353"/>
        <v>0</v>
      </c>
      <c r="AD765" s="85">
        <f t="shared" si="353"/>
        <v>0</v>
      </c>
      <c r="AE765" s="85">
        <f t="shared" si="353"/>
        <v>0</v>
      </c>
      <c r="AF765" s="85">
        <f t="shared" si="353"/>
        <v>0</v>
      </c>
      <c r="AG765" s="85">
        <f t="shared" si="353"/>
        <v>23210</v>
      </c>
      <c r="AH765" s="85">
        <f t="shared" si="353"/>
        <v>23210</v>
      </c>
      <c r="AI765" s="85">
        <f t="shared" si="353"/>
        <v>64740</v>
      </c>
      <c r="AJ765" s="85">
        <f t="shared" si="353"/>
        <v>16276</v>
      </c>
      <c r="AK765" s="85">
        <f t="shared" si="353"/>
        <v>0</v>
      </c>
      <c r="AL765" s="85">
        <f t="shared" si="353"/>
        <v>0</v>
      </c>
      <c r="AM765" s="85">
        <f t="shared" si="353"/>
        <v>0</v>
      </c>
      <c r="AN765" s="85">
        <f t="shared" si="353"/>
        <v>0</v>
      </c>
      <c r="AO765" s="85">
        <f t="shared" si="353"/>
        <v>48464</v>
      </c>
      <c r="AP765" s="85">
        <f t="shared" si="353"/>
        <v>467844.12</v>
      </c>
      <c r="AQ765" s="85">
        <f t="shared" si="353"/>
        <v>19986.560000000001</v>
      </c>
      <c r="AR765" s="85">
        <f t="shared" si="353"/>
        <v>332057.56</v>
      </c>
      <c r="AS765" s="85">
        <f t="shared" si="353"/>
        <v>0</v>
      </c>
      <c r="AT765" s="85">
        <f t="shared" si="353"/>
        <v>115800</v>
      </c>
      <c r="AU765" s="85">
        <f t="shared" si="353"/>
        <v>0</v>
      </c>
      <c r="AV765" s="85">
        <f t="shared" si="353"/>
        <v>151867.74</v>
      </c>
      <c r="AW765" s="85"/>
      <c r="AX765" s="85"/>
      <c r="AY765" s="85"/>
      <c r="AZ765" s="85"/>
      <c r="BA765" s="85"/>
      <c r="BB765" s="85"/>
      <c r="BC765" s="85"/>
      <c r="BD765" s="85"/>
      <c r="BE765" s="85"/>
      <c r="BF765" s="85"/>
      <c r="BG765" s="85"/>
      <c r="BH765" s="85"/>
      <c r="BI765" s="85"/>
      <c r="BJ765" s="85"/>
      <c r="BK765" s="85"/>
      <c r="BL765" s="85"/>
      <c r="BM765" s="85"/>
      <c r="BN765" s="85"/>
      <c r="BO765" s="85"/>
      <c r="BP765" s="85"/>
      <c r="BQ765" s="85"/>
      <c r="BR765" s="85">
        <f t="shared" si="353"/>
        <v>77585.929999999993</v>
      </c>
      <c r="BS765" s="85"/>
      <c r="BT765" s="85">
        <f t="shared" si="353"/>
        <v>12100.170000000002</v>
      </c>
      <c r="BU765" s="85">
        <f t="shared" si="353"/>
        <v>8957.7900000000009</v>
      </c>
      <c r="BV765" s="85">
        <f t="shared" si="353"/>
        <v>7405.92</v>
      </c>
      <c r="BW765" s="85">
        <f t="shared" ref="BW765:CB765" si="354">BW340+BW338+BW321+BW319+BW317+BW314</f>
        <v>0</v>
      </c>
      <c r="BX765" s="85">
        <f t="shared" si="354"/>
        <v>0</v>
      </c>
      <c r="BY765" s="85">
        <f t="shared" si="354"/>
        <v>0</v>
      </c>
      <c r="BZ765" s="85">
        <f t="shared" si="354"/>
        <v>0</v>
      </c>
      <c r="CA765" s="85">
        <f t="shared" si="354"/>
        <v>0</v>
      </c>
      <c r="CB765" s="85">
        <f t="shared" si="354"/>
        <v>0</v>
      </c>
    </row>
    <row r="766" spans="1:80" ht="11.45" customHeight="1" x14ac:dyDescent="0.2">
      <c r="A766" s="77" t="s">
        <v>682</v>
      </c>
      <c r="B766" s="85"/>
      <c r="C766" s="86"/>
      <c r="D766" s="86"/>
      <c r="E766" s="86"/>
      <c r="F766" s="86"/>
      <c r="G766" s="86"/>
      <c r="H766" s="86"/>
      <c r="I766" s="86"/>
      <c r="J766" s="86"/>
      <c r="K766" s="86"/>
      <c r="L766" s="86"/>
      <c r="M766" s="86"/>
      <c r="N766" s="86"/>
      <c r="O766" s="86"/>
      <c r="P766" s="86"/>
      <c r="Q766" s="86"/>
      <c r="R766" s="86"/>
      <c r="S766" s="86"/>
      <c r="T766" s="86"/>
      <c r="U766" s="86"/>
      <c r="V766" s="86"/>
      <c r="W766" s="86"/>
      <c r="X766" s="86"/>
      <c r="Y766" s="86"/>
      <c r="Z766" s="86"/>
      <c r="AA766" s="86"/>
      <c r="AB766" s="86"/>
      <c r="AC766" s="86"/>
      <c r="AD766" s="86"/>
      <c r="AE766" s="86"/>
      <c r="AF766" s="86"/>
      <c r="AG766" s="86"/>
      <c r="AH766" s="86"/>
      <c r="AI766" s="86"/>
      <c r="AJ766" s="86"/>
      <c r="AK766" s="86"/>
      <c r="AL766" s="86"/>
      <c r="AM766" s="86"/>
      <c r="AN766" s="86"/>
      <c r="AO766" s="86"/>
      <c r="AP766" s="86"/>
      <c r="AQ766" s="86"/>
      <c r="AR766" s="86"/>
      <c r="AS766" s="86"/>
      <c r="AT766" s="86"/>
      <c r="AU766" s="86"/>
      <c r="AV766" s="86"/>
      <c r="AW766" s="86"/>
      <c r="AX766" s="86"/>
      <c r="AY766" s="86"/>
      <c r="AZ766" s="86"/>
      <c r="BA766" s="86"/>
      <c r="BB766" s="86"/>
      <c r="BC766" s="86"/>
      <c r="BD766" s="86"/>
      <c r="BE766" s="86"/>
      <c r="BF766" s="86"/>
      <c r="BG766" s="86"/>
      <c r="BH766" s="86"/>
      <c r="BI766" s="86"/>
      <c r="BJ766" s="86"/>
      <c r="BK766" s="86"/>
      <c r="BL766" s="86"/>
      <c r="BM766" s="86"/>
      <c r="BN766" s="86"/>
      <c r="BO766" s="86"/>
      <c r="BP766" s="86"/>
      <c r="BQ766" s="86"/>
      <c r="BR766" s="87"/>
      <c r="BS766" s="87"/>
      <c r="BT766" s="87"/>
      <c r="BU766" s="87"/>
      <c r="BV766" s="87"/>
      <c r="BW766" s="87"/>
      <c r="BX766" s="87"/>
      <c r="BY766" s="87"/>
      <c r="BZ766" s="87"/>
      <c r="CA766" s="87"/>
      <c r="CB766" s="87"/>
    </row>
    <row r="767" spans="1:80" ht="11.45" customHeight="1" x14ac:dyDescent="0.2">
      <c r="A767" s="78" t="s">
        <v>683</v>
      </c>
      <c r="B767" s="85"/>
      <c r="C767" s="86"/>
      <c r="D767" s="86"/>
      <c r="E767" s="86"/>
      <c r="F767" s="86"/>
      <c r="G767" s="86"/>
      <c r="H767" s="86"/>
      <c r="I767" s="86"/>
      <c r="J767" s="86"/>
      <c r="K767" s="86"/>
      <c r="L767" s="86"/>
      <c r="M767" s="86"/>
      <c r="N767" s="86"/>
      <c r="O767" s="86"/>
      <c r="P767" s="86"/>
      <c r="Q767" s="86"/>
      <c r="R767" s="86"/>
      <c r="S767" s="86"/>
      <c r="T767" s="86"/>
      <c r="U767" s="86"/>
      <c r="V767" s="86"/>
      <c r="W767" s="86"/>
      <c r="X767" s="86"/>
      <c r="Y767" s="86"/>
      <c r="Z767" s="86"/>
      <c r="AA767" s="86"/>
      <c r="AB767" s="86"/>
      <c r="AC767" s="86"/>
      <c r="AD767" s="86"/>
      <c r="AE767" s="86"/>
      <c r="AF767" s="86"/>
      <c r="AG767" s="86"/>
      <c r="AH767" s="86"/>
      <c r="AI767" s="86"/>
      <c r="AJ767" s="86"/>
      <c r="AK767" s="86"/>
      <c r="AL767" s="86"/>
      <c r="AM767" s="86"/>
      <c r="AN767" s="86"/>
      <c r="AO767" s="86"/>
      <c r="AP767" s="86"/>
      <c r="AQ767" s="86"/>
      <c r="AR767" s="86"/>
      <c r="AS767" s="86"/>
      <c r="AT767" s="86"/>
      <c r="AU767" s="86"/>
      <c r="AV767" s="86"/>
      <c r="AW767" s="86"/>
      <c r="AX767" s="86"/>
      <c r="AY767" s="86"/>
      <c r="AZ767" s="86"/>
      <c r="BA767" s="86"/>
      <c r="BB767" s="86"/>
      <c r="BC767" s="86"/>
      <c r="BD767" s="86"/>
      <c r="BE767" s="86"/>
      <c r="BF767" s="86"/>
      <c r="BG767" s="86"/>
      <c r="BH767" s="86"/>
      <c r="BI767" s="86"/>
      <c r="BJ767" s="86"/>
      <c r="BK767" s="86"/>
      <c r="BL767" s="86"/>
      <c r="BM767" s="86"/>
      <c r="BN767" s="86"/>
      <c r="BO767" s="86"/>
      <c r="BP767" s="86"/>
      <c r="BQ767" s="86"/>
      <c r="BR767" s="87"/>
      <c r="BS767" s="87"/>
      <c r="BT767" s="87"/>
      <c r="BU767" s="87"/>
      <c r="BV767" s="87"/>
      <c r="BW767" s="87"/>
      <c r="BX767" s="87"/>
      <c r="BY767" s="87"/>
      <c r="BZ767" s="87"/>
      <c r="CA767" s="87"/>
      <c r="CB767" s="87"/>
    </row>
    <row r="768" spans="1:80" ht="11.45" customHeight="1" x14ac:dyDescent="0.2">
      <c r="A768" s="79" t="s">
        <v>684</v>
      </c>
      <c r="B768" s="85"/>
      <c r="C768" s="86"/>
      <c r="D768" s="86"/>
      <c r="E768" s="86"/>
      <c r="F768" s="86"/>
      <c r="G768" s="86"/>
      <c r="H768" s="86"/>
      <c r="I768" s="86"/>
      <c r="J768" s="86"/>
      <c r="K768" s="86"/>
      <c r="L768" s="86"/>
      <c r="M768" s="86"/>
      <c r="N768" s="86"/>
      <c r="O768" s="86"/>
      <c r="P768" s="86"/>
      <c r="Q768" s="86"/>
      <c r="R768" s="86"/>
      <c r="S768" s="86"/>
      <c r="T768" s="86"/>
      <c r="U768" s="86"/>
      <c r="V768" s="86"/>
      <c r="W768" s="86"/>
      <c r="X768" s="86"/>
      <c r="Y768" s="86"/>
      <c r="Z768" s="86"/>
      <c r="AA768" s="86"/>
      <c r="AB768" s="86"/>
      <c r="AC768" s="86"/>
      <c r="AD768" s="86"/>
      <c r="AE768" s="86"/>
      <c r="AF768" s="86"/>
      <c r="AG768" s="86"/>
      <c r="AH768" s="86"/>
      <c r="AI768" s="86"/>
      <c r="AJ768" s="86"/>
      <c r="AK768" s="86"/>
      <c r="AL768" s="86"/>
      <c r="AM768" s="86"/>
      <c r="AN768" s="86"/>
      <c r="AO768" s="86"/>
      <c r="AP768" s="86"/>
      <c r="AQ768" s="86"/>
      <c r="AR768" s="86"/>
      <c r="AS768" s="86"/>
      <c r="AT768" s="86"/>
      <c r="AU768" s="86"/>
      <c r="AV768" s="86"/>
      <c r="AW768" s="86"/>
      <c r="AX768" s="86"/>
      <c r="AY768" s="86"/>
      <c r="AZ768" s="86"/>
      <c r="BA768" s="86"/>
      <c r="BB768" s="86"/>
      <c r="BC768" s="86"/>
      <c r="BD768" s="86"/>
      <c r="BE768" s="86"/>
      <c r="BF768" s="86"/>
      <c r="BG768" s="86"/>
      <c r="BH768" s="86"/>
      <c r="BI768" s="86"/>
      <c r="BJ768" s="86"/>
      <c r="BK768" s="86"/>
      <c r="BL768" s="86"/>
      <c r="BM768" s="86"/>
      <c r="BN768" s="86"/>
      <c r="BO768" s="86"/>
      <c r="BP768" s="86"/>
      <c r="BQ768" s="86"/>
      <c r="BR768" s="87"/>
      <c r="BS768" s="87"/>
      <c r="BT768" s="87"/>
      <c r="BU768" s="87"/>
      <c r="BV768" s="87"/>
      <c r="BW768" s="87"/>
      <c r="BX768" s="87"/>
      <c r="BY768" s="87"/>
      <c r="BZ768" s="87"/>
      <c r="CA768" s="87"/>
      <c r="CB768" s="87"/>
    </row>
    <row r="769" spans="1:80" ht="11.45" customHeight="1" x14ac:dyDescent="0.2">
      <c r="A769" s="80" t="s">
        <v>685</v>
      </c>
      <c r="B769" s="85"/>
      <c r="C769" s="86"/>
      <c r="D769" s="86"/>
      <c r="E769" s="86"/>
      <c r="F769" s="86"/>
      <c r="G769" s="86"/>
      <c r="H769" s="86"/>
      <c r="I769" s="86"/>
      <c r="J769" s="86"/>
      <c r="K769" s="86"/>
      <c r="L769" s="86"/>
      <c r="M769" s="86"/>
      <c r="N769" s="86"/>
      <c r="O769" s="86"/>
      <c r="P769" s="86"/>
      <c r="Q769" s="86"/>
      <c r="R769" s="86"/>
      <c r="S769" s="86"/>
      <c r="T769" s="86"/>
      <c r="U769" s="86"/>
      <c r="V769" s="86"/>
      <c r="W769" s="86"/>
      <c r="X769" s="86"/>
      <c r="Y769" s="86"/>
      <c r="Z769" s="86"/>
      <c r="AA769" s="86"/>
      <c r="AB769" s="86"/>
      <c r="AC769" s="86"/>
      <c r="AD769" s="86"/>
      <c r="AE769" s="86"/>
      <c r="AF769" s="86"/>
      <c r="AG769" s="86"/>
      <c r="AH769" s="86"/>
      <c r="AI769" s="86"/>
      <c r="AJ769" s="86"/>
      <c r="AK769" s="86"/>
      <c r="AL769" s="86"/>
      <c r="AM769" s="86"/>
      <c r="AN769" s="86"/>
      <c r="AO769" s="86"/>
      <c r="AP769" s="86"/>
      <c r="AQ769" s="86"/>
      <c r="AR769" s="86"/>
      <c r="AS769" s="86"/>
      <c r="AT769" s="86"/>
      <c r="AU769" s="86"/>
      <c r="AV769" s="86"/>
      <c r="AW769" s="86"/>
      <c r="AX769" s="86"/>
      <c r="AY769" s="86"/>
      <c r="AZ769" s="86"/>
      <c r="BA769" s="86"/>
      <c r="BB769" s="86"/>
      <c r="BC769" s="86"/>
      <c r="BD769" s="86"/>
      <c r="BE769" s="86"/>
      <c r="BF769" s="86"/>
      <c r="BG769" s="86"/>
      <c r="BH769" s="86"/>
      <c r="BI769" s="86"/>
      <c r="BJ769" s="86"/>
      <c r="BK769" s="86"/>
      <c r="BL769" s="86"/>
      <c r="BM769" s="86"/>
      <c r="BN769" s="86"/>
      <c r="BO769" s="86"/>
      <c r="BP769" s="86"/>
      <c r="BQ769" s="86"/>
      <c r="BR769" s="87"/>
      <c r="BS769" s="87"/>
      <c r="BT769" s="87"/>
      <c r="BU769" s="87"/>
      <c r="BV769" s="87"/>
      <c r="BW769" s="87"/>
      <c r="BX769" s="87"/>
      <c r="BY769" s="87"/>
      <c r="BZ769" s="87"/>
      <c r="CA769" s="87"/>
      <c r="CB769" s="87"/>
    </row>
    <row r="770" spans="1:80" ht="11.45" customHeight="1" x14ac:dyDescent="0.2">
      <c r="A770" s="81" t="s">
        <v>686</v>
      </c>
      <c r="B770" s="85"/>
      <c r="C770" s="86"/>
      <c r="D770" s="86"/>
      <c r="E770" s="86"/>
      <c r="F770" s="86"/>
      <c r="G770" s="86"/>
      <c r="H770" s="86"/>
      <c r="I770" s="86"/>
      <c r="J770" s="86"/>
      <c r="K770" s="86"/>
      <c r="L770" s="86"/>
      <c r="M770" s="86"/>
      <c r="N770" s="86"/>
      <c r="O770" s="86"/>
      <c r="P770" s="86"/>
      <c r="Q770" s="86"/>
      <c r="R770" s="86"/>
      <c r="S770" s="86"/>
      <c r="T770" s="86"/>
      <c r="U770" s="86"/>
      <c r="V770" s="86"/>
      <c r="W770" s="86"/>
      <c r="X770" s="86"/>
      <c r="Y770" s="86"/>
      <c r="Z770" s="86"/>
      <c r="AA770" s="86"/>
      <c r="AB770" s="86"/>
      <c r="AC770" s="86"/>
      <c r="AD770" s="86"/>
      <c r="AE770" s="86"/>
      <c r="AF770" s="86"/>
      <c r="AG770" s="86"/>
      <c r="AH770" s="86"/>
      <c r="AI770" s="86"/>
      <c r="AJ770" s="86"/>
      <c r="AK770" s="86"/>
      <c r="AL770" s="86"/>
      <c r="AM770" s="86"/>
      <c r="AN770" s="86"/>
      <c r="AO770" s="86"/>
      <c r="AP770" s="86"/>
      <c r="AQ770" s="86"/>
      <c r="AR770" s="86"/>
      <c r="AS770" s="86"/>
      <c r="AT770" s="86"/>
      <c r="AU770" s="86"/>
      <c r="AV770" s="86"/>
      <c r="AW770" s="86"/>
      <c r="AX770" s="86"/>
      <c r="AY770" s="86"/>
      <c r="AZ770" s="86"/>
      <c r="BA770" s="86"/>
      <c r="BB770" s="86"/>
      <c r="BC770" s="86"/>
      <c r="BD770" s="86"/>
      <c r="BE770" s="86"/>
      <c r="BF770" s="86"/>
      <c r="BG770" s="86"/>
      <c r="BH770" s="86"/>
      <c r="BI770" s="86"/>
      <c r="BJ770" s="86"/>
      <c r="BK770" s="86"/>
      <c r="BL770" s="86"/>
      <c r="BM770" s="86"/>
      <c r="BN770" s="86"/>
      <c r="BO770" s="86"/>
      <c r="BP770" s="86"/>
      <c r="BQ770" s="86"/>
      <c r="BR770" s="87"/>
      <c r="BS770" s="87"/>
      <c r="BT770" s="87"/>
      <c r="BU770" s="87"/>
      <c r="BV770" s="87"/>
      <c r="BW770" s="87"/>
      <c r="BX770" s="87"/>
      <c r="BY770" s="87"/>
      <c r="BZ770" s="87"/>
      <c r="CA770" s="87"/>
      <c r="CB770" s="87"/>
    </row>
    <row r="771" spans="1:80" ht="11.45" customHeight="1" x14ac:dyDescent="0.2">
      <c r="A771" s="84" t="s">
        <v>687</v>
      </c>
      <c r="B771" s="85"/>
      <c r="C771" s="86"/>
      <c r="D771" s="86"/>
      <c r="E771" s="86"/>
      <c r="F771" s="86"/>
      <c r="G771" s="86"/>
      <c r="H771" s="86"/>
      <c r="I771" s="86"/>
      <c r="J771" s="86"/>
      <c r="K771" s="86"/>
      <c r="L771" s="86"/>
      <c r="M771" s="86"/>
      <c r="N771" s="86"/>
      <c r="O771" s="86"/>
      <c r="P771" s="86"/>
      <c r="Q771" s="86"/>
      <c r="R771" s="86"/>
      <c r="S771" s="86"/>
      <c r="T771" s="86"/>
      <c r="U771" s="86"/>
      <c r="V771" s="86"/>
      <c r="W771" s="86"/>
      <c r="X771" s="86"/>
      <c r="Y771" s="86"/>
      <c r="Z771" s="86"/>
      <c r="AA771" s="86"/>
      <c r="AB771" s="86"/>
      <c r="AC771" s="86"/>
      <c r="AD771" s="86"/>
      <c r="AE771" s="86"/>
      <c r="AF771" s="86"/>
      <c r="AG771" s="86"/>
      <c r="AH771" s="86"/>
      <c r="AI771" s="86"/>
      <c r="AJ771" s="86"/>
      <c r="AK771" s="86"/>
      <c r="AL771" s="86"/>
      <c r="AM771" s="86"/>
      <c r="AN771" s="86"/>
      <c r="AO771" s="86"/>
      <c r="AP771" s="86"/>
      <c r="AQ771" s="86"/>
      <c r="AR771" s="86"/>
      <c r="AS771" s="86"/>
      <c r="AT771" s="86"/>
      <c r="AU771" s="86"/>
      <c r="AV771" s="86"/>
      <c r="AW771" s="86"/>
      <c r="AX771" s="86"/>
      <c r="AY771" s="86"/>
      <c r="AZ771" s="86"/>
      <c r="BA771" s="86"/>
      <c r="BB771" s="86"/>
      <c r="BC771" s="86"/>
      <c r="BD771" s="86"/>
      <c r="BE771" s="86"/>
      <c r="BF771" s="86"/>
      <c r="BG771" s="86"/>
      <c r="BH771" s="86"/>
      <c r="BI771" s="86"/>
      <c r="BJ771" s="86"/>
      <c r="BK771" s="86"/>
      <c r="BL771" s="86"/>
      <c r="BM771" s="86"/>
      <c r="BN771" s="86"/>
      <c r="BO771" s="86"/>
      <c r="BP771" s="86"/>
      <c r="BQ771" s="86"/>
      <c r="BR771" s="87"/>
      <c r="BS771" s="87"/>
      <c r="BT771" s="87"/>
      <c r="BU771" s="87"/>
      <c r="BV771" s="87"/>
      <c r="BW771" s="87"/>
      <c r="BX771" s="87"/>
      <c r="BY771" s="87"/>
      <c r="BZ771" s="87"/>
      <c r="CA771" s="87"/>
      <c r="CB771" s="87"/>
    </row>
    <row r="772" spans="1:80" ht="11.45" customHeight="1" x14ac:dyDescent="0.2">
      <c r="A772" s="83" t="s">
        <v>688</v>
      </c>
      <c r="B772" s="85"/>
      <c r="C772" s="86"/>
      <c r="D772" s="86"/>
      <c r="E772" s="86"/>
      <c r="F772" s="86"/>
      <c r="G772" s="86"/>
      <c r="H772" s="86"/>
      <c r="I772" s="86"/>
      <c r="J772" s="86"/>
      <c r="K772" s="86"/>
      <c r="L772" s="86"/>
      <c r="M772" s="86"/>
      <c r="N772" s="86"/>
      <c r="O772" s="86"/>
      <c r="P772" s="86"/>
      <c r="Q772" s="86"/>
      <c r="R772" s="86"/>
      <c r="S772" s="86"/>
      <c r="T772" s="86"/>
      <c r="U772" s="86"/>
      <c r="V772" s="86"/>
      <c r="W772" s="86"/>
      <c r="X772" s="86"/>
      <c r="Y772" s="86"/>
      <c r="Z772" s="86"/>
      <c r="AA772" s="86"/>
      <c r="AB772" s="86"/>
      <c r="AC772" s="86"/>
      <c r="AD772" s="86"/>
      <c r="AE772" s="86"/>
      <c r="AF772" s="86"/>
      <c r="AG772" s="86"/>
      <c r="AH772" s="86"/>
      <c r="AI772" s="86"/>
      <c r="AJ772" s="86"/>
      <c r="AK772" s="86"/>
      <c r="AL772" s="86"/>
      <c r="AM772" s="86"/>
      <c r="AN772" s="86"/>
      <c r="AO772" s="86"/>
      <c r="AP772" s="86"/>
      <c r="AQ772" s="86"/>
      <c r="AR772" s="86"/>
      <c r="AS772" s="86"/>
      <c r="AT772" s="86"/>
      <c r="AU772" s="86"/>
      <c r="AV772" s="86"/>
      <c r="AW772" s="86"/>
      <c r="AX772" s="86"/>
      <c r="AY772" s="86"/>
      <c r="AZ772" s="86"/>
      <c r="BA772" s="86"/>
      <c r="BB772" s="86"/>
      <c r="BC772" s="86"/>
      <c r="BD772" s="86"/>
      <c r="BE772" s="86"/>
      <c r="BF772" s="86"/>
      <c r="BG772" s="86"/>
      <c r="BH772" s="86"/>
      <c r="BI772" s="86"/>
      <c r="BJ772" s="86"/>
      <c r="BK772" s="86"/>
      <c r="BL772" s="86"/>
      <c r="BM772" s="86"/>
      <c r="BN772" s="86"/>
      <c r="BO772" s="86"/>
      <c r="BP772" s="86"/>
      <c r="BQ772" s="86"/>
      <c r="BR772" s="87"/>
      <c r="BS772" s="87"/>
      <c r="BT772" s="87"/>
      <c r="BU772" s="87"/>
      <c r="BV772" s="87"/>
      <c r="BW772" s="87"/>
      <c r="BX772" s="87"/>
      <c r="BY772" s="87"/>
      <c r="BZ772" s="87"/>
      <c r="CA772" s="87"/>
      <c r="CB772" s="87"/>
    </row>
    <row r="773" spans="1:80" ht="11.45" customHeight="1" x14ac:dyDescent="0.2">
      <c r="A773" s="72" t="s">
        <v>724</v>
      </c>
      <c r="B773" s="85">
        <f>SUM(B762:B772)</f>
        <v>19</v>
      </c>
      <c r="C773" s="85">
        <f t="shared" ref="C773:BV773" si="355">SUM(C762:C772)</f>
        <v>0</v>
      </c>
      <c r="D773" s="85">
        <f t="shared" si="355"/>
        <v>775885.56</v>
      </c>
      <c r="E773" s="85">
        <f t="shared" si="355"/>
        <v>888236.3</v>
      </c>
      <c r="F773" s="85">
        <f t="shared" si="355"/>
        <v>0</v>
      </c>
      <c r="G773" s="85">
        <f t="shared" si="355"/>
        <v>210000</v>
      </c>
      <c r="H773" s="85">
        <f t="shared" si="355"/>
        <v>0</v>
      </c>
      <c r="I773" s="85">
        <f t="shared" si="355"/>
        <v>651248</v>
      </c>
      <c r="J773" s="85">
        <f t="shared" si="355"/>
        <v>0</v>
      </c>
      <c r="K773" s="85">
        <f t="shared" si="355"/>
        <v>0</v>
      </c>
      <c r="L773" s="85">
        <f t="shared" si="355"/>
        <v>0</v>
      </c>
      <c r="M773" s="85">
        <f t="shared" si="355"/>
        <v>4015.7400000000002</v>
      </c>
      <c r="N773" s="85">
        <f t="shared" si="355"/>
        <v>0</v>
      </c>
      <c r="O773" s="85">
        <f t="shared" si="355"/>
        <v>0</v>
      </c>
      <c r="P773" s="85">
        <f t="shared" si="355"/>
        <v>0</v>
      </c>
      <c r="Q773" s="85">
        <f t="shared" si="355"/>
        <v>0</v>
      </c>
      <c r="R773" s="85">
        <f t="shared" si="355"/>
        <v>0</v>
      </c>
      <c r="S773" s="85">
        <f t="shared" si="355"/>
        <v>0</v>
      </c>
      <c r="T773" s="85">
        <f t="shared" si="355"/>
        <v>22972.560000000001</v>
      </c>
      <c r="U773" s="85">
        <f t="shared" si="355"/>
        <v>0</v>
      </c>
      <c r="V773" s="85">
        <f t="shared" si="355"/>
        <v>0</v>
      </c>
      <c r="W773" s="85">
        <f t="shared" si="355"/>
        <v>0</v>
      </c>
      <c r="X773" s="85">
        <f t="shared" si="355"/>
        <v>0</v>
      </c>
      <c r="Y773" s="85">
        <f t="shared" si="355"/>
        <v>0</v>
      </c>
      <c r="Z773" s="85">
        <f t="shared" si="355"/>
        <v>0</v>
      </c>
      <c r="AA773" s="85">
        <f t="shared" si="355"/>
        <v>0</v>
      </c>
      <c r="AB773" s="85">
        <f t="shared" si="355"/>
        <v>0</v>
      </c>
      <c r="AC773" s="85">
        <f t="shared" si="355"/>
        <v>0</v>
      </c>
      <c r="AD773" s="85">
        <f t="shared" si="355"/>
        <v>0</v>
      </c>
      <c r="AE773" s="85">
        <f t="shared" si="355"/>
        <v>0</v>
      </c>
      <c r="AF773" s="85">
        <f t="shared" si="355"/>
        <v>0</v>
      </c>
      <c r="AG773" s="85">
        <f t="shared" si="355"/>
        <v>160760</v>
      </c>
      <c r="AH773" s="85">
        <f t="shared" si="355"/>
        <v>160760</v>
      </c>
      <c r="AI773" s="85">
        <f t="shared" si="355"/>
        <v>152282</v>
      </c>
      <c r="AJ773" s="85">
        <f t="shared" si="355"/>
        <v>16276</v>
      </c>
      <c r="AK773" s="85">
        <f t="shared" si="355"/>
        <v>0</v>
      </c>
      <c r="AL773" s="85">
        <f t="shared" si="355"/>
        <v>0</v>
      </c>
      <c r="AM773" s="85">
        <f t="shared" si="355"/>
        <v>0</v>
      </c>
      <c r="AN773" s="85">
        <f t="shared" si="355"/>
        <v>0</v>
      </c>
      <c r="AO773" s="85">
        <f t="shared" si="355"/>
        <v>136006</v>
      </c>
      <c r="AP773" s="85">
        <f t="shared" si="355"/>
        <v>984767.12</v>
      </c>
      <c r="AQ773" s="85">
        <f t="shared" si="355"/>
        <v>19986.560000000001</v>
      </c>
      <c r="AR773" s="85">
        <f t="shared" si="355"/>
        <v>775880.56</v>
      </c>
      <c r="AS773" s="85">
        <f t="shared" si="355"/>
        <v>0</v>
      </c>
      <c r="AT773" s="85">
        <f t="shared" si="355"/>
        <v>188900</v>
      </c>
      <c r="AU773" s="85">
        <f t="shared" si="355"/>
        <v>0</v>
      </c>
      <c r="AV773" s="85">
        <f t="shared" si="355"/>
        <v>527072.74</v>
      </c>
      <c r="AW773" s="85"/>
      <c r="AX773" s="85"/>
      <c r="AY773" s="85"/>
      <c r="AZ773" s="85"/>
      <c r="BA773" s="85"/>
      <c r="BB773" s="85"/>
      <c r="BC773" s="85"/>
      <c r="BD773" s="85"/>
      <c r="BE773" s="85"/>
      <c r="BF773" s="85"/>
      <c r="BG773" s="85"/>
      <c r="BH773" s="85"/>
      <c r="BI773" s="85"/>
      <c r="BJ773" s="85"/>
      <c r="BK773" s="85"/>
      <c r="BL773" s="85"/>
      <c r="BM773" s="85"/>
      <c r="BN773" s="85"/>
      <c r="BO773" s="85"/>
      <c r="BP773" s="85"/>
      <c r="BQ773" s="85"/>
      <c r="BR773" s="85">
        <f t="shared" si="355"/>
        <v>195471.38999999998</v>
      </c>
      <c r="BS773" s="85"/>
      <c r="BT773" s="85">
        <f t="shared" si="355"/>
        <v>14155.470000000001</v>
      </c>
      <c r="BU773" s="85">
        <f t="shared" si="355"/>
        <v>19046.260000000002</v>
      </c>
      <c r="BV773" s="85">
        <f t="shared" si="355"/>
        <v>18658.629999999997</v>
      </c>
      <c r="BW773" s="85">
        <f t="shared" ref="BW773:CB773" si="356">SUM(BW762:BW772)</f>
        <v>0</v>
      </c>
      <c r="BX773" s="85">
        <f t="shared" si="356"/>
        <v>0</v>
      </c>
      <c r="BY773" s="85">
        <f t="shared" si="356"/>
        <v>0</v>
      </c>
      <c r="BZ773" s="85">
        <f t="shared" si="356"/>
        <v>0</v>
      </c>
      <c r="CA773" s="85">
        <f t="shared" si="356"/>
        <v>0</v>
      </c>
      <c r="CB773" s="85">
        <f t="shared" si="356"/>
        <v>0</v>
      </c>
    </row>
    <row r="774" spans="1:80" ht="11.45" customHeight="1" x14ac:dyDescent="0.2">
      <c r="B774" s="55"/>
      <c r="C774" s="88"/>
      <c r="D774" s="88"/>
      <c r="E774" s="88"/>
      <c r="F774" s="88"/>
      <c r="G774" s="88"/>
      <c r="H774" s="88"/>
      <c r="I774" s="88"/>
      <c r="J774" s="88"/>
      <c r="K774" s="88"/>
      <c r="L774" s="88"/>
      <c r="M774" s="88"/>
      <c r="N774" s="88"/>
      <c r="O774" s="88"/>
      <c r="P774" s="88"/>
      <c r="Q774" s="88"/>
      <c r="R774" s="88"/>
      <c r="S774" s="88"/>
      <c r="T774" s="88"/>
      <c r="U774" s="88"/>
      <c r="V774" s="88"/>
      <c r="W774" s="88"/>
      <c r="X774" s="88"/>
      <c r="Y774" s="88"/>
      <c r="Z774" s="88"/>
      <c r="AA774" s="88"/>
      <c r="AB774" s="88"/>
      <c r="AC774" s="88"/>
      <c r="AD774" s="88"/>
      <c r="AE774" s="88"/>
      <c r="AF774" s="88"/>
      <c r="AG774" s="88"/>
      <c r="AH774" s="88"/>
      <c r="AI774" s="88"/>
      <c r="AJ774" s="88"/>
      <c r="AK774" s="88"/>
      <c r="AL774" s="88"/>
      <c r="AM774" s="88"/>
      <c r="AN774" s="88"/>
      <c r="AO774" s="88"/>
      <c r="AP774" s="88"/>
      <c r="AQ774" s="88"/>
      <c r="AR774" s="88"/>
      <c r="AS774" s="88"/>
      <c r="AT774" s="88"/>
      <c r="AU774" s="88"/>
      <c r="AV774" s="88"/>
      <c r="AW774" s="88"/>
      <c r="AX774" s="88"/>
      <c r="AY774" s="88"/>
      <c r="AZ774" s="88"/>
      <c r="BA774" s="88"/>
      <c r="BB774" s="88"/>
      <c r="BC774" s="88"/>
      <c r="BD774" s="88"/>
      <c r="BE774" s="88"/>
      <c r="BF774" s="88"/>
      <c r="BG774" s="88"/>
      <c r="BH774" s="88"/>
      <c r="BI774" s="88"/>
      <c r="BJ774" s="88"/>
      <c r="BK774" s="88"/>
      <c r="BL774" s="88"/>
      <c r="BM774" s="88"/>
      <c r="BN774" s="88"/>
      <c r="BO774" s="88"/>
      <c r="BP774" s="88"/>
      <c r="BQ774" s="88"/>
      <c r="BR774" s="56"/>
      <c r="BS774" s="56"/>
      <c r="BT774" s="56"/>
      <c r="BU774" s="56"/>
      <c r="BV774" s="56"/>
      <c r="BW774" s="56"/>
    </row>
    <row r="775" spans="1:80" ht="11.45" customHeight="1" x14ac:dyDescent="0.2">
      <c r="A775" s="1" t="s">
        <v>660</v>
      </c>
      <c r="B775" s="55"/>
      <c r="C775" s="88"/>
      <c r="D775" s="88"/>
      <c r="E775" s="88"/>
      <c r="F775" s="88"/>
      <c r="G775" s="88"/>
      <c r="H775" s="88"/>
      <c r="I775" s="88"/>
      <c r="J775" s="88"/>
      <c r="K775" s="88"/>
      <c r="L775" s="88"/>
      <c r="M775" s="88"/>
      <c r="N775" s="88"/>
      <c r="O775" s="88"/>
      <c r="P775" s="88"/>
      <c r="Q775" s="88"/>
      <c r="R775" s="88"/>
      <c r="S775" s="88"/>
      <c r="T775" s="88"/>
      <c r="U775" s="88"/>
      <c r="V775" s="88"/>
      <c r="W775" s="88"/>
      <c r="X775" s="88"/>
      <c r="Y775" s="88"/>
      <c r="Z775" s="88"/>
      <c r="AA775" s="88"/>
      <c r="AB775" s="88"/>
      <c r="AC775" s="88"/>
      <c r="AD775" s="88"/>
      <c r="AE775" s="88"/>
      <c r="AF775" s="88"/>
      <c r="AG775" s="88"/>
      <c r="AH775" s="88"/>
      <c r="AI775" s="88"/>
      <c r="AJ775" s="88"/>
      <c r="AK775" s="88"/>
      <c r="AL775" s="88"/>
      <c r="AM775" s="88"/>
      <c r="AN775" s="88"/>
      <c r="AO775" s="88"/>
      <c r="AP775" s="88"/>
      <c r="AQ775" s="88"/>
      <c r="AR775" s="88"/>
      <c r="AS775" s="88"/>
      <c r="AT775" s="88"/>
      <c r="AU775" s="88"/>
      <c r="AV775" s="88"/>
      <c r="AW775" s="88"/>
      <c r="AX775" s="88"/>
      <c r="AY775" s="88"/>
      <c r="AZ775" s="88"/>
      <c r="BA775" s="88"/>
      <c r="BB775" s="88"/>
      <c r="BC775" s="88"/>
      <c r="BD775" s="88"/>
      <c r="BE775" s="88"/>
      <c r="BF775" s="88"/>
      <c r="BG775" s="88"/>
      <c r="BH775" s="88"/>
      <c r="BI775" s="88"/>
      <c r="BJ775" s="88"/>
      <c r="BK775" s="88"/>
      <c r="BL775" s="88"/>
      <c r="BM775" s="88"/>
      <c r="BN775" s="88"/>
      <c r="BO775" s="88"/>
      <c r="BP775" s="88"/>
      <c r="BQ775" s="88"/>
      <c r="BR775" s="56"/>
      <c r="BS775" s="56"/>
      <c r="BT775" s="56"/>
      <c r="BU775" s="56"/>
      <c r="BV775" s="56"/>
      <c r="BW775" s="56"/>
    </row>
    <row r="776" spans="1:80" ht="11.45" customHeight="1" x14ac:dyDescent="0.2">
      <c r="A776" s="73" t="s">
        <v>689</v>
      </c>
      <c r="B776" s="85">
        <f>B185+B164+B149</f>
        <v>56</v>
      </c>
      <c r="C776" s="85">
        <f t="shared" ref="C776:BV776" si="357">C185+C164+C149</f>
        <v>0</v>
      </c>
      <c r="D776" s="85">
        <f t="shared" si="357"/>
        <v>457862.92</v>
      </c>
      <c r="E776" s="85">
        <f t="shared" si="357"/>
        <v>1442785.71</v>
      </c>
      <c r="F776" s="85">
        <f t="shared" si="357"/>
        <v>24697.75</v>
      </c>
      <c r="G776" s="85">
        <f t="shared" si="357"/>
        <v>461506.25</v>
      </c>
      <c r="H776" s="85">
        <f t="shared" si="357"/>
        <v>169101.16999999998</v>
      </c>
      <c r="I776" s="85">
        <f t="shared" si="357"/>
        <v>589155.69999999995</v>
      </c>
      <c r="J776" s="85">
        <f t="shared" si="357"/>
        <v>0</v>
      </c>
      <c r="K776" s="85">
        <f t="shared" si="357"/>
        <v>4224.8599999999997</v>
      </c>
      <c r="L776" s="85">
        <f t="shared" si="357"/>
        <v>0</v>
      </c>
      <c r="M776" s="85">
        <f t="shared" si="357"/>
        <v>0</v>
      </c>
      <c r="N776" s="85">
        <f t="shared" si="357"/>
        <v>0</v>
      </c>
      <c r="O776" s="85">
        <f t="shared" si="357"/>
        <v>0</v>
      </c>
      <c r="P776" s="85">
        <f t="shared" si="357"/>
        <v>1677.5</v>
      </c>
      <c r="Q776" s="85">
        <f t="shared" si="357"/>
        <v>0</v>
      </c>
      <c r="R776" s="85">
        <f t="shared" si="357"/>
        <v>0</v>
      </c>
      <c r="S776" s="85">
        <f t="shared" si="357"/>
        <v>13431.39</v>
      </c>
      <c r="T776" s="85">
        <f t="shared" si="357"/>
        <v>0</v>
      </c>
      <c r="U776" s="85">
        <f t="shared" si="357"/>
        <v>178991.09000000003</v>
      </c>
      <c r="V776" s="85">
        <f t="shared" si="357"/>
        <v>0</v>
      </c>
      <c r="W776" s="85">
        <f t="shared" si="357"/>
        <v>0</v>
      </c>
      <c r="X776" s="85">
        <f t="shared" si="357"/>
        <v>0</v>
      </c>
      <c r="Y776" s="85">
        <f t="shared" si="357"/>
        <v>0</v>
      </c>
      <c r="Z776" s="85">
        <f t="shared" si="357"/>
        <v>0</v>
      </c>
      <c r="AA776" s="85">
        <f t="shared" si="357"/>
        <v>0</v>
      </c>
      <c r="AB776" s="85">
        <f t="shared" si="357"/>
        <v>0</v>
      </c>
      <c r="AC776" s="85">
        <f t="shared" si="357"/>
        <v>0</v>
      </c>
      <c r="AD776" s="85">
        <f t="shared" si="357"/>
        <v>0</v>
      </c>
      <c r="AE776" s="85">
        <f t="shared" si="357"/>
        <v>0</v>
      </c>
      <c r="AF776" s="85">
        <f t="shared" si="357"/>
        <v>0</v>
      </c>
      <c r="AG776" s="85">
        <f t="shared" si="357"/>
        <v>97910</v>
      </c>
      <c r="AH776" s="85">
        <f t="shared" si="357"/>
        <v>97910</v>
      </c>
      <c r="AI776" s="85">
        <f t="shared" si="357"/>
        <v>222881.03</v>
      </c>
      <c r="AJ776" s="85">
        <f t="shared" si="357"/>
        <v>16593.940000000002</v>
      </c>
      <c r="AK776" s="85">
        <f t="shared" si="357"/>
        <v>11924.09</v>
      </c>
      <c r="AL776" s="85">
        <f t="shared" si="357"/>
        <v>0</v>
      </c>
      <c r="AM776" s="85">
        <f t="shared" si="357"/>
        <v>0</v>
      </c>
      <c r="AN776" s="85">
        <f t="shared" si="357"/>
        <v>0</v>
      </c>
      <c r="AO776" s="85">
        <f t="shared" si="357"/>
        <v>194363</v>
      </c>
      <c r="AP776" s="85">
        <f t="shared" si="357"/>
        <v>1054994.01</v>
      </c>
      <c r="AQ776" s="85">
        <f t="shared" si="357"/>
        <v>196983.93</v>
      </c>
      <c r="AR776" s="85">
        <f t="shared" si="357"/>
        <v>455510.08</v>
      </c>
      <c r="AS776" s="85">
        <f t="shared" si="357"/>
        <v>0</v>
      </c>
      <c r="AT776" s="85">
        <f t="shared" si="357"/>
        <v>402500</v>
      </c>
      <c r="AU776" s="85">
        <f t="shared" si="357"/>
        <v>0</v>
      </c>
      <c r="AV776" s="85">
        <f t="shared" si="357"/>
        <v>622773.59</v>
      </c>
      <c r="AW776" s="85"/>
      <c r="AX776" s="85"/>
      <c r="AY776" s="85"/>
      <c r="AZ776" s="85"/>
      <c r="BA776" s="85"/>
      <c r="BB776" s="85"/>
      <c r="BC776" s="85"/>
      <c r="BD776" s="85"/>
      <c r="BE776" s="85"/>
      <c r="BF776" s="85"/>
      <c r="BG776" s="85"/>
      <c r="BH776" s="85"/>
      <c r="BI776" s="85"/>
      <c r="BJ776" s="85"/>
      <c r="BK776" s="85"/>
      <c r="BL776" s="85"/>
      <c r="BM776" s="85"/>
      <c r="BN776" s="85"/>
      <c r="BO776" s="85"/>
      <c r="BP776" s="85"/>
      <c r="BQ776" s="85"/>
      <c r="BR776" s="85">
        <f t="shared" si="357"/>
        <v>335192.94999999995</v>
      </c>
      <c r="BS776" s="85"/>
      <c r="BT776" s="85">
        <f t="shared" si="357"/>
        <v>76349.419999999984</v>
      </c>
      <c r="BU776" s="85">
        <f t="shared" si="357"/>
        <v>43892.400000000009</v>
      </c>
      <c r="BV776" s="85">
        <f t="shared" si="357"/>
        <v>31995.68</v>
      </c>
      <c r="BW776" s="85">
        <f t="shared" ref="BW776:CB776" si="358">BW185+BW164+BW149</f>
        <v>0</v>
      </c>
      <c r="BX776" s="85">
        <f t="shared" si="358"/>
        <v>0</v>
      </c>
      <c r="BY776" s="85">
        <f t="shared" si="358"/>
        <v>0</v>
      </c>
      <c r="BZ776" s="85">
        <f t="shared" si="358"/>
        <v>0</v>
      </c>
      <c r="CA776" s="85">
        <f t="shared" si="358"/>
        <v>0</v>
      </c>
      <c r="CB776" s="85">
        <f t="shared" si="358"/>
        <v>0</v>
      </c>
    </row>
    <row r="777" spans="1:80" ht="11.45" customHeight="1" x14ac:dyDescent="0.2">
      <c r="A777" s="74" t="s">
        <v>690</v>
      </c>
      <c r="B777" s="85"/>
      <c r="C777" s="86"/>
      <c r="D777" s="86"/>
      <c r="E777" s="86"/>
      <c r="F777" s="86"/>
      <c r="G777" s="86"/>
      <c r="H777" s="86"/>
      <c r="I777" s="86"/>
      <c r="J777" s="86"/>
      <c r="K777" s="86"/>
      <c r="L777" s="86"/>
      <c r="M777" s="86"/>
      <c r="N777" s="86"/>
      <c r="O777" s="86"/>
      <c r="P777" s="86"/>
      <c r="Q777" s="86"/>
      <c r="R777" s="86"/>
      <c r="S777" s="86"/>
      <c r="T777" s="86"/>
      <c r="U777" s="86"/>
      <c r="V777" s="86"/>
      <c r="W777" s="86"/>
      <c r="X777" s="86"/>
      <c r="Y777" s="86"/>
      <c r="Z777" s="86"/>
      <c r="AA777" s="86"/>
      <c r="AB777" s="86"/>
      <c r="AC777" s="86"/>
      <c r="AD777" s="86"/>
      <c r="AE777" s="86"/>
      <c r="AF777" s="86"/>
      <c r="AG777" s="86"/>
      <c r="AH777" s="86"/>
      <c r="AI777" s="86"/>
      <c r="AJ777" s="86"/>
      <c r="AK777" s="86"/>
      <c r="AL777" s="86"/>
      <c r="AM777" s="86"/>
      <c r="AN777" s="86"/>
      <c r="AO777" s="86"/>
      <c r="AP777" s="86"/>
      <c r="AQ777" s="86"/>
      <c r="AR777" s="86"/>
      <c r="AS777" s="86"/>
      <c r="AT777" s="86"/>
      <c r="AU777" s="86"/>
      <c r="AV777" s="86"/>
      <c r="AW777" s="86"/>
      <c r="AX777" s="86"/>
      <c r="AY777" s="86"/>
      <c r="AZ777" s="86"/>
      <c r="BA777" s="86"/>
      <c r="BB777" s="86"/>
      <c r="BC777" s="86"/>
      <c r="BD777" s="86"/>
      <c r="BE777" s="86"/>
      <c r="BF777" s="86"/>
      <c r="BG777" s="86"/>
      <c r="BH777" s="86"/>
      <c r="BI777" s="86"/>
      <c r="BJ777" s="86"/>
      <c r="BK777" s="86"/>
      <c r="BL777" s="86"/>
      <c r="BM777" s="86"/>
      <c r="BN777" s="86"/>
      <c r="BO777" s="86"/>
      <c r="BP777" s="86"/>
      <c r="BQ777" s="86"/>
      <c r="BR777" s="87"/>
      <c r="BS777" s="87"/>
      <c r="BT777" s="87"/>
      <c r="BU777" s="87"/>
      <c r="BV777" s="87"/>
      <c r="BW777" s="87"/>
      <c r="BX777" s="87"/>
      <c r="BY777" s="87"/>
      <c r="BZ777" s="87"/>
      <c r="CA777" s="87"/>
      <c r="CB777" s="87"/>
    </row>
    <row r="778" spans="1:80" ht="11.45" customHeight="1" x14ac:dyDescent="0.2">
      <c r="A778" s="75" t="s">
        <v>691</v>
      </c>
      <c r="B778" s="85">
        <f>B143+B118+B128+B154+B229</f>
        <v>15</v>
      </c>
      <c r="C778" s="85">
        <f t="shared" ref="C778:BV778" si="359">C143+C118+C128+C154+C229</f>
        <v>0</v>
      </c>
      <c r="D778" s="85">
        <f t="shared" si="359"/>
        <v>872092.55</v>
      </c>
      <c r="E778" s="85">
        <f t="shared" si="359"/>
        <v>829004</v>
      </c>
      <c r="F778" s="85">
        <f t="shared" si="359"/>
        <v>27919.5</v>
      </c>
      <c r="G778" s="85">
        <f t="shared" si="359"/>
        <v>592437.5</v>
      </c>
      <c r="H778" s="85">
        <f t="shared" si="359"/>
        <v>0</v>
      </c>
      <c r="I778" s="85">
        <f t="shared" si="359"/>
        <v>0</v>
      </c>
      <c r="J778" s="85">
        <f t="shared" si="359"/>
        <v>10187.5</v>
      </c>
      <c r="K778" s="85">
        <f t="shared" si="359"/>
        <v>0</v>
      </c>
      <c r="L778" s="85">
        <f t="shared" si="359"/>
        <v>0</v>
      </c>
      <c r="M778" s="85">
        <f t="shared" si="359"/>
        <v>0</v>
      </c>
      <c r="N778" s="85">
        <f t="shared" si="359"/>
        <v>0</v>
      </c>
      <c r="O778" s="85">
        <f t="shared" si="359"/>
        <v>0</v>
      </c>
      <c r="P778" s="85">
        <f t="shared" si="359"/>
        <v>0</v>
      </c>
      <c r="Q778" s="85">
        <f t="shared" si="359"/>
        <v>0</v>
      </c>
      <c r="R778" s="85">
        <f t="shared" si="359"/>
        <v>0</v>
      </c>
      <c r="S778" s="85">
        <f t="shared" si="359"/>
        <v>0</v>
      </c>
      <c r="T778" s="85">
        <f t="shared" si="359"/>
        <v>0</v>
      </c>
      <c r="U778" s="85">
        <f t="shared" si="359"/>
        <v>155459.5</v>
      </c>
      <c r="V778" s="85">
        <f t="shared" si="359"/>
        <v>0</v>
      </c>
      <c r="W778" s="85">
        <f t="shared" si="359"/>
        <v>0</v>
      </c>
      <c r="X778" s="85">
        <f t="shared" si="359"/>
        <v>0</v>
      </c>
      <c r="Y778" s="85">
        <f t="shared" si="359"/>
        <v>0</v>
      </c>
      <c r="Z778" s="85">
        <f t="shared" si="359"/>
        <v>0</v>
      </c>
      <c r="AA778" s="85">
        <f t="shared" si="359"/>
        <v>33000</v>
      </c>
      <c r="AB778" s="85">
        <f t="shared" si="359"/>
        <v>0</v>
      </c>
      <c r="AC778" s="85">
        <f t="shared" si="359"/>
        <v>0</v>
      </c>
      <c r="AD778" s="85">
        <f t="shared" si="359"/>
        <v>0</v>
      </c>
      <c r="AE778" s="85">
        <f t="shared" si="359"/>
        <v>0</v>
      </c>
      <c r="AF778" s="85">
        <f t="shared" si="359"/>
        <v>10000</v>
      </c>
      <c r="AG778" s="85">
        <f t="shared" si="359"/>
        <v>32760</v>
      </c>
      <c r="AH778" s="85">
        <f t="shared" si="359"/>
        <v>32760</v>
      </c>
      <c r="AI778" s="85">
        <f t="shared" si="359"/>
        <v>113338.25</v>
      </c>
      <c r="AJ778" s="85">
        <f t="shared" si="359"/>
        <v>0</v>
      </c>
      <c r="AK778" s="85">
        <f t="shared" si="359"/>
        <v>0</v>
      </c>
      <c r="AL778" s="85">
        <f t="shared" si="359"/>
        <v>0</v>
      </c>
      <c r="AM778" s="85">
        <f t="shared" si="359"/>
        <v>3728.25</v>
      </c>
      <c r="AN778" s="85">
        <f t="shared" si="359"/>
        <v>0</v>
      </c>
      <c r="AO778" s="85">
        <f t="shared" si="359"/>
        <v>109610</v>
      </c>
      <c r="AP778" s="85">
        <f t="shared" si="359"/>
        <v>1292637.46</v>
      </c>
      <c r="AQ778" s="85">
        <f t="shared" si="359"/>
        <v>197244.91</v>
      </c>
      <c r="AR778" s="85">
        <f t="shared" si="359"/>
        <v>872092.55</v>
      </c>
      <c r="AS778" s="85">
        <f t="shared" si="359"/>
        <v>0</v>
      </c>
      <c r="AT778" s="85">
        <f t="shared" si="359"/>
        <v>223300</v>
      </c>
      <c r="AU778" s="85">
        <f t="shared" si="359"/>
        <v>0</v>
      </c>
      <c r="AV778" s="85">
        <f t="shared" si="359"/>
        <v>295120.83999999997</v>
      </c>
      <c r="AW778" s="85"/>
      <c r="AX778" s="85"/>
      <c r="AY778" s="85"/>
      <c r="AZ778" s="85"/>
      <c r="BA778" s="85"/>
      <c r="BB778" s="85"/>
      <c r="BC778" s="85"/>
      <c r="BD778" s="85"/>
      <c r="BE778" s="85"/>
      <c r="BF778" s="85"/>
      <c r="BG778" s="85"/>
      <c r="BH778" s="85"/>
      <c r="BI778" s="85"/>
      <c r="BJ778" s="85"/>
      <c r="BK778" s="85"/>
      <c r="BL778" s="85"/>
      <c r="BM778" s="85"/>
      <c r="BN778" s="85"/>
      <c r="BO778" s="85"/>
      <c r="BP778" s="85"/>
      <c r="BQ778" s="85"/>
      <c r="BR778" s="85">
        <f t="shared" si="359"/>
        <v>187388.09000000003</v>
      </c>
      <c r="BS778" s="85"/>
      <c r="BT778" s="85">
        <f t="shared" si="359"/>
        <v>43439.97</v>
      </c>
      <c r="BU778" s="85">
        <f t="shared" si="359"/>
        <v>24701.16</v>
      </c>
      <c r="BV778" s="85">
        <f t="shared" si="359"/>
        <v>17447.21</v>
      </c>
      <c r="BW778" s="85">
        <f t="shared" ref="BW778:CB778" si="360">BW143+BW118+BW128+BW154+BW229</f>
        <v>4290</v>
      </c>
      <c r="BX778" s="85">
        <f t="shared" si="360"/>
        <v>0</v>
      </c>
      <c r="BY778" s="85">
        <f t="shared" si="360"/>
        <v>0</v>
      </c>
      <c r="BZ778" s="85">
        <f t="shared" si="360"/>
        <v>0</v>
      </c>
      <c r="CA778" s="85">
        <f t="shared" si="360"/>
        <v>0</v>
      </c>
      <c r="CB778" s="85">
        <f t="shared" si="360"/>
        <v>0</v>
      </c>
    </row>
    <row r="779" spans="1:80" ht="11.45" customHeight="1" x14ac:dyDescent="0.2">
      <c r="A779" s="76" t="s">
        <v>692</v>
      </c>
      <c r="B779" s="85"/>
      <c r="C779" s="86"/>
      <c r="D779" s="86"/>
      <c r="E779" s="86"/>
      <c r="F779" s="86"/>
      <c r="G779" s="86"/>
      <c r="H779" s="86"/>
      <c r="I779" s="86"/>
      <c r="J779" s="86"/>
      <c r="K779" s="86"/>
      <c r="L779" s="86"/>
      <c r="M779" s="86"/>
      <c r="N779" s="86"/>
      <c r="O779" s="86"/>
      <c r="P779" s="86"/>
      <c r="Q779" s="86"/>
      <c r="R779" s="86"/>
      <c r="S779" s="86"/>
      <c r="T779" s="86"/>
      <c r="U779" s="86"/>
      <c r="V779" s="86"/>
      <c r="W779" s="86"/>
      <c r="X779" s="86"/>
      <c r="Y779" s="86"/>
      <c r="Z779" s="86"/>
      <c r="AA779" s="86"/>
      <c r="AB779" s="86"/>
      <c r="AC779" s="86"/>
      <c r="AD779" s="86"/>
      <c r="AE779" s="86"/>
      <c r="AF779" s="86"/>
      <c r="AG779" s="86"/>
      <c r="AH779" s="86"/>
      <c r="AI779" s="86"/>
      <c r="AJ779" s="86"/>
      <c r="AK779" s="86"/>
      <c r="AL779" s="86"/>
      <c r="AM779" s="86"/>
      <c r="AN779" s="86"/>
      <c r="AO779" s="86"/>
      <c r="AP779" s="86"/>
      <c r="AQ779" s="86"/>
      <c r="AR779" s="86"/>
      <c r="AS779" s="86"/>
      <c r="AT779" s="86"/>
      <c r="AU779" s="86"/>
      <c r="AV779" s="86"/>
      <c r="AW779" s="86"/>
      <c r="AX779" s="86"/>
      <c r="AY779" s="86"/>
      <c r="AZ779" s="86"/>
      <c r="BA779" s="86"/>
      <c r="BB779" s="86"/>
      <c r="BC779" s="86"/>
      <c r="BD779" s="86"/>
      <c r="BE779" s="86"/>
      <c r="BF779" s="86"/>
      <c r="BG779" s="86"/>
      <c r="BH779" s="86"/>
      <c r="BI779" s="86"/>
      <c r="BJ779" s="86"/>
      <c r="BK779" s="86"/>
      <c r="BL779" s="86"/>
      <c r="BM779" s="86"/>
      <c r="BN779" s="86"/>
      <c r="BO779" s="86"/>
      <c r="BP779" s="86"/>
      <c r="BQ779" s="86"/>
      <c r="BR779" s="87"/>
      <c r="BS779" s="87"/>
      <c r="BT779" s="87"/>
      <c r="BU779" s="87"/>
      <c r="BV779" s="87"/>
      <c r="BW779" s="87"/>
      <c r="BX779" s="87"/>
      <c r="BY779" s="87"/>
      <c r="BZ779" s="87"/>
      <c r="CA779" s="87"/>
      <c r="CB779" s="87"/>
    </row>
    <row r="780" spans="1:80" ht="11.45" customHeight="1" x14ac:dyDescent="0.2">
      <c r="A780" s="77" t="s">
        <v>693</v>
      </c>
      <c r="B780" s="85"/>
      <c r="C780" s="86"/>
      <c r="D780" s="86"/>
      <c r="E780" s="86"/>
      <c r="F780" s="86"/>
      <c r="G780" s="86"/>
      <c r="H780" s="86"/>
      <c r="I780" s="86"/>
      <c r="J780" s="86"/>
      <c r="K780" s="86"/>
      <c r="L780" s="86"/>
      <c r="M780" s="86"/>
      <c r="N780" s="86"/>
      <c r="O780" s="86"/>
      <c r="P780" s="86"/>
      <c r="Q780" s="86"/>
      <c r="R780" s="86"/>
      <c r="S780" s="86"/>
      <c r="T780" s="86"/>
      <c r="U780" s="86"/>
      <c r="V780" s="86"/>
      <c r="W780" s="86"/>
      <c r="X780" s="86"/>
      <c r="Y780" s="86"/>
      <c r="Z780" s="86"/>
      <c r="AA780" s="86"/>
      <c r="AB780" s="86"/>
      <c r="AC780" s="86"/>
      <c r="AD780" s="86"/>
      <c r="AE780" s="86"/>
      <c r="AF780" s="86"/>
      <c r="AG780" s="86"/>
      <c r="AH780" s="86"/>
      <c r="AI780" s="86"/>
      <c r="AJ780" s="86"/>
      <c r="AK780" s="86"/>
      <c r="AL780" s="86"/>
      <c r="AM780" s="86"/>
      <c r="AN780" s="86"/>
      <c r="AO780" s="86"/>
      <c r="AP780" s="86"/>
      <c r="AQ780" s="86"/>
      <c r="AR780" s="86"/>
      <c r="AS780" s="86"/>
      <c r="AT780" s="86"/>
      <c r="AU780" s="86"/>
      <c r="AV780" s="86"/>
      <c r="AW780" s="86"/>
      <c r="AX780" s="86"/>
      <c r="AY780" s="86"/>
      <c r="AZ780" s="86"/>
      <c r="BA780" s="86"/>
      <c r="BB780" s="86"/>
      <c r="BC780" s="86"/>
      <c r="BD780" s="86"/>
      <c r="BE780" s="86"/>
      <c r="BF780" s="86"/>
      <c r="BG780" s="86"/>
      <c r="BH780" s="86"/>
      <c r="BI780" s="86"/>
      <c r="BJ780" s="86"/>
      <c r="BK780" s="86"/>
      <c r="BL780" s="86"/>
      <c r="BM780" s="86"/>
      <c r="BN780" s="86"/>
      <c r="BO780" s="86"/>
      <c r="BP780" s="86"/>
      <c r="BQ780" s="86"/>
      <c r="BR780" s="87"/>
      <c r="BS780" s="87"/>
      <c r="BT780" s="87"/>
      <c r="BU780" s="87"/>
      <c r="BV780" s="87"/>
      <c r="BW780" s="87"/>
      <c r="BX780" s="87"/>
      <c r="BY780" s="87"/>
      <c r="BZ780" s="87"/>
      <c r="CA780" s="87"/>
      <c r="CB780" s="87"/>
    </row>
    <row r="781" spans="1:80" ht="11.45" customHeight="1" x14ac:dyDescent="0.2">
      <c r="A781" s="78" t="s">
        <v>694</v>
      </c>
      <c r="B781" s="85"/>
      <c r="C781" s="86"/>
      <c r="D781" s="86"/>
      <c r="E781" s="86"/>
      <c r="F781" s="86"/>
      <c r="G781" s="86"/>
      <c r="H781" s="86"/>
      <c r="I781" s="86"/>
      <c r="J781" s="86"/>
      <c r="K781" s="86"/>
      <c r="L781" s="86"/>
      <c r="M781" s="86"/>
      <c r="N781" s="86"/>
      <c r="O781" s="86"/>
      <c r="P781" s="86"/>
      <c r="Q781" s="86"/>
      <c r="R781" s="86"/>
      <c r="S781" s="86"/>
      <c r="T781" s="86"/>
      <c r="U781" s="86"/>
      <c r="V781" s="86"/>
      <c r="W781" s="86"/>
      <c r="X781" s="86"/>
      <c r="Y781" s="86"/>
      <c r="Z781" s="86"/>
      <c r="AA781" s="86"/>
      <c r="AB781" s="86"/>
      <c r="AC781" s="86"/>
      <c r="AD781" s="86"/>
      <c r="AE781" s="86"/>
      <c r="AF781" s="86"/>
      <c r="AG781" s="86"/>
      <c r="AH781" s="86"/>
      <c r="AI781" s="86"/>
      <c r="AJ781" s="86"/>
      <c r="AK781" s="86"/>
      <c r="AL781" s="86"/>
      <c r="AM781" s="86"/>
      <c r="AN781" s="86"/>
      <c r="AO781" s="86"/>
      <c r="AP781" s="86"/>
      <c r="AQ781" s="86"/>
      <c r="AR781" s="86"/>
      <c r="AS781" s="86"/>
      <c r="AT781" s="86"/>
      <c r="AU781" s="86"/>
      <c r="AV781" s="86"/>
      <c r="AW781" s="86"/>
      <c r="AX781" s="86"/>
      <c r="AY781" s="86"/>
      <c r="AZ781" s="86"/>
      <c r="BA781" s="86"/>
      <c r="BB781" s="86"/>
      <c r="BC781" s="86"/>
      <c r="BD781" s="86"/>
      <c r="BE781" s="86"/>
      <c r="BF781" s="86"/>
      <c r="BG781" s="86"/>
      <c r="BH781" s="86"/>
      <c r="BI781" s="86"/>
      <c r="BJ781" s="86"/>
      <c r="BK781" s="86"/>
      <c r="BL781" s="86"/>
      <c r="BM781" s="86"/>
      <c r="BN781" s="86"/>
      <c r="BO781" s="86"/>
      <c r="BP781" s="86"/>
      <c r="BQ781" s="86"/>
      <c r="BR781" s="87"/>
      <c r="BS781" s="87"/>
      <c r="BT781" s="87"/>
      <c r="BU781" s="87"/>
      <c r="BV781" s="87"/>
      <c r="BW781" s="87"/>
      <c r="BX781" s="87"/>
      <c r="BY781" s="87"/>
      <c r="BZ781" s="87"/>
      <c r="CA781" s="87"/>
      <c r="CB781" s="87"/>
    </row>
    <row r="782" spans="1:80" ht="11.45" customHeight="1" x14ac:dyDescent="0.2">
      <c r="A782" s="79" t="s">
        <v>695</v>
      </c>
      <c r="B782" s="85"/>
      <c r="C782" s="86"/>
      <c r="D782" s="86"/>
      <c r="E782" s="86"/>
      <c r="F782" s="86"/>
      <c r="G782" s="86"/>
      <c r="H782" s="86"/>
      <c r="I782" s="86"/>
      <c r="J782" s="86"/>
      <c r="K782" s="86"/>
      <c r="L782" s="86"/>
      <c r="M782" s="86"/>
      <c r="N782" s="86"/>
      <c r="O782" s="86"/>
      <c r="P782" s="86"/>
      <c r="Q782" s="86"/>
      <c r="R782" s="86"/>
      <c r="S782" s="86"/>
      <c r="T782" s="86"/>
      <c r="U782" s="86"/>
      <c r="V782" s="86"/>
      <c r="W782" s="86"/>
      <c r="X782" s="86"/>
      <c r="Y782" s="86"/>
      <c r="Z782" s="86"/>
      <c r="AA782" s="86"/>
      <c r="AB782" s="86"/>
      <c r="AC782" s="86"/>
      <c r="AD782" s="86"/>
      <c r="AE782" s="86"/>
      <c r="AF782" s="86"/>
      <c r="AG782" s="86"/>
      <c r="AH782" s="86"/>
      <c r="AI782" s="86"/>
      <c r="AJ782" s="86"/>
      <c r="AK782" s="86"/>
      <c r="AL782" s="86"/>
      <c r="AM782" s="86"/>
      <c r="AN782" s="86"/>
      <c r="AO782" s="86"/>
      <c r="AP782" s="86"/>
      <c r="AQ782" s="86"/>
      <c r="AR782" s="86"/>
      <c r="AS782" s="86"/>
      <c r="AT782" s="86"/>
      <c r="AU782" s="86"/>
      <c r="AV782" s="86"/>
      <c r="AW782" s="86"/>
      <c r="AX782" s="86"/>
      <c r="AY782" s="86"/>
      <c r="AZ782" s="86"/>
      <c r="BA782" s="86"/>
      <c r="BB782" s="86"/>
      <c r="BC782" s="86"/>
      <c r="BD782" s="86"/>
      <c r="BE782" s="86"/>
      <c r="BF782" s="86"/>
      <c r="BG782" s="86"/>
      <c r="BH782" s="86"/>
      <c r="BI782" s="86"/>
      <c r="BJ782" s="86"/>
      <c r="BK782" s="86"/>
      <c r="BL782" s="86"/>
      <c r="BM782" s="86"/>
      <c r="BN782" s="86"/>
      <c r="BO782" s="86"/>
      <c r="BP782" s="86"/>
      <c r="BQ782" s="86"/>
      <c r="BR782" s="87"/>
      <c r="BS782" s="87"/>
      <c r="BT782" s="87"/>
      <c r="BU782" s="87"/>
      <c r="BV782" s="87"/>
      <c r="BW782" s="87"/>
      <c r="BX782" s="87"/>
      <c r="BY782" s="87"/>
      <c r="BZ782" s="87"/>
      <c r="CA782" s="87"/>
      <c r="CB782" s="87"/>
    </row>
    <row r="783" spans="1:80" ht="11.45" customHeight="1" x14ac:dyDescent="0.2">
      <c r="A783" s="80" t="s">
        <v>696</v>
      </c>
      <c r="B783" s="85"/>
      <c r="C783" s="85"/>
      <c r="D783" s="85"/>
      <c r="E783" s="85"/>
      <c r="F783" s="85"/>
      <c r="G783" s="85"/>
      <c r="H783" s="85"/>
      <c r="I783" s="85"/>
      <c r="J783" s="85"/>
      <c r="K783" s="85"/>
      <c r="L783" s="85"/>
      <c r="M783" s="85"/>
      <c r="N783" s="85"/>
      <c r="O783" s="85"/>
      <c r="P783" s="85"/>
      <c r="Q783" s="85"/>
      <c r="R783" s="85"/>
      <c r="S783" s="85"/>
      <c r="T783" s="85"/>
      <c r="U783" s="85"/>
      <c r="V783" s="85"/>
      <c r="W783" s="85"/>
      <c r="X783" s="85"/>
      <c r="Y783" s="85"/>
      <c r="Z783" s="85"/>
      <c r="AA783" s="85"/>
      <c r="AB783" s="85"/>
      <c r="AC783" s="85"/>
      <c r="AD783" s="85"/>
      <c r="AE783" s="85"/>
      <c r="AF783" s="85"/>
      <c r="AG783" s="85"/>
      <c r="AH783" s="85"/>
      <c r="AI783" s="85"/>
      <c r="AJ783" s="85"/>
      <c r="AK783" s="85"/>
      <c r="AL783" s="85"/>
      <c r="AM783" s="85"/>
      <c r="AN783" s="85"/>
      <c r="AO783" s="85"/>
      <c r="AP783" s="85"/>
      <c r="AQ783" s="85"/>
      <c r="AR783" s="85"/>
      <c r="AS783" s="85"/>
      <c r="AT783" s="85"/>
      <c r="AU783" s="85"/>
      <c r="AV783" s="85"/>
      <c r="AW783" s="85"/>
      <c r="AX783" s="85"/>
      <c r="AY783" s="85"/>
      <c r="AZ783" s="85"/>
      <c r="BA783" s="85"/>
      <c r="BB783" s="85"/>
      <c r="BC783" s="85"/>
      <c r="BD783" s="85"/>
      <c r="BE783" s="85"/>
      <c r="BF783" s="85"/>
      <c r="BG783" s="85"/>
      <c r="BH783" s="85"/>
      <c r="BI783" s="85"/>
      <c r="BJ783" s="85"/>
      <c r="BK783" s="85"/>
      <c r="BL783" s="85"/>
      <c r="BM783" s="85"/>
      <c r="BN783" s="85"/>
      <c r="BO783" s="85"/>
      <c r="BP783" s="85"/>
      <c r="BQ783" s="85"/>
      <c r="BR783" s="85"/>
      <c r="BS783" s="85"/>
      <c r="BT783" s="85"/>
      <c r="BU783" s="85"/>
      <c r="BV783" s="85"/>
      <c r="BW783" s="85"/>
      <c r="BX783" s="85"/>
      <c r="BY783" s="85"/>
      <c r="BZ783" s="85"/>
      <c r="CA783" s="85"/>
      <c r="CB783" s="85"/>
    </row>
    <row r="784" spans="1:80" ht="11.45" customHeight="1" x14ac:dyDescent="0.2">
      <c r="A784" s="81" t="s">
        <v>697</v>
      </c>
      <c r="B784" s="85">
        <f>B138+B132</f>
        <v>4</v>
      </c>
      <c r="C784" s="85">
        <f t="shared" ref="C784:BV784" si="361">C138+C132</f>
        <v>0</v>
      </c>
      <c r="D784" s="85">
        <f t="shared" si="361"/>
        <v>134563.27000000002</v>
      </c>
      <c r="E784" s="85">
        <f t="shared" si="361"/>
        <v>119406.26</v>
      </c>
      <c r="F784" s="85">
        <f t="shared" si="361"/>
        <v>0</v>
      </c>
      <c r="G784" s="85">
        <f t="shared" si="361"/>
        <v>115440.63</v>
      </c>
      <c r="H784" s="85">
        <f t="shared" si="361"/>
        <v>0</v>
      </c>
      <c r="I784" s="85">
        <f t="shared" si="361"/>
        <v>0</v>
      </c>
      <c r="J784" s="85">
        <f t="shared" si="361"/>
        <v>0</v>
      </c>
      <c r="K784" s="85">
        <f t="shared" si="361"/>
        <v>3965.63</v>
      </c>
      <c r="L784" s="85">
        <f t="shared" si="361"/>
        <v>0</v>
      </c>
      <c r="M784" s="85">
        <f t="shared" si="361"/>
        <v>0</v>
      </c>
      <c r="N784" s="85">
        <f t="shared" si="361"/>
        <v>0</v>
      </c>
      <c r="O784" s="85">
        <f t="shared" si="361"/>
        <v>0</v>
      </c>
      <c r="P784" s="85">
        <f t="shared" si="361"/>
        <v>0</v>
      </c>
      <c r="Q784" s="85">
        <f t="shared" si="361"/>
        <v>0</v>
      </c>
      <c r="R784" s="85">
        <f t="shared" si="361"/>
        <v>0</v>
      </c>
      <c r="S784" s="85">
        <f t="shared" si="361"/>
        <v>0</v>
      </c>
      <c r="T784" s="85">
        <f t="shared" si="361"/>
        <v>0</v>
      </c>
      <c r="U784" s="85">
        <f t="shared" si="361"/>
        <v>0</v>
      </c>
      <c r="V784" s="85">
        <f t="shared" si="361"/>
        <v>0</v>
      </c>
      <c r="W784" s="85">
        <f t="shared" si="361"/>
        <v>0</v>
      </c>
      <c r="X784" s="85">
        <f t="shared" si="361"/>
        <v>0</v>
      </c>
      <c r="Y784" s="85">
        <f t="shared" si="361"/>
        <v>0</v>
      </c>
      <c r="Z784" s="85">
        <f t="shared" si="361"/>
        <v>0</v>
      </c>
      <c r="AA784" s="85">
        <f t="shared" si="361"/>
        <v>0</v>
      </c>
      <c r="AB784" s="85">
        <f t="shared" si="361"/>
        <v>0</v>
      </c>
      <c r="AC784" s="85">
        <f t="shared" si="361"/>
        <v>0</v>
      </c>
      <c r="AD784" s="85">
        <f t="shared" si="361"/>
        <v>0</v>
      </c>
      <c r="AE784" s="85">
        <f t="shared" si="361"/>
        <v>0</v>
      </c>
      <c r="AF784" s="85">
        <f t="shared" si="361"/>
        <v>0</v>
      </c>
      <c r="AG784" s="85">
        <f t="shared" si="361"/>
        <v>4800</v>
      </c>
      <c r="AH784" s="85">
        <f t="shared" si="361"/>
        <v>4800</v>
      </c>
      <c r="AI784" s="85">
        <f t="shared" si="361"/>
        <v>16147</v>
      </c>
      <c r="AJ784" s="85">
        <f t="shared" si="361"/>
        <v>0</v>
      </c>
      <c r="AK784" s="85">
        <f t="shared" si="361"/>
        <v>0</v>
      </c>
      <c r="AL784" s="85">
        <f t="shared" si="361"/>
        <v>0</v>
      </c>
      <c r="AM784" s="85">
        <f t="shared" si="361"/>
        <v>0</v>
      </c>
      <c r="AN784" s="85">
        <f t="shared" si="361"/>
        <v>0</v>
      </c>
      <c r="AO784" s="85">
        <f t="shared" si="361"/>
        <v>16147</v>
      </c>
      <c r="AP784" s="85">
        <f t="shared" si="361"/>
        <v>181863.27</v>
      </c>
      <c r="AQ784" s="85">
        <f t="shared" si="361"/>
        <v>0</v>
      </c>
      <c r="AR784" s="85">
        <f t="shared" si="361"/>
        <v>134563.27000000002</v>
      </c>
      <c r="AS784" s="85">
        <f t="shared" si="361"/>
        <v>0</v>
      </c>
      <c r="AT784" s="85">
        <f t="shared" si="361"/>
        <v>47300</v>
      </c>
      <c r="AU784" s="85">
        <f t="shared" si="361"/>
        <v>0</v>
      </c>
      <c r="AV784" s="85">
        <f t="shared" si="361"/>
        <v>55959.26</v>
      </c>
      <c r="AW784" s="85"/>
      <c r="AX784" s="85"/>
      <c r="AY784" s="85"/>
      <c r="AZ784" s="85"/>
      <c r="BA784" s="85"/>
      <c r="BB784" s="85"/>
      <c r="BC784" s="85"/>
      <c r="BD784" s="85"/>
      <c r="BE784" s="85"/>
      <c r="BF784" s="85"/>
      <c r="BG784" s="85"/>
      <c r="BH784" s="85"/>
      <c r="BI784" s="85"/>
      <c r="BJ784" s="85"/>
      <c r="BK784" s="85"/>
      <c r="BL784" s="85"/>
      <c r="BM784" s="85"/>
      <c r="BN784" s="85"/>
      <c r="BO784" s="85"/>
      <c r="BP784" s="85"/>
      <c r="BQ784" s="85"/>
      <c r="BR784" s="85">
        <f t="shared" si="361"/>
        <v>27325.38</v>
      </c>
      <c r="BS784" s="85"/>
      <c r="BT784" s="85">
        <f t="shared" si="361"/>
        <v>6334.5199999999995</v>
      </c>
      <c r="BU784" s="85">
        <f t="shared" si="361"/>
        <v>3601.98</v>
      </c>
      <c r="BV784" s="85">
        <f t="shared" si="361"/>
        <v>2608.33</v>
      </c>
      <c r="BW784" s="85">
        <f t="shared" ref="BW784:CB784" si="362">BW138+BW132</f>
        <v>0</v>
      </c>
      <c r="BX784" s="85">
        <f t="shared" si="362"/>
        <v>0</v>
      </c>
      <c r="BY784" s="85">
        <f t="shared" si="362"/>
        <v>0</v>
      </c>
      <c r="BZ784" s="85">
        <f t="shared" si="362"/>
        <v>0</v>
      </c>
      <c r="CA784" s="85">
        <f t="shared" si="362"/>
        <v>0</v>
      </c>
      <c r="CB784" s="85">
        <f t="shared" si="362"/>
        <v>0</v>
      </c>
    </row>
    <row r="785" spans="1:80" ht="11.45" customHeight="1" x14ac:dyDescent="0.2">
      <c r="A785" s="84" t="s">
        <v>698</v>
      </c>
      <c r="B785" s="85">
        <f>B124</f>
        <v>3</v>
      </c>
      <c r="C785" s="85">
        <f t="shared" ref="C785:BV785" si="363">C124</f>
        <v>0</v>
      </c>
      <c r="D785" s="85">
        <f t="shared" si="363"/>
        <v>135820</v>
      </c>
      <c r="E785" s="85">
        <f t="shared" si="363"/>
        <v>124128</v>
      </c>
      <c r="F785" s="85">
        <f t="shared" si="363"/>
        <v>0</v>
      </c>
      <c r="G785" s="85">
        <f t="shared" si="363"/>
        <v>0</v>
      </c>
      <c r="H785" s="85">
        <f t="shared" si="363"/>
        <v>0</v>
      </c>
      <c r="I785" s="85">
        <f t="shared" si="363"/>
        <v>0</v>
      </c>
      <c r="J785" s="85">
        <f t="shared" si="363"/>
        <v>0</v>
      </c>
      <c r="K785" s="85">
        <f t="shared" si="363"/>
        <v>0</v>
      </c>
      <c r="L785" s="85">
        <f t="shared" si="363"/>
        <v>0</v>
      </c>
      <c r="M785" s="85">
        <f t="shared" si="363"/>
        <v>0</v>
      </c>
      <c r="N785" s="85">
        <f t="shared" si="363"/>
        <v>0</v>
      </c>
      <c r="O785" s="85">
        <f t="shared" si="363"/>
        <v>0</v>
      </c>
      <c r="P785" s="85">
        <f t="shared" si="363"/>
        <v>0</v>
      </c>
      <c r="Q785" s="85">
        <f t="shared" si="363"/>
        <v>0</v>
      </c>
      <c r="R785" s="85">
        <f t="shared" si="363"/>
        <v>0</v>
      </c>
      <c r="S785" s="85">
        <f t="shared" si="363"/>
        <v>0</v>
      </c>
      <c r="T785" s="85">
        <f t="shared" si="363"/>
        <v>0</v>
      </c>
      <c r="U785" s="85">
        <f t="shared" si="363"/>
        <v>0</v>
      </c>
      <c r="V785" s="85">
        <f t="shared" si="363"/>
        <v>0</v>
      </c>
      <c r="W785" s="85">
        <f t="shared" si="363"/>
        <v>0</v>
      </c>
      <c r="X785" s="85">
        <f t="shared" si="363"/>
        <v>0</v>
      </c>
      <c r="Y785" s="85">
        <f t="shared" si="363"/>
        <v>0</v>
      </c>
      <c r="Z785" s="85">
        <f t="shared" si="363"/>
        <v>0</v>
      </c>
      <c r="AA785" s="85">
        <f t="shared" si="363"/>
        <v>0</v>
      </c>
      <c r="AB785" s="85">
        <f t="shared" si="363"/>
        <v>0</v>
      </c>
      <c r="AC785" s="85">
        <f t="shared" si="363"/>
        <v>0</v>
      </c>
      <c r="AD785" s="85">
        <f t="shared" si="363"/>
        <v>0</v>
      </c>
      <c r="AE785" s="85">
        <f t="shared" si="363"/>
        <v>124128</v>
      </c>
      <c r="AF785" s="85">
        <f t="shared" si="363"/>
        <v>0</v>
      </c>
      <c r="AG785" s="85">
        <f t="shared" si="363"/>
        <v>31510</v>
      </c>
      <c r="AH785" s="85">
        <f t="shared" si="363"/>
        <v>31510</v>
      </c>
      <c r="AI785" s="85">
        <f t="shared" si="363"/>
        <v>20232</v>
      </c>
      <c r="AJ785" s="85">
        <f t="shared" si="363"/>
        <v>0</v>
      </c>
      <c r="AK785" s="85">
        <f t="shared" si="363"/>
        <v>0</v>
      </c>
      <c r="AL785" s="85">
        <f t="shared" si="363"/>
        <v>0</v>
      </c>
      <c r="AM785" s="85">
        <f t="shared" si="363"/>
        <v>0</v>
      </c>
      <c r="AN785" s="85">
        <f t="shared" si="363"/>
        <v>0</v>
      </c>
      <c r="AO785" s="85">
        <f t="shared" si="363"/>
        <v>20232</v>
      </c>
      <c r="AP785" s="85">
        <f t="shared" si="363"/>
        <v>135820</v>
      </c>
      <c r="AQ785" s="85">
        <f t="shared" si="363"/>
        <v>0</v>
      </c>
      <c r="AR785" s="85">
        <f t="shared" si="363"/>
        <v>90782</v>
      </c>
      <c r="AS785" s="85">
        <f t="shared" si="363"/>
        <v>45038</v>
      </c>
      <c r="AT785" s="85">
        <f t="shared" si="363"/>
        <v>0</v>
      </c>
      <c r="AU785" s="85">
        <f t="shared" si="363"/>
        <v>0</v>
      </c>
      <c r="AV785" s="85">
        <f t="shared" si="363"/>
        <v>103896</v>
      </c>
      <c r="AW785" s="85"/>
      <c r="AX785" s="85"/>
      <c r="AY785" s="85"/>
      <c r="AZ785" s="85"/>
      <c r="BA785" s="85"/>
      <c r="BB785" s="85"/>
      <c r="BC785" s="85"/>
      <c r="BD785" s="85"/>
      <c r="BE785" s="85"/>
      <c r="BF785" s="85"/>
      <c r="BG785" s="85"/>
      <c r="BH785" s="85"/>
      <c r="BI785" s="85"/>
      <c r="BJ785" s="85"/>
      <c r="BK785" s="85"/>
      <c r="BL785" s="85"/>
      <c r="BM785" s="85"/>
      <c r="BN785" s="85"/>
      <c r="BO785" s="85"/>
      <c r="BP785" s="85"/>
      <c r="BQ785" s="85"/>
      <c r="BR785" s="85">
        <f t="shared" si="363"/>
        <v>34240.36</v>
      </c>
      <c r="BS785" s="85"/>
      <c r="BT785" s="85">
        <f t="shared" si="363"/>
        <v>7937.5300000000007</v>
      </c>
      <c r="BU785" s="85">
        <f t="shared" si="363"/>
        <v>913.79</v>
      </c>
      <c r="BV785" s="85">
        <f t="shared" si="363"/>
        <v>661.71</v>
      </c>
      <c r="BW785" s="85">
        <f t="shared" ref="BW785:CB785" si="364">BW124</f>
        <v>0</v>
      </c>
      <c r="BX785" s="85">
        <f t="shared" si="364"/>
        <v>0</v>
      </c>
      <c r="BY785" s="85">
        <f t="shared" si="364"/>
        <v>0</v>
      </c>
      <c r="BZ785" s="85">
        <f t="shared" si="364"/>
        <v>0</v>
      </c>
      <c r="CA785" s="85">
        <f t="shared" si="364"/>
        <v>0</v>
      </c>
      <c r="CB785" s="85">
        <f t="shared" si="364"/>
        <v>0</v>
      </c>
    </row>
    <row r="786" spans="1:80" ht="11.45" customHeight="1" x14ac:dyDescent="0.2">
      <c r="A786" s="83" t="s">
        <v>699</v>
      </c>
      <c r="B786" s="85"/>
      <c r="C786" s="86"/>
      <c r="D786" s="86"/>
      <c r="E786" s="86"/>
      <c r="F786" s="86"/>
      <c r="G786" s="86"/>
      <c r="H786" s="86"/>
      <c r="I786" s="86"/>
      <c r="J786" s="86"/>
      <c r="K786" s="86"/>
      <c r="L786" s="86"/>
      <c r="M786" s="86"/>
      <c r="N786" s="86"/>
      <c r="O786" s="86"/>
      <c r="P786" s="86"/>
      <c r="Q786" s="86"/>
      <c r="R786" s="86"/>
      <c r="S786" s="86"/>
      <c r="T786" s="86"/>
      <c r="U786" s="86"/>
      <c r="V786" s="86"/>
      <c r="W786" s="86"/>
      <c r="X786" s="86"/>
      <c r="Y786" s="86"/>
      <c r="Z786" s="86"/>
      <c r="AA786" s="86"/>
      <c r="AB786" s="86"/>
      <c r="AC786" s="86"/>
      <c r="AD786" s="86"/>
      <c r="AE786" s="86"/>
      <c r="AF786" s="86"/>
      <c r="AG786" s="86"/>
      <c r="AH786" s="86"/>
      <c r="AI786" s="86"/>
      <c r="AJ786" s="86"/>
      <c r="AK786" s="86"/>
      <c r="AL786" s="86"/>
      <c r="AM786" s="86"/>
      <c r="AN786" s="86"/>
      <c r="AO786" s="86"/>
      <c r="AP786" s="86"/>
      <c r="AQ786" s="86"/>
      <c r="AR786" s="86"/>
      <c r="AS786" s="86"/>
      <c r="AT786" s="86"/>
      <c r="AU786" s="86"/>
      <c r="AV786" s="86"/>
      <c r="AW786" s="86"/>
      <c r="AX786" s="86"/>
      <c r="AY786" s="86"/>
      <c r="AZ786" s="86"/>
      <c r="BA786" s="86"/>
      <c r="BB786" s="86"/>
      <c r="BC786" s="86"/>
      <c r="BD786" s="86"/>
      <c r="BE786" s="86"/>
      <c r="BF786" s="86"/>
      <c r="BG786" s="86"/>
      <c r="BH786" s="86"/>
      <c r="BI786" s="86"/>
      <c r="BJ786" s="86"/>
      <c r="BK786" s="86"/>
      <c r="BL786" s="86"/>
      <c r="BM786" s="86"/>
      <c r="BN786" s="86"/>
      <c r="BO786" s="86"/>
      <c r="BP786" s="86"/>
      <c r="BQ786" s="86"/>
      <c r="BR786" s="87"/>
      <c r="BS786" s="87"/>
      <c r="BT786" s="87"/>
      <c r="BU786" s="87"/>
      <c r="BV786" s="87"/>
      <c r="BW786" s="87"/>
      <c r="BX786" s="87"/>
      <c r="BY786" s="87"/>
      <c r="BZ786" s="87"/>
      <c r="CA786" s="87"/>
      <c r="CB786" s="87"/>
    </row>
    <row r="787" spans="1:80" ht="11.45" customHeight="1" x14ac:dyDescent="0.2">
      <c r="A787" s="72" t="s">
        <v>725</v>
      </c>
      <c r="B787" s="85">
        <f>SUM(B776:B786)</f>
        <v>78</v>
      </c>
      <c r="C787" s="85">
        <f t="shared" ref="C787:BV787" si="365">SUM(C776:C786)</f>
        <v>0</v>
      </c>
      <c r="D787" s="85">
        <f t="shared" si="365"/>
        <v>1600338.74</v>
      </c>
      <c r="E787" s="85">
        <f t="shared" si="365"/>
        <v>2515323.9699999997</v>
      </c>
      <c r="F787" s="85">
        <f t="shared" si="365"/>
        <v>52617.25</v>
      </c>
      <c r="G787" s="85">
        <f t="shared" si="365"/>
        <v>1169384.3799999999</v>
      </c>
      <c r="H787" s="85">
        <f t="shared" si="365"/>
        <v>169101.16999999998</v>
      </c>
      <c r="I787" s="85">
        <f t="shared" si="365"/>
        <v>589155.69999999995</v>
      </c>
      <c r="J787" s="85">
        <f t="shared" si="365"/>
        <v>10187.5</v>
      </c>
      <c r="K787" s="85">
        <f t="shared" si="365"/>
        <v>8190.49</v>
      </c>
      <c r="L787" s="85">
        <f t="shared" si="365"/>
        <v>0</v>
      </c>
      <c r="M787" s="85">
        <f t="shared" si="365"/>
        <v>0</v>
      </c>
      <c r="N787" s="85">
        <f t="shared" si="365"/>
        <v>0</v>
      </c>
      <c r="O787" s="85">
        <f t="shared" si="365"/>
        <v>0</v>
      </c>
      <c r="P787" s="85">
        <f t="shared" si="365"/>
        <v>1677.5</v>
      </c>
      <c r="Q787" s="85">
        <f t="shared" si="365"/>
        <v>0</v>
      </c>
      <c r="R787" s="85">
        <f t="shared" si="365"/>
        <v>0</v>
      </c>
      <c r="S787" s="85">
        <f t="shared" si="365"/>
        <v>13431.39</v>
      </c>
      <c r="T787" s="85">
        <f t="shared" si="365"/>
        <v>0</v>
      </c>
      <c r="U787" s="85">
        <f t="shared" si="365"/>
        <v>334450.59000000003</v>
      </c>
      <c r="V787" s="85">
        <f t="shared" si="365"/>
        <v>0</v>
      </c>
      <c r="W787" s="85">
        <f t="shared" si="365"/>
        <v>0</v>
      </c>
      <c r="X787" s="85">
        <f t="shared" si="365"/>
        <v>0</v>
      </c>
      <c r="Y787" s="85">
        <f t="shared" si="365"/>
        <v>0</v>
      </c>
      <c r="Z787" s="85">
        <f t="shared" si="365"/>
        <v>0</v>
      </c>
      <c r="AA787" s="85">
        <f t="shared" si="365"/>
        <v>33000</v>
      </c>
      <c r="AB787" s="85">
        <f t="shared" si="365"/>
        <v>0</v>
      </c>
      <c r="AC787" s="85">
        <f t="shared" si="365"/>
        <v>0</v>
      </c>
      <c r="AD787" s="85">
        <f t="shared" si="365"/>
        <v>0</v>
      </c>
      <c r="AE787" s="85">
        <f t="shared" si="365"/>
        <v>124128</v>
      </c>
      <c r="AF787" s="85">
        <f t="shared" si="365"/>
        <v>10000</v>
      </c>
      <c r="AG787" s="85">
        <f t="shared" si="365"/>
        <v>166980</v>
      </c>
      <c r="AH787" s="85">
        <f t="shared" si="365"/>
        <v>166980</v>
      </c>
      <c r="AI787" s="85">
        <f t="shared" si="365"/>
        <v>372598.28</v>
      </c>
      <c r="AJ787" s="85">
        <f t="shared" si="365"/>
        <v>16593.940000000002</v>
      </c>
      <c r="AK787" s="85">
        <f t="shared" si="365"/>
        <v>11924.09</v>
      </c>
      <c r="AL787" s="85">
        <f t="shared" si="365"/>
        <v>0</v>
      </c>
      <c r="AM787" s="85">
        <f t="shared" si="365"/>
        <v>3728.25</v>
      </c>
      <c r="AN787" s="85">
        <f t="shared" si="365"/>
        <v>0</v>
      </c>
      <c r="AO787" s="85">
        <f t="shared" si="365"/>
        <v>340352</v>
      </c>
      <c r="AP787" s="85">
        <f t="shared" si="365"/>
        <v>2665314.7399999998</v>
      </c>
      <c r="AQ787" s="85">
        <f t="shared" si="365"/>
        <v>394228.83999999997</v>
      </c>
      <c r="AR787" s="85">
        <f t="shared" si="365"/>
        <v>1552947.9000000001</v>
      </c>
      <c r="AS787" s="85">
        <f t="shared" si="365"/>
        <v>45038</v>
      </c>
      <c r="AT787" s="85">
        <f t="shared" si="365"/>
        <v>673100</v>
      </c>
      <c r="AU787" s="85">
        <f t="shared" si="365"/>
        <v>0</v>
      </c>
      <c r="AV787" s="85">
        <f t="shared" si="365"/>
        <v>1077749.69</v>
      </c>
      <c r="AW787" s="85"/>
      <c r="AX787" s="85"/>
      <c r="AY787" s="85"/>
      <c r="AZ787" s="85"/>
      <c r="BA787" s="85"/>
      <c r="BB787" s="85"/>
      <c r="BC787" s="85"/>
      <c r="BD787" s="85"/>
      <c r="BE787" s="85"/>
      <c r="BF787" s="85"/>
      <c r="BG787" s="85"/>
      <c r="BH787" s="85"/>
      <c r="BI787" s="85"/>
      <c r="BJ787" s="85"/>
      <c r="BK787" s="85"/>
      <c r="BL787" s="85"/>
      <c r="BM787" s="85"/>
      <c r="BN787" s="85"/>
      <c r="BO787" s="85"/>
      <c r="BP787" s="85"/>
      <c r="BQ787" s="85"/>
      <c r="BR787" s="85">
        <f t="shared" si="365"/>
        <v>584146.77999999991</v>
      </c>
      <c r="BS787" s="85"/>
      <c r="BT787" s="85">
        <f t="shared" si="365"/>
        <v>134061.44</v>
      </c>
      <c r="BU787" s="85">
        <f t="shared" si="365"/>
        <v>73109.33</v>
      </c>
      <c r="BV787" s="85">
        <f t="shared" si="365"/>
        <v>52712.93</v>
      </c>
      <c r="BW787" s="85">
        <f t="shared" ref="BW787:CB787" si="366">SUM(BW776:BW786)</f>
        <v>4290</v>
      </c>
      <c r="BX787" s="85">
        <f t="shared" si="366"/>
        <v>0</v>
      </c>
      <c r="BY787" s="85">
        <f t="shared" si="366"/>
        <v>0</v>
      </c>
      <c r="BZ787" s="85">
        <f t="shared" si="366"/>
        <v>0</v>
      </c>
      <c r="CA787" s="85">
        <f t="shared" si="366"/>
        <v>0</v>
      </c>
      <c r="CB787" s="85">
        <f t="shared" si="366"/>
        <v>0</v>
      </c>
    </row>
    <row r="788" spans="1:80" ht="11.45" customHeight="1" x14ac:dyDescent="0.2">
      <c r="B788" s="55"/>
      <c r="C788" s="88"/>
      <c r="D788" s="88"/>
      <c r="E788" s="88"/>
      <c r="F788" s="88"/>
      <c r="G788" s="88"/>
      <c r="H788" s="88"/>
      <c r="I788" s="88"/>
      <c r="J788" s="88"/>
      <c r="K788" s="88"/>
      <c r="L788" s="88"/>
      <c r="M788" s="88"/>
      <c r="N788" s="88"/>
      <c r="O788" s="88"/>
      <c r="P788" s="88"/>
      <c r="Q788" s="88"/>
      <c r="R788" s="88"/>
      <c r="S788" s="88"/>
      <c r="T788" s="88"/>
      <c r="U788" s="88"/>
      <c r="V788" s="88"/>
      <c r="W788" s="88"/>
      <c r="X788" s="88"/>
      <c r="Y788" s="88"/>
      <c r="Z788" s="88"/>
      <c r="AA788" s="88"/>
      <c r="AB788" s="88"/>
      <c r="AC788" s="88"/>
      <c r="AD788" s="88"/>
      <c r="AE788" s="88"/>
      <c r="AF788" s="88"/>
      <c r="AG788" s="88"/>
      <c r="AH788" s="88"/>
      <c r="AI788" s="88"/>
      <c r="AJ788" s="88"/>
      <c r="AK788" s="88"/>
      <c r="AL788" s="88"/>
      <c r="AM788" s="88"/>
      <c r="AN788" s="88"/>
      <c r="AO788" s="88"/>
      <c r="AP788" s="88"/>
      <c r="AQ788" s="88"/>
      <c r="AR788" s="88"/>
      <c r="AS788" s="88"/>
      <c r="AT788" s="88"/>
      <c r="AU788" s="88"/>
      <c r="AV788" s="88"/>
      <c r="AW788" s="88"/>
      <c r="AX788" s="88"/>
      <c r="AY788" s="88"/>
      <c r="AZ788" s="88"/>
      <c r="BA788" s="88"/>
      <c r="BB788" s="88"/>
      <c r="BC788" s="88"/>
      <c r="BD788" s="88"/>
      <c r="BE788" s="88"/>
      <c r="BF788" s="88"/>
      <c r="BG788" s="88"/>
      <c r="BH788" s="88"/>
      <c r="BI788" s="88"/>
      <c r="BJ788" s="88"/>
      <c r="BK788" s="88"/>
      <c r="BL788" s="88"/>
      <c r="BM788" s="88"/>
      <c r="BN788" s="88"/>
      <c r="BO788" s="88"/>
      <c r="BP788" s="88"/>
      <c r="BQ788" s="88"/>
      <c r="BR788" s="56"/>
      <c r="BS788" s="56"/>
      <c r="BT788" s="56"/>
      <c r="BU788" s="56"/>
      <c r="BV788" s="56"/>
      <c r="BW788" s="56"/>
    </row>
    <row r="789" spans="1:80" ht="11.45" customHeight="1" x14ac:dyDescent="0.2">
      <c r="A789" s="1" t="s">
        <v>661</v>
      </c>
      <c r="B789" s="55"/>
      <c r="C789" s="88"/>
      <c r="D789" s="88"/>
      <c r="E789" s="88"/>
      <c r="F789" s="88"/>
      <c r="G789" s="88"/>
      <c r="H789" s="88"/>
      <c r="I789" s="88"/>
      <c r="J789" s="88"/>
      <c r="K789" s="88"/>
      <c r="L789" s="88"/>
      <c r="M789" s="88"/>
      <c r="N789" s="88"/>
      <c r="O789" s="88"/>
      <c r="P789" s="88"/>
      <c r="Q789" s="88"/>
      <c r="R789" s="88"/>
      <c r="S789" s="88"/>
      <c r="T789" s="88"/>
      <c r="U789" s="88"/>
      <c r="V789" s="88"/>
      <c r="W789" s="88"/>
      <c r="X789" s="88"/>
      <c r="Y789" s="88"/>
      <c r="Z789" s="88"/>
      <c r="AA789" s="88"/>
      <c r="AB789" s="88"/>
      <c r="AC789" s="88"/>
      <c r="AD789" s="88"/>
      <c r="AE789" s="88"/>
      <c r="AF789" s="88"/>
      <c r="AG789" s="88"/>
      <c r="AH789" s="88"/>
      <c r="AI789" s="88"/>
      <c r="AJ789" s="88"/>
      <c r="AK789" s="88"/>
      <c r="AL789" s="88"/>
      <c r="AM789" s="88"/>
      <c r="AN789" s="88"/>
      <c r="AO789" s="88"/>
      <c r="AP789" s="88"/>
      <c r="AQ789" s="88"/>
      <c r="AR789" s="88"/>
      <c r="AS789" s="88"/>
      <c r="AT789" s="88"/>
      <c r="AU789" s="88"/>
      <c r="AV789" s="88"/>
      <c r="AW789" s="88"/>
      <c r="AX789" s="88"/>
      <c r="AY789" s="88"/>
      <c r="AZ789" s="88"/>
      <c r="BA789" s="88"/>
      <c r="BB789" s="88"/>
      <c r="BC789" s="88"/>
      <c r="BD789" s="88"/>
      <c r="BE789" s="88"/>
      <c r="BF789" s="88"/>
      <c r="BG789" s="88"/>
      <c r="BH789" s="88"/>
      <c r="BI789" s="88"/>
      <c r="BJ789" s="88"/>
      <c r="BK789" s="88"/>
      <c r="BL789" s="88"/>
      <c r="BM789" s="88"/>
      <c r="BN789" s="88"/>
      <c r="BO789" s="88"/>
      <c r="BP789" s="88"/>
      <c r="BQ789" s="88"/>
      <c r="BR789" s="56"/>
      <c r="BS789" s="56"/>
      <c r="BT789" s="56"/>
      <c r="BU789" s="56"/>
      <c r="BV789" s="56"/>
      <c r="BW789" s="56"/>
    </row>
    <row r="790" spans="1:80" ht="11.45" customHeight="1" x14ac:dyDescent="0.2">
      <c r="A790" s="73" t="s">
        <v>700</v>
      </c>
      <c r="B790" s="85">
        <f>B484+B443+B433+B431+B424+B418+B413+B394+B303+B273+B270+B257</f>
        <v>95</v>
      </c>
      <c r="C790" s="85">
        <f t="shared" ref="C790:BN790" si="367">C484+C443+C433+C431+C424+C418+C413+C394+C303+C273+C270+C257</f>
        <v>0</v>
      </c>
      <c r="D790" s="85">
        <f t="shared" si="367"/>
        <v>330255.48</v>
      </c>
      <c r="E790" s="85">
        <f t="shared" si="367"/>
        <v>3897027.05</v>
      </c>
      <c r="F790" s="85">
        <f t="shared" si="367"/>
        <v>211866.75</v>
      </c>
      <c r="G790" s="85">
        <f t="shared" si="367"/>
        <v>170312.5</v>
      </c>
      <c r="H790" s="85">
        <f t="shared" si="367"/>
        <v>192241.71</v>
      </c>
      <c r="I790" s="85">
        <f t="shared" si="367"/>
        <v>1122428.51</v>
      </c>
      <c r="J790" s="85">
        <f t="shared" si="367"/>
        <v>0</v>
      </c>
      <c r="K790" s="85">
        <f t="shared" si="367"/>
        <v>0</v>
      </c>
      <c r="L790" s="85">
        <f t="shared" si="367"/>
        <v>0</v>
      </c>
      <c r="M790" s="85">
        <f t="shared" si="367"/>
        <v>0</v>
      </c>
      <c r="N790" s="85">
        <f t="shared" si="367"/>
        <v>0</v>
      </c>
      <c r="O790" s="85">
        <f t="shared" si="367"/>
        <v>0</v>
      </c>
      <c r="P790" s="85">
        <f t="shared" si="367"/>
        <v>579.5</v>
      </c>
      <c r="Q790" s="85">
        <f t="shared" si="367"/>
        <v>0</v>
      </c>
      <c r="R790" s="85">
        <f t="shared" si="367"/>
        <v>0</v>
      </c>
      <c r="S790" s="85">
        <f t="shared" si="367"/>
        <v>24952.5</v>
      </c>
      <c r="T790" s="85">
        <f t="shared" si="367"/>
        <v>0</v>
      </c>
      <c r="U790" s="85">
        <f t="shared" si="367"/>
        <v>2069317.0699999998</v>
      </c>
      <c r="V790" s="85">
        <f t="shared" si="367"/>
        <v>0</v>
      </c>
      <c r="W790" s="85">
        <f t="shared" si="367"/>
        <v>0</v>
      </c>
      <c r="X790" s="85">
        <f t="shared" si="367"/>
        <v>0</v>
      </c>
      <c r="Y790" s="85">
        <f t="shared" si="367"/>
        <v>0</v>
      </c>
      <c r="Z790" s="85">
        <f t="shared" si="367"/>
        <v>0</v>
      </c>
      <c r="AA790" s="85">
        <f t="shared" si="367"/>
        <v>0</v>
      </c>
      <c r="AB790" s="85">
        <f t="shared" si="367"/>
        <v>24700</v>
      </c>
      <c r="AC790" s="85">
        <f t="shared" si="367"/>
        <v>0</v>
      </c>
      <c r="AD790" s="85">
        <f t="shared" si="367"/>
        <v>80628.509999999995</v>
      </c>
      <c r="AE790" s="85">
        <f t="shared" si="367"/>
        <v>0</v>
      </c>
      <c r="AF790" s="85">
        <f t="shared" si="367"/>
        <v>0</v>
      </c>
      <c r="AG790" s="85">
        <f t="shared" si="367"/>
        <v>114700</v>
      </c>
      <c r="AH790" s="85">
        <f t="shared" si="367"/>
        <v>114700</v>
      </c>
      <c r="AI790" s="85">
        <f t="shared" si="367"/>
        <v>693261.9</v>
      </c>
      <c r="AJ790" s="85">
        <f t="shared" si="367"/>
        <v>125993.06000000001</v>
      </c>
      <c r="AK790" s="85">
        <f t="shared" si="367"/>
        <v>51669.840000000004</v>
      </c>
      <c r="AL790" s="85">
        <f t="shared" si="367"/>
        <v>0</v>
      </c>
      <c r="AM790" s="85">
        <f t="shared" si="367"/>
        <v>0</v>
      </c>
      <c r="AN790" s="85">
        <f t="shared" si="367"/>
        <v>732</v>
      </c>
      <c r="AO790" s="85">
        <f t="shared" si="367"/>
        <v>514867</v>
      </c>
      <c r="AP790" s="85">
        <f t="shared" si="367"/>
        <v>2991884.58</v>
      </c>
      <c r="AQ790" s="85">
        <f t="shared" si="367"/>
        <v>1868022.81</v>
      </c>
      <c r="AR790" s="85">
        <f t="shared" si="367"/>
        <v>659217.47</v>
      </c>
      <c r="AS790" s="85">
        <f t="shared" si="367"/>
        <v>2894.3</v>
      </c>
      <c r="AT790" s="85">
        <f t="shared" si="367"/>
        <v>460550</v>
      </c>
      <c r="AU790" s="85">
        <f t="shared" si="367"/>
        <v>1200</v>
      </c>
      <c r="AV790" s="85">
        <f t="shared" si="367"/>
        <v>542136.05000000005</v>
      </c>
      <c r="AW790" s="85">
        <f t="shared" si="367"/>
        <v>0</v>
      </c>
      <c r="AX790" s="85">
        <f t="shared" si="367"/>
        <v>0</v>
      </c>
      <c r="AY790" s="85">
        <f t="shared" si="367"/>
        <v>0</v>
      </c>
      <c r="AZ790" s="85">
        <f t="shared" si="367"/>
        <v>0</v>
      </c>
      <c r="BA790" s="85">
        <f t="shared" si="367"/>
        <v>0</v>
      </c>
      <c r="BB790" s="85">
        <f t="shared" si="367"/>
        <v>0</v>
      </c>
      <c r="BC790" s="85">
        <f t="shared" si="367"/>
        <v>0</v>
      </c>
      <c r="BD790" s="85">
        <f t="shared" si="367"/>
        <v>0</v>
      </c>
      <c r="BE790" s="85">
        <f t="shared" si="367"/>
        <v>0</v>
      </c>
      <c r="BF790" s="85">
        <f t="shared" si="367"/>
        <v>0</v>
      </c>
      <c r="BG790" s="85">
        <f t="shared" si="367"/>
        <v>0</v>
      </c>
      <c r="BH790" s="85">
        <f t="shared" si="367"/>
        <v>0</v>
      </c>
      <c r="BI790" s="85">
        <f t="shared" si="367"/>
        <v>0</v>
      </c>
      <c r="BJ790" s="85">
        <f t="shared" si="367"/>
        <v>0</v>
      </c>
      <c r="BK790" s="85">
        <f t="shared" si="367"/>
        <v>0</v>
      </c>
      <c r="BL790" s="85">
        <f t="shared" si="367"/>
        <v>0</v>
      </c>
      <c r="BM790" s="85">
        <f t="shared" si="367"/>
        <v>0</v>
      </c>
      <c r="BN790" s="85">
        <f t="shared" si="367"/>
        <v>0</v>
      </c>
      <c r="BO790" s="85">
        <f t="shared" ref="BO790:BV790" si="368">BO484+BO443+BO433+BO431+BO424+BO418+BO413+BO394+BO303+BO273+BO270+BO257</f>
        <v>0</v>
      </c>
      <c r="BP790" s="85">
        <f t="shared" si="368"/>
        <v>0</v>
      </c>
      <c r="BQ790" s="85">
        <f t="shared" si="368"/>
        <v>0</v>
      </c>
      <c r="BR790" s="85">
        <f t="shared" si="368"/>
        <v>877090.3899999999</v>
      </c>
      <c r="BS790" s="85">
        <f t="shared" si="368"/>
        <v>0</v>
      </c>
      <c r="BT790" s="85">
        <f t="shared" si="368"/>
        <v>202065.86999999994</v>
      </c>
      <c r="BU790" s="85">
        <f t="shared" si="368"/>
        <v>115344.77</v>
      </c>
      <c r="BV790" s="85">
        <f t="shared" si="368"/>
        <v>83722.25</v>
      </c>
      <c r="BW790" s="87"/>
      <c r="BX790" s="87"/>
      <c r="BY790" s="87"/>
      <c r="BZ790" s="87"/>
      <c r="CA790" s="87"/>
      <c r="CB790" s="87"/>
    </row>
    <row r="791" spans="1:80" ht="11.45" customHeight="1" x14ac:dyDescent="0.2">
      <c r="A791" s="74" t="s">
        <v>701</v>
      </c>
      <c r="B791" s="85"/>
      <c r="C791" s="86"/>
      <c r="D791" s="86"/>
      <c r="E791" s="86"/>
      <c r="F791" s="86"/>
      <c r="G791" s="86"/>
      <c r="H791" s="86"/>
      <c r="I791" s="86"/>
      <c r="J791" s="86"/>
      <c r="K791" s="86"/>
      <c r="L791" s="86"/>
      <c r="M791" s="86"/>
      <c r="N791" s="86"/>
      <c r="O791" s="86"/>
      <c r="P791" s="86"/>
      <c r="Q791" s="86"/>
      <c r="R791" s="86"/>
      <c r="S791" s="86"/>
      <c r="T791" s="86"/>
      <c r="U791" s="86"/>
      <c r="V791" s="86"/>
      <c r="W791" s="86"/>
      <c r="X791" s="86"/>
      <c r="Y791" s="86"/>
      <c r="Z791" s="86"/>
      <c r="AA791" s="86"/>
      <c r="AB791" s="86"/>
      <c r="AC791" s="86"/>
      <c r="AD791" s="86"/>
      <c r="AE791" s="86"/>
      <c r="AF791" s="86"/>
      <c r="AG791" s="86"/>
      <c r="AH791" s="86"/>
      <c r="AI791" s="86"/>
      <c r="AJ791" s="86"/>
      <c r="AK791" s="86"/>
      <c r="AL791" s="86"/>
      <c r="AM791" s="86"/>
      <c r="AN791" s="86"/>
      <c r="AO791" s="86"/>
      <c r="AP791" s="86"/>
      <c r="AQ791" s="86"/>
      <c r="AR791" s="86"/>
      <c r="AS791" s="86"/>
      <c r="AT791" s="86"/>
      <c r="AU791" s="86"/>
      <c r="AV791" s="86"/>
      <c r="AW791" s="86"/>
      <c r="AX791" s="86"/>
      <c r="AY791" s="86"/>
      <c r="AZ791" s="86"/>
      <c r="BA791" s="86"/>
      <c r="BB791" s="86"/>
      <c r="BC791" s="86"/>
      <c r="BD791" s="86"/>
      <c r="BE791" s="86"/>
      <c r="BF791" s="86"/>
      <c r="BG791" s="86"/>
      <c r="BH791" s="86"/>
      <c r="BI791" s="86"/>
      <c r="BJ791" s="86"/>
      <c r="BK791" s="86"/>
      <c r="BL791" s="86"/>
      <c r="BM791" s="86"/>
      <c r="BN791" s="86"/>
      <c r="BO791" s="86"/>
      <c r="BP791" s="86"/>
      <c r="BQ791" s="86"/>
      <c r="BR791" s="87"/>
      <c r="BS791" s="87"/>
      <c r="BT791" s="87"/>
      <c r="BU791" s="87"/>
      <c r="BV791" s="87"/>
      <c r="BW791" s="87"/>
      <c r="BX791" s="87"/>
      <c r="BY791" s="87"/>
      <c r="BZ791" s="87"/>
      <c r="CA791" s="87"/>
      <c r="CB791" s="87"/>
    </row>
    <row r="792" spans="1:80" ht="11.45" customHeight="1" x14ac:dyDescent="0.2">
      <c r="A792" s="75" t="s">
        <v>702</v>
      </c>
      <c r="B792" s="85">
        <f>B519++B517+B514+B512+B510+B505+B496+B440+B438+B435+B390+B388+B386+B384+B382+B380+B355+B309+B246+B243</f>
        <v>51</v>
      </c>
      <c r="C792" s="85">
        <f t="shared" ref="C792:BN792" si="369">C519++C517+C514+C512+C510+C505+C496+C440+C438+C435+C390+C388+C386+C384+C382+C380+C355+C309+C246+C243</f>
        <v>0</v>
      </c>
      <c r="D792" s="85">
        <f t="shared" si="369"/>
        <v>2165190.09</v>
      </c>
      <c r="E792" s="85">
        <f t="shared" si="369"/>
        <v>2953661.7399999998</v>
      </c>
      <c r="F792" s="85">
        <f t="shared" si="369"/>
        <v>17580.39</v>
      </c>
      <c r="G792" s="85">
        <f t="shared" si="369"/>
        <v>1050312.5</v>
      </c>
      <c r="H792" s="85">
        <f t="shared" si="369"/>
        <v>149292.66</v>
      </c>
      <c r="I792" s="85">
        <f t="shared" si="369"/>
        <v>141065.53</v>
      </c>
      <c r="J792" s="85">
        <f t="shared" si="369"/>
        <v>84062.5</v>
      </c>
      <c r="K792" s="85">
        <f t="shared" si="369"/>
        <v>13576.82</v>
      </c>
      <c r="L792" s="85">
        <f t="shared" si="369"/>
        <v>0</v>
      </c>
      <c r="M792" s="85">
        <f t="shared" si="369"/>
        <v>0</v>
      </c>
      <c r="N792" s="85">
        <f t="shared" si="369"/>
        <v>0</v>
      </c>
      <c r="O792" s="85">
        <f t="shared" si="369"/>
        <v>0</v>
      </c>
      <c r="P792" s="85">
        <f t="shared" si="369"/>
        <v>0</v>
      </c>
      <c r="Q792" s="85">
        <f t="shared" si="369"/>
        <v>0</v>
      </c>
      <c r="R792" s="85">
        <f t="shared" si="369"/>
        <v>0</v>
      </c>
      <c r="S792" s="85">
        <f t="shared" si="369"/>
        <v>21227.94</v>
      </c>
      <c r="T792" s="85">
        <f t="shared" si="369"/>
        <v>0</v>
      </c>
      <c r="U792" s="85">
        <f t="shared" si="369"/>
        <v>1435678.35</v>
      </c>
      <c r="V792" s="85">
        <f t="shared" si="369"/>
        <v>0</v>
      </c>
      <c r="W792" s="85">
        <f t="shared" si="369"/>
        <v>0</v>
      </c>
      <c r="X792" s="85">
        <f t="shared" si="369"/>
        <v>0</v>
      </c>
      <c r="Y792" s="85">
        <f t="shared" si="369"/>
        <v>0</v>
      </c>
      <c r="Z792" s="85">
        <f t="shared" si="369"/>
        <v>0</v>
      </c>
      <c r="AA792" s="85">
        <f t="shared" si="369"/>
        <v>31000</v>
      </c>
      <c r="AB792" s="85">
        <f t="shared" si="369"/>
        <v>0</v>
      </c>
      <c r="AC792" s="85">
        <f t="shared" si="369"/>
        <v>0</v>
      </c>
      <c r="AD792" s="85">
        <f t="shared" si="369"/>
        <v>9865.0499999999993</v>
      </c>
      <c r="AE792" s="85">
        <f t="shared" si="369"/>
        <v>0</v>
      </c>
      <c r="AF792" s="85">
        <f t="shared" si="369"/>
        <v>0</v>
      </c>
      <c r="AG792" s="85">
        <f t="shared" si="369"/>
        <v>49850</v>
      </c>
      <c r="AH792" s="85">
        <f t="shared" si="369"/>
        <v>49850</v>
      </c>
      <c r="AI792" s="85">
        <f t="shared" si="369"/>
        <v>403453.5</v>
      </c>
      <c r="AJ792" s="85">
        <f t="shared" si="369"/>
        <v>815.5</v>
      </c>
      <c r="AK792" s="85">
        <f t="shared" si="369"/>
        <v>0</v>
      </c>
      <c r="AL792" s="85">
        <f t="shared" si="369"/>
        <v>13869</v>
      </c>
      <c r="AM792" s="85">
        <f t="shared" si="369"/>
        <v>0</v>
      </c>
      <c r="AN792" s="85">
        <f t="shared" si="369"/>
        <v>0</v>
      </c>
      <c r="AO792" s="85">
        <f t="shared" si="369"/>
        <v>388769</v>
      </c>
      <c r="AP792" s="85">
        <f t="shared" si="369"/>
        <v>4072441.8200000003</v>
      </c>
      <c r="AQ792" s="85">
        <f t="shared" si="369"/>
        <v>1311464.68</v>
      </c>
      <c r="AR792" s="85">
        <f t="shared" si="369"/>
        <v>2173777.1399999997</v>
      </c>
      <c r="AS792" s="85">
        <f t="shared" si="369"/>
        <v>0</v>
      </c>
      <c r="AT792" s="85">
        <f t="shared" si="369"/>
        <v>587200</v>
      </c>
      <c r="AU792" s="85">
        <f t="shared" si="369"/>
        <v>0</v>
      </c>
      <c r="AV792" s="85">
        <f t="shared" si="369"/>
        <v>642956.51</v>
      </c>
      <c r="AW792" s="85">
        <f t="shared" si="369"/>
        <v>0</v>
      </c>
      <c r="AX792" s="85">
        <f t="shared" si="369"/>
        <v>0</v>
      </c>
      <c r="AY792" s="85">
        <f t="shared" si="369"/>
        <v>0</v>
      </c>
      <c r="AZ792" s="85">
        <f t="shared" si="369"/>
        <v>0</v>
      </c>
      <c r="BA792" s="85">
        <f t="shared" si="369"/>
        <v>0</v>
      </c>
      <c r="BB792" s="85">
        <f t="shared" si="369"/>
        <v>0</v>
      </c>
      <c r="BC792" s="85">
        <f t="shared" si="369"/>
        <v>0</v>
      </c>
      <c r="BD792" s="85">
        <f t="shared" si="369"/>
        <v>0</v>
      </c>
      <c r="BE792" s="85">
        <f t="shared" si="369"/>
        <v>0</v>
      </c>
      <c r="BF792" s="85">
        <f t="shared" si="369"/>
        <v>0</v>
      </c>
      <c r="BG792" s="85">
        <f t="shared" si="369"/>
        <v>0</v>
      </c>
      <c r="BH792" s="85">
        <f t="shared" si="369"/>
        <v>0</v>
      </c>
      <c r="BI792" s="85">
        <f t="shared" si="369"/>
        <v>0</v>
      </c>
      <c r="BJ792" s="85">
        <f t="shared" si="369"/>
        <v>0</v>
      </c>
      <c r="BK792" s="85">
        <f t="shared" si="369"/>
        <v>0</v>
      </c>
      <c r="BL792" s="85">
        <f t="shared" si="369"/>
        <v>0</v>
      </c>
      <c r="BM792" s="85">
        <f t="shared" si="369"/>
        <v>0</v>
      </c>
      <c r="BN792" s="85">
        <f t="shared" si="369"/>
        <v>0</v>
      </c>
      <c r="BO792" s="85">
        <f t="shared" ref="BO792:BV792" si="370">BO519++BO517+BO514+BO512+BO510+BO505+BO496+BO440+BO438+BO435+BO390+BO388+BO386+BO384+BO382+BO380+BO355+BO309+BO246+BO243</f>
        <v>0</v>
      </c>
      <c r="BP792" s="85">
        <f t="shared" si="370"/>
        <v>0</v>
      </c>
      <c r="BQ792" s="85">
        <f t="shared" si="370"/>
        <v>0</v>
      </c>
      <c r="BR792" s="85">
        <f t="shared" si="370"/>
        <v>656102.47999999986</v>
      </c>
      <c r="BS792" s="85">
        <f t="shared" si="370"/>
        <v>0</v>
      </c>
      <c r="BT792" s="85">
        <f t="shared" si="370"/>
        <v>152096.51</v>
      </c>
      <c r="BU792" s="85">
        <f t="shared" si="370"/>
        <v>86486.26</v>
      </c>
      <c r="BV792" s="85">
        <f t="shared" si="370"/>
        <v>62373.84</v>
      </c>
      <c r="BW792" s="87"/>
      <c r="BX792" s="87"/>
      <c r="BY792" s="87"/>
      <c r="BZ792" s="87"/>
      <c r="CA792" s="87"/>
      <c r="CB792" s="87"/>
    </row>
    <row r="793" spans="1:80" ht="11.45" customHeight="1" x14ac:dyDescent="0.2">
      <c r="A793" s="76" t="s">
        <v>703</v>
      </c>
      <c r="B793" s="85"/>
      <c r="C793" s="86"/>
      <c r="D793" s="86"/>
      <c r="E793" s="86"/>
      <c r="F793" s="86"/>
      <c r="G793" s="86"/>
      <c r="H793" s="86"/>
      <c r="I793" s="86"/>
      <c r="J793" s="86"/>
      <c r="K793" s="86"/>
      <c r="L793" s="86"/>
      <c r="M793" s="86"/>
      <c r="N793" s="86"/>
      <c r="O793" s="86"/>
      <c r="P793" s="86"/>
      <c r="Q793" s="86"/>
      <c r="R793" s="86"/>
      <c r="S793" s="86"/>
      <c r="T793" s="86"/>
      <c r="U793" s="86"/>
      <c r="V793" s="86"/>
      <c r="W793" s="86"/>
      <c r="X793" s="86"/>
      <c r="Y793" s="86"/>
      <c r="Z793" s="86"/>
      <c r="AA793" s="86"/>
      <c r="AB793" s="86"/>
      <c r="AC793" s="86"/>
      <c r="AD793" s="86"/>
      <c r="AE793" s="86"/>
      <c r="AF793" s="86"/>
      <c r="AG793" s="86"/>
      <c r="AH793" s="86"/>
      <c r="AI793" s="86"/>
      <c r="AJ793" s="86"/>
      <c r="AK793" s="86"/>
      <c r="AL793" s="86"/>
      <c r="AM793" s="86"/>
      <c r="AN793" s="86"/>
      <c r="AO793" s="86"/>
      <c r="AP793" s="86"/>
      <c r="AQ793" s="86"/>
      <c r="AR793" s="86"/>
      <c r="AS793" s="86"/>
      <c r="AT793" s="86"/>
      <c r="AU793" s="86"/>
      <c r="AV793" s="86"/>
      <c r="AW793" s="86"/>
      <c r="AX793" s="86"/>
      <c r="AY793" s="86"/>
      <c r="AZ793" s="86"/>
      <c r="BA793" s="86"/>
      <c r="BB793" s="86"/>
      <c r="BC793" s="86"/>
      <c r="BD793" s="86"/>
      <c r="BE793" s="86"/>
      <c r="BF793" s="86"/>
      <c r="BG793" s="86"/>
      <c r="BH793" s="86"/>
      <c r="BI793" s="86"/>
      <c r="BJ793" s="86"/>
      <c r="BK793" s="86"/>
      <c r="BL793" s="86"/>
      <c r="BM793" s="86"/>
      <c r="BN793" s="86"/>
      <c r="BO793" s="86"/>
      <c r="BP793" s="86"/>
      <c r="BQ793" s="86"/>
      <c r="BR793" s="87"/>
      <c r="BS793" s="87"/>
      <c r="BT793" s="87"/>
      <c r="BU793" s="87"/>
      <c r="BV793" s="87"/>
      <c r="BW793" s="87"/>
      <c r="BX793" s="87"/>
      <c r="BY793" s="87"/>
      <c r="BZ793" s="87"/>
      <c r="CA793" s="87"/>
      <c r="CB793" s="87"/>
    </row>
    <row r="794" spans="1:80" ht="11.45" customHeight="1" x14ac:dyDescent="0.2">
      <c r="A794" s="77" t="s">
        <v>704</v>
      </c>
      <c r="B794" s="85">
        <f>B537</f>
        <v>58</v>
      </c>
      <c r="C794" s="85">
        <f t="shared" ref="C794:BV794" si="371">C537</f>
        <v>0</v>
      </c>
      <c r="D794" s="85">
        <f t="shared" si="371"/>
        <v>2567029.09</v>
      </c>
      <c r="E794" s="85">
        <f t="shared" si="371"/>
        <v>2652027.02</v>
      </c>
      <c r="F794" s="85">
        <f t="shared" si="371"/>
        <v>0</v>
      </c>
      <c r="G794" s="85">
        <f t="shared" si="371"/>
        <v>634548.86</v>
      </c>
      <c r="H794" s="85">
        <f t="shared" si="371"/>
        <v>1041465.63</v>
      </c>
      <c r="I794" s="85">
        <f t="shared" si="371"/>
        <v>0</v>
      </c>
      <c r="J794" s="85">
        <f t="shared" si="371"/>
        <v>228248.59</v>
      </c>
      <c r="K794" s="85">
        <f t="shared" si="371"/>
        <v>29277.63</v>
      </c>
      <c r="L794" s="85">
        <f t="shared" si="371"/>
        <v>399054.74</v>
      </c>
      <c r="M794" s="85">
        <f t="shared" si="371"/>
        <v>98106.64</v>
      </c>
      <c r="N794" s="85">
        <f t="shared" si="371"/>
        <v>31531.25</v>
      </c>
      <c r="O794" s="85">
        <f t="shared" si="371"/>
        <v>31531.25</v>
      </c>
      <c r="P794" s="85">
        <f t="shared" si="371"/>
        <v>0</v>
      </c>
      <c r="Q794" s="85">
        <f t="shared" si="371"/>
        <v>0</v>
      </c>
      <c r="R794" s="85">
        <f t="shared" si="371"/>
        <v>0</v>
      </c>
      <c r="S794" s="85">
        <f t="shared" si="371"/>
        <v>35382.120000000003</v>
      </c>
      <c r="T794" s="85">
        <f t="shared" si="371"/>
        <v>0</v>
      </c>
      <c r="U794" s="85">
        <f t="shared" si="371"/>
        <v>42057.56</v>
      </c>
      <c r="V794" s="85">
        <f t="shared" si="371"/>
        <v>0</v>
      </c>
      <c r="W794" s="85">
        <f t="shared" si="371"/>
        <v>0</v>
      </c>
      <c r="X794" s="85">
        <f t="shared" si="371"/>
        <v>0</v>
      </c>
      <c r="Y794" s="85">
        <f t="shared" si="371"/>
        <v>0</v>
      </c>
      <c r="Z794" s="85">
        <f t="shared" si="371"/>
        <v>0</v>
      </c>
      <c r="AA794" s="85">
        <f t="shared" si="371"/>
        <v>0</v>
      </c>
      <c r="AB794" s="85">
        <f t="shared" si="371"/>
        <v>0</v>
      </c>
      <c r="AC794" s="85">
        <f t="shared" si="371"/>
        <v>65500</v>
      </c>
      <c r="AD794" s="85">
        <f t="shared" si="371"/>
        <v>15322.75</v>
      </c>
      <c r="AE794" s="85">
        <f t="shared" si="371"/>
        <v>0</v>
      </c>
      <c r="AF794" s="85">
        <f t="shared" si="371"/>
        <v>0</v>
      </c>
      <c r="AG794" s="85">
        <f t="shared" si="371"/>
        <v>85600</v>
      </c>
      <c r="AH794" s="85">
        <f t="shared" si="371"/>
        <v>85600</v>
      </c>
      <c r="AI794" s="85">
        <f t="shared" si="371"/>
        <v>379263.8</v>
      </c>
      <c r="AJ794" s="85">
        <f t="shared" si="371"/>
        <v>11797.8</v>
      </c>
      <c r="AK794" s="85">
        <f t="shared" si="371"/>
        <v>12870</v>
      </c>
      <c r="AL794" s="85">
        <f t="shared" si="371"/>
        <v>0</v>
      </c>
      <c r="AM794" s="85">
        <f t="shared" si="371"/>
        <v>0</v>
      </c>
      <c r="AN794" s="85">
        <f t="shared" si="371"/>
        <v>0</v>
      </c>
      <c r="AO794" s="85">
        <f t="shared" si="371"/>
        <v>354596</v>
      </c>
      <c r="AP794" s="85">
        <f t="shared" si="371"/>
        <v>3358590.84</v>
      </c>
      <c r="AQ794" s="85">
        <f t="shared" si="371"/>
        <v>68077.679999999993</v>
      </c>
      <c r="AR794" s="85">
        <f t="shared" si="371"/>
        <v>2597013.16</v>
      </c>
      <c r="AS794" s="85">
        <f t="shared" si="371"/>
        <v>0</v>
      </c>
      <c r="AT794" s="85">
        <f t="shared" si="371"/>
        <v>693500</v>
      </c>
      <c r="AU794" s="85">
        <f t="shared" si="371"/>
        <v>0</v>
      </c>
      <c r="AV794" s="85">
        <f t="shared" si="371"/>
        <v>1481201.47</v>
      </c>
      <c r="AW794" s="85"/>
      <c r="AX794" s="85"/>
      <c r="AY794" s="85"/>
      <c r="AZ794" s="85"/>
      <c r="BA794" s="85"/>
      <c r="BB794" s="85"/>
      <c r="BC794" s="85"/>
      <c r="BD794" s="85"/>
      <c r="BE794" s="85"/>
      <c r="BF794" s="85"/>
      <c r="BG794" s="85"/>
      <c r="BH794" s="85"/>
      <c r="BI794" s="85"/>
      <c r="BJ794" s="85"/>
      <c r="BK794" s="85"/>
      <c r="BL794" s="85"/>
      <c r="BM794" s="85"/>
      <c r="BN794" s="85"/>
      <c r="BO794" s="85"/>
      <c r="BP794" s="85"/>
      <c r="BQ794" s="85"/>
      <c r="BR794" s="85">
        <f t="shared" si="371"/>
        <v>594493.9</v>
      </c>
      <c r="BS794" s="85"/>
      <c r="BT794" s="85">
        <f t="shared" si="371"/>
        <v>137814.49</v>
      </c>
      <c r="BU794" s="85">
        <f t="shared" si="371"/>
        <v>78365.12000000001</v>
      </c>
      <c r="BV794" s="85">
        <f t="shared" si="371"/>
        <v>56747.159999999996</v>
      </c>
      <c r="BW794" s="85">
        <f t="shared" ref="BW794:CB794" si="372">BW537</f>
        <v>0</v>
      </c>
      <c r="BX794" s="85">
        <f t="shared" si="372"/>
        <v>0</v>
      </c>
      <c r="BY794" s="85">
        <f t="shared" si="372"/>
        <v>0</v>
      </c>
      <c r="BZ794" s="85">
        <f t="shared" si="372"/>
        <v>0</v>
      </c>
      <c r="CA794" s="85">
        <f t="shared" si="372"/>
        <v>0</v>
      </c>
      <c r="CB794" s="85">
        <f t="shared" si="372"/>
        <v>0</v>
      </c>
    </row>
    <row r="795" spans="1:80" ht="11.45" customHeight="1" x14ac:dyDescent="0.2">
      <c r="A795" s="78" t="s">
        <v>705</v>
      </c>
      <c r="B795" s="85"/>
      <c r="C795" s="86"/>
      <c r="D795" s="86"/>
      <c r="E795" s="86"/>
      <c r="F795" s="86"/>
      <c r="G795" s="86"/>
      <c r="H795" s="86"/>
      <c r="I795" s="86"/>
      <c r="J795" s="86"/>
      <c r="K795" s="86"/>
      <c r="L795" s="86"/>
      <c r="M795" s="86"/>
      <c r="N795" s="86"/>
      <c r="O795" s="86"/>
      <c r="P795" s="86"/>
      <c r="Q795" s="86"/>
      <c r="R795" s="86"/>
      <c r="S795" s="86"/>
      <c r="T795" s="86"/>
      <c r="U795" s="86"/>
      <c r="V795" s="86"/>
      <c r="W795" s="86"/>
      <c r="X795" s="86"/>
      <c r="Y795" s="86"/>
      <c r="Z795" s="86"/>
      <c r="AA795" s="86"/>
      <c r="AB795" s="86"/>
      <c r="AC795" s="86"/>
      <c r="AD795" s="86"/>
      <c r="AE795" s="86"/>
      <c r="AF795" s="86"/>
      <c r="AG795" s="86"/>
      <c r="AH795" s="86"/>
      <c r="AI795" s="86"/>
      <c r="AJ795" s="86"/>
      <c r="AK795" s="86"/>
      <c r="AL795" s="86"/>
      <c r="AM795" s="86"/>
      <c r="AN795" s="86"/>
      <c r="AO795" s="86"/>
      <c r="AP795" s="86"/>
      <c r="AQ795" s="86"/>
      <c r="AR795" s="86"/>
      <c r="AS795" s="86"/>
      <c r="AT795" s="86"/>
      <c r="AU795" s="86"/>
      <c r="AV795" s="86"/>
      <c r="AW795" s="86"/>
      <c r="AX795" s="86"/>
      <c r="AY795" s="86"/>
      <c r="AZ795" s="86"/>
      <c r="BA795" s="86"/>
      <c r="BB795" s="86"/>
      <c r="BC795" s="86"/>
      <c r="BD795" s="86"/>
      <c r="BE795" s="86"/>
      <c r="BF795" s="86"/>
      <c r="BG795" s="86"/>
      <c r="BH795" s="86"/>
      <c r="BI795" s="86"/>
      <c r="BJ795" s="86"/>
      <c r="BK795" s="86"/>
      <c r="BL795" s="86"/>
      <c r="BM795" s="86"/>
      <c r="BN795" s="86"/>
      <c r="BO795" s="86"/>
      <c r="BP795" s="86"/>
      <c r="BQ795" s="86"/>
      <c r="BR795" s="87"/>
      <c r="BS795" s="87"/>
      <c r="BT795" s="87"/>
      <c r="BU795" s="87"/>
      <c r="BV795" s="87"/>
      <c r="BW795" s="87"/>
      <c r="BX795" s="87"/>
      <c r="BY795" s="87"/>
      <c r="BZ795" s="87"/>
      <c r="CA795" s="87"/>
      <c r="CB795" s="87"/>
    </row>
    <row r="796" spans="1:80" ht="11.45" customHeight="1" x14ac:dyDescent="0.2">
      <c r="A796" s="79" t="s">
        <v>706</v>
      </c>
      <c r="B796" s="85"/>
      <c r="C796" s="86"/>
      <c r="D796" s="86"/>
      <c r="E796" s="86"/>
      <c r="F796" s="86"/>
      <c r="G796" s="86"/>
      <c r="H796" s="86"/>
      <c r="I796" s="86"/>
      <c r="J796" s="86"/>
      <c r="K796" s="86"/>
      <c r="L796" s="86"/>
      <c r="M796" s="86"/>
      <c r="N796" s="86"/>
      <c r="O796" s="86"/>
      <c r="P796" s="86"/>
      <c r="Q796" s="86"/>
      <c r="R796" s="86"/>
      <c r="S796" s="86"/>
      <c r="T796" s="86"/>
      <c r="U796" s="86"/>
      <c r="V796" s="86"/>
      <c r="W796" s="86"/>
      <c r="X796" s="86"/>
      <c r="Y796" s="86"/>
      <c r="Z796" s="86"/>
      <c r="AA796" s="86"/>
      <c r="AB796" s="86"/>
      <c r="AC796" s="86"/>
      <c r="AD796" s="86"/>
      <c r="AE796" s="86"/>
      <c r="AF796" s="86"/>
      <c r="AG796" s="86"/>
      <c r="AH796" s="86"/>
      <c r="AI796" s="86"/>
      <c r="AJ796" s="86"/>
      <c r="AK796" s="86"/>
      <c r="AL796" s="86"/>
      <c r="AM796" s="86"/>
      <c r="AN796" s="86"/>
      <c r="AO796" s="86"/>
      <c r="AP796" s="86"/>
      <c r="AQ796" s="86"/>
      <c r="AR796" s="86"/>
      <c r="AS796" s="86"/>
      <c r="AT796" s="86"/>
      <c r="AU796" s="86"/>
      <c r="AV796" s="86"/>
      <c r="AW796" s="86"/>
      <c r="AX796" s="86"/>
      <c r="AY796" s="86"/>
      <c r="AZ796" s="86"/>
      <c r="BA796" s="86"/>
      <c r="BB796" s="86"/>
      <c r="BC796" s="86"/>
      <c r="BD796" s="86"/>
      <c r="BE796" s="86"/>
      <c r="BF796" s="86"/>
      <c r="BG796" s="86"/>
      <c r="BH796" s="86"/>
      <c r="BI796" s="86"/>
      <c r="BJ796" s="86"/>
      <c r="BK796" s="86"/>
      <c r="BL796" s="86"/>
      <c r="BM796" s="86"/>
      <c r="BN796" s="86"/>
      <c r="BO796" s="86"/>
      <c r="BP796" s="86"/>
      <c r="BQ796" s="86"/>
      <c r="BR796" s="87"/>
      <c r="BS796" s="87"/>
      <c r="BT796" s="87"/>
      <c r="BU796" s="87"/>
      <c r="BV796" s="87"/>
      <c r="BW796" s="87"/>
      <c r="BX796" s="87"/>
      <c r="BY796" s="87"/>
      <c r="BZ796" s="87"/>
      <c r="CA796" s="87"/>
      <c r="CB796" s="87"/>
    </row>
    <row r="797" spans="1:80" ht="11.45" customHeight="1" x14ac:dyDescent="0.2">
      <c r="A797" s="80" t="s">
        <v>707</v>
      </c>
      <c r="B797" s="85"/>
      <c r="C797" s="86"/>
      <c r="D797" s="86"/>
      <c r="E797" s="86"/>
      <c r="F797" s="86"/>
      <c r="G797" s="86"/>
      <c r="H797" s="86"/>
      <c r="I797" s="86"/>
      <c r="J797" s="86"/>
      <c r="K797" s="86"/>
      <c r="L797" s="86"/>
      <c r="M797" s="86"/>
      <c r="N797" s="86"/>
      <c r="O797" s="86"/>
      <c r="P797" s="86"/>
      <c r="Q797" s="86"/>
      <c r="R797" s="86"/>
      <c r="S797" s="86"/>
      <c r="T797" s="86"/>
      <c r="U797" s="86"/>
      <c r="V797" s="86"/>
      <c r="W797" s="86"/>
      <c r="X797" s="86"/>
      <c r="Y797" s="86"/>
      <c r="Z797" s="86"/>
      <c r="AA797" s="86"/>
      <c r="AB797" s="86"/>
      <c r="AC797" s="86"/>
      <c r="AD797" s="86"/>
      <c r="AE797" s="86"/>
      <c r="AF797" s="86"/>
      <c r="AG797" s="86"/>
      <c r="AH797" s="86"/>
      <c r="AI797" s="86"/>
      <c r="AJ797" s="86"/>
      <c r="AK797" s="86"/>
      <c r="AL797" s="86"/>
      <c r="AM797" s="86"/>
      <c r="AN797" s="86"/>
      <c r="AO797" s="86"/>
      <c r="AP797" s="86"/>
      <c r="AQ797" s="86"/>
      <c r="AR797" s="86"/>
      <c r="AS797" s="86"/>
      <c r="AT797" s="86"/>
      <c r="AU797" s="86"/>
      <c r="AV797" s="86"/>
      <c r="AW797" s="86"/>
      <c r="AX797" s="86"/>
      <c r="AY797" s="86"/>
      <c r="AZ797" s="86"/>
      <c r="BA797" s="86"/>
      <c r="BB797" s="86"/>
      <c r="BC797" s="86"/>
      <c r="BD797" s="86"/>
      <c r="BE797" s="86"/>
      <c r="BF797" s="86"/>
      <c r="BG797" s="86"/>
      <c r="BH797" s="86"/>
      <c r="BI797" s="86"/>
      <c r="BJ797" s="86"/>
      <c r="BK797" s="86"/>
      <c r="BL797" s="86"/>
      <c r="BM797" s="86"/>
      <c r="BN797" s="86"/>
      <c r="BO797" s="86"/>
      <c r="BP797" s="86"/>
      <c r="BQ797" s="86"/>
      <c r="BR797" s="87"/>
      <c r="BS797" s="87"/>
      <c r="BT797" s="87"/>
      <c r="BU797" s="87"/>
      <c r="BV797" s="87"/>
      <c r="BW797" s="87"/>
      <c r="BX797" s="87"/>
      <c r="BY797" s="87"/>
      <c r="BZ797" s="87"/>
      <c r="CA797" s="87"/>
      <c r="CB797" s="87"/>
    </row>
    <row r="798" spans="1:80" ht="11.45" customHeight="1" x14ac:dyDescent="0.2">
      <c r="A798" s="81" t="s">
        <v>708</v>
      </c>
      <c r="B798" s="85">
        <f>B35+B11</f>
        <v>27</v>
      </c>
      <c r="C798" s="85">
        <f t="shared" ref="C798:BN798" si="373">C35+C11</f>
        <v>0</v>
      </c>
      <c r="D798" s="85">
        <f t="shared" si="373"/>
        <v>919374.96</v>
      </c>
      <c r="E798" s="85">
        <f t="shared" si="373"/>
        <v>990879.65</v>
      </c>
      <c r="F798" s="85">
        <f t="shared" si="373"/>
        <v>0</v>
      </c>
      <c r="G798" s="85">
        <f t="shared" si="373"/>
        <v>712525.02</v>
      </c>
      <c r="H798" s="85">
        <f t="shared" si="373"/>
        <v>0</v>
      </c>
      <c r="I798" s="85">
        <f t="shared" si="373"/>
        <v>0</v>
      </c>
      <c r="J798" s="85">
        <f t="shared" si="373"/>
        <v>26431.25</v>
      </c>
      <c r="K798" s="85">
        <f t="shared" si="373"/>
        <v>9009.39</v>
      </c>
      <c r="L798" s="85">
        <f t="shared" si="373"/>
        <v>0</v>
      </c>
      <c r="M798" s="85">
        <f t="shared" si="373"/>
        <v>2460.94</v>
      </c>
      <c r="N798" s="85">
        <f t="shared" si="373"/>
        <v>0</v>
      </c>
      <c r="O798" s="85">
        <f t="shared" si="373"/>
        <v>0</v>
      </c>
      <c r="P798" s="85">
        <f t="shared" si="373"/>
        <v>0</v>
      </c>
      <c r="Q798" s="85">
        <f t="shared" si="373"/>
        <v>0</v>
      </c>
      <c r="R798" s="85">
        <f t="shared" si="373"/>
        <v>0</v>
      </c>
      <c r="S798" s="85">
        <f t="shared" si="373"/>
        <v>2853.93</v>
      </c>
      <c r="T798" s="85">
        <f t="shared" si="373"/>
        <v>0</v>
      </c>
      <c r="U798" s="85">
        <f t="shared" si="373"/>
        <v>128569.29999999999</v>
      </c>
      <c r="V798" s="85">
        <f t="shared" si="373"/>
        <v>0</v>
      </c>
      <c r="W798" s="85">
        <f t="shared" si="373"/>
        <v>0</v>
      </c>
      <c r="X798" s="85">
        <f t="shared" si="373"/>
        <v>0</v>
      </c>
      <c r="Y798" s="85">
        <f t="shared" si="373"/>
        <v>0</v>
      </c>
      <c r="Z798" s="85">
        <f t="shared" si="373"/>
        <v>0</v>
      </c>
      <c r="AA798" s="85">
        <f t="shared" si="373"/>
        <v>0</v>
      </c>
      <c r="AB798" s="85">
        <f t="shared" si="373"/>
        <v>0</v>
      </c>
      <c r="AC798" s="85">
        <f t="shared" si="373"/>
        <v>0</v>
      </c>
      <c r="AD798" s="85">
        <f t="shared" si="373"/>
        <v>109029.82</v>
      </c>
      <c r="AE798" s="85">
        <f t="shared" si="373"/>
        <v>0</v>
      </c>
      <c r="AF798" s="85">
        <f t="shared" si="373"/>
        <v>0</v>
      </c>
      <c r="AG798" s="85">
        <f t="shared" si="373"/>
        <v>45960</v>
      </c>
      <c r="AH798" s="85">
        <f t="shared" si="373"/>
        <v>45960</v>
      </c>
      <c r="AI798" s="85">
        <f t="shared" si="373"/>
        <v>221429.86</v>
      </c>
      <c r="AJ798" s="85">
        <f t="shared" si="373"/>
        <v>89084.86</v>
      </c>
      <c r="AK798" s="85">
        <f t="shared" si="373"/>
        <v>0</v>
      </c>
      <c r="AL798" s="85">
        <f t="shared" si="373"/>
        <v>0</v>
      </c>
      <c r="AM798" s="85">
        <f t="shared" si="373"/>
        <v>0</v>
      </c>
      <c r="AN798" s="85">
        <f t="shared" si="373"/>
        <v>0</v>
      </c>
      <c r="AO798" s="85">
        <f t="shared" si="373"/>
        <v>132345</v>
      </c>
      <c r="AP798" s="85">
        <f t="shared" si="373"/>
        <v>1418554.42</v>
      </c>
      <c r="AQ798" s="85">
        <f t="shared" si="373"/>
        <v>112793.55</v>
      </c>
      <c r="AR798" s="85">
        <f t="shared" si="373"/>
        <v>1028860.8699999999</v>
      </c>
      <c r="AS798" s="85">
        <f t="shared" si="373"/>
        <v>0</v>
      </c>
      <c r="AT798" s="85">
        <f t="shared" si="373"/>
        <v>276900</v>
      </c>
      <c r="AU798" s="85">
        <f t="shared" si="373"/>
        <v>0</v>
      </c>
      <c r="AV798" s="85">
        <f t="shared" si="373"/>
        <v>270270.33</v>
      </c>
      <c r="AW798" s="85">
        <f t="shared" si="373"/>
        <v>0</v>
      </c>
      <c r="AX798" s="85">
        <f t="shared" si="373"/>
        <v>0</v>
      </c>
      <c r="AY798" s="85">
        <f t="shared" si="373"/>
        <v>0</v>
      </c>
      <c r="AZ798" s="85">
        <f t="shared" si="373"/>
        <v>0</v>
      </c>
      <c r="BA798" s="85">
        <f t="shared" si="373"/>
        <v>0</v>
      </c>
      <c r="BB798" s="85">
        <f t="shared" si="373"/>
        <v>0</v>
      </c>
      <c r="BC798" s="85">
        <f t="shared" si="373"/>
        <v>0</v>
      </c>
      <c r="BD798" s="85">
        <f t="shared" si="373"/>
        <v>0</v>
      </c>
      <c r="BE798" s="85">
        <f t="shared" si="373"/>
        <v>0</v>
      </c>
      <c r="BF798" s="85">
        <f t="shared" si="373"/>
        <v>0</v>
      </c>
      <c r="BG798" s="85">
        <f t="shared" si="373"/>
        <v>0</v>
      </c>
      <c r="BH798" s="85">
        <f t="shared" si="373"/>
        <v>0</v>
      </c>
      <c r="BI798" s="85">
        <f t="shared" si="373"/>
        <v>0</v>
      </c>
      <c r="BJ798" s="85">
        <f t="shared" si="373"/>
        <v>0</v>
      </c>
      <c r="BK798" s="85">
        <f t="shared" si="373"/>
        <v>0</v>
      </c>
      <c r="BL798" s="85">
        <f t="shared" si="373"/>
        <v>0</v>
      </c>
      <c r="BM798" s="85">
        <f t="shared" si="373"/>
        <v>0</v>
      </c>
      <c r="BN798" s="85">
        <f t="shared" si="373"/>
        <v>0</v>
      </c>
      <c r="BO798" s="85">
        <f t="shared" ref="BO798:BV798" si="374">BO35+BO11</f>
        <v>0</v>
      </c>
      <c r="BP798" s="85">
        <f t="shared" si="374"/>
        <v>0</v>
      </c>
      <c r="BQ798" s="85">
        <f t="shared" si="374"/>
        <v>0</v>
      </c>
      <c r="BR798" s="85">
        <f t="shared" si="374"/>
        <v>236409.25</v>
      </c>
      <c r="BS798" s="85">
        <f t="shared" si="374"/>
        <v>0</v>
      </c>
      <c r="BT798" s="85">
        <f t="shared" si="374"/>
        <v>54803.960000000006</v>
      </c>
      <c r="BU798" s="85">
        <f t="shared" si="374"/>
        <v>31163.03</v>
      </c>
      <c r="BV798" s="85">
        <f t="shared" si="374"/>
        <v>22566.34</v>
      </c>
      <c r="BW798" s="87"/>
      <c r="BX798" s="87"/>
      <c r="BY798" s="87"/>
      <c r="BZ798" s="87"/>
      <c r="CA798" s="87"/>
      <c r="CB798" s="87"/>
    </row>
    <row r="799" spans="1:80" ht="11.45" customHeight="1" x14ac:dyDescent="0.2">
      <c r="A799" s="84" t="s">
        <v>709</v>
      </c>
      <c r="B799" s="85"/>
      <c r="C799" s="86"/>
      <c r="D799" s="86"/>
      <c r="E799" s="86"/>
      <c r="F799" s="86"/>
      <c r="G799" s="86"/>
      <c r="H799" s="86"/>
      <c r="I799" s="86"/>
      <c r="J799" s="86"/>
      <c r="K799" s="86"/>
      <c r="L799" s="86"/>
      <c r="M799" s="86"/>
      <c r="N799" s="86"/>
      <c r="O799" s="86"/>
      <c r="P799" s="86"/>
      <c r="Q799" s="86"/>
      <c r="R799" s="86"/>
      <c r="S799" s="86"/>
      <c r="T799" s="86"/>
      <c r="U799" s="86"/>
      <c r="V799" s="86"/>
      <c r="W799" s="86"/>
      <c r="X799" s="86"/>
      <c r="Y799" s="86"/>
      <c r="Z799" s="86"/>
      <c r="AA799" s="86"/>
      <c r="AB799" s="86"/>
      <c r="AC799" s="86"/>
      <c r="AD799" s="86"/>
      <c r="AE799" s="86"/>
      <c r="AF799" s="86"/>
      <c r="AG799" s="86"/>
      <c r="AH799" s="86"/>
      <c r="AI799" s="86"/>
      <c r="AJ799" s="86"/>
      <c r="AK799" s="86"/>
      <c r="AL799" s="86"/>
      <c r="AM799" s="86"/>
      <c r="AN799" s="86"/>
      <c r="AO799" s="86"/>
      <c r="AP799" s="86"/>
      <c r="AQ799" s="86"/>
      <c r="AR799" s="86"/>
      <c r="AS799" s="86"/>
      <c r="AT799" s="86"/>
      <c r="AU799" s="86"/>
      <c r="AV799" s="86"/>
      <c r="AW799" s="86"/>
      <c r="AX799" s="86"/>
      <c r="AY799" s="86"/>
      <c r="AZ799" s="86"/>
      <c r="BA799" s="86"/>
      <c r="BB799" s="86"/>
      <c r="BC799" s="86"/>
      <c r="BD799" s="86"/>
      <c r="BE799" s="86"/>
      <c r="BF799" s="86"/>
      <c r="BG799" s="86"/>
      <c r="BH799" s="86"/>
      <c r="BI799" s="86"/>
      <c r="BJ799" s="86"/>
      <c r="BK799" s="86"/>
      <c r="BL799" s="86"/>
      <c r="BM799" s="86"/>
      <c r="BN799" s="86"/>
      <c r="BO799" s="86"/>
      <c r="BP799" s="86"/>
      <c r="BQ799" s="86"/>
      <c r="BR799" s="87"/>
      <c r="BS799" s="87"/>
      <c r="BT799" s="87"/>
      <c r="BU799" s="87"/>
      <c r="BV799" s="87"/>
      <c r="BW799" s="87"/>
      <c r="BX799" s="87"/>
      <c r="BY799" s="87"/>
      <c r="BZ799" s="87"/>
      <c r="CA799" s="87"/>
      <c r="CB799" s="87"/>
    </row>
    <row r="800" spans="1:80" ht="11.45" customHeight="1" x14ac:dyDescent="0.2">
      <c r="A800" s="83" t="s">
        <v>710</v>
      </c>
      <c r="B800" s="85"/>
      <c r="C800" s="86"/>
      <c r="D800" s="86"/>
      <c r="E800" s="86"/>
      <c r="F800" s="86"/>
      <c r="G800" s="86"/>
      <c r="H800" s="86"/>
      <c r="I800" s="86"/>
      <c r="J800" s="86"/>
      <c r="K800" s="86"/>
      <c r="L800" s="86"/>
      <c r="M800" s="86"/>
      <c r="N800" s="86"/>
      <c r="O800" s="86"/>
      <c r="P800" s="86"/>
      <c r="Q800" s="86"/>
      <c r="R800" s="86"/>
      <c r="S800" s="86"/>
      <c r="T800" s="86"/>
      <c r="U800" s="86"/>
      <c r="V800" s="86"/>
      <c r="W800" s="86"/>
      <c r="X800" s="86"/>
      <c r="Y800" s="86"/>
      <c r="Z800" s="86"/>
      <c r="AA800" s="86"/>
      <c r="AB800" s="86"/>
      <c r="AC800" s="86"/>
      <c r="AD800" s="86"/>
      <c r="AE800" s="86"/>
      <c r="AF800" s="86"/>
      <c r="AG800" s="86"/>
      <c r="AH800" s="86"/>
      <c r="AI800" s="86"/>
      <c r="AJ800" s="86"/>
      <c r="AK800" s="86"/>
      <c r="AL800" s="86"/>
      <c r="AM800" s="86"/>
      <c r="AN800" s="86"/>
      <c r="AO800" s="86"/>
      <c r="AP800" s="86"/>
      <c r="AQ800" s="86"/>
      <c r="AR800" s="86"/>
      <c r="AS800" s="86"/>
      <c r="AT800" s="86"/>
      <c r="AU800" s="86"/>
      <c r="AV800" s="86"/>
      <c r="AW800" s="86"/>
      <c r="AX800" s="86"/>
      <c r="AY800" s="86"/>
      <c r="AZ800" s="86"/>
      <c r="BA800" s="86"/>
      <c r="BB800" s="86"/>
      <c r="BC800" s="86"/>
      <c r="BD800" s="86"/>
      <c r="BE800" s="86"/>
      <c r="BF800" s="86"/>
      <c r="BG800" s="86"/>
      <c r="BH800" s="86"/>
      <c r="BI800" s="86"/>
      <c r="BJ800" s="86"/>
      <c r="BK800" s="86"/>
      <c r="BL800" s="86"/>
      <c r="BM800" s="86"/>
      <c r="BN800" s="86"/>
      <c r="BO800" s="86"/>
      <c r="BP800" s="86"/>
      <c r="BQ800" s="86"/>
      <c r="BR800" s="87"/>
      <c r="BS800" s="87"/>
      <c r="BT800" s="87"/>
      <c r="BU800" s="87"/>
      <c r="BV800" s="87"/>
      <c r="BW800" s="87"/>
      <c r="BX800" s="87"/>
      <c r="BY800" s="87"/>
      <c r="BZ800" s="87"/>
      <c r="CA800" s="87"/>
      <c r="CB800" s="87"/>
    </row>
    <row r="801" spans="1:80" ht="11.45" customHeight="1" x14ac:dyDescent="0.2">
      <c r="A801" s="72" t="s">
        <v>726</v>
      </c>
      <c r="B801" s="85">
        <f>SUM(B790:B800)</f>
        <v>231</v>
      </c>
      <c r="C801" s="85">
        <f t="shared" ref="C801:BV801" si="375">SUM(C790:C800)</f>
        <v>0</v>
      </c>
      <c r="D801" s="85">
        <f t="shared" si="375"/>
        <v>5981849.6200000001</v>
      </c>
      <c r="E801" s="85">
        <f t="shared" si="375"/>
        <v>10493595.459999999</v>
      </c>
      <c r="F801" s="85">
        <f t="shared" si="375"/>
        <v>229447.14</v>
      </c>
      <c r="G801" s="85">
        <f t="shared" si="375"/>
        <v>2567698.88</v>
      </c>
      <c r="H801" s="85">
        <f t="shared" si="375"/>
        <v>1383000</v>
      </c>
      <c r="I801" s="85">
        <f t="shared" si="375"/>
        <v>1263494.04</v>
      </c>
      <c r="J801" s="85">
        <f t="shared" si="375"/>
        <v>338742.33999999997</v>
      </c>
      <c r="K801" s="85">
        <f t="shared" si="375"/>
        <v>51863.839999999997</v>
      </c>
      <c r="L801" s="85">
        <f t="shared" si="375"/>
        <v>399054.74</v>
      </c>
      <c r="M801" s="85">
        <f t="shared" si="375"/>
        <v>100567.58</v>
      </c>
      <c r="N801" s="85">
        <f t="shared" si="375"/>
        <v>31531.25</v>
      </c>
      <c r="O801" s="85">
        <f t="shared" si="375"/>
        <v>31531.25</v>
      </c>
      <c r="P801" s="85">
        <f t="shared" si="375"/>
        <v>579.5</v>
      </c>
      <c r="Q801" s="85">
        <f t="shared" si="375"/>
        <v>0</v>
      </c>
      <c r="R801" s="85">
        <f t="shared" si="375"/>
        <v>0</v>
      </c>
      <c r="S801" s="85">
        <f t="shared" si="375"/>
        <v>84416.489999999991</v>
      </c>
      <c r="T801" s="85">
        <f t="shared" si="375"/>
        <v>0</v>
      </c>
      <c r="U801" s="85">
        <f t="shared" si="375"/>
        <v>3675622.28</v>
      </c>
      <c r="V801" s="85">
        <f t="shared" si="375"/>
        <v>0</v>
      </c>
      <c r="W801" s="85">
        <f t="shared" si="375"/>
        <v>0</v>
      </c>
      <c r="X801" s="85">
        <f t="shared" si="375"/>
        <v>0</v>
      </c>
      <c r="Y801" s="85">
        <f t="shared" si="375"/>
        <v>0</v>
      </c>
      <c r="Z801" s="85">
        <f t="shared" si="375"/>
        <v>0</v>
      </c>
      <c r="AA801" s="85">
        <f t="shared" si="375"/>
        <v>31000</v>
      </c>
      <c r="AB801" s="85">
        <f t="shared" si="375"/>
        <v>24700</v>
      </c>
      <c r="AC801" s="85">
        <f t="shared" si="375"/>
        <v>65500</v>
      </c>
      <c r="AD801" s="85">
        <f t="shared" si="375"/>
        <v>214846.13</v>
      </c>
      <c r="AE801" s="85">
        <f t="shared" si="375"/>
        <v>0</v>
      </c>
      <c r="AF801" s="85">
        <f t="shared" si="375"/>
        <v>0</v>
      </c>
      <c r="AG801" s="85">
        <f t="shared" si="375"/>
        <v>296110</v>
      </c>
      <c r="AH801" s="85">
        <f t="shared" si="375"/>
        <v>296110</v>
      </c>
      <c r="AI801" s="85">
        <f t="shared" si="375"/>
        <v>1697409.06</v>
      </c>
      <c r="AJ801" s="85">
        <f t="shared" si="375"/>
        <v>227691.22000000003</v>
      </c>
      <c r="AK801" s="85">
        <f t="shared" si="375"/>
        <v>64539.840000000004</v>
      </c>
      <c r="AL801" s="85">
        <f t="shared" si="375"/>
        <v>13869</v>
      </c>
      <c r="AM801" s="85">
        <f t="shared" si="375"/>
        <v>0</v>
      </c>
      <c r="AN801" s="85">
        <f t="shared" si="375"/>
        <v>732</v>
      </c>
      <c r="AO801" s="85">
        <f t="shared" si="375"/>
        <v>1390577</v>
      </c>
      <c r="AP801" s="85">
        <f t="shared" si="375"/>
        <v>11841471.66</v>
      </c>
      <c r="AQ801" s="85">
        <f t="shared" si="375"/>
        <v>3360358.72</v>
      </c>
      <c r="AR801" s="85">
        <f t="shared" si="375"/>
        <v>6458868.6399999997</v>
      </c>
      <c r="AS801" s="85">
        <f t="shared" si="375"/>
        <v>2894.3</v>
      </c>
      <c r="AT801" s="85">
        <f t="shared" si="375"/>
        <v>2018150</v>
      </c>
      <c r="AU801" s="85">
        <f t="shared" si="375"/>
        <v>1200</v>
      </c>
      <c r="AV801" s="85">
        <f t="shared" si="375"/>
        <v>2936564.3600000003</v>
      </c>
      <c r="AW801" s="85"/>
      <c r="AX801" s="85"/>
      <c r="AY801" s="85"/>
      <c r="AZ801" s="85"/>
      <c r="BA801" s="85"/>
      <c r="BB801" s="85"/>
      <c r="BC801" s="85"/>
      <c r="BD801" s="85"/>
      <c r="BE801" s="85"/>
      <c r="BF801" s="85"/>
      <c r="BG801" s="85"/>
      <c r="BH801" s="85"/>
      <c r="BI801" s="85"/>
      <c r="BJ801" s="85"/>
      <c r="BK801" s="85"/>
      <c r="BL801" s="85"/>
      <c r="BM801" s="85"/>
      <c r="BN801" s="85"/>
      <c r="BO801" s="85"/>
      <c r="BP801" s="85"/>
      <c r="BQ801" s="85"/>
      <c r="BR801" s="85">
        <f t="shared" si="375"/>
        <v>2364096.0199999996</v>
      </c>
      <c r="BS801" s="85"/>
      <c r="BT801" s="85">
        <f t="shared" si="375"/>
        <v>546780.82999999996</v>
      </c>
      <c r="BU801" s="85">
        <f t="shared" si="375"/>
        <v>311359.18000000005</v>
      </c>
      <c r="BV801" s="85">
        <f t="shared" si="375"/>
        <v>225409.59</v>
      </c>
      <c r="BW801" s="85">
        <f t="shared" ref="BW801:CB801" si="376">SUM(BW790:BW800)</f>
        <v>0</v>
      </c>
      <c r="BX801" s="85">
        <f t="shared" si="376"/>
        <v>0</v>
      </c>
      <c r="BY801" s="85">
        <f t="shared" si="376"/>
        <v>0</v>
      </c>
      <c r="BZ801" s="85">
        <f t="shared" si="376"/>
        <v>0</v>
      </c>
      <c r="CA801" s="85">
        <f t="shared" si="376"/>
        <v>0</v>
      </c>
      <c r="CB801" s="85">
        <f t="shared" si="376"/>
        <v>0</v>
      </c>
    </row>
    <row r="802" spans="1:80" ht="11.45" customHeight="1" x14ac:dyDescent="0.2">
      <c r="B802" s="55"/>
      <c r="C802" s="88"/>
      <c r="D802" s="88"/>
      <c r="E802" s="88"/>
      <c r="F802" s="88"/>
      <c r="G802" s="88"/>
      <c r="H802" s="88"/>
      <c r="I802" s="88"/>
      <c r="J802" s="88"/>
      <c r="K802" s="88"/>
      <c r="L802" s="88"/>
      <c r="M802" s="88"/>
      <c r="N802" s="88"/>
      <c r="O802" s="88"/>
      <c r="P802" s="88"/>
      <c r="Q802" s="88"/>
      <c r="R802" s="88"/>
      <c r="S802" s="88"/>
      <c r="T802" s="88"/>
      <c r="U802" s="88"/>
      <c r="V802" s="88"/>
      <c r="W802" s="88"/>
      <c r="X802" s="88"/>
      <c r="Y802" s="88"/>
      <c r="Z802" s="88"/>
      <c r="AA802" s="88"/>
      <c r="AB802" s="88"/>
      <c r="AC802" s="88"/>
      <c r="AD802" s="88"/>
      <c r="AE802" s="88"/>
      <c r="AF802" s="88"/>
      <c r="AG802" s="88"/>
      <c r="AH802" s="88"/>
      <c r="AI802" s="88"/>
      <c r="AJ802" s="88"/>
      <c r="AK802" s="88"/>
      <c r="AL802" s="88"/>
      <c r="AM802" s="88"/>
      <c r="AN802" s="88"/>
      <c r="AO802" s="88"/>
      <c r="AP802" s="88"/>
      <c r="AQ802" s="88"/>
      <c r="AR802" s="88"/>
      <c r="AS802" s="88"/>
      <c r="AT802" s="88"/>
      <c r="AU802" s="88"/>
      <c r="AV802" s="88"/>
      <c r="AW802" s="88"/>
      <c r="AX802" s="88"/>
      <c r="AY802" s="88"/>
      <c r="AZ802" s="88"/>
      <c r="BA802" s="88"/>
      <c r="BB802" s="88"/>
      <c r="BC802" s="88"/>
      <c r="BD802" s="88"/>
      <c r="BE802" s="88"/>
      <c r="BF802" s="88"/>
      <c r="BG802" s="88"/>
      <c r="BH802" s="88"/>
      <c r="BI802" s="88"/>
      <c r="BJ802" s="88"/>
      <c r="BK802" s="88"/>
      <c r="BL802" s="88"/>
      <c r="BM802" s="88"/>
      <c r="BN802" s="88"/>
      <c r="BO802" s="88"/>
      <c r="BP802" s="88"/>
      <c r="BQ802" s="88"/>
      <c r="BR802" s="56"/>
      <c r="BS802" s="56"/>
      <c r="BT802" s="56"/>
      <c r="BU802" s="56"/>
      <c r="BV802" s="56"/>
      <c r="BW802" s="56"/>
      <c r="BX802" s="56"/>
      <c r="BY802" s="56"/>
      <c r="BZ802" s="56"/>
      <c r="CA802" s="56"/>
      <c r="CB802" s="56"/>
    </row>
    <row r="803" spans="1:80" ht="11.45" customHeight="1" x14ac:dyDescent="0.2">
      <c r="A803" s="1" t="s">
        <v>658</v>
      </c>
      <c r="B803" s="55"/>
      <c r="C803" s="88"/>
      <c r="D803" s="88"/>
      <c r="E803" s="88"/>
      <c r="F803" s="88"/>
      <c r="G803" s="88"/>
      <c r="H803" s="88"/>
      <c r="I803" s="88"/>
      <c r="J803" s="88"/>
      <c r="K803" s="88"/>
      <c r="L803" s="88"/>
      <c r="M803" s="88"/>
      <c r="N803" s="88"/>
      <c r="O803" s="88"/>
      <c r="P803" s="88"/>
      <c r="Q803" s="88"/>
      <c r="R803" s="88"/>
      <c r="S803" s="88"/>
      <c r="T803" s="88"/>
      <c r="U803" s="88"/>
      <c r="V803" s="88"/>
      <c r="W803" s="88"/>
      <c r="X803" s="88"/>
      <c r="Y803" s="88"/>
      <c r="Z803" s="88"/>
      <c r="AA803" s="88"/>
      <c r="AB803" s="88"/>
      <c r="AC803" s="88"/>
      <c r="AD803" s="88"/>
      <c r="AE803" s="88"/>
      <c r="AF803" s="88"/>
      <c r="AG803" s="88"/>
      <c r="AH803" s="88"/>
      <c r="AI803" s="88"/>
      <c r="AJ803" s="88"/>
      <c r="AK803" s="88"/>
      <c r="AL803" s="88"/>
      <c r="AM803" s="88"/>
      <c r="AN803" s="88"/>
      <c r="AO803" s="88"/>
      <c r="AP803" s="88"/>
      <c r="AQ803" s="88"/>
      <c r="AR803" s="88"/>
      <c r="AS803" s="88"/>
      <c r="AT803" s="88"/>
      <c r="AU803" s="88"/>
      <c r="AV803" s="88"/>
      <c r="AW803" s="88"/>
      <c r="AX803" s="88"/>
      <c r="AY803" s="88"/>
      <c r="AZ803" s="88"/>
      <c r="BA803" s="88"/>
      <c r="BB803" s="88"/>
      <c r="BC803" s="88"/>
      <c r="BD803" s="88"/>
      <c r="BE803" s="88"/>
      <c r="BF803" s="88"/>
      <c r="BG803" s="88"/>
      <c r="BH803" s="88"/>
      <c r="BI803" s="88"/>
      <c r="BJ803" s="88"/>
      <c r="BK803" s="88"/>
      <c r="BL803" s="88"/>
      <c r="BM803" s="88"/>
      <c r="BN803" s="88"/>
      <c r="BO803" s="88"/>
      <c r="BP803" s="88"/>
      <c r="BQ803" s="88"/>
      <c r="BR803" s="56"/>
      <c r="BS803" s="56"/>
      <c r="BT803" s="56"/>
      <c r="BU803" s="56"/>
      <c r="BV803" s="56"/>
      <c r="BW803" s="56"/>
      <c r="BX803" s="56"/>
      <c r="BY803" s="56"/>
      <c r="BZ803" s="56"/>
      <c r="CA803" s="56"/>
      <c r="CB803" s="56"/>
    </row>
    <row r="804" spans="1:80" ht="11.45" customHeight="1" x14ac:dyDescent="0.2">
      <c r="A804" s="73" t="s">
        <v>711</v>
      </c>
      <c r="B804" s="85">
        <f t="shared" ref="B804:AV804" si="377">B748+B762+B776+B790</f>
        <v>151</v>
      </c>
      <c r="C804" s="85">
        <f t="shared" si="377"/>
        <v>0</v>
      </c>
      <c r="D804" s="85">
        <f t="shared" si="377"/>
        <v>788118.39999999991</v>
      </c>
      <c r="E804" s="85">
        <f t="shared" si="377"/>
        <v>5339812.76</v>
      </c>
      <c r="F804" s="85">
        <f t="shared" si="377"/>
        <v>236564.5</v>
      </c>
      <c r="G804" s="85">
        <f t="shared" si="377"/>
        <v>631818.75</v>
      </c>
      <c r="H804" s="85">
        <f t="shared" si="377"/>
        <v>361342.88</v>
      </c>
      <c r="I804" s="85">
        <f t="shared" si="377"/>
        <v>1711584.21</v>
      </c>
      <c r="J804" s="85">
        <f t="shared" si="377"/>
        <v>0</v>
      </c>
      <c r="K804" s="85">
        <f t="shared" si="377"/>
        <v>4224.8599999999997</v>
      </c>
      <c r="L804" s="85">
        <f t="shared" si="377"/>
        <v>0</v>
      </c>
      <c r="M804" s="85">
        <f t="shared" si="377"/>
        <v>0</v>
      </c>
      <c r="N804" s="85">
        <f t="shared" si="377"/>
        <v>0</v>
      </c>
      <c r="O804" s="85">
        <f t="shared" si="377"/>
        <v>0</v>
      </c>
      <c r="P804" s="85">
        <f t="shared" si="377"/>
        <v>2257</v>
      </c>
      <c r="Q804" s="85">
        <f t="shared" si="377"/>
        <v>0</v>
      </c>
      <c r="R804" s="85">
        <f t="shared" si="377"/>
        <v>0</v>
      </c>
      <c r="S804" s="85">
        <f t="shared" si="377"/>
        <v>38383.89</v>
      </c>
      <c r="T804" s="85">
        <f t="shared" si="377"/>
        <v>0</v>
      </c>
      <c r="U804" s="85">
        <f t="shared" si="377"/>
        <v>2248308.1599999997</v>
      </c>
      <c r="V804" s="85">
        <f t="shared" si="377"/>
        <v>0</v>
      </c>
      <c r="W804" s="85">
        <f t="shared" si="377"/>
        <v>0</v>
      </c>
      <c r="X804" s="85">
        <f t="shared" si="377"/>
        <v>0</v>
      </c>
      <c r="Y804" s="85">
        <f t="shared" si="377"/>
        <v>0</v>
      </c>
      <c r="Z804" s="85">
        <f t="shared" si="377"/>
        <v>0</v>
      </c>
      <c r="AA804" s="85">
        <f t="shared" si="377"/>
        <v>0</v>
      </c>
      <c r="AB804" s="85">
        <f t="shared" si="377"/>
        <v>24700</v>
      </c>
      <c r="AC804" s="85">
        <f t="shared" si="377"/>
        <v>0</v>
      </c>
      <c r="AD804" s="85">
        <f t="shared" si="377"/>
        <v>80628.509999999995</v>
      </c>
      <c r="AE804" s="85">
        <f t="shared" si="377"/>
        <v>0</v>
      </c>
      <c r="AF804" s="85">
        <f t="shared" si="377"/>
        <v>0</v>
      </c>
      <c r="AG804" s="85">
        <f t="shared" si="377"/>
        <v>212610</v>
      </c>
      <c r="AH804" s="85">
        <f t="shared" si="377"/>
        <v>212610</v>
      </c>
      <c r="AI804" s="85">
        <f t="shared" si="377"/>
        <v>916142.93</v>
      </c>
      <c r="AJ804" s="85">
        <f t="shared" si="377"/>
        <v>142587</v>
      </c>
      <c r="AK804" s="85">
        <f t="shared" si="377"/>
        <v>63593.930000000008</v>
      </c>
      <c r="AL804" s="85">
        <f t="shared" si="377"/>
        <v>0</v>
      </c>
      <c r="AM804" s="85">
        <f t="shared" si="377"/>
        <v>0</v>
      </c>
      <c r="AN804" s="85">
        <f t="shared" si="377"/>
        <v>732</v>
      </c>
      <c r="AO804" s="85">
        <f t="shared" si="377"/>
        <v>709230</v>
      </c>
      <c r="AP804" s="85">
        <f t="shared" si="377"/>
        <v>4046878.59</v>
      </c>
      <c r="AQ804" s="85">
        <f t="shared" si="377"/>
        <v>2065006.74</v>
      </c>
      <c r="AR804" s="85">
        <f t="shared" si="377"/>
        <v>1114727.55</v>
      </c>
      <c r="AS804" s="85">
        <f t="shared" si="377"/>
        <v>2894.3</v>
      </c>
      <c r="AT804" s="85">
        <f t="shared" si="377"/>
        <v>863050</v>
      </c>
      <c r="AU804" s="85">
        <f t="shared" si="377"/>
        <v>1200</v>
      </c>
      <c r="AV804" s="85">
        <f t="shared" si="377"/>
        <v>1164909.6400000001</v>
      </c>
      <c r="AW804" s="85"/>
      <c r="AX804" s="85"/>
      <c r="AY804" s="85"/>
      <c r="AZ804" s="85"/>
      <c r="BA804" s="85"/>
      <c r="BB804" s="85"/>
      <c r="BC804" s="85"/>
      <c r="BD804" s="85"/>
      <c r="BE804" s="85"/>
      <c r="BF804" s="85"/>
      <c r="BG804" s="85"/>
      <c r="BH804" s="85"/>
      <c r="BI804" s="85"/>
      <c r="BJ804" s="85"/>
      <c r="BK804" s="85"/>
      <c r="BL804" s="85"/>
      <c r="BM804" s="85"/>
      <c r="BN804" s="85"/>
      <c r="BO804" s="85"/>
      <c r="BP804" s="85"/>
      <c r="BQ804" s="85"/>
      <c r="BR804" s="85">
        <f t="shared" ref="BR804:BR810" si="378">BR748+BR762+BR776+BR790</f>
        <v>1212283.3399999999</v>
      </c>
      <c r="BS804" s="85"/>
      <c r="BT804" s="85">
        <f t="shared" ref="BT804:BV810" si="379">BT748+BT762+BT776+BT790</f>
        <v>278415.28999999992</v>
      </c>
      <c r="BU804" s="85">
        <f t="shared" si="379"/>
        <v>159237.17000000001</v>
      </c>
      <c r="BV804" s="85">
        <f t="shared" si="379"/>
        <v>115717.93</v>
      </c>
      <c r="BW804" s="85">
        <f t="shared" ref="BW804:CB804" si="380">BW748+BW762+BW776+BW790</f>
        <v>0</v>
      </c>
      <c r="BX804" s="85">
        <f t="shared" si="380"/>
        <v>0</v>
      </c>
      <c r="BY804" s="85">
        <f t="shared" si="380"/>
        <v>0</v>
      </c>
      <c r="BZ804" s="85">
        <f t="shared" si="380"/>
        <v>0</v>
      </c>
      <c r="CA804" s="85">
        <f t="shared" si="380"/>
        <v>0</v>
      </c>
      <c r="CB804" s="85">
        <f t="shared" si="380"/>
        <v>0</v>
      </c>
    </row>
    <row r="805" spans="1:80" ht="11.45" customHeight="1" x14ac:dyDescent="0.2">
      <c r="A805" s="74" t="s">
        <v>712</v>
      </c>
      <c r="B805" s="85">
        <f t="shared" ref="B805:AV805" si="381">B749+B763+B777+B791</f>
        <v>12</v>
      </c>
      <c r="C805" s="85">
        <f t="shared" si="381"/>
        <v>0</v>
      </c>
      <c r="D805" s="85">
        <f t="shared" si="381"/>
        <v>443827</v>
      </c>
      <c r="E805" s="85">
        <f t="shared" si="381"/>
        <v>535843</v>
      </c>
      <c r="F805" s="85">
        <f t="shared" si="381"/>
        <v>0</v>
      </c>
      <c r="G805" s="85">
        <f t="shared" si="381"/>
        <v>0</v>
      </c>
      <c r="H805" s="85">
        <f t="shared" si="381"/>
        <v>0</v>
      </c>
      <c r="I805" s="85">
        <f t="shared" si="381"/>
        <v>535843</v>
      </c>
      <c r="J805" s="85">
        <f t="shared" si="381"/>
        <v>0</v>
      </c>
      <c r="K805" s="85">
        <f t="shared" si="381"/>
        <v>0</v>
      </c>
      <c r="L805" s="85">
        <f t="shared" si="381"/>
        <v>0</v>
      </c>
      <c r="M805" s="85">
        <f t="shared" si="381"/>
        <v>0</v>
      </c>
      <c r="N805" s="85">
        <f t="shared" si="381"/>
        <v>0</v>
      </c>
      <c r="O805" s="85">
        <f t="shared" si="381"/>
        <v>0</v>
      </c>
      <c r="P805" s="85">
        <f t="shared" si="381"/>
        <v>0</v>
      </c>
      <c r="Q805" s="85">
        <f t="shared" si="381"/>
        <v>0</v>
      </c>
      <c r="R805" s="85">
        <f t="shared" si="381"/>
        <v>0</v>
      </c>
      <c r="S805" s="85">
        <f t="shared" si="381"/>
        <v>0</v>
      </c>
      <c r="T805" s="85">
        <f t="shared" si="381"/>
        <v>0</v>
      </c>
      <c r="U805" s="85">
        <f t="shared" si="381"/>
        <v>0</v>
      </c>
      <c r="V805" s="85">
        <f t="shared" si="381"/>
        <v>0</v>
      </c>
      <c r="W805" s="85">
        <f t="shared" si="381"/>
        <v>0</v>
      </c>
      <c r="X805" s="85">
        <f t="shared" si="381"/>
        <v>0</v>
      </c>
      <c r="Y805" s="85">
        <f t="shared" si="381"/>
        <v>0</v>
      </c>
      <c r="Z805" s="85">
        <f t="shared" si="381"/>
        <v>0</v>
      </c>
      <c r="AA805" s="85">
        <f t="shared" si="381"/>
        <v>0</v>
      </c>
      <c r="AB805" s="85">
        <f t="shared" si="381"/>
        <v>0</v>
      </c>
      <c r="AC805" s="85">
        <f t="shared" si="381"/>
        <v>0</v>
      </c>
      <c r="AD805" s="85">
        <f t="shared" si="381"/>
        <v>0</v>
      </c>
      <c r="AE805" s="85">
        <f t="shared" si="381"/>
        <v>0</v>
      </c>
      <c r="AF805" s="85">
        <f t="shared" si="381"/>
        <v>0</v>
      </c>
      <c r="AG805" s="85">
        <f t="shared" si="381"/>
        <v>137550</v>
      </c>
      <c r="AH805" s="85">
        <f t="shared" si="381"/>
        <v>137550</v>
      </c>
      <c r="AI805" s="85">
        <f t="shared" si="381"/>
        <v>87542</v>
      </c>
      <c r="AJ805" s="85">
        <f t="shared" si="381"/>
        <v>0</v>
      </c>
      <c r="AK805" s="85">
        <f t="shared" si="381"/>
        <v>0</v>
      </c>
      <c r="AL805" s="85">
        <f t="shared" si="381"/>
        <v>0</v>
      </c>
      <c r="AM805" s="85">
        <f t="shared" si="381"/>
        <v>0</v>
      </c>
      <c r="AN805" s="85">
        <f t="shared" si="381"/>
        <v>0</v>
      </c>
      <c r="AO805" s="85">
        <f t="shared" si="381"/>
        <v>87542</v>
      </c>
      <c r="AP805" s="85">
        <f t="shared" si="381"/>
        <v>516923</v>
      </c>
      <c r="AQ805" s="85">
        <f t="shared" si="381"/>
        <v>0</v>
      </c>
      <c r="AR805" s="85">
        <f t="shared" si="381"/>
        <v>443823</v>
      </c>
      <c r="AS805" s="85">
        <f t="shared" si="381"/>
        <v>0</v>
      </c>
      <c r="AT805" s="85">
        <f t="shared" si="381"/>
        <v>73100</v>
      </c>
      <c r="AU805" s="85">
        <f t="shared" si="381"/>
        <v>0</v>
      </c>
      <c r="AV805" s="85">
        <f t="shared" si="381"/>
        <v>375205</v>
      </c>
      <c r="AW805" s="85"/>
      <c r="AX805" s="85"/>
      <c r="AY805" s="85"/>
      <c r="AZ805" s="85"/>
      <c r="BA805" s="85"/>
      <c r="BB805" s="85"/>
      <c r="BC805" s="85"/>
      <c r="BD805" s="85"/>
      <c r="BE805" s="85"/>
      <c r="BF805" s="85"/>
      <c r="BG805" s="85"/>
      <c r="BH805" s="85"/>
      <c r="BI805" s="85"/>
      <c r="BJ805" s="85"/>
      <c r="BK805" s="85"/>
      <c r="BL805" s="85"/>
      <c r="BM805" s="85"/>
      <c r="BN805" s="85"/>
      <c r="BO805" s="85"/>
      <c r="BP805" s="85"/>
      <c r="BQ805" s="85"/>
      <c r="BR805" s="85">
        <f t="shared" si="378"/>
        <v>117885.45999999999</v>
      </c>
      <c r="BS805" s="85"/>
      <c r="BT805" s="85">
        <f t="shared" si="379"/>
        <v>2055.3000000000002</v>
      </c>
      <c r="BU805" s="85">
        <f t="shared" si="379"/>
        <v>10088.469999999999</v>
      </c>
      <c r="BV805" s="85">
        <f t="shared" si="379"/>
        <v>11252.71</v>
      </c>
      <c r="BW805" s="85">
        <f t="shared" ref="BW805:CB805" si="382">BW749+BW763+BW777+BW791</f>
        <v>0</v>
      </c>
      <c r="BX805" s="85">
        <f t="shared" si="382"/>
        <v>0</v>
      </c>
      <c r="BY805" s="85">
        <f t="shared" si="382"/>
        <v>0</v>
      </c>
      <c r="BZ805" s="85">
        <f t="shared" si="382"/>
        <v>0</v>
      </c>
      <c r="CA805" s="85">
        <f t="shared" si="382"/>
        <v>0</v>
      </c>
      <c r="CB805" s="85">
        <f t="shared" si="382"/>
        <v>0</v>
      </c>
    </row>
    <row r="806" spans="1:80" ht="11.45" customHeight="1" x14ac:dyDescent="0.2">
      <c r="A806" s="75" t="s">
        <v>713</v>
      </c>
      <c r="B806" s="85">
        <f t="shared" ref="B806:AV806" si="383">B750+B764+B778+B792</f>
        <v>66</v>
      </c>
      <c r="C806" s="85">
        <f t="shared" si="383"/>
        <v>0</v>
      </c>
      <c r="D806" s="85">
        <f t="shared" si="383"/>
        <v>3037282.6399999997</v>
      </c>
      <c r="E806" s="85">
        <f t="shared" si="383"/>
        <v>3782665.7399999998</v>
      </c>
      <c r="F806" s="85">
        <f t="shared" si="383"/>
        <v>45499.89</v>
      </c>
      <c r="G806" s="85">
        <f t="shared" si="383"/>
        <v>1642750</v>
      </c>
      <c r="H806" s="85">
        <f t="shared" si="383"/>
        <v>149292.66</v>
      </c>
      <c r="I806" s="85">
        <f t="shared" si="383"/>
        <v>141065.53</v>
      </c>
      <c r="J806" s="85">
        <f t="shared" si="383"/>
        <v>94250</v>
      </c>
      <c r="K806" s="85">
        <f t="shared" si="383"/>
        <v>13576.82</v>
      </c>
      <c r="L806" s="85">
        <f t="shared" si="383"/>
        <v>0</v>
      </c>
      <c r="M806" s="85">
        <f t="shared" si="383"/>
        <v>0</v>
      </c>
      <c r="N806" s="85">
        <f t="shared" si="383"/>
        <v>0</v>
      </c>
      <c r="O806" s="85">
        <f t="shared" si="383"/>
        <v>0</v>
      </c>
      <c r="P806" s="85">
        <f t="shared" si="383"/>
        <v>0</v>
      </c>
      <c r="Q806" s="85">
        <f t="shared" si="383"/>
        <v>0</v>
      </c>
      <c r="R806" s="85">
        <f t="shared" si="383"/>
        <v>0</v>
      </c>
      <c r="S806" s="85">
        <f t="shared" si="383"/>
        <v>21227.94</v>
      </c>
      <c r="T806" s="85">
        <f t="shared" si="383"/>
        <v>0</v>
      </c>
      <c r="U806" s="85">
        <f t="shared" si="383"/>
        <v>1591137.85</v>
      </c>
      <c r="V806" s="85">
        <f t="shared" si="383"/>
        <v>0</v>
      </c>
      <c r="W806" s="85">
        <f t="shared" si="383"/>
        <v>0</v>
      </c>
      <c r="X806" s="85">
        <f t="shared" si="383"/>
        <v>0</v>
      </c>
      <c r="Y806" s="85">
        <f t="shared" si="383"/>
        <v>0</v>
      </c>
      <c r="Z806" s="85">
        <f t="shared" si="383"/>
        <v>0</v>
      </c>
      <c r="AA806" s="85">
        <f t="shared" si="383"/>
        <v>64000</v>
      </c>
      <c r="AB806" s="85">
        <f t="shared" si="383"/>
        <v>0</v>
      </c>
      <c r="AC806" s="85">
        <f t="shared" si="383"/>
        <v>0</v>
      </c>
      <c r="AD806" s="85">
        <f t="shared" si="383"/>
        <v>9865.0499999999993</v>
      </c>
      <c r="AE806" s="85">
        <f t="shared" si="383"/>
        <v>0</v>
      </c>
      <c r="AF806" s="85">
        <f t="shared" si="383"/>
        <v>10000</v>
      </c>
      <c r="AG806" s="85">
        <f t="shared" si="383"/>
        <v>82610</v>
      </c>
      <c r="AH806" s="85">
        <f t="shared" si="383"/>
        <v>82610</v>
      </c>
      <c r="AI806" s="85">
        <f t="shared" si="383"/>
        <v>516791.75</v>
      </c>
      <c r="AJ806" s="85">
        <f t="shared" si="383"/>
        <v>815.5</v>
      </c>
      <c r="AK806" s="85">
        <f t="shared" si="383"/>
        <v>0</v>
      </c>
      <c r="AL806" s="85">
        <f t="shared" si="383"/>
        <v>13869</v>
      </c>
      <c r="AM806" s="85">
        <f t="shared" si="383"/>
        <v>3728.25</v>
      </c>
      <c r="AN806" s="85">
        <f t="shared" si="383"/>
        <v>0</v>
      </c>
      <c r="AO806" s="85">
        <f t="shared" si="383"/>
        <v>498379</v>
      </c>
      <c r="AP806" s="85">
        <f t="shared" si="383"/>
        <v>5365079.28</v>
      </c>
      <c r="AQ806" s="85">
        <f t="shared" si="383"/>
        <v>1508709.5899999999</v>
      </c>
      <c r="AR806" s="85">
        <f t="shared" si="383"/>
        <v>3045869.6899999995</v>
      </c>
      <c r="AS806" s="85">
        <f t="shared" si="383"/>
        <v>0</v>
      </c>
      <c r="AT806" s="85">
        <f t="shared" si="383"/>
        <v>810500</v>
      </c>
      <c r="AU806" s="85">
        <f t="shared" si="383"/>
        <v>0</v>
      </c>
      <c r="AV806" s="85">
        <f t="shared" si="383"/>
        <v>938077.35</v>
      </c>
      <c r="AW806" s="85"/>
      <c r="AX806" s="85"/>
      <c r="AY806" s="85"/>
      <c r="AZ806" s="85"/>
      <c r="BA806" s="85"/>
      <c r="BB806" s="85"/>
      <c r="BC806" s="85"/>
      <c r="BD806" s="85"/>
      <c r="BE806" s="85"/>
      <c r="BF806" s="85"/>
      <c r="BG806" s="85"/>
      <c r="BH806" s="85"/>
      <c r="BI806" s="85"/>
      <c r="BJ806" s="85"/>
      <c r="BK806" s="85"/>
      <c r="BL806" s="85"/>
      <c r="BM806" s="85"/>
      <c r="BN806" s="85"/>
      <c r="BO806" s="85"/>
      <c r="BP806" s="85"/>
      <c r="BQ806" s="85"/>
      <c r="BR806" s="85">
        <f t="shared" si="378"/>
        <v>843490.56999999983</v>
      </c>
      <c r="BS806" s="85"/>
      <c r="BT806" s="85">
        <f t="shared" si="379"/>
        <v>195536.48</v>
      </c>
      <c r="BU806" s="85">
        <f t="shared" si="379"/>
        <v>111187.42</v>
      </c>
      <c r="BV806" s="85">
        <f t="shared" si="379"/>
        <v>79821.049999999988</v>
      </c>
      <c r="BW806" s="85">
        <f t="shared" ref="BW806:CB806" si="384">BW750+BW764+BW778+BW792</f>
        <v>4290</v>
      </c>
      <c r="BX806" s="85">
        <f t="shared" si="384"/>
        <v>0</v>
      </c>
      <c r="BY806" s="85">
        <f t="shared" si="384"/>
        <v>0</v>
      </c>
      <c r="BZ806" s="85">
        <f t="shared" si="384"/>
        <v>0</v>
      </c>
      <c r="CA806" s="85">
        <f t="shared" si="384"/>
        <v>0</v>
      </c>
      <c r="CB806" s="85">
        <f t="shared" si="384"/>
        <v>0</v>
      </c>
    </row>
    <row r="807" spans="1:80" ht="11.45" customHeight="1" x14ac:dyDescent="0.2">
      <c r="A807" s="76" t="s">
        <v>714</v>
      </c>
      <c r="B807" s="85">
        <f t="shared" ref="B807:AV807" si="385">B751+B765+B779+B793</f>
        <v>7</v>
      </c>
      <c r="C807" s="85">
        <f t="shared" si="385"/>
        <v>0</v>
      </c>
      <c r="D807" s="85">
        <f t="shared" si="385"/>
        <v>332058.56</v>
      </c>
      <c r="E807" s="85">
        <f t="shared" si="385"/>
        <v>352393.3</v>
      </c>
      <c r="F807" s="85">
        <f t="shared" si="385"/>
        <v>0</v>
      </c>
      <c r="G807" s="85">
        <f t="shared" si="385"/>
        <v>210000</v>
      </c>
      <c r="H807" s="85">
        <f t="shared" si="385"/>
        <v>0</v>
      </c>
      <c r="I807" s="85">
        <f t="shared" si="385"/>
        <v>115405</v>
      </c>
      <c r="J807" s="85">
        <f t="shared" si="385"/>
        <v>0</v>
      </c>
      <c r="K807" s="85">
        <f t="shared" si="385"/>
        <v>0</v>
      </c>
      <c r="L807" s="85">
        <f t="shared" si="385"/>
        <v>0</v>
      </c>
      <c r="M807" s="85">
        <f t="shared" si="385"/>
        <v>4015.7400000000002</v>
      </c>
      <c r="N807" s="85">
        <f t="shared" si="385"/>
        <v>0</v>
      </c>
      <c r="O807" s="85">
        <f t="shared" si="385"/>
        <v>0</v>
      </c>
      <c r="P807" s="85">
        <f t="shared" si="385"/>
        <v>0</v>
      </c>
      <c r="Q807" s="85">
        <f t="shared" si="385"/>
        <v>0</v>
      </c>
      <c r="R807" s="85">
        <f t="shared" si="385"/>
        <v>0</v>
      </c>
      <c r="S807" s="85">
        <f t="shared" si="385"/>
        <v>0</v>
      </c>
      <c r="T807" s="85">
        <f t="shared" si="385"/>
        <v>22972.560000000001</v>
      </c>
      <c r="U807" s="85">
        <f t="shared" si="385"/>
        <v>0</v>
      </c>
      <c r="V807" s="85">
        <f t="shared" si="385"/>
        <v>0</v>
      </c>
      <c r="W807" s="85">
        <f t="shared" si="385"/>
        <v>0</v>
      </c>
      <c r="X807" s="85">
        <f t="shared" si="385"/>
        <v>0</v>
      </c>
      <c r="Y807" s="85">
        <f t="shared" si="385"/>
        <v>0</v>
      </c>
      <c r="Z807" s="85">
        <f t="shared" si="385"/>
        <v>0</v>
      </c>
      <c r="AA807" s="85">
        <f t="shared" si="385"/>
        <v>0</v>
      </c>
      <c r="AB807" s="85">
        <f t="shared" si="385"/>
        <v>0</v>
      </c>
      <c r="AC807" s="85">
        <f t="shared" si="385"/>
        <v>0</v>
      </c>
      <c r="AD807" s="85">
        <f t="shared" si="385"/>
        <v>0</v>
      </c>
      <c r="AE807" s="85">
        <f t="shared" si="385"/>
        <v>0</v>
      </c>
      <c r="AF807" s="85">
        <f t="shared" si="385"/>
        <v>0</v>
      </c>
      <c r="AG807" s="85">
        <f t="shared" si="385"/>
        <v>23210</v>
      </c>
      <c r="AH807" s="85">
        <f t="shared" si="385"/>
        <v>23210</v>
      </c>
      <c r="AI807" s="85">
        <f t="shared" si="385"/>
        <v>64740</v>
      </c>
      <c r="AJ807" s="85">
        <f t="shared" si="385"/>
        <v>16276</v>
      </c>
      <c r="AK807" s="85">
        <f t="shared" si="385"/>
        <v>0</v>
      </c>
      <c r="AL807" s="85">
        <f t="shared" si="385"/>
        <v>0</v>
      </c>
      <c r="AM807" s="85">
        <f t="shared" si="385"/>
        <v>0</v>
      </c>
      <c r="AN807" s="85">
        <f t="shared" si="385"/>
        <v>0</v>
      </c>
      <c r="AO807" s="85">
        <f t="shared" si="385"/>
        <v>48464</v>
      </c>
      <c r="AP807" s="85">
        <f t="shared" si="385"/>
        <v>467844.12</v>
      </c>
      <c r="AQ807" s="85">
        <f t="shared" si="385"/>
        <v>19986.560000000001</v>
      </c>
      <c r="AR807" s="85">
        <f t="shared" si="385"/>
        <v>332057.56</v>
      </c>
      <c r="AS807" s="85">
        <f t="shared" si="385"/>
        <v>0</v>
      </c>
      <c r="AT807" s="85">
        <f t="shared" si="385"/>
        <v>115800</v>
      </c>
      <c r="AU807" s="85">
        <f t="shared" si="385"/>
        <v>0</v>
      </c>
      <c r="AV807" s="85">
        <f t="shared" si="385"/>
        <v>151867.74</v>
      </c>
      <c r="AW807" s="85"/>
      <c r="AX807" s="85"/>
      <c r="AY807" s="85"/>
      <c r="AZ807" s="85"/>
      <c r="BA807" s="85"/>
      <c r="BB807" s="85"/>
      <c r="BC807" s="85"/>
      <c r="BD807" s="85"/>
      <c r="BE807" s="85"/>
      <c r="BF807" s="85"/>
      <c r="BG807" s="85"/>
      <c r="BH807" s="85"/>
      <c r="BI807" s="85"/>
      <c r="BJ807" s="85"/>
      <c r="BK807" s="85"/>
      <c r="BL807" s="85"/>
      <c r="BM807" s="85"/>
      <c r="BN807" s="85"/>
      <c r="BO807" s="85"/>
      <c r="BP807" s="85"/>
      <c r="BQ807" s="85"/>
      <c r="BR807" s="85">
        <f t="shared" si="378"/>
        <v>77585.929999999993</v>
      </c>
      <c r="BS807" s="85"/>
      <c r="BT807" s="85">
        <f t="shared" si="379"/>
        <v>12100.170000000002</v>
      </c>
      <c r="BU807" s="85">
        <f t="shared" si="379"/>
        <v>8957.7900000000009</v>
      </c>
      <c r="BV807" s="85">
        <f t="shared" si="379"/>
        <v>7405.92</v>
      </c>
      <c r="BW807" s="85">
        <f t="shared" ref="BW807:CB807" si="386">BW751+BW765+BW779+BW793</f>
        <v>0</v>
      </c>
      <c r="BX807" s="85">
        <f t="shared" si="386"/>
        <v>0</v>
      </c>
      <c r="BY807" s="85">
        <f t="shared" si="386"/>
        <v>0</v>
      </c>
      <c r="BZ807" s="85">
        <f t="shared" si="386"/>
        <v>0</v>
      </c>
      <c r="CA807" s="85">
        <f t="shared" si="386"/>
        <v>0</v>
      </c>
      <c r="CB807" s="85">
        <f t="shared" si="386"/>
        <v>0</v>
      </c>
    </row>
    <row r="808" spans="1:80" ht="11.45" customHeight="1" x14ac:dyDescent="0.2">
      <c r="A808" s="77" t="s">
        <v>715</v>
      </c>
      <c r="B808" s="85">
        <f t="shared" ref="B808:AV808" si="387">B752+B766+B780+B794</f>
        <v>58</v>
      </c>
      <c r="C808" s="85">
        <f t="shared" si="387"/>
        <v>0</v>
      </c>
      <c r="D808" s="85">
        <f t="shared" si="387"/>
        <v>2567029.09</v>
      </c>
      <c r="E808" s="85">
        <f t="shared" si="387"/>
        <v>2652027.02</v>
      </c>
      <c r="F808" s="85">
        <f t="shared" si="387"/>
        <v>0</v>
      </c>
      <c r="G808" s="85">
        <f t="shared" si="387"/>
        <v>634548.86</v>
      </c>
      <c r="H808" s="85">
        <f t="shared" si="387"/>
        <v>1041465.63</v>
      </c>
      <c r="I808" s="85">
        <f t="shared" si="387"/>
        <v>0</v>
      </c>
      <c r="J808" s="85">
        <f t="shared" si="387"/>
        <v>228248.59</v>
      </c>
      <c r="K808" s="85">
        <f t="shared" si="387"/>
        <v>29277.63</v>
      </c>
      <c r="L808" s="85">
        <f t="shared" si="387"/>
        <v>399054.74</v>
      </c>
      <c r="M808" s="85">
        <f t="shared" si="387"/>
        <v>98106.64</v>
      </c>
      <c r="N808" s="85">
        <f t="shared" si="387"/>
        <v>31531.25</v>
      </c>
      <c r="O808" s="85">
        <f t="shared" si="387"/>
        <v>31531.25</v>
      </c>
      <c r="P808" s="85">
        <f t="shared" si="387"/>
        <v>0</v>
      </c>
      <c r="Q808" s="85">
        <f t="shared" si="387"/>
        <v>0</v>
      </c>
      <c r="R808" s="85">
        <f t="shared" si="387"/>
        <v>0</v>
      </c>
      <c r="S808" s="85">
        <f t="shared" si="387"/>
        <v>35382.120000000003</v>
      </c>
      <c r="T808" s="85">
        <f t="shared" si="387"/>
        <v>0</v>
      </c>
      <c r="U808" s="85">
        <f t="shared" si="387"/>
        <v>42057.56</v>
      </c>
      <c r="V808" s="85">
        <f t="shared" si="387"/>
        <v>0</v>
      </c>
      <c r="W808" s="85">
        <f t="shared" si="387"/>
        <v>0</v>
      </c>
      <c r="X808" s="85">
        <f t="shared" si="387"/>
        <v>0</v>
      </c>
      <c r="Y808" s="85">
        <f t="shared" si="387"/>
        <v>0</v>
      </c>
      <c r="Z808" s="85">
        <f t="shared" si="387"/>
        <v>0</v>
      </c>
      <c r="AA808" s="85">
        <f t="shared" si="387"/>
        <v>0</v>
      </c>
      <c r="AB808" s="85">
        <f t="shared" si="387"/>
        <v>0</v>
      </c>
      <c r="AC808" s="85">
        <f t="shared" si="387"/>
        <v>65500</v>
      </c>
      <c r="AD808" s="85">
        <f t="shared" si="387"/>
        <v>15322.75</v>
      </c>
      <c r="AE808" s="85">
        <f t="shared" si="387"/>
        <v>0</v>
      </c>
      <c r="AF808" s="85">
        <f t="shared" si="387"/>
        <v>0</v>
      </c>
      <c r="AG808" s="85">
        <f t="shared" si="387"/>
        <v>85600</v>
      </c>
      <c r="AH808" s="85">
        <f t="shared" si="387"/>
        <v>85600</v>
      </c>
      <c r="AI808" s="85">
        <f t="shared" si="387"/>
        <v>379263.8</v>
      </c>
      <c r="AJ808" s="85">
        <f t="shared" si="387"/>
        <v>11797.8</v>
      </c>
      <c r="AK808" s="85">
        <f t="shared" si="387"/>
        <v>12870</v>
      </c>
      <c r="AL808" s="85">
        <f t="shared" si="387"/>
        <v>0</v>
      </c>
      <c r="AM808" s="85">
        <f t="shared" si="387"/>
        <v>0</v>
      </c>
      <c r="AN808" s="85">
        <f t="shared" si="387"/>
        <v>0</v>
      </c>
      <c r="AO808" s="85">
        <f t="shared" si="387"/>
        <v>354596</v>
      </c>
      <c r="AP808" s="85">
        <f t="shared" si="387"/>
        <v>3358590.84</v>
      </c>
      <c r="AQ808" s="85">
        <f t="shared" si="387"/>
        <v>68077.679999999993</v>
      </c>
      <c r="AR808" s="85">
        <f t="shared" si="387"/>
        <v>2597013.16</v>
      </c>
      <c r="AS808" s="85">
        <f t="shared" si="387"/>
        <v>0</v>
      </c>
      <c r="AT808" s="85">
        <f t="shared" si="387"/>
        <v>693500</v>
      </c>
      <c r="AU808" s="85">
        <f t="shared" si="387"/>
        <v>0</v>
      </c>
      <c r="AV808" s="85">
        <f t="shared" si="387"/>
        <v>1481201.47</v>
      </c>
      <c r="AW808" s="85"/>
      <c r="AX808" s="85"/>
      <c r="AY808" s="85"/>
      <c r="AZ808" s="85"/>
      <c r="BA808" s="85"/>
      <c r="BB808" s="85"/>
      <c r="BC808" s="85"/>
      <c r="BD808" s="85"/>
      <c r="BE808" s="85"/>
      <c r="BF808" s="85"/>
      <c r="BG808" s="85"/>
      <c r="BH808" s="85"/>
      <c r="BI808" s="85"/>
      <c r="BJ808" s="85"/>
      <c r="BK808" s="85"/>
      <c r="BL808" s="85"/>
      <c r="BM808" s="85"/>
      <c r="BN808" s="85"/>
      <c r="BO808" s="85"/>
      <c r="BP808" s="85"/>
      <c r="BQ808" s="85"/>
      <c r="BR808" s="85">
        <f t="shared" si="378"/>
        <v>594493.9</v>
      </c>
      <c r="BS808" s="85"/>
      <c r="BT808" s="85">
        <f t="shared" si="379"/>
        <v>137814.49</v>
      </c>
      <c r="BU808" s="85">
        <f t="shared" si="379"/>
        <v>78365.12000000001</v>
      </c>
      <c r="BV808" s="85">
        <f t="shared" si="379"/>
        <v>56747.159999999996</v>
      </c>
      <c r="BW808" s="85">
        <f t="shared" ref="BW808:CB808" si="388">BW752+BW766+BW780+BW794</f>
        <v>0</v>
      </c>
      <c r="BX808" s="85">
        <f t="shared" si="388"/>
        <v>0</v>
      </c>
      <c r="BY808" s="85">
        <f t="shared" si="388"/>
        <v>0</v>
      </c>
      <c r="BZ808" s="85">
        <f t="shared" si="388"/>
        <v>0</v>
      </c>
      <c r="CA808" s="85">
        <f t="shared" si="388"/>
        <v>0</v>
      </c>
      <c r="CB808" s="85">
        <f t="shared" si="388"/>
        <v>0</v>
      </c>
    </row>
    <row r="809" spans="1:80" ht="11.45" customHeight="1" x14ac:dyDescent="0.2">
      <c r="A809" s="78" t="s">
        <v>716</v>
      </c>
      <c r="B809" s="85">
        <f t="shared" ref="B809:AV809" si="389">B753+B767+B781+B795</f>
        <v>1</v>
      </c>
      <c r="C809" s="85">
        <f t="shared" si="389"/>
        <v>0</v>
      </c>
      <c r="D809" s="85">
        <f t="shared" si="389"/>
        <v>68093</v>
      </c>
      <c r="E809" s="85">
        <f t="shared" si="389"/>
        <v>52500</v>
      </c>
      <c r="F809" s="85">
        <f t="shared" si="389"/>
        <v>0</v>
      </c>
      <c r="G809" s="85">
        <f t="shared" si="389"/>
        <v>52500</v>
      </c>
      <c r="H809" s="85">
        <f t="shared" si="389"/>
        <v>0</v>
      </c>
      <c r="I809" s="85">
        <f t="shared" si="389"/>
        <v>0</v>
      </c>
      <c r="J809" s="85">
        <f t="shared" si="389"/>
        <v>0</v>
      </c>
      <c r="K809" s="85">
        <f t="shared" si="389"/>
        <v>0</v>
      </c>
      <c r="L809" s="85">
        <f t="shared" si="389"/>
        <v>0</v>
      </c>
      <c r="M809" s="85">
        <f t="shared" si="389"/>
        <v>0</v>
      </c>
      <c r="N809" s="85">
        <f t="shared" si="389"/>
        <v>0</v>
      </c>
      <c r="O809" s="85">
        <f t="shared" si="389"/>
        <v>0</v>
      </c>
      <c r="P809" s="85">
        <f t="shared" si="389"/>
        <v>0</v>
      </c>
      <c r="Q809" s="85">
        <f t="shared" si="389"/>
        <v>0</v>
      </c>
      <c r="R809" s="85">
        <f t="shared" si="389"/>
        <v>0</v>
      </c>
      <c r="S809" s="85">
        <f t="shared" si="389"/>
        <v>0</v>
      </c>
      <c r="T809" s="85">
        <f t="shared" si="389"/>
        <v>0</v>
      </c>
      <c r="U809" s="85">
        <f t="shared" si="389"/>
        <v>0</v>
      </c>
      <c r="V809" s="85">
        <f t="shared" si="389"/>
        <v>0</v>
      </c>
      <c r="W809" s="85">
        <f t="shared" si="389"/>
        <v>0</v>
      </c>
      <c r="X809" s="85">
        <f t="shared" si="389"/>
        <v>0</v>
      </c>
      <c r="Y809" s="85">
        <f t="shared" si="389"/>
        <v>0</v>
      </c>
      <c r="Z809" s="85">
        <f t="shared" si="389"/>
        <v>0</v>
      </c>
      <c r="AA809" s="85">
        <f t="shared" si="389"/>
        <v>0</v>
      </c>
      <c r="AB809" s="85">
        <f t="shared" si="389"/>
        <v>0</v>
      </c>
      <c r="AC809" s="85">
        <f t="shared" si="389"/>
        <v>0</v>
      </c>
      <c r="AD809" s="85">
        <f t="shared" si="389"/>
        <v>0</v>
      </c>
      <c r="AE809" s="85">
        <f t="shared" si="389"/>
        <v>0</v>
      </c>
      <c r="AF809" s="85">
        <f t="shared" si="389"/>
        <v>0</v>
      </c>
      <c r="AG809" s="85">
        <f t="shared" si="389"/>
        <v>2560</v>
      </c>
      <c r="AH809" s="85">
        <f t="shared" si="389"/>
        <v>2560</v>
      </c>
      <c r="AI809" s="85">
        <f t="shared" si="389"/>
        <v>7158</v>
      </c>
      <c r="AJ809" s="85">
        <f t="shared" si="389"/>
        <v>0</v>
      </c>
      <c r="AK809" s="85">
        <f t="shared" si="389"/>
        <v>0</v>
      </c>
      <c r="AL809" s="85">
        <f t="shared" si="389"/>
        <v>0</v>
      </c>
      <c r="AM809" s="85">
        <f t="shared" si="389"/>
        <v>0</v>
      </c>
      <c r="AN809" s="85">
        <f t="shared" si="389"/>
        <v>0</v>
      </c>
      <c r="AO809" s="85">
        <f t="shared" si="389"/>
        <v>7158</v>
      </c>
      <c r="AP809" s="85">
        <f t="shared" si="389"/>
        <v>90893</v>
      </c>
      <c r="AQ809" s="85">
        <f t="shared" si="389"/>
        <v>0</v>
      </c>
      <c r="AR809" s="85">
        <f t="shared" si="389"/>
        <v>68093</v>
      </c>
      <c r="AS809" s="85">
        <f t="shared" si="389"/>
        <v>0</v>
      </c>
      <c r="AT809" s="85">
        <f t="shared" si="389"/>
        <v>22800</v>
      </c>
      <c r="AU809" s="85">
        <f t="shared" si="389"/>
        <v>0</v>
      </c>
      <c r="AV809" s="85">
        <f t="shared" si="389"/>
        <v>22542</v>
      </c>
      <c r="AW809" s="85"/>
      <c r="AX809" s="85"/>
      <c r="AY809" s="85"/>
      <c r="AZ809" s="85"/>
      <c r="BA809" s="85"/>
      <c r="BB809" s="85"/>
      <c r="BC809" s="85"/>
      <c r="BD809" s="85"/>
      <c r="BE809" s="85"/>
      <c r="BF809" s="85"/>
      <c r="BG809" s="85"/>
      <c r="BH809" s="85"/>
      <c r="BI809" s="85"/>
      <c r="BJ809" s="85"/>
      <c r="BK809" s="85"/>
      <c r="BL809" s="85"/>
      <c r="BM809" s="85"/>
      <c r="BN809" s="85"/>
      <c r="BO809" s="85"/>
      <c r="BP809" s="85"/>
      <c r="BQ809" s="85"/>
      <c r="BR809" s="85">
        <f t="shared" si="378"/>
        <v>0</v>
      </c>
      <c r="BS809" s="85"/>
      <c r="BT809" s="85">
        <f t="shared" si="379"/>
        <v>0</v>
      </c>
      <c r="BU809" s="85">
        <f t="shared" si="379"/>
        <v>0</v>
      </c>
      <c r="BV809" s="85">
        <f t="shared" si="379"/>
        <v>0</v>
      </c>
      <c r="BW809" s="85">
        <f t="shared" ref="BW809:CB809" si="390">BW753+BW767+BW781+BW795</f>
        <v>0</v>
      </c>
      <c r="BX809" s="85">
        <f t="shared" si="390"/>
        <v>0</v>
      </c>
      <c r="BY809" s="85">
        <f t="shared" si="390"/>
        <v>0</v>
      </c>
      <c r="BZ809" s="85">
        <f t="shared" si="390"/>
        <v>0</v>
      </c>
      <c r="CA809" s="85">
        <f t="shared" si="390"/>
        <v>0</v>
      </c>
      <c r="CB809" s="85">
        <f t="shared" si="390"/>
        <v>0</v>
      </c>
    </row>
    <row r="810" spans="1:80" ht="11.45" customHeight="1" x14ac:dyDescent="0.2">
      <c r="A810" s="79" t="s">
        <v>717</v>
      </c>
      <c r="B810" s="85">
        <f t="shared" ref="B810:AV810" si="391">B754+B768+B782+B796</f>
        <v>25</v>
      </c>
      <c r="C810" s="85">
        <f t="shared" si="391"/>
        <v>0</v>
      </c>
      <c r="D810" s="85">
        <f t="shared" si="391"/>
        <v>1359272.6800000002</v>
      </c>
      <c r="E810" s="85">
        <f t="shared" si="391"/>
        <v>1178393.67</v>
      </c>
      <c r="F810" s="85">
        <f t="shared" si="391"/>
        <v>0</v>
      </c>
      <c r="G810" s="85">
        <f t="shared" si="391"/>
        <v>997265.63</v>
      </c>
      <c r="H810" s="85">
        <f t="shared" si="391"/>
        <v>0</v>
      </c>
      <c r="I810" s="85">
        <f t="shared" si="391"/>
        <v>0</v>
      </c>
      <c r="J810" s="85">
        <f t="shared" si="391"/>
        <v>146022.74000000002</v>
      </c>
      <c r="K810" s="85">
        <f t="shared" si="391"/>
        <v>0</v>
      </c>
      <c r="L810" s="85">
        <f t="shared" si="391"/>
        <v>0</v>
      </c>
      <c r="M810" s="85">
        <f t="shared" si="391"/>
        <v>0</v>
      </c>
      <c r="N810" s="85">
        <f t="shared" si="391"/>
        <v>0</v>
      </c>
      <c r="O810" s="85">
        <f t="shared" si="391"/>
        <v>0</v>
      </c>
      <c r="P810" s="85">
        <f t="shared" si="391"/>
        <v>0</v>
      </c>
      <c r="Q810" s="85">
        <f t="shared" si="391"/>
        <v>0</v>
      </c>
      <c r="R810" s="85">
        <f t="shared" si="391"/>
        <v>0</v>
      </c>
      <c r="S810" s="85">
        <f t="shared" si="391"/>
        <v>6714.3</v>
      </c>
      <c r="T810" s="85">
        <f t="shared" si="391"/>
        <v>0</v>
      </c>
      <c r="U810" s="85">
        <f t="shared" si="391"/>
        <v>0</v>
      </c>
      <c r="V810" s="85">
        <f t="shared" si="391"/>
        <v>0</v>
      </c>
      <c r="W810" s="85">
        <f t="shared" si="391"/>
        <v>0</v>
      </c>
      <c r="X810" s="85">
        <f t="shared" si="391"/>
        <v>0</v>
      </c>
      <c r="Y810" s="85">
        <f t="shared" si="391"/>
        <v>0</v>
      </c>
      <c r="Z810" s="85">
        <f t="shared" si="391"/>
        <v>18391</v>
      </c>
      <c r="AA810" s="85">
        <f t="shared" si="391"/>
        <v>0</v>
      </c>
      <c r="AB810" s="85">
        <f t="shared" si="391"/>
        <v>0</v>
      </c>
      <c r="AC810" s="85">
        <f t="shared" si="391"/>
        <v>0</v>
      </c>
      <c r="AD810" s="85">
        <f t="shared" si="391"/>
        <v>0</v>
      </c>
      <c r="AE810" s="85">
        <f t="shared" si="391"/>
        <v>0</v>
      </c>
      <c r="AF810" s="85">
        <f t="shared" si="391"/>
        <v>10000</v>
      </c>
      <c r="AG810" s="85">
        <f t="shared" si="391"/>
        <v>46490</v>
      </c>
      <c r="AH810" s="85">
        <f t="shared" si="391"/>
        <v>46490</v>
      </c>
      <c r="AI810" s="85">
        <f t="shared" si="391"/>
        <v>156662</v>
      </c>
      <c r="AJ810" s="85">
        <f t="shared" si="391"/>
        <v>0</v>
      </c>
      <c r="AK810" s="85">
        <f t="shared" si="391"/>
        <v>0</v>
      </c>
      <c r="AL810" s="85">
        <f t="shared" si="391"/>
        <v>0</v>
      </c>
      <c r="AM810" s="85">
        <f t="shared" si="391"/>
        <v>0</v>
      </c>
      <c r="AN810" s="85">
        <f t="shared" si="391"/>
        <v>0</v>
      </c>
      <c r="AO810" s="85">
        <f t="shared" si="391"/>
        <v>156662</v>
      </c>
      <c r="AP810" s="85">
        <f t="shared" si="391"/>
        <v>1907659.9800000002</v>
      </c>
      <c r="AQ810" s="85">
        <f t="shared" si="391"/>
        <v>22387.3</v>
      </c>
      <c r="AR810" s="85">
        <f t="shared" si="391"/>
        <v>1300684.9500000002</v>
      </c>
      <c r="AS810" s="85">
        <f t="shared" si="391"/>
        <v>58587.73</v>
      </c>
      <c r="AT810" s="85">
        <f t="shared" si="391"/>
        <v>526000</v>
      </c>
      <c r="AU810" s="85">
        <f t="shared" si="391"/>
        <v>0</v>
      </c>
      <c r="AV810" s="85">
        <f t="shared" si="391"/>
        <v>473344.37</v>
      </c>
      <c r="AW810" s="85"/>
      <c r="AX810" s="85"/>
      <c r="AY810" s="85"/>
      <c r="AZ810" s="85"/>
      <c r="BA810" s="85"/>
      <c r="BB810" s="85"/>
      <c r="BC810" s="85"/>
      <c r="BD810" s="85"/>
      <c r="BE810" s="85"/>
      <c r="BF810" s="85"/>
      <c r="BG810" s="85"/>
      <c r="BH810" s="85"/>
      <c r="BI810" s="85"/>
      <c r="BJ810" s="85"/>
      <c r="BK810" s="85"/>
      <c r="BL810" s="85"/>
      <c r="BM810" s="85"/>
      <c r="BN810" s="85"/>
      <c r="BO810" s="85"/>
      <c r="BP810" s="85"/>
      <c r="BQ810" s="85"/>
      <c r="BR810" s="85">
        <f t="shared" si="378"/>
        <v>261751.24999999997</v>
      </c>
      <c r="BS810" s="85"/>
      <c r="BT810" s="85">
        <f t="shared" si="379"/>
        <v>60678.710000000006</v>
      </c>
      <c r="BU810" s="85">
        <f t="shared" si="379"/>
        <v>34503.57</v>
      </c>
      <c r="BV810" s="85">
        <f t="shared" si="379"/>
        <v>24985.350000000002</v>
      </c>
      <c r="BW810" s="85">
        <f t="shared" ref="BW810:CB810" si="392">BW754+BW768+BW782+BW796</f>
        <v>0</v>
      </c>
      <c r="BX810" s="85">
        <f t="shared" si="392"/>
        <v>0</v>
      </c>
      <c r="BY810" s="85">
        <f t="shared" si="392"/>
        <v>0</v>
      </c>
      <c r="BZ810" s="85">
        <f t="shared" si="392"/>
        <v>0</v>
      </c>
      <c r="CA810" s="85">
        <f t="shared" si="392"/>
        <v>0</v>
      </c>
      <c r="CB810" s="85">
        <f t="shared" si="392"/>
        <v>0</v>
      </c>
    </row>
    <row r="811" spans="1:80" ht="11.45" customHeight="1" x14ac:dyDescent="0.2">
      <c r="A811" s="80" t="s">
        <v>718</v>
      </c>
      <c r="B811" s="85">
        <f>B755+B769+B783+B797</f>
        <v>3</v>
      </c>
      <c r="C811" s="85">
        <f t="shared" ref="C811:BV814" si="393">C755+C769+C783+C797</f>
        <v>0</v>
      </c>
      <c r="D811" s="85">
        <f t="shared" si="393"/>
        <v>110060.26999999999</v>
      </c>
      <c r="E811" s="85">
        <f t="shared" si="393"/>
        <v>87500</v>
      </c>
      <c r="F811" s="85">
        <f t="shared" si="393"/>
        <v>0</v>
      </c>
      <c r="G811" s="85">
        <f t="shared" si="393"/>
        <v>52500</v>
      </c>
      <c r="H811" s="85">
        <f t="shared" si="393"/>
        <v>35000</v>
      </c>
      <c r="I811" s="85">
        <f t="shared" si="393"/>
        <v>0</v>
      </c>
      <c r="J811" s="85">
        <f t="shared" si="393"/>
        <v>0</v>
      </c>
      <c r="K811" s="85">
        <f t="shared" si="393"/>
        <v>0</v>
      </c>
      <c r="L811" s="85">
        <f t="shared" si="393"/>
        <v>0</v>
      </c>
      <c r="M811" s="85">
        <f t="shared" si="393"/>
        <v>0</v>
      </c>
      <c r="N811" s="85">
        <f t="shared" si="393"/>
        <v>0</v>
      </c>
      <c r="O811" s="85">
        <f t="shared" si="393"/>
        <v>0</v>
      </c>
      <c r="P811" s="85">
        <f t="shared" si="393"/>
        <v>0</v>
      </c>
      <c r="Q811" s="85">
        <f t="shared" si="393"/>
        <v>0</v>
      </c>
      <c r="R811" s="85">
        <f t="shared" si="393"/>
        <v>0</v>
      </c>
      <c r="S811" s="85">
        <f t="shared" si="393"/>
        <v>0</v>
      </c>
      <c r="T811" s="85">
        <f t="shared" si="393"/>
        <v>0</v>
      </c>
      <c r="U811" s="85">
        <f t="shared" si="393"/>
        <v>0</v>
      </c>
      <c r="V811" s="85">
        <f t="shared" si="393"/>
        <v>0</v>
      </c>
      <c r="W811" s="85">
        <f t="shared" si="393"/>
        <v>0</v>
      </c>
      <c r="X811" s="85">
        <f t="shared" si="393"/>
        <v>0</v>
      </c>
      <c r="Y811" s="85">
        <f t="shared" si="393"/>
        <v>0</v>
      </c>
      <c r="Z811" s="85">
        <f t="shared" si="393"/>
        <v>0</v>
      </c>
      <c r="AA811" s="85">
        <f t="shared" si="393"/>
        <v>0</v>
      </c>
      <c r="AB811" s="85">
        <f t="shared" si="393"/>
        <v>0</v>
      </c>
      <c r="AC811" s="85">
        <f t="shared" si="393"/>
        <v>0</v>
      </c>
      <c r="AD811" s="85">
        <f t="shared" si="393"/>
        <v>0</v>
      </c>
      <c r="AE811" s="85">
        <f t="shared" si="393"/>
        <v>0</v>
      </c>
      <c r="AF811" s="85">
        <f t="shared" si="393"/>
        <v>0</v>
      </c>
      <c r="AG811" s="85">
        <f t="shared" si="393"/>
        <v>0</v>
      </c>
      <c r="AH811" s="85">
        <f t="shared" si="393"/>
        <v>0</v>
      </c>
      <c r="AI811" s="85">
        <f t="shared" si="393"/>
        <v>11375</v>
      </c>
      <c r="AJ811" s="85">
        <f t="shared" si="393"/>
        <v>0</v>
      </c>
      <c r="AK811" s="85">
        <f t="shared" si="393"/>
        <v>0</v>
      </c>
      <c r="AL811" s="85">
        <f t="shared" si="393"/>
        <v>0</v>
      </c>
      <c r="AM811" s="85">
        <f t="shared" si="393"/>
        <v>0</v>
      </c>
      <c r="AN811" s="85">
        <f t="shared" si="393"/>
        <v>0</v>
      </c>
      <c r="AO811" s="85">
        <f t="shared" si="393"/>
        <v>11375</v>
      </c>
      <c r="AP811" s="85">
        <f t="shared" si="393"/>
        <v>146860.27000000002</v>
      </c>
      <c r="AQ811" s="85">
        <f t="shared" si="393"/>
        <v>0</v>
      </c>
      <c r="AR811" s="85">
        <f t="shared" si="393"/>
        <v>110060.26999999999</v>
      </c>
      <c r="AS811" s="85">
        <f t="shared" si="393"/>
        <v>0</v>
      </c>
      <c r="AT811" s="85">
        <f t="shared" si="393"/>
        <v>36800</v>
      </c>
      <c r="AU811" s="85">
        <f t="shared" si="393"/>
        <v>0</v>
      </c>
      <c r="AV811" s="85">
        <f t="shared" si="393"/>
        <v>39325</v>
      </c>
      <c r="AW811" s="85"/>
      <c r="AX811" s="85"/>
      <c r="AY811" s="85"/>
      <c r="AZ811" s="85"/>
      <c r="BA811" s="85"/>
      <c r="BB811" s="85"/>
      <c r="BC811" s="85"/>
      <c r="BD811" s="85"/>
      <c r="BE811" s="85"/>
      <c r="BF811" s="85"/>
      <c r="BG811" s="85"/>
      <c r="BH811" s="85"/>
      <c r="BI811" s="85"/>
      <c r="BJ811" s="85"/>
      <c r="BK811" s="85"/>
      <c r="BL811" s="85"/>
      <c r="BM811" s="85"/>
      <c r="BN811" s="85"/>
      <c r="BO811" s="85"/>
      <c r="BP811" s="85"/>
      <c r="BQ811" s="85"/>
      <c r="BR811" s="85">
        <f t="shared" si="393"/>
        <v>19250</v>
      </c>
      <c r="BS811" s="85"/>
      <c r="BT811" s="85">
        <f t="shared" si="393"/>
        <v>4462.5</v>
      </c>
      <c r="BU811" s="85">
        <f t="shared" si="393"/>
        <v>2537.5</v>
      </c>
      <c r="BV811" s="85">
        <f t="shared" si="393"/>
        <v>1837.5</v>
      </c>
      <c r="BW811" s="85">
        <f t="shared" ref="BW811:CB811" si="394">BW755+BW769+BW783+BW797</f>
        <v>0</v>
      </c>
      <c r="BX811" s="85">
        <f t="shared" si="394"/>
        <v>0</v>
      </c>
      <c r="BY811" s="85">
        <f t="shared" si="394"/>
        <v>0</v>
      </c>
      <c r="BZ811" s="85">
        <f t="shared" si="394"/>
        <v>0</v>
      </c>
      <c r="CA811" s="85">
        <f t="shared" si="394"/>
        <v>0</v>
      </c>
      <c r="CB811" s="85">
        <f t="shared" si="394"/>
        <v>0</v>
      </c>
    </row>
    <row r="812" spans="1:80" ht="11.45" customHeight="1" x14ac:dyDescent="0.2">
      <c r="A812" s="81" t="s">
        <v>719</v>
      </c>
      <c r="B812" s="85">
        <f t="shared" ref="B812:Q814" si="395">B756+B770+B784+B798</f>
        <v>31</v>
      </c>
      <c r="C812" s="85">
        <f t="shared" si="395"/>
        <v>0</v>
      </c>
      <c r="D812" s="85">
        <f t="shared" si="395"/>
        <v>1053938.23</v>
      </c>
      <c r="E812" s="85">
        <f t="shared" si="395"/>
        <v>1110285.9099999999</v>
      </c>
      <c r="F812" s="85">
        <f t="shared" si="395"/>
        <v>0</v>
      </c>
      <c r="G812" s="85">
        <f t="shared" si="395"/>
        <v>827965.65</v>
      </c>
      <c r="H812" s="85">
        <f t="shared" si="395"/>
        <v>0</v>
      </c>
      <c r="I812" s="85">
        <f t="shared" si="395"/>
        <v>0</v>
      </c>
      <c r="J812" s="85">
        <f t="shared" si="395"/>
        <v>26431.25</v>
      </c>
      <c r="K812" s="85">
        <f t="shared" si="395"/>
        <v>12975.02</v>
      </c>
      <c r="L812" s="85">
        <f t="shared" si="395"/>
        <v>0</v>
      </c>
      <c r="M812" s="85">
        <f t="shared" si="395"/>
        <v>2460.94</v>
      </c>
      <c r="N812" s="85">
        <f t="shared" si="395"/>
        <v>0</v>
      </c>
      <c r="O812" s="85">
        <f t="shared" si="395"/>
        <v>0</v>
      </c>
      <c r="P812" s="85">
        <f t="shared" si="395"/>
        <v>0</v>
      </c>
      <c r="Q812" s="85">
        <f t="shared" si="395"/>
        <v>0</v>
      </c>
      <c r="R812" s="85">
        <f t="shared" si="393"/>
        <v>0</v>
      </c>
      <c r="S812" s="85">
        <f t="shared" si="393"/>
        <v>2853.93</v>
      </c>
      <c r="T812" s="85">
        <f t="shared" si="393"/>
        <v>0</v>
      </c>
      <c r="U812" s="85">
        <f t="shared" si="393"/>
        <v>128569.29999999999</v>
      </c>
      <c r="V812" s="85">
        <f t="shared" si="393"/>
        <v>0</v>
      </c>
      <c r="W812" s="85">
        <f t="shared" si="393"/>
        <v>0</v>
      </c>
      <c r="X812" s="85">
        <f t="shared" si="393"/>
        <v>0</v>
      </c>
      <c r="Y812" s="85">
        <f t="shared" si="393"/>
        <v>0</v>
      </c>
      <c r="Z812" s="85">
        <f t="shared" si="393"/>
        <v>0</v>
      </c>
      <c r="AA812" s="85">
        <f t="shared" si="393"/>
        <v>0</v>
      </c>
      <c r="AB812" s="85">
        <f t="shared" si="393"/>
        <v>0</v>
      </c>
      <c r="AC812" s="85">
        <f t="shared" si="393"/>
        <v>0</v>
      </c>
      <c r="AD812" s="85">
        <f t="shared" si="393"/>
        <v>109029.82</v>
      </c>
      <c r="AE812" s="85">
        <f t="shared" si="393"/>
        <v>0</v>
      </c>
      <c r="AF812" s="85">
        <f t="shared" si="393"/>
        <v>0</v>
      </c>
      <c r="AG812" s="85">
        <f t="shared" si="393"/>
        <v>50760</v>
      </c>
      <c r="AH812" s="85">
        <f t="shared" si="393"/>
        <v>50760</v>
      </c>
      <c r="AI812" s="85">
        <f t="shared" si="393"/>
        <v>237576.86</v>
      </c>
      <c r="AJ812" s="85">
        <f t="shared" si="393"/>
        <v>89084.86</v>
      </c>
      <c r="AK812" s="85">
        <f t="shared" si="393"/>
        <v>0</v>
      </c>
      <c r="AL812" s="85">
        <f t="shared" si="393"/>
        <v>0</v>
      </c>
      <c r="AM812" s="85">
        <f t="shared" si="393"/>
        <v>0</v>
      </c>
      <c r="AN812" s="85">
        <f t="shared" si="393"/>
        <v>0</v>
      </c>
      <c r="AO812" s="85">
        <f t="shared" si="393"/>
        <v>148492</v>
      </c>
      <c r="AP812" s="85">
        <f t="shared" si="393"/>
        <v>1600417.69</v>
      </c>
      <c r="AQ812" s="85">
        <f t="shared" si="393"/>
        <v>112793.55</v>
      </c>
      <c r="AR812" s="85">
        <f t="shared" si="393"/>
        <v>1163424.1399999999</v>
      </c>
      <c r="AS812" s="85">
        <f t="shared" si="393"/>
        <v>0</v>
      </c>
      <c r="AT812" s="85">
        <f t="shared" si="393"/>
        <v>324200</v>
      </c>
      <c r="AU812" s="85">
        <f t="shared" si="393"/>
        <v>0</v>
      </c>
      <c r="AV812" s="85">
        <f t="shared" si="393"/>
        <v>326229.59000000003</v>
      </c>
      <c r="AW812" s="85"/>
      <c r="AX812" s="85"/>
      <c r="AY812" s="85"/>
      <c r="AZ812" s="85"/>
      <c r="BA812" s="85"/>
      <c r="BB812" s="85"/>
      <c r="BC812" s="85"/>
      <c r="BD812" s="85"/>
      <c r="BE812" s="85"/>
      <c r="BF812" s="85"/>
      <c r="BG812" s="85"/>
      <c r="BH812" s="85"/>
      <c r="BI812" s="85"/>
      <c r="BJ812" s="85"/>
      <c r="BK812" s="85"/>
      <c r="BL812" s="85"/>
      <c r="BM812" s="85"/>
      <c r="BN812" s="85"/>
      <c r="BO812" s="85"/>
      <c r="BP812" s="85"/>
      <c r="BQ812" s="85"/>
      <c r="BR812" s="85">
        <f t="shared" si="393"/>
        <v>263734.63</v>
      </c>
      <c r="BS812" s="85"/>
      <c r="BT812" s="85">
        <f t="shared" si="393"/>
        <v>61138.48</v>
      </c>
      <c r="BU812" s="85">
        <f t="shared" si="393"/>
        <v>34765.01</v>
      </c>
      <c r="BV812" s="85">
        <f t="shared" si="393"/>
        <v>25174.67</v>
      </c>
      <c r="BW812" s="85">
        <f t="shared" ref="BW812:CB812" si="396">BW756+BW770+BW784+BW798</f>
        <v>0</v>
      </c>
      <c r="BX812" s="85">
        <f t="shared" si="396"/>
        <v>0</v>
      </c>
      <c r="BY812" s="85">
        <f t="shared" si="396"/>
        <v>0</v>
      </c>
      <c r="BZ812" s="85">
        <f t="shared" si="396"/>
        <v>0</v>
      </c>
      <c r="CA812" s="85">
        <f t="shared" si="396"/>
        <v>0</v>
      </c>
      <c r="CB812" s="85">
        <f t="shared" si="396"/>
        <v>0</v>
      </c>
    </row>
    <row r="813" spans="1:80" ht="11.45" customHeight="1" x14ac:dyDescent="0.2">
      <c r="A813" s="84" t="s">
        <v>720</v>
      </c>
      <c r="B813" s="85">
        <f t="shared" si="395"/>
        <v>3</v>
      </c>
      <c r="C813" s="85">
        <f t="shared" si="393"/>
        <v>0</v>
      </c>
      <c r="D813" s="85">
        <f t="shared" si="393"/>
        <v>135820</v>
      </c>
      <c r="E813" s="85">
        <f t="shared" si="393"/>
        <v>124128</v>
      </c>
      <c r="F813" s="85">
        <f t="shared" si="393"/>
        <v>0</v>
      </c>
      <c r="G813" s="85">
        <f t="shared" si="393"/>
        <v>0</v>
      </c>
      <c r="H813" s="85">
        <f t="shared" si="393"/>
        <v>0</v>
      </c>
      <c r="I813" s="85">
        <f t="shared" si="393"/>
        <v>0</v>
      </c>
      <c r="J813" s="85">
        <f t="shared" si="393"/>
        <v>0</v>
      </c>
      <c r="K813" s="85">
        <f t="shared" si="393"/>
        <v>0</v>
      </c>
      <c r="L813" s="85">
        <f t="shared" si="393"/>
        <v>0</v>
      </c>
      <c r="M813" s="85">
        <f t="shared" si="393"/>
        <v>0</v>
      </c>
      <c r="N813" s="85">
        <f t="shared" si="393"/>
        <v>0</v>
      </c>
      <c r="O813" s="85">
        <f t="shared" si="393"/>
        <v>0</v>
      </c>
      <c r="P813" s="85">
        <f t="shared" si="393"/>
        <v>0</v>
      </c>
      <c r="Q813" s="85">
        <f t="shared" si="393"/>
        <v>0</v>
      </c>
      <c r="R813" s="85">
        <f t="shared" si="393"/>
        <v>0</v>
      </c>
      <c r="S813" s="85">
        <f t="shared" si="393"/>
        <v>0</v>
      </c>
      <c r="T813" s="85">
        <f t="shared" si="393"/>
        <v>0</v>
      </c>
      <c r="U813" s="85">
        <f t="shared" si="393"/>
        <v>0</v>
      </c>
      <c r="V813" s="85">
        <f t="shared" si="393"/>
        <v>0</v>
      </c>
      <c r="W813" s="85">
        <f t="shared" si="393"/>
        <v>0</v>
      </c>
      <c r="X813" s="85">
        <f t="shared" si="393"/>
        <v>0</v>
      </c>
      <c r="Y813" s="85">
        <f t="shared" si="393"/>
        <v>0</v>
      </c>
      <c r="Z813" s="85">
        <f t="shared" si="393"/>
        <v>0</v>
      </c>
      <c r="AA813" s="85">
        <f t="shared" si="393"/>
        <v>0</v>
      </c>
      <c r="AB813" s="85">
        <f t="shared" si="393"/>
        <v>0</v>
      </c>
      <c r="AC813" s="85">
        <f t="shared" si="393"/>
        <v>0</v>
      </c>
      <c r="AD813" s="85">
        <f t="shared" si="393"/>
        <v>0</v>
      </c>
      <c r="AE813" s="85">
        <f t="shared" si="393"/>
        <v>124128</v>
      </c>
      <c r="AF813" s="85">
        <f t="shared" si="393"/>
        <v>0</v>
      </c>
      <c r="AG813" s="85">
        <f t="shared" si="393"/>
        <v>31510</v>
      </c>
      <c r="AH813" s="85">
        <f t="shared" si="393"/>
        <v>31510</v>
      </c>
      <c r="AI813" s="85">
        <f t="shared" si="393"/>
        <v>20232</v>
      </c>
      <c r="AJ813" s="85">
        <f t="shared" si="393"/>
        <v>0</v>
      </c>
      <c r="AK813" s="85">
        <f t="shared" si="393"/>
        <v>0</v>
      </c>
      <c r="AL813" s="85">
        <f t="shared" si="393"/>
        <v>0</v>
      </c>
      <c r="AM813" s="85">
        <f t="shared" si="393"/>
        <v>0</v>
      </c>
      <c r="AN813" s="85">
        <f t="shared" si="393"/>
        <v>0</v>
      </c>
      <c r="AO813" s="85">
        <f t="shared" si="393"/>
        <v>20232</v>
      </c>
      <c r="AP813" s="85">
        <f t="shared" si="393"/>
        <v>135820</v>
      </c>
      <c r="AQ813" s="85">
        <f t="shared" si="393"/>
        <v>0</v>
      </c>
      <c r="AR813" s="85">
        <f t="shared" si="393"/>
        <v>90782</v>
      </c>
      <c r="AS813" s="85">
        <f t="shared" si="393"/>
        <v>45038</v>
      </c>
      <c r="AT813" s="85">
        <f t="shared" si="393"/>
        <v>0</v>
      </c>
      <c r="AU813" s="85">
        <f t="shared" si="393"/>
        <v>0</v>
      </c>
      <c r="AV813" s="85">
        <f t="shared" si="393"/>
        <v>103896</v>
      </c>
      <c r="AW813" s="85"/>
      <c r="AX813" s="85"/>
      <c r="AY813" s="85"/>
      <c r="AZ813" s="85"/>
      <c r="BA813" s="85"/>
      <c r="BB813" s="85"/>
      <c r="BC813" s="85"/>
      <c r="BD813" s="85"/>
      <c r="BE813" s="85"/>
      <c r="BF813" s="85"/>
      <c r="BG813" s="85"/>
      <c r="BH813" s="85"/>
      <c r="BI813" s="85"/>
      <c r="BJ813" s="85"/>
      <c r="BK813" s="85"/>
      <c r="BL813" s="85"/>
      <c r="BM813" s="85"/>
      <c r="BN813" s="85"/>
      <c r="BO813" s="85"/>
      <c r="BP813" s="85"/>
      <c r="BQ813" s="85"/>
      <c r="BR813" s="85">
        <f t="shared" si="393"/>
        <v>34240.36</v>
      </c>
      <c r="BS813" s="85"/>
      <c r="BT813" s="85">
        <f t="shared" si="393"/>
        <v>7937.5300000000007</v>
      </c>
      <c r="BU813" s="85">
        <f t="shared" si="393"/>
        <v>913.79</v>
      </c>
      <c r="BV813" s="85">
        <f t="shared" si="393"/>
        <v>661.71</v>
      </c>
      <c r="BW813" s="85">
        <f t="shared" ref="BW813:CB813" si="397">BW757+BW771+BW785+BW799</f>
        <v>0</v>
      </c>
      <c r="BX813" s="85">
        <f t="shared" si="397"/>
        <v>0</v>
      </c>
      <c r="BY813" s="85">
        <f t="shared" si="397"/>
        <v>0</v>
      </c>
      <c r="BZ813" s="85">
        <f t="shared" si="397"/>
        <v>0</v>
      </c>
      <c r="CA813" s="85">
        <f t="shared" si="397"/>
        <v>0</v>
      </c>
      <c r="CB813" s="85">
        <f t="shared" si="397"/>
        <v>0</v>
      </c>
    </row>
    <row r="814" spans="1:80" ht="11.45" customHeight="1" x14ac:dyDescent="0.2">
      <c r="A814" s="83" t="s">
        <v>721</v>
      </c>
      <c r="B814" s="85">
        <f t="shared" si="395"/>
        <v>0</v>
      </c>
      <c r="C814" s="85">
        <f t="shared" si="393"/>
        <v>0</v>
      </c>
      <c r="D814" s="85">
        <f t="shared" si="393"/>
        <v>0</v>
      </c>
      <c r="E814" s="85">
        <f t="shared" si="393"/>
        <v>0</v>
      </c>
      <c r="F814" s="85">
        <f t="shared" si="393"/>
        <v>0</v>
      </c>
      <c r="G814" s="85">
        <f t="shared" si="393"/>
        <v>0</v>
      </c>
      <c r="H814" s="85">
        <f t="shared" si="393"/>
        <v>0</v>
      </c>
      <c r="I814" s="85">
        <f t="shared" si="393"/>
        <v>0</v>
      </c>
      <c r="J814" s="85">
        <f t="shared" si="393"/>
        <v>0</v>
      </c>
      <c r="K814" s="85">
        <f t="shared" si="393"/>
        <v>0</v>
      </c>
      <c r="L814" s="85">
        <f t="shared" si="393"/>
        <v>0</v>
      </c>
      <c r="M814" s="85">
        <f t="shared" si="393"/>
        <v>0</v>
      </c>
      <c r="N814" s="85">
        <f t="shared" si="393"/>
        <v>0</v>
      </c>
      <c r="O814" s="85">
        <f t="shared" si="393"/>
        <v>0</v>
      </c>
      <c r="P814" s="85">
        <f t="shared" si="393"/>
        <v>0</v>
      </c>
      <c r="Q814" s="85">
        <f t="shared" si="393"/>
        <v>0</v>
      </c>
      <c r="R814" s="85">
        <f t="shared" si="393"/>
        <v>0</v>
      </c>
      <c r="S814" s="85">
        <f t="shared" si="393"/>
        <v>0</v>
      </c>
      <c r="T814" s="85">
        <f t="shared" si="393"/>
        <v>0</v>
      </c>
      <c r="U814" s="85">
        <f t="shared" si="393"/>
        <v>0</v>
      </c>
      <c r="V814" s="85">
        <f t="shared" si="393"/>
        <v>0</v>
      </c>
      <c r="W814" s="85">
        <f t="shared" si="393"/>
        <v>0</v>
      </c>
      <c r="X814" s="85">
        <f t="shared" si="393"/>
        <v>0</v>
      </c>
      <c r="Y814" s="85">
        <f t="shared" si="393"/>
        <v>0</v>
      </c>
      <c r="Z814" s="85">
        <f t="shared" si="393"/>
        <v>0</v>
      </c>
      <c r="AA814" s="85">
        <f t="shared" si="393"/>
        <v>0</v>
      </c>
      <c r="AB814" s="85">
        <f t="shared" si="393"/>
        <v>0</v>
      </c>
      <c r="AC814" s="85">
        <f t="shared" si="393"/>
        <v>0</v>
      </c>
      <c r="AD814" s="85">
        <f t="shared" si="393"/>
        <v>0</v>
      </c>
      <c r="AE814" s="85">
        <f t="shared" si="393"/>
        <v>0</v>
      </c>
      <c r="AF814" s="85">
        <f t="shared" si="393"/>
        <v>0</v>
      </c>
      <c r="AG814" s="85">
        <f t="shared" si="393"/>
        <v>0</v>
      </c>
      <c r="AH814" s="85">
        <f t="shared" si="393"/>
        <v>0</v>
      </c>
      <c r="AI814" s="85">
        <f t="shared" si="393"/>
        <v>0</v>
      </c>
      <c r="AJ814" s="85">
        <f t="shared" si="393"/>
        <v>0</v>
      </c>
      <c r="AK814" s="85">
        <f t="shared" si="393"/>
        <v>0</v>
      </c>
      <c r="AL814" s="85">
        <f t="shared" si="393"/>
        <v>0</v>
      </c>
      <c r="AM814" s="85">
        <f t="shared" si="393"/>
        <v>0</v>
      </c>
      <c r="AN814" s="85">
        <f t="shared" si="393"/>
        <v>0</v>
      </c>
      <c r="AO814" s="85">
        <f t="shared" si="393"/>
        <v>0</v>
      </c>
      <c r="AP814" s="85">
        <f t="shared" si="393"/>
        <v>0</v>
      </c>
      <c r="AQ814" s="85">
        <f t="shared" si="393"/>
        <v>0</v>
      </c>
      <c r="AR814" s="85">
        <f t="shared" si="393"/>
        <v>0</v>
      </c>
      <c r="AS814" s="85">
        <f t="shared" si="393"/>
        <v>0</v>
      </c>
      <c r="AT814" s="85">
        <f t="shared" si="393"/>
        <v>0</v>
      </c>
      <c r="AU814" s="85">
        <f t="shared" si="393"/>
        <v>0</v>
      </c>
      <c r="AV814" s="85">
        <f t="shared" si="393"/>
        <v>0</v>
      </c>
      <c r="AW814" s="85"/>
      <c r="AX814" s="85"/>
      <c r="AY814" s="85"/>
      <c r="AZ814" s="85"/>
      <c r="BA814" s="85"/>
      <c r="BB814" s="85"/>
      <c r="BC814" s="85"/>
      <c r="BD814" s="85"/>
      <c r="BE814" s="85"/>
      <c r="BF814" s="85"/>
      <c r="BG814" s="85"/>
      <c r="BH814" s="85"/>
      <c r="BI814" s="85"/>
      <c r="BJ814" s="85"/>
      <c r="BK814" s="85"/>
      <c r="BL814" s="85"/>
      <c r="BM814" s="85"/>
      <c r="BN814" s="85"/>
      <c r="BO814" s="85"/>
      <c r="BP814" s="85"/>
      <c r="BQ814" s="85"/>
      <c r="BR814" s="85">
        <f t="shared" si="393"/>
        <v>0</v>
      </c>
      <c r="BS814" s="85"/>
      <c r="BT814" s="85">
        <f t="shared" si="393"/>
        <v>0</v>
      </c>
      <c r="BU814" s="85">
        <f t="shared" si="393"/>
        <v>0</v>
      </c>
      <c r="BV814" s="85">
        <f t="shared" si="393"/>
        <v>0</v>
      </c>
      <c r="BW814" s="85">
        <f t="shared" ref="BW814:CB814" si="398">BW758+BW772+BW786+BW800</f>
        <v>0</v>
      </c>
      <c r="BX814" s="85">
        <f t="shared" si="398"/>
        <v>0</v>
      </c>
      <c r="BY814" s="85">
        <f t="shared" si="398"/>
        <v>0</v>
      </c>
      <c r="BZ814" s="85">
        <f t="shared" si="398"/>
        <v>0</v>
      </c>
      <c r="CA814" s="85">
        <f t="shared" si="398"/>
        <v>0</v>
      </c>
      <c r="CB814" s="85">
        <f t="shared" si="398"/>
        <v>0</v>
      </c>
    </row>
    <row r="815" spans="1:80" ht="11.45" customHeight="1" x14ac:dyDescent="0.2">
      <c r="A815" s="72" t="s">
        <v>722</v>
      </c>
      <c r="B815" s="85">
        <f>SUM(B804:B814)</f>
        <v>357</v>
      </c>
      <c r="C815" s="85">
        <f t="shared" ref="C815:BV815" si="399">SUM(C804:C814)</f>
        <v>0</v>
      </c>
      <c r="D815" s="85">
        <f t="shared" si="399"/>
        <v>9895499.8699999992</v>
      </c>
      <c r="E815" s="85">
        <f t="shared" si="399"/>
        <v>15215549.4</v>
      </c>
      <c r="F815" s="85">
        <f t="shared" si="399"/>
        <v>282064.39</v>
      </c>
      <c r="G815" s="85">
        <f t="shared" si="399"/>
        <v>5049348.8900000006</v>
      </c>
      <c r="H815" s="85">
        <f t="shared" si="399"/>
        <v>1587101.17</v>
      </c>
      <c r="I815" s="85">
        <f t="shared" si="399"/>
        <v>2503897.7399999998</v>
      </c>
      <c r="J815" s="85">
        <f t="shared" si="399"/>
        <v>494952.57999999996</v>
      </c>
      <c r="K815" s="85">
        <f t="shared" si="399"/>
        <v>60054.33</v>
      </c>
      <c r="L815" s="85">
        <f t="shared" si="399"/>
        <v>399054.74</v>
      </c>
      <c r="M815" s="85">
        <f t="shared" si="399"/>
        <v>104583.32</v>
      </c>
      <c r="N815" s="85">
        <f t="shared" si="399"/>
        <v>31531.25</v>
      </c>
      <c r="O815" s="85">
        <f t="shared" si="399"/>
        <v>31531.25</v>
      </c>
      <c r="P815" s="85">
        <f t="shared" si="399"/>
        <v>2257</v>
      </c>
      <c r="Q815" s="85">
        <f t="shared" si="399"/>
        <v>0</v>
      </c>
      <c r="R815" s="85">
        <f t="shared" si="399"/>
        <v>0</v>
      </c>
      <c r="S815" s="85">
        <f t="shared" si="399"/>
        <v>104562.18000000001</v>
      </c>
      <c r="T815" s="85">
        <f t="shared" si="399"/>
        <v>22972.560000000001</v>
      </c>
      <c r="U815" s="85">
        <f t="shared" si="399"/>
        <v>4010072.8699999996</v>
      </c>
      <c r="V815" s="85">
        <f t="shared" si="399"/>
        <v>0</v>
      </c>
      <c r="W815" s="85">
        <f t="shared" si="399"/>
        <v>0</v>
      </c>
      <c r="X815" s="85">
        <f t="shared" si="399"/>
        <v>0</v>
      </c>
      <c r="Y815" s="85">
        <f t="shared" si="399"/>
        <v>0</v>
      </c>
      <c r="Z815" s="85">
        <f t="shared" si="399"/>
        <v>18391</v>
      </c>
      <c r="AA815" s="85">
        <f t="shared" si="399"/>
        <v>64000</v>
      </c>
      <c r="AB815" s="85">
        <f t="shared" si="399"/>
        <v>24700</v>
      </c>
      <c r="AC815" s="85">
        <f t="shared" si="399"/>
        <v>65500</v>
      </c>
      <c r="AD815" s="85">
        <f t="shared" si="399"/>
        <v>214846.13</v>
      </c>
      <c r="AE815" s="85">
        <f t="shared" si="399"/>
        <v>124128</v>
      </c>
      <c r="AF815" s="85">
        <f t="shared" si="399"/>
        <v>20000</v>
      </c>
      <c r="AG815" s="85">
        <f t="shared" si="399"/>
        <v>672900</v>
      </c>
      <c r="AH815" s="85">
        <f t="shared" si="399"/>
        <v>672900</v>
      </c>
      <c r="AI815" s="85">
        <f t="shared" si="399"/>
        <v>2397484.3400000003</v>
      </c>
      <c r="AJ815" s="85">
        <f t="shared" si="399"/>
        <v>260561.15999999997</v>
      </c>
      <c r="AK815" s="85">
        <f t="shared" si="399"/>
        <v>76463.930000000008</v>
      </c>
      <c r="AL815" s="85">
        <f t="shared" si="399"/>
        <v>13869</v>
      </c>
      <c r="AM815" s="85">
        <f t="shared" si="399"/>
        <v>3728.25</v>
      </c>
      <c r="AN815" s="85">
        <f t="shared" si="399"/>
        <v>732</v>
      </c>
      <c r="AO815" s="85">
        <f t="shared" si="399"/>
        <v>2042130</v>
      </c>
      <c r="AP815" s="85">
        <f t="shared" si="399"/>
        <v>17636966.77</v>
      </c>
      <c r="AQ815" s="85">
        <f t="shared" si="399"/>
        <v>3796961.42</v>
      </c>
      <c r="AR815" s="85">
        <f t="shared" si="399"/>
        <v>10266535.32</v>
      </c>
      <c r="AS815" s="85">
        <f t="shared" si="399"/>
        <v>106520.03</v>
      </c>
      <c r="AT815" s="85">
        <f t="shared" si="399"/>
        <v>3465750</v>
      </c>
      <c r="AU815" s="85">
        <f t="shared" si="399"/>
        <v>1200</v>
      </c>
      <c r="AV815" s="85">
        <f t="shared" si="399"/>
        <v>5076598.16</v>
      </c>
      <c r="AW815" s="85"/>
      <c r="AX815" s="85"/>
      <c r="AY815" s="85"/>
      <c r="AZ815" s="85"/>
      <c r="BA815" s="85"/>
      <c r="BB815" s="85"/>
      <c r="BC815" s="85"/>
      <c r="BD815" s="85"/>
      <c r="BE815" s="85"/>
      <c r="BF815" s="85"/>
      <c r="BG815" s="85"/>
      <c r="BH815" s="85"/>
      <c r="BI815" s="85"/>
      <c r="BJ815" s="85"/>
      <c r="BK815" s="85"/>
      <c r="BL815" s="85"/>
      <c r="BM815" s="85"/>
      <c r="BN815" s="85"/>
      <c r="BO815" s="85"/>
      <c r="BP815" s="85"/>
      <c r="BQ815" s="85"/>
      <c r="BR815" s="85">
        <f t="shared" si="399"/>
        <v>3424715.4399999995</v>
      </c>
      <c r="BS815" s="85"/>
      <c r="BT815" s="85">
        <f t="shared" si="399"/>
        <v>760138.95</v>
      </c>
      <c r="BU815" s="85">
        <f t="shared" si="399"/>
        <v>440555.83999999997</v>
      </c>
      <c r="BV815" s="85">
        <f t="shared" si="399"/>
        <v>323603.99999999994</v>
      </c>
      <c r="BW815" s="85">
        <f t="shared" ref="BW815:CB815" si="400">SUM(BW804:BW814)</f>
        <v>4290</v>
      </c>
      <c r="BX815" s="85">
        <f t="shared" si="400"/>
        <v>0</v>
      </c>
      <c r="BY815" s="85">
        <f t="shared" si="400"/>
        <v>0</v>
      </c>
      <c r="BZ815" s="85">
        <f t="shared" si="400"/>
        <v>0</v>
      </c>
      <c r="CA815" s="85">
        <f t="shared" si="400"/>
        <v>0</v>
      </c>
      <c r="CB815" s="85">
        <f t="shared" si="400"/>
        <v>0</v>
      </c>
    </row>
    <row r="816" spans="1:80" ht="11.45" customHeight="1" x14ac:dyDescent="0.2">
      <c r="B816" s="55"/>
      <c r="C816" s="88"/>
      <c r="D816" s="88"/>
      <c r="E816" s="88"/>
      <c r="F816" s="88"/>
      <c r="G816" s="88"/>
      <c r="H816" s="88"/>
      <c r="I816" s="88"/>
      <c r="J816" s="88"/>
      <c r="K816" s="88"/>
      <c r="L816" s="88"/>
      <c r="M816" s="88"/>
      <c r="N816" s="88"/>
      <c r="O816" s="88"/>
      <c r="P816" s="88"/>
      <c r="Q816" s="88"/>
      <c r="R816" s="88"/>
      <c r="S816" s="88"/>
      <c r="T816" s="88"/>
      <c r="U816" s="88"/>
      <c r="V816" s="88"/>
      <c r="W816" s="88"/>
      <c r="X816" s="88"/>
      <c r="Y816" s="88"/>
      <c r="Z816" s="88"/>
      <c r="AA816" s="88"/>
      <c r="AB816" s="88"/>
      <c r="AC816" s="88"/>
      <c r="AD816" s="88"/>
      <c r="AE816" s="88"/>
      <c r="AF816" s="88"/>
      <c r="AG816" s="88"/>
      <c r="AH816" s="88"/>
      <c r="AI816" s="88"/>
      <c r="AJ816" s="88"/>
      <c r="AK816" s="88"/>
      <c r="AL816" s="88"/>
      <c r="AM816" s="88"/>
      <c r="AN816" s="88"/>
      <c r="AO816" s="88"/>
      <c r="AP816" s="88"/>
      <c r="AQ816" s="88"/>
      <c r="AR816" s="88"/>
      <c r="AS816" s="88"/>
      <c r="AT816" s="88"/>
      <c r="AU816" s="88"/>
      <c r="AV816" s="88"/>
      <c r="AW816" s="88"/>
      <c r="AX816" s="88"/>
      <c r="AY816" s="88"/>
      <c r="AZ816" s="88"/>
      <c r="BA816" s="88"/>
      <c r="BB816" s="88"/>
      <c r="BC816" s="88"/>
      <c r="BD816" s="88"/>
      <c r="BE816" s="88"/>
      <c r="BF816" s="88"/>
      <c r="BG816" s="88"/>
      <c r="BH816" s="88"/>
      <c r="BI816" s="88"/>
      <c r="BJ816" s="88"/>
      <c r="BK816" s="88"/>
      <c r="BL816" s="88"/>
      <c r="BM816" s="88"/>
      <c r="BN816" s="88"/>
      <c r="BO816" s="88"/>
      <c r="BP816" s="88"/>
      <c r="BQ816" s="88"/>
      <c r="BR816" s="56"/>
      <c r="BS816" s="56"/>
      <c r="BT816" s="56"/>
      <c r="BU816" s="56"/>
      <c r="BV816" s="56"/>
      <c r="BW816" s="56"/>
      <c r="BX816" s="56"/>
      <c r="BY816" s="56"/>
      <c r="BZ816" s="56"/>
      <c r="CA816" s="56"/>
      <c r="CB816" s="56"/>
    </row>
    <row r="817" spans="1:80" s="71" customFormat="1" ht="11.45" customHeight="1" x14ac:dyDescent="0.2">
      <c r="A817" s="68" t="s">
        <v>727</v>
      </c>
      <c r="B817" s="89">
        <f>B815-B651</f>
        <v>-14</v>
      </c>
      <c r="C817" s="89">
        <f t="shared" ref="C817:BV817" si="401">C815-C651</f>
        <v>0</v>
      </c>
      <c r="D817" s="89">
        <f t="shared" si="401"/>
        <v>-724191.8200000003</v>
      </c>
      <c r="E817" s="89">
        <f t="shared" si="401"/>
        <v>-613058.8200000003</v>
      </c>
      <c r="F817" s="89">
        <f t="shared" si="401"/>
        <v>0</v>
      </c>
      <c r="G817" s="89">
        <f t="shared" si="401"/>
        <v>-553828.12999999896</v>
      </c>
      <c r="H817" s="89">
        <f t="shared" si="401"/>
        <v>0</v>
      </c>
      <c r="I817" s="89">
        <f t="shared" si="401"/>
        <v>0</v>
      </c>
      <c r="J817" s="89">
        <f t="shared" si="401"/>
        <v>0</v>
      </c>
      <c r="K817" s="89">
        <f t="shared" si="401"/>
        <v>0</v>
      </c>
      <c r="L817" s="89">
        <f t="shared" si="401"/>
        <v>0</v>
      </c>
      <c r="M817" s="89">
        <f t="shared" si="401"/>
        <v>0</v>
      </c>
      <c r="N817" s="89">
        <f t="shared" si="401"/>
        <v>0</v>
      </c>
      <c r="O817" s="89">
        <f t="shared" si="401"/>
        <v>0</v>
      </c>
      <c r="P817" s="89">
        <f t="shared" si="401"/>
        <v>0</v>
      </c>
      <c r="Q817" s="89">
        <f t="shared" si="401"/>
        <v>0</v>
      </c>
      <c r="R817" s="89">
        <f t="shared" si="401"/>
        <v>0</v>
      </c>
      <c r="S817" s="89">
        <f t="shared" si="401"/>
        <v>-4271.5499999999884</v>
      </c>
      <c r="T817" s="89">
        <f t="shared" si="401"/>
        <v>0</v>
      </c>
      <c r="U817" s="89">
        <f t="shared" si="401"/>
        <v>-54959.14000000013</v>
      </c>
      <c r="V817" s="89">
        <f t="shared" si="401"/>
        <v>0</v>
      </c>
      <c r="W817" s="89">
        <f t="shared" si="401"/>
        <v>0</v>
      </c>
      <c r="X817" s="89">
        <f t="shared" si="401"/>
        <v>0</v>
      </c>
      <c r="Y817" s="89">
        <f t="shared" si="401"/>
        <v>0</v>
      </c>
      <c r="Z817" s="89">
        <f t="shared" si="401"/>
        <v>0</v>
      </c>
      <c r="AA817" s="89">
        <f t="shared" si="401"/>
        <v>0</v>
      </c>
      <c r="AB817" s="89">
        <f t="shared" si="401"/>
        <v>0</v>
      </c>
      <c r="AC817" s="89">
        <f t="shared" si="401"/>
        <v>0</v>
      </c>
      <c r="AD817" s="89">
        <f t="shared" si="401"/>
        <v>0</v>
      </c>
      <c r="AE817" s="89">
        <f t="shared" si="401"/>
        <v>0</v>
      </c>
      <c r="AF817" s="89">
        <f t="shared" si="401"/>
        <v>0</v>
      </c>
      <c r="AG817" s="89">
        <f t="shared" si="401"/>
        <v>-21400</v>
      </c>
      <c r="AH817" s="89">
        <f t="shared" si="401"/>
        <v>-21400</v>
      </c>
      <c r="AI817" s="89">
        <f t="shared" si="401"/>
        <v>-81928.999999999534</v>
      </c>
      <c r="AJ817" s="89">
        <f t="shared" si="401"/>
        <v>0</v>
      </c>
      <c r="AK817" s="89">
        <f t="shared" si="401"/>
        <v>0</v>
      </c>
      <c r="AL817" s="89">
        <f t="shared" si="401"/>
        <v>0</v>
      </c>
      <c r="AM817" s="89">
        <f t="shared" si="401"/>
        <v>0</v>
      </c>
      <c r="AN817" s="89">
        <f t="shared" si="401"/>
        <v>0</v>
      </c>
      <c r="AO817" s="89">
        <f t="shared" si="401"/>
        <v>-81929</v>
      </c>
      <c r="AP817" s="89">
        <f t="shared" si="401"/>
        <v>-1061021.2899999991</v>
      </c>
      <c r="AQ817" s="89">
        <f t="shared" si="401"/>
        <v>-76228.470000000205</v>
      </c>
      <c r="AR817" s="89">
        <f t="shared" si="401"/>
        <v>-739392.8200000003</v>
      </c>
      <c r="AS817" s="89">
        <f t="shared" si="401"/>
        <v>0</v>
      </c>
      <c r="AT817" s="89">
        <f t="shared" si="401"/>
        <v>-245400</v>
      </c>
      <c r="AU817" s="89">
        <f t="shared" si="401"/>
        <v>0</v>
      </c>
      <c r="AV817" s="89">
        <f t="shared" si="401"/>
        <v>-194300.34999999963</v>
      </c>
      <c r="AW817" s="89"/>
      <c r="AX817" s="89"/>
      <c r="AY817" s="89"/>
      <c r="AZ817" s="89"/>
      <c r="BA817" s="89"/>
      <c r="BB817" s="89"/>
      <c r="BC817" s="89"/>
      <c r="BD817" s="89"/>
      <c r="BE817" s="89"/>
      <c r="BF817" s="89"/>
      <c r="BG817" s="89"/>
      <c r="BH817" s="89"/>
      <c r="BI817" s="89"/>
      <c r="BJ817" s="89"/>
      <c r="BK817" s="89"/>
      <c r="BL817" s="89"/>
      <c r="BM817" s="89"/>
      <c r="BN817" s="89"/>
      <c r="BO817" s="89"/>
      <c r="BP817" s="89"/>
      <c r="BQ817" s="89"/>
      <c r="BR817" s="89">
        <f t="shared" si="401"/>
        <v>-150754.4000000013</v>
      </c>
      <c r="BS817" s="89"/>
      <c r="BT817" s="89">
        <f t="shared" si="401"/>
        <v>-34947.60999999987</v>
      </c>
      <c r="BU817" s="89">
        <f t="shared" si="401"/>
        <v>-19872.179999999935</v>
      </c>
      <c r="BV817" s="89">
        <f t="shared" si="401"/>
        <v>-14390.20000000007</v>
      </c>
      <c r="BW817" s="89">
        <f t="shared" ref="BW817:CB817" si="402">BW815-BW651</f>
        <v>4290</v>
      </c>
      <c r="BX817" s="89">
        <f t="shared" si="402"/>
        <v>0</v>
      </c>
      <c r="BY817" s="89">
        <f t="shared" si="402"/>
        <v>0</v>
      </c>
      <c r="BZ817" s="89">
        <f t="shared" si="402"/>
        <v>0</v>
      </c>
      <c r="CA817" s="89">
        <f t="shared" si="402"/>
        <v>0</v>
      </c>
      <c r="CB817" s="89">
        <f t="shared" si="402"/>
        <v>0</v>
      </c>
    </row>
  </sheetData>
  <mergeCells count="2">
    <mergeCell ref="BR3:BV3"/>
    <mergeCell ref="BW3:CB3"/>
  </mergeCells>
  <pageMargins left="0.39370078740157483" right="0.39370078740157483" top="0.39370078740157483" bottom="0.39370078740157483" header="0" footer="0"/>
  <pageSetup pageOrder="overThenDown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D55D5-B11C-4A66-9D9E-9ECD62B12CCA}">
  <sheetPr>
    <outlinePr summaryBelow="0" summaryRight="0"/>
    <pageSetUpPr autoPageBreaks="0"/>
  </sheetPr>
  <dimension ref="A1:AV376"/>
  <sheetViews>
    <sheetView topLeftCell="A199" workbookViewId="0">
      <selection activeCell="B4" sqref="B4"/>
    </sheetView>
  </sheetViews>
  <sheetFormatPr defaultColWidth="10.5" defaultRowHeight="11.45" customHeight="1" x14ac:dyDescent="0.2"/>
  <cols>
    <col min="1" max="1" width="40.83203125" style="1" customWidth="1"/>
    <col min="2" max="2" width="15.83203125" style="1" customWidth="1"/>
  </cols>
  <sheetData>
    <row r="1" spans="1:48" ht="15.95" customHeight="1" x14ac:dyDescent="0.25">
      <c r="A1" s="2" t="s">
        <v>648</v>
      </c>
    </row>
    <row r="2" spans="1:48" ht="44.1" customHeight="1" x14ac:dyDescent="0.2">
      <c r="A2" s="104" t="s">
        <v>649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104"/>
      <c r="AR2" s="104"/>
      <c r="AS2" s="104"/>
      <c r="AT2" s="104"/>
      <c r="AU2" s="104"/>
      <c r="AV2" s="104"/>
    </row>
    <row r="3" spans="1:48" s="1" customFormat="1" ht="6.95" customHeight="1" x14ac:dyDescent="0.2"/>
    <row r="4" spans="1:48" ht="38.1" customHeight="1" x14ac:dyDescent="0.2">
      <c r="A4" s="3" t="s">
        <v>650</v>
      </c>
      <c r="B4" s="3" t="s">
        <v>651</v>
      </c>
    </row>
    <row r="5" spans="1:48" ht="11.1" customHeight="1" x14ac:dyDescent="0.2">
      <c r="A5" s="37" t="s">
        <v>55</v>
      </c>
      <c r="B5" s="17">
        <v>8727.4</v>
      </c>
    </row>
    <row r="6" spans="1:48" ht="11.1" customHeight="1" x14ac:dyDescent="0.2">
      <c r="A6" s="37" t="s">
        <v>612</v>
      </c>
      <c r="B6" s="17">
        <v>10725</v>
      </c>
    </row>
    <row r="7" spans="1:48" ht="11.1" customHeight="1" x14ac:dyDescent="0.2">
      <c r="A7" s="37" t="s">
        <v>555</v>
      </c>
      <c r="B7" s="17">
        <v>9363.2000000000007</v>
      </c>
    </row>
    <row r="8" spans="1:48" ht="11.1" customHeight="1" x14ac:dyDescent="0.2">
      <c r="A8" s="37" t="s">
        <v>561</v>
      </c>
      <c r="B8" s="17">
        <v>7685.01</v>
      </c>
    </row>
    <row r="9" spans="1:48" ht="11.1" customHeight="1" x14ac:dyDescent="0.2">
      <c r="A9" s="37" t="s">
        <v>205</v>
      </c>
      <c r="B9" s="17">
        <v>8626.68</v>
      </c>
    </row>
    <row r="10" spans="1:48" ht="11.1" customHeight="1" x14ac:dyDescent="0.2">
      <c r="A10" s="37" t="s">
        <v>436</v>
      </c>
      <c r="B10" s="17">
        <v>6511.63</v>
      </c>
    </row>
    <row r="11" spans="1:48" ht="11.1" customHeight="1" x14ac:dyDescent="0.2">
      <c r="A11" s="37" t="s">
        <v>540</v>
      </c>
      <c r="B11" s="17">
        <v>15303.2</v>
      </c>
    </row>
    <row r="12" spans="1:48" ht="11.1" customHeight="1" x14ac:dyDescent="0.2">
      <c r="A12" s="37" t="s">
        <v>206</v>
      </c>
      <c r="B12" s="17">
        <v>3741.1</v>
      </c>
    </row>
    <row r="13" spans="1:48" ht="11.1" customHeight="1" x14ac:dyDescent="0.2">
      <c r="A13" s="37" t="s">
        <v>408</v>
      </c>
      <c r="B13" s="17">
        <v>5949.59</v>
      </c>
    </row>
    <row r="14" spans="1:48" ht="11.1" customHeight="1" x14ac:dyDescent="0.2">
      <c r="A14" s="37" t="s">
        <v>151</v>
      </c>
      <c r="B14" s="17">
        <v>8509.6</v>
      </c>
    </row>
    <row r="15" spans="1:48" ht="11.1" customHeight="1" x14ac:dyDescent="0.2">
      <c r="A15" s="37" t="s">
        <v>258</v>
      </c>
      <c r="B15" s="17">
        <v>7993.06</v>
      </c>
    </row>
    <row r="16" spans="1:48" ht="11.1" customHeight="1" x14ac:dyDescent="0.2">
      <c r="A16" s="37" t="s">
        <v>346</v>
      </c>
      <c r="B16" s="17">
        <v>8866</v>
      </c>
    </row>
    <row r="17" spans="1:2" ht="11.1" customHeight="1" x14ac:dyDescent="0.2">
      <c r="A17" s="37" t="s">
        <v>84</v>
      </c>
      <c r="B17" s="17">
        <v>8109.2</v>
      </c>
    </row>
    <row r="18" spans="1:2" ht="11.1" customHeight="1" x14ac:dyDescent="0.2">
      <c r="A18" s="37" t="s">
        <v>562</v>
      </c>
      <c r="B18" s="17">
        <v>7661.68</v>
      </c>
    </row>
    <row r="19" spans="1:2" ht="11.1" customHeight="1" x14ac:dyDescent="0.2">
      <c r="A19" s="37" t="s">
        <v>259</v>
      </c>
      <c r="B19" s="17">
        <v>6864</v>
      </c>
    </row>
    <row r="20" spans="1:2" ht="11.1" customHeight="1" x14ac:dyDescent="0.2">
      <c r="A20" s="37" t="s">
        <v>615</v>
      </c>
      <c r="B20" s="17">
        <v>10722.3</v>
      </c>
    </row>
    <row r="21" spans="1:2" ht="11.1" customHeight="1" x14ac:dyDescent="0.2">
      <c r="A21" s="37" t="s">
        <v>535</v>
      </c>
      <c r="B21" s="17">
        <v>3850</v>
      </c>
    </row>
    <row r="22" spans="1:2" ht="11.1" customHeight="1" x14ac:dyDescent="0.2">
      <c r="A22" s="37" t="s">
        <v>149</v>
      </c>
      <c r="B22" s="17">
        <v>13745.6</v>
      </c>
    </row>
    <row r="23" spans="1:2" ht="11.1" customHeight="1" x14ac:dyDescent="0.2">
      <c r="A23" s="37" t="s">
        <v>389</v>
      </c>
      <c r="B23" s="17">
        <v>19826.89</v>
      </c>
    </row>
    <row r="24" spans="1:2" ht="11.1" customHeight="1" x14ac:dyDescent="0.2">
      <c r="A24" s="37" t="s">
        <v>380</v>
      </c>
      <c r="B24" s="17">
        <v>12570.58</v>
      </c>
    </row>
    <row r="25" spans="1:2" ht="11.1" customHeight="1" x14ac:dyDescent="0.2">
      <c r="A25" s="37" t="s">
        <v>586</v>
      </c>
      <c r="B25" s="17">
        <v>6234.8</v>
      </c>
    </row>
    <row r="26" spans="1:2" ht="11.1" customHeight="1" x14ac:dyDescent="0.2">
      <c r="A26" s="37" t="s">
        <v>385</v>
      </c>
      <c r="B26" s="17">
        <v>25304.38</v>
      </c>
    </row>
    <row r="27" spans="1:2" ht="11.1" customHeight="1" x14ac:dyDescent="0.2">
      <c r="A27" s="37" t="s">
        <v>60</v>
      </c>
      <c r="B27" s="17">
        <v>13444.41</v>
      </c>
    </row>
    <row r="28" spans="1:2" ht="11.1" customHeight="1" x14ac:dyDescent="0.2">
      <c r="A28" s="37" t="s">
        <v>453</v>
      </c>
      <c r="B28" s="17">
        <v>13560.44</v>
      </c>
    </row>
    <row r="29" spans="1:2" ht="11.1" customHeight="1" x14ac:dyDescent="0.2">
      <c r="A29" s="37" t="s">
        <v>372</v>
      </c>
      <c r="B29" s="17">
        <v>2686.2</v>
      </c>
    </row>
    <row r="30" spans="1:2" ht="11.1" customHeight="1" x14ac:dyDescent="0.2">
      <c r="A30" s="37" t="s">
        <v>158</v>
      </c>
      <c r="B30" s="17">
        <v>7576.8</v>
      </c>
    </row>
    <row r="31" spans="1:2" ht="11.1" customHeight="1" x14ac:dyDescent="0.2">
      <c r="A31" s="37" t="s">
        <v>299</v>
      </c>
      <c r="B31" s="17">
        <v>3302.83</v>
      </c>
    </row>
    <row r="32" spans="1:2" ht="11.1" customHeight="1" x14ac:dyDescent="0.2">
      <c r="A32" s="37" t="s">
        <v>264</v>
      </c>
      <c r="B32" s="17">
        <v>15608.13</v>
      </c>
    </row>
    <row r="33" spans="1:2" ht="11.1" customHeight="1" x14ac:dyDescent="0.2">
      <c r="A33" s="37" t="s">
        <v>222</v>
      </c>
      <c r="B33" s="17">
        <v>6314</v>
      </c>
    </row>
    <row r="34" spans="1:2" ht="11.1" customHeight="1" x14ac:dyDescent="0.2">
      <c r="A34" s="37" t="s">
        <v>503</v>
      </c>
      <c r="B34" s="17">
        <v>6864</v>
      </c>
    </row>
    <row r="35" spans="1:2" ht="11.1" customHeight="1" x14ac:dyDescent="0.2">
      <c r="A35" s="37" t="s">
        <v>223</v>
      </c>
      <c r="B35" s="17">
        <v>6072</v>
      </c>
    </row>
    <row r="36" spans="1:2" ht="11.1" customHeight="1" x14ac:dyDescent="0.2">
      <c r="A36" s="37" t="s">
        <v>607</v>
      </c>
      <c r="B36" s="17">
        <v>3349.5</v>
      </c>
    </row>
    <row r="37" spans="1:2" ht="11.1" customHeight="1" x14ac:dyDescent="0.2">
      <c r="A37" s="37" t="s">
        <v>198</v>
      </c>
      <c r="B37" s="17">
        <v>4894.8500000000004</v>
      </c>
    </row>
    <row r="38" spans="1:2" ht="11.1" customHeight="1" x14ac:dyDescent="0.2">
      <c r="A38" s="37" t="s">
        <v>224</v>
      </c>
      <c r="B38" s="16">
        <v>815.1</v>
      </c>
    </row>
    <row r="39" spans="1:2" ht="11.1" customHeight="1" x14ac:dyDescent="0.2">
      <c r="A39" s="37" t="s">
        <v>519</v>
      </c>
      <c r="B39" s="17">
        <v>13200</v>
      </c>
    </row>
    <row r="40" spans="1:2" ht="11.1" customHeight="1" x14ac:dyDescent="0.2">
      <c r="A40" s="37" t="s">
        <v>378</v>
      </c>
      <c r="B40" s="17">
        <v>6655.16</v>
      </c>
    </row>
    <row r="41" spans="1:2" ht="11.1" customHeight="1" x14ac:dyDescent="0.2">
      <c r="A41" s="37" t="s">
        <v>613</v>
      </c>
      <c r="B41" s="17">
        <v>11399.1</v>
      </c>
    </row>
    <row r="42" spans="1:2" ht="11.1" customHeight="1" x14ac:dyDescent="0.2">
      <c r="A42" s="37" t="s">
        <v>225</v>
      </c>
      <c r="B42" s="17">
        <v>6116</v>
      </c>
    </row>
    <row r="43" spans="1:2" ht="11.1" customHeight="1" x14ac:dyDescent="0.2">
      <c r="A43" s="37" t="s">
        <v>300</v>
      </c>
      <c r="B43" s="17">
        <v>4328.43</v>
      </c>
    </row>
    <row r="44" spans="1:2" ht="11.1" customHeight="1" x14ac:dyDescent="0.2">
      <c r="A44" s="37" t="s">
        <v>541</v>
      </c>
      <c r="B44" s="17">
        <v>9435.5300000000007</v>
      </c>
    </row>
    <row r="45" spans="1:2" ht="11.1" customHeight="1" x14ac:dyDescent="0.2">
      <c r="A45" s="37" t="s">
        <v>119</v>
      </c>
      <c r="B45" s="17">
        <v>12113.2</v>
      </c>
    </row>
    <row r="46" spans="1:2" ht="11.1" customHeight="1" x14ac:dyDescent="0.2">
      <c r="A46" s="37" t="s">
        <v>252</v>
      </c>
      <c r="B46" s="17">
        <v>3271.54</v>
      </c>
    </row>
    <row r="47" spans="1:2" ht="11.1" customHeight="1" x14ac:dyDescent="0.2">
      <c r="A47" s="37" t="s">
        <v>271</v>
      </c>
      <c r="B47" s="17">
        <v>6182</v>
      </c>
    </row>
    <row r="48" spans="1:2" ht="11.1" customHeight="1" x14ac:dyDescent="0.2">
      <c r="A48" s="37" t="s">
        <v>608</v>
      </c>
      <c r="B48" s="17">
        <v>10188.200000000001</v>
      </c>
    </row>
    <row r="49" spans="1:2" ht="11.1" customHeight="1" x14ac:dyDescent="0.2">
      <c r="A49" s="37" t="s">
        <v>226</v>
      </c>
      <c r="B49" s="17">
        <v>5500</v>
      </c>
    </row>
    <row r="50" spans="1:2" ht="11.1" customHeight="1" x14ac:dyDescent="0.2">
      <c r="A50" s="37" t="s">
        <v>219</v>
      </c>
      <c r="B50" s="17">
        <v>6671.5</v>
      </c>
    </row>
    <row r="51" spans="1:2" ht="11.1" customHeight="1" x14ac:dyDescent="0.2">
      <c r="A51" s="37" t="s">
        <v>199</v>
      </c>
      <c r="B51" s="17">
        <v>5320.08</v>
      </c>
    </row>
    <row r="52" spans="1:2" ht="11.1" customHeight="1" x14ac:dyDescent="0.2">
      <c r="A52" s="37" t="s">
        <v>227</v>
      </c>
      <c r="B52" s="17">
        <v>6314</v>
      </c>
    </row>
    <row r="53" spans="1:2" ht="11.1" customHeight="1" x14ac:dyDescent="0.2">
      <c r="A53" s="37" t="s">
        <v>504</v>
      </c>
      <c r="B53" s="17">
        <v>5793.7</v>
      </c>
    </row>
    <row r="54" spans="1:2" ht="11.1" customHeight="1" x14ac:dyDescent="0.2">
      <c r="A54" s="37" t="s">
        <v>285</v>
      </c>
      <c r="B54" s="16">
        <v>872.62</v>
      </c>
    </row>
    <row r="55" spans="1:2" ht="11.1" customHeight="1" x14ac:dyDescent="0.2">
      <c r="A55" s="37" t="s">
        <v>625</v>
      </c>
      <c r="B55" s="17">
        <v>12707.9</v>
      </c>
    </row>
    <row r="56" spans="1:2" ht="11.1" customHeight="1" x14ac:dyDescent="0.2">
      <c r="A56" s="37" t="s">
        <v>160</v>
      </c>
      <c r="B56" s="17">
        <v>14534.08</v>
      </c>
    </row>
    <row r="57" spans="1:2" ht="11.1" customHeight="1" x14ac:dyDescent="0.2">
      <c r="A57" s="37" t="s">
        <v>635</v>
      </c>
      <c r="B57" s="17">
        <v>23650</v>
      </c>
    </row>
    <row r="58" spans="1:2" ht="11.1" customHeight="1" x14ac:dyDescent="0.2">
      <c r="A58" s="37" t="s">
        <v>58</v>
      </c>
      <c r="B58" s="17">
        <v>7369.7</v>
      </c>
    </row>
    <row r="59" spans="1:2" ht="11.1" customHeight="1" x14ac:dyDescent="0.2">
      <c r="A59" s="37" t="s">
        <v>200</v>
      </c>
      <c r="B59" s="17">
        <v>6195.75</v>
      </c>
    </row>
    <row r="60" spans="1:2" ht="11.1" customHeight="1" x14ac:dyDescent="0.2">
      <c r="A60" s="37" t="s">
        <v>214</v>
      </c>
      <c r="B60" s="17">
        <v>7379.03</v>
      </c>
    </row>
    <row r="61" spans="1:2" ht="11.1" customHeight="1" x14ac:dyDescent="0.2">
      <c r="A61" s="37" t="s">
        <v>279</v>
      </c>
      <c r="B61" s="17">
        <v>23456.17</v>
      </c>
    </row>
    <row r="62" spans="1:2" ht="11.1" customHeight="1" x14ac:dyDescent="0.2">
      <c r="A62" s="37" t="s">
        <v>454</v>
      </c>
      <c r="B62" s="17">
        <v>4230.6000000000004</v>
      </c>
    </row>
    <row r="63" spans="1:2" ht="11.1" customHeight="1" x14ac:dyDescent="0.2">
      <c r="A63" s="37" t="s">
        <v>492</v>
      </c>
      <c r="B63" s="17">
        <v>12087.15</v>
      </c>
    </row>
    <row r="64" spans="1:2" ht="11.1" customHeight="1" x14ac:dyDescent="0.2">
      <c r="A64" s="37" t="s">
        <v>130</v>
      </c>
      <c r="B64" s="17">
        <v>14850</v>
      </c>
    </row>
    <row r="65" spans="1:2" ht="11.1" customHeight="1" x14ac:dyDescent="0.2">
      <c r="A65" s="37" t="s">
        <v>456</v>
      </c>
      <c r="B65" s="17">
        <v>7639.94</v>
      </c>
    </row>
    <row r="66" spans="1:2" ht="11.1" customHeight="1" x14ac:dyDescent="0.2">
      <c r="A66" s="37" t="s">
        <v>277</v>
      </c>
      <c r="B66" s="17">
        <v>46717.1</v>
      </c>
    </row>
    <row r="67" spans="1:2" ht="11.1" customHeight="1" x14ac:dyDescent="0.2">
      <c r="A67" s="37" t="s">
        <v>457</v>
      </c>
      <c r="B67" s="17">
        <v>7533.27</v>
      </c>
    </row>
    <row r="68" spans="1:2" ht="11.1" customHeight="1" x14ac:dyDescent="0.2">
      <c r="A68" s="37" t="s">
        <v>450</v>
      </c>
      <c r="B68" s="17">
        <v>1237.5</v>
      </c>
    </row>
    <row r="69" spans="1:2" ht="11.1" customHeight="1" x14ac:dyDescent="0.2">
      <c r="A69" s="37" t="s">
        <v>458</v>
      </c>
      <c r="B69" s="17">
        <v>2062.5</v>
      </c>
    </row>
    <row r="70" spans="1:2" ht="11.1" customHeight="1" x14ac:dyDescent="0.2">
      <c r="A70" s="37" t="s">
        <v>459</v>
      </c>
      <c r="B70" s="17">
        <v>5543.35</v>
      </c>
    </row>
    <row r="71" spans="1:2" ht="11.1" customHeight="1" x14ac:dyDescent="0.2">
      <c r="A71" s="37" t="s">
        <v>460</v>
      </c>
      <c r="B71" s="17">
        <v>3538.58</v>
      </c>
    </row>
    <row r="72" spans="1:2" ht="11.1" customHeight="1" x14ac:dyDescent="0.2">
      <c r="A72" s="37" t="s">
        <v>595</v>
      </c>
      <c r="B72" s="17">
        <v>14695.45</v>
      </c>
    </row>
    <row r="73" spans="1:2" ht="11.1" customHeight="1" x14ac:dyDescent="0.2">
      <c r="A73" s="37" t="s">
        <v>382</v>
      </c>
      <c r="B73" s="17">
        <v>28175.48</v>
      </c>
    </row>
    <row r="74" spans="1:2" ht="11.1" customHeight="1" x14ac:dyDescent="0.2">
      <c r="A74" s="37" t="s">
        <v>61</v>
      </c>
      <c r="B74" s="17">
        <v>9935.2000000000007</v>
      </c>
    </row>
    <row r="75" spans="1:2" ht="11.1" customHeight="1" x14ac:dyDescent="0.2">
      <c r="A75" s="37" t="s">
        <v>71</v>
      </c>
      <c r="B75" s="17">
        <v>5981.8</v>
      </c>
    </row>
    <row r="76" spans="1:2" ht="11.1" customHeight="1" x14ac:dyDescent="0.2">
      <c r="A76" s="37" t="s">
        <v>286</v>
      </c>
      <c r="B76" s="17">
        <v>12269.78</v>
      </c>
    </row>
    <row r="77" spans="1:2" ht="11.1" customHeight="1" x14ac:dyDescent="0.2">
      <c r="A77" s="37" t="s">
        <v>582</v>
      </c>
      <c r="B77" s="17">
        <v>5983.45</v>
      </c>
    </row>
    <row r="78" spans="1:2" ht="11.1" customHeight="1" x14ac:dyDescent="0.2">
      <c r="A78" s="37" t="s">
        <v>287</v>
      </c>
      <c r="B78" s="17">
        <v>2238.5</v>
      </c>
    </row>
    <row r="79" spans="1:2" ht="11.1" customHeight="1" x14ac:dyDescent="0.2">
      <c r="A79" s="37" t="s">
        <v>493</v>
      </c>
      <c r="B79" s="17">
        <v>5957.6</v>
      </c>
    </row>
    <row r="80" spans="1:2" ht="11.1" customHeight="1" x14ac:dyDescent="0.2">
      <c r="A80" s="37" t="s">
        <v>494</v>
      </c>
      <c r="B80" s="17">
        <v>5434</v>
      </c>
    </row>
    <row r="81" spans="1:2" ht="11.1" customHeight="1" x14ac:dyDescent="0.2">
      <c r="A81" s="37" t="s">
        <v>523</v>
      </c>
      <c r="B81" s="17">
        <v>16400.3</v>
      </c>
    </row>
    <row r="82" spans="1:2" ht="11.1" customHeight="1" x14ac:dyDescent="0.2">
      <c r="A82" s="37" t="s">
        <v>56</v>
      </c>
      <c r="B82" s="17">
        <v>4950</v>
      </c>
    </row>
    <row r="83" spans="1:2" ht="11.1" customHeight="1" x14ac:dyDescent="0.2">
      <c r="A83" s="37" t="s">
        <v>228</v>
      </c>
      <c r="B83" s="17">
        <v>7034.92</v>
      </c>
    </row>
    <row r="84" spans="1:2" ht="11.1" customHeight="1" x14ac:dyDescent="0.2">
      <c r="A84" s="37" t="s">
        <v>409</v>
      </c>
      <c r="B84" s="17">
        <v>16962.419999999998</v>
      </c>
    </row>
    <row r="85" spans="1:2" ht="11.1" customHeight="1" x14ac:dyDescent="0.2">
      <c r="A85" s="37" t="s">
        <v>524</v>
      </c>
      <c r="B85" s="17">
        <v>10447.799999999999</v>
      </c>
    </row>
    <row r="86" spans="1:2" ht="11.1" customHeight="1" x14ac:dyDescent="0.2">
      <c r="A86" s="37" t="s">
        <v>616</v>
      </c>
      <c r="B86" s="17">
        <v>11668.78</v>
      </c>
    </row>
    <row r="87" spans="1:2" ht="11.1" customHeight="1" x14ac:dyDescent="0.2">
      <c r="A87" s="37" t="s">
        <v>207</v>
      </c>
      <c r="B87" s="17">
        <v>5410.63</v>
      </c>
    </row>
    <row r="88" spans="1:2" ht="11.1" customHeight="1" x14ac:dyDescent="0.2">
      <c r="A88" s="37" t="s">
        <v>599</v>
      </c>
      <c r="B88" s="17">
        <v>12263.9</v>
      </c>
    </row>
    <row r="89" spans="1:2" ht="11.1" customHeight="1" x14ac:dyDescent="0.2">
      <c r="A89" s="37" t="s">
        <v>542</v>
      </c>
      <c r="B89" s="17">
        <v>9013.1299999999992</v>
      </c>
    </row>
    <row r="90" spans="1:2" ht="11.1" customHeight="1" x14ac:dyDescent="0.2">
      <c r="A90" s="37" t="s">
        <v>132</v>
      </c>
      <c r="B90" s="17">
        <v>2646.88</v>
      </c>
    </row>
    <row r="91" spans="1:2" ht="11.1" customHeight="1" x14ac:dyDescent="0.2">
      <c r="A91" s="37" t="s">
        <v>288</v>
      </c>
      <c r="B91" s="17">
        <v>5092.28</v>
      </c>
    </row>
    <row r="92" spans="1:2" ht="11.1" customHeight="1" x14ac:dyDescent="0.2">
      <c r="A92" s="37" t="s">
        <v>85</v>
      </c>
      <c r="B92" s="17">
        <v>8507.4</v>
      </c>
    </row>
    <row r="93" spans="1:2" ht="11.1" customHeight="1" x14ac:dyDescent="0.2">
      <c r="A93" s="37" t="s">
        <v>427</v>
      </c>
      <c r="B93" s="17">
        <v>16985.28</v>
      </c>
    </row>
    <row r="94" spans="1:2" ht="11.1" customHeight="1" x14ac:dyDescent="0.2">
      <c r="A94" s="37" t="s">
        <v>96</v>
      </c>
      <c r="B94" s="17">
        <v>11563.2</v>
      </c>
    </row>
    <row r="95" spans="1:2" ht="11.1" customHeight="1" x14ac:dyDescent="0.2">
      <c r="A95" s="37" t="s">
        <v>308</v>
      </c>
      <c r="B95" s="17">
        <v>2062.5</v>
      </c>
    </row>
    <row r="96" spans="1:2" ht="11.1" customHeight="1" x14ac:dyDescent="0.2">
      <c r="A96" s="37" t="s">
        <v>208</v>
      </c>
      <c r="B96" s="17">
        <v>5500</v>
      </c>
    </row>
    <row r="97" spans="1:2" ht="11.1" customHeight="1" x14ac:dyDescent="0.2">
      <c r="A97" s="37" t="s">
        <v>410</v>
      </c>
      <c r="B97" s="17">
        <v>23837.72</v>
      </c>
    </row>
    <row r="98" spans="1:2" ht="11.1" customHeight="1" x14ac:dyDescent="0.2">
      <c r="A98" s="37" t="s">
        <v>461</v>
      </c>
      <c r="B98" s="17">
        <v>5305.3</v>
      </c>
    </row>
    <row r="99" spans="1:2" ht="11.1" customHeight="1" x14ac:dyDescent="0.2">
      <c r="A99" s="37" t="s">
        <v>617</v>
      </c>
      <c r="B99" s="17">
        <v>12440.76</v>
      </c>
    </row>
    <row r="100" spans="1:2" ht="11.1" customHeight="1" x14ac:dyDescent="0.2">
      <c r="A100" s="37" t="s">
        <v>229</v>
      </c>
      <c r="B100" s="17">
        <v>3953.13</v>
      </c>
    </row>
    <row r="101" spans="1:2" ht="11.1" customHeight="1" x14ac:dyDescent="0.2">
      <c r="A101" s="37" t="s">
        <v>446</v>
      </c>
      <c r="B101" s="17">
        <v>16750.8</v>
      </c>
    </row>
    <row r="102" spans="1:2" ht="11.1" customHeight="1" x14ac:dyDescent="0.2">
      <c r="A102" s="37" t="s">
        <v>531</v>
      </c>
      <c r="B102" s="17">
        <v>11550</v>
      </c>
    </row>
    <row r="103" spans="1:2" ht="11.1" customHeight="1" x14ac:dyDescent="0.2">
      <c r="A103" s="37" t="s">
        <v>253</v>
      </c>
      <c r="B103" s="17">
        <v>10287.33</v>
      </c>
    </row>
    <row r="104" spans="1:2" ht="11.1" customHeight="1" x14ac:dyDescent="0.2">
      <c r="A104" s="37" t="s">
        <v>437</v>
      </c>
      <c r="B104" s="16">
        <v>528.54999999999995</v>
      </c>
    </row>
    <row r="105" spans="1:2" ht="11.1" customHeight="1" x14ac:dyDescent="0.2">
      <c r="A105" s="37" t="s">
        <v>267</v>
      </c>
      <c r="B105" s="17">
        <v>29250.47</v>
      </c>
    </row>
    <row r="106" spans="1:2" ht="11.1" customHeight="1" x14ac:dyDescent="0.2">
      <c r="A106" s="37" t="s">
        <v>337</v>
      </c>
      <c r="B106" s="17">
        <v>11445.28</v>
      </c>
    </row>
    <row r="107" spans="1:2" ht="11.1" customHeight="1" x14ac:dyDescent="0.2">
      <c r="A107" s="37" t="s">
        <v>347</v>
      </c>
      <c r="B107" s="17">
        <v>8866</v>
      </c>
    </row>
    <row r="108" spans="1:2" ht="11.1" customHeight="1" x14ac:dyDescent="0.2">
      <c r="A108" s="37" t="s">
        <v>462</v>
      </c>
      <c r="B108" s="17">
        <v>14843.2</v>
      </c>
    </row>
    <row r="109" spans="1:2" ht="11.1" customHeight="1" x14ac:dyDescent="0.2">
      <c r="A109" s="37" t="s">
        <v>72</v>
      </c>
      <c r="B109" s="17">
        <v>4175.33</v>
      </c>
    </row>
    <row r="110" spans="1:2" ht="11.1" customHeight="1" x14ac:dyDescent="0.2">
      <c r="A110" s="37" t="s">
        <v>636</v>
      </c>
      <c r="B110" s="17">
        <v>3038.2</v>
      </c>
    </row>
    <row r="111" spans="1:2" ht="11.1" customHeight="1" x14ac:dyDescent="0.2">
      <c r="A111" s="37" t="s">
        <v>344</v>
      </c>
      <c r="B111" s="17">
        <v>6989.76</v>
      </c>
    </row>
    <row r="112" spans="1:2" ht="11.1" customHeight="1" x14ac:dyDescent="0.2">
      <c r="A112" s="37" t="s">
        <v>583</v>
      </c>
      <c r="B112" s="17">
        <v>5983.45</v>
      </c>
    </row>
    <row r="113" spans="1:2" ht="11.1" customHeight="1" x14ac:dyDescent="0.2">
      <c r="A113" s="37" t="s">
        <v>401</v>
      </c>
      <c r="B113" s="17">
        <v>10111.200000000001</v>
      </c>
    </row>
    <row r="114" spans="1:2" ht="11.1" customHeight="1" x14ac:dyDescent="0.2">
      <c r="A114" s="37" t="s">
        <v>111</v>
      </c>
      <c r="B114" s="17">
        <v>5616.33</v>
      </c>
    </row>
    <row r="115" spans="1:2" ht="11.1" customHeight="1" x14ac:dyDescent="0.2">
      <c r="A115" s="37" t="s">
        <v>443</v>
      </c>
      <c r="B115" s="17">
        <v>6159.56</v>
      </c>
    </row>
    <row r="116" spans="1:2" ht="11.1" customHeight="1" x14ac:dyDescent="0.2">
      <c r="A116" s="37" t="s">
        <v>188</v>
      </c>
      <c r="B116" s="17">
        <v>7110.4</v>
      </c>
    </row>
    <row r="117" spans="1:2" ht="11.1" customHeight="1" x14ac:dyDescent="0.2">
      <c r="A117" s="37" t="s">
        <v>166</v>
      </c>
      <c r="B117" s="17">
        <v>13789.6</v>
      </c>
    </row>
    <row r="118" spans="1:2" ht="11.1" customHeight="1" x14ac:dyDescent="0.2">
      <c r="A118" s="37" t="s">
        <v>97</v>
      </c>
      <c r="B118" s="17">
        <v>11563.2</v>
      </c>
    </row>
    <row r="119" spans="1:2" ht="11.1" customHeight="1" x14ac:dyDescent="0.2">
      <c r="A119" s="37" t="s">
        <v>496</v>
      </c>
      <c r="B119" s="17">
        <v>14607.91</v>
      </c>
    </row>
    <row r="120" spans="1:2" ht="11.1" customHeight="1" x14ac:dyDescent="0.2">
      <c r="A120" s="37" t="s">
        <v>516</v>
      </c>
      <c r="B120" s="17">
        <v>12689.33</v>
      </c>
    </row>
    <row r="121" spans="1:2" ht="11.1" customHeight="1" x14ac:dyDescent="0.2">
      <c r="A121" s="37" t="s">
        <v>348</v>
      </c>
      <c r="B121" s="17">
        <v>7866.54</v>
      </c>
    </row>
    <row r="122" spans="1:2" ht="11.1" customHeight="1" x14ac:dyDescent="0.2">
      <c r="A122" s="37" t="s">
        <v>464</v>
      </c>
      <c r="B122" s="17">
        <v>24743.39</v>
      </c>
    </row>
    <row r="123" spans="1:2" ht="11.1" customHeight="1" x14ac:dyDescent="0.2">
      <c r="A123" s="37" t="s">
        <v>394</v>
      </c>
      <c r="B123" s="17">
        <v>6212.8</v>
      </c>
    </row>
    <row r="124" spans="1:2" ht="11.1" customHeight="1" x14ac:dyDescent="0.2">
      <c r="A124" s="37" t="s">
        <v>349</v>
      </c>
      <c r="B124" s="17">
        <v>8866</v>
      </c>
    </row>
    <row r="125" spans="1:2" ht="11.1" customHeight="1" x14ac:dyDescent="0.2">
      <c r="A125" s="37" t="s">
        <v>465</v>
      </c>
      <c r="B125" s="17">
        <v>20267.330000000002</v>
      </c>
    </row>
    <row r="126" spans="1:2" ht="11.1" customHeight="1" x14ac:dyDescent="0.2">
      <c r="A126" s="37" t="s">
        <v>557</v>
      </c>
      <c r="B126" s="17">
        <v>17063.2</v>
      </c>
    </row>
    <row r="127" spans="1:2" ht="11.1" customHeight="1" x14ac:dyDescent="0.2">
      <c r="A127" s="37" t="s">
        <v>444</v>
      </c>
      <c r="B127" s="17">
        <v>6560.6</v>
      </c>
    </row>
    <row r="128" spans="1:2" ht="11.1" customHeight="1" x14ac:dyDescent="0.2">
      <c r="A128" s="37" t="s">
        <v>77</v>
      </c>
      <c r="B128" s="17">
        <v>8932.3700000000008</v>
      </c>
    </row>
    <row r="129" spans="1:2" ht="11.1" customHeight="1" x14ac:dyDescent="0.2">
      <c r="A129" s="37" t="s">
        <v>411</v>
      </c>
      <c r="B129" s="17">
        <v>23102.34</v>
      </c>
    </row>
    <row r="130" spans="1:2" ht="11.1" customHeight="1" x14ac:dyDescent="0.2">
      <c r="A130" s="37" t="s">
        <v>91</v>
      </c>
      <c r="B130" s="17">
        <v>7930.45</v>
      </c>
    </row>
    <row r="131" spans="1:2" ht="11.1" customHeight="1" x14ac:dyDescent="0.2">
      <c r="A131" s="37" t="s">
        <v>230</v>
      </c>
      <c r="B131" s="17">
        <v>4714.74</v>
      </c>
    </row>
    <row r="132" spans="1:2" ht="11.1" customHeight="1" x14ac:dyDescent="0.2">
      <c r="A132" s="37" t="s">
        <v>432</v>
      </c>
      <c r="B132" s="17">
        <v>5820.93</v>
      </c>
    </row>
    <row r="133" spans="1:2" ht="11.1" customHeight="1" x14ac:dyDescent="0.2">
      <c r="A133" s="37" t="s">
        <v>310</v>
      </c>
      <c r="B133" s="17">
        <v>7209.4</v>
      </c>
    </row>
    <row r="134" spans="1:2" ht="11.1" customHeight="1" x14ac:dyDescent="0.2">
      <c r="A134" s="37" t="s">
        <v>466</v>
      </c>
      <c r="B134" s="17">
        <v>6063.2</v>
      </c>
    </row>
    <row r="135" spans="1:2" ht="11.1" customHeight="1" x14ac:dyDescent="0.2">
      <c r="A135" s="37" t="s">
        <v>209</v>
      </c>
      <c r="B135" s="17">
        <v>7113.92</v>
      </c>
    </row>
    <row r="136" spans="1:2" ht="11.1" customHeight="1" x14ac:dyDescent="0.2">
      <c r="A136" s="37" t="s">
        <v>587</v>
      </c>
      <c r="B136" s="17">
        <v>9510.6</v>
      </c>
    </row>
    <row r="137" spans="1:2" ht="11.1" customHeight="1" x14ac:dyDescent="0.2">
      <c r="A137" s="37" t="s">
        <v>630</v>
      </c>
      <c r="B137" s="17">
        <v>6336</v>
      </c>
    </row>
    <row r="138" spans="1:2" ht="11.1" customHeight="1" x14ac:dyDescent="0.2">
      <c r="A138" s="37" t="s">
        <v>638</v>
      </c>
      <c r="B138" s="17">
        <v>10263.48</v>
      </c>
    </row>
    <row r="139" spans="1:2" ht="11.1" customHeight="1" x14ac:dyDescent="0.2">
      <c r="A139" s="37" t="s">
        <v>297</v>
      </c>
      <c r="B139" s="17">
        <v>9966.58</v>
      </c>
    </row>
    <row r="140" spans="1:2" ht="11.1" customHeight="1" x14ac:dyDescent="0.2">
      <c r="A140" s="37" t="s">
        <v>161</v>
      </c>
      <c r="B140" s="17">
        <v>7472.08</v>
      </c>
    </row>
    <row r="141" spans="1:2" ht="11.1" customHeight="1" x14ac:dyDescent="0.2">
      <c r="A141" s="37" t="s">
        <v>563</v>
      </c>
      <c r="B141" s="17">
        <v>7568</v>
      </c>
    </row>
    <row r="142" spans="1:2" ht="11.1" customHeight="1" x14ac:dyDescent="0.2">
      <c r="A142" s="37" t="s">
        <v>231</v>
      </c>
      <c r="B142" s="17">
        <v>5588</v>
      </c>
    </row>
    <row r="143" spans="1:2" ht="11.1" customHeight="1" x14ac:dyDescent="0.2">
      <c r="A143" s="37" t="s">
        <v>86</v>
      </c>
      <c r="B143" s="17">
        <v>8109.2</v>
      </c>
    </row>
    <row r="144" spans="1:2" ht="11.1" customHeight="1" x14ac:dyDescent="0.2">
      <c r="A144" s="37" t="s">
        <v>232</v>
      </c>
      <c r="B144" s="17">
        <v>6056.19</v>
      </c>
    </row>
    <row r="145" spans="1:2" ht="11.1" customHeight="1" x14ac:dyDescent="0.2">
      <c r="A145" s="37" t="s">
        <v>391</v>
      </c>
      <c r="B145" s="17">
        <v>15192.71</v>
      </c>
    </row>
    <row r="146" spans="1:2" ht="11.1" customHeight="1" x14ac:dyDescent="0.2">
      <c r="A146" s="37" t="s">
        <v>368</v>
      </c>
      <c r="B146" s="17">
        <v>9638.2000000000007</v>
      </c>
    </row>
    <row r="147" spans="1:2" ht="11.1" customHeight="1" x14ac:dyDescent="0.2">
      <c r="A147" s="37" t="s">
        <v>512</v>
      </c>
      <c r="B147" s="17">
        <v>4783.8999999999996</v>
      </c>
    </row>
    <row r="148" spans="1:2" ht="11.1" customHeight="1" x14ac:dyDescent="0.2">
      <c r="A148" s="37" t="s">
        <v>233</v>
      </c>
      <c r="B148" s="17">
        <v>5842.73</v>
      </c>
    </row>
    <row r="149" spans="1:2" ht="11.1" customHeight="1" x14ac:dyDescent="0.2">
      <c r="A149" s="37" t="s">
        <v>159</v>
      </c>
      <c r="B149" s="17">
        <v>8047.6</v>
      </c>
    </row>
    <row r="150" spans="1:2" ht="11.1" customHeight="1" x14ac:dyDescent="0.2">
      <c r="A150" s="37" t="s">
        <v>173</v>
      </c>
      <c r="B150" s="17">
        <v>8030</v>
      </c>
    </row>
    <row r="151" spans="1:2" ht="11.1" customHeight="1" x14ac:dyDescent="0.2">
      <c r="A151" s="37" t="s">
        <v>220</v>
      </c>
      <c r="B151" s="16">
        <v>476.3</v>
      </c>
    </row>
    <row r="152" spans="1:2" ht="11.1" customHeight="1" x14ac:dyDescent="0.2">
      <c r="A152" s="37" t="s">
        <v>234</v>
      </c>
      <c r="B152" s="17">
        <v>3833.5</v>
      </c>
    </row>
    <row r="153" spans="1:2" ht="11.1" customHeight="1" x14ac:dyDescent="0.2">
      <c r="A153" s="37" t="s">
        <v>235</v>
      </c>
      <c r="B153" s="17">
        <v>6756.75</v>
      </c>
    </row>
    <row r="154" spans="1:2" ht="11.1" customHeight="1" x14ac:dyDescent="0.2">
      <c r="A154" s="37" t="s">
        <v>340</v>
      </c>
      <c r="B154" s="17">
        <v>9900</v>
      </c>
    </row>
    <row r="155" spans="1:2" ht="11.1" customHeight="1" x14ac:dyDescent="0.2">
      <c r="A155" s="37" t="s">
        <v>536</v>
      </c>
      <c r="B155" s="17">
        <v>3850</v>
      </c>
    </row>
    <row r="156" spans="1:2" ht="11.1" customHeight="1" x14ac:dyDescent="0.2">
      <c r="A156" s="37" t="s">
        <v>87</v>
      </c>
      <c r="B156" s="17">
        <v>5625.68</v>
      </c>
    </row>
    <row r="157" spans="1:2" ht="11.1" customHeight="1" x14ac:dyDescent="0.2">
      <c r="A157" s="37" t="s">
        <v>216</v>
      </c>
      <c r="B157" s="17">
        <v>7606.64</v>
      </c>
    </row>
    <row r="158" spans="1:2" ht="11.1" customHeight="1" x14ac:dyDescent="0.2">
      <c r="A158" s="37" t="s">
        <v>467</v>
      </c>
      <c r="B158" s="17">
        <v>37246.07</v>
      </c>
    </row>
    <row r="159" spans="1:2" ht="11.1" customHeight="1" x14ac:dyDescent="0.2">
      <c r="A159" s="37" t="s">
        <v>604</v>
      </c>
      <c r="B159" s="17">
        <v>8713.65</v>
      </c>
    </row>
    <row r="160" spans="1:2" ht="11.1" customHeight="1" x14ac:dyDescent="0.2">
      <c r="A160" s="37" t="s">
        <v>122</v>
      </c>
      <c r="B160" s="17">
        <v>34063.199999999997</v>
      </c>
    </row>
    <row r="161" spans="1:2" ht="11.1" customHeight="1" x14ac:dyDescent="0.2">
      <c r="A161" s="37" t="s">
        <v>571</v>
      </c>
      <c r="B161" s="17">
        <v>10243.200000000001</v>
      </c>
    </row>
    <row r="162" spans="1:2" ht="11.1" customHeight="1" x14ac:dyDescent="0.2">
      <c r="A162" s="37" t="s">
        <v>395</v>
      </c>
      <c r="B162" s="17">
        <v>7065.88</v>
      </c>
    </row>
    <row r="163" spans="1:2" ht="11.1" customHeight="1" x14ac:dyDescent="0.2">
      <c r="A163" s="37" t="s">
        <v>602</v>
      </c>
      <c r="B163" s="17">
        <v>41813.199999999997</v>
      </c>
    </row>
    <row r="164" spans="1:2" ht="11.1" customHeight="1" x14ac:dyDescent="0.2">
      <c r="A164" s="37" t="s">
        <v>144</v>
      </c>
      <c r="B164" s="17">
        <v>7416.34</v>
      </c>
    </row>
    <row r="165" spans="1:2" ht="11.1" customHeight="1" x14ac:dyDescent="0.2">
      <c r="A165" s="37" t="s">
        <v>597</v>
      </c>
      <c r="B165" s="17">
        <v>14038.35</v>
      </c>
    </row>
    <row r="166" spans="1:2" ht="11.1" customHeight="1" x14ac:dyDescent="0.2">
      <c r="A166" s="37" t="s">
        <v>469</v>
      </c>
      <c r="B166" s="17">
        <v>1824.35</v>
      </c>
    </row>
    <row r="167" spans="1:2" ht="11.1" customHeight="1" x14ac:dyDescent="0.2">
      <c r="A167" s="37" t="s">
        <v>312</v>
      </c>
      <c r="B167" s="17">
        <v>6063.2</v>
      </c>
    </row>
    <row r="168" spans="1:2" ht="11.1" customHeight="1" x14ac:dyDescent="0.2">
      <c r="A168" s="37" t="s">
        <v>236</v>
      </c>
      <c r="B168" s="17">
        <v>6087.4</v>
      </c>
    </row>
    <row r="169" spans="1:2" ht="11.1" customHeight="1" x14ac:dyDescent="0.2">
      <c r="A169" s="37" t="s">
        <v>428</v>
      </c>
      <c r="B169" s="17">
        <v>14151.91</v>
      </c>
    </row>
    <row r="170" spans="1:2" ht="11.1" customHeight="1" x14ac:dyDescent="0.2">
      <c r="A170" s="37" t="s">
        <v>194</v>
      </c>
      <c r="B170" s="17">
        <v>11519.64</v>
      </c>
    </row>
    <row r="171" spans="1:2" ht="11.1" customHeight="1" x14ac:dyDescent="0.2">
      <c r="A171" s="37" t="s">
        <v>289</v>
      </c>
      <c r="B171" s="17">
        <v>17020.259999999998</v>
      </c>
    </row>
    <row r="172" spans="1:2" ht="11.1" customHeight="1" x14ac:dyDescent="0.2">
      <c r="A172" s="37" t="s">
        <v>403</v>
      </c>
      <c r="B172" s="17">
        <v>9862.6</v>
      </c>
    </row>
    <row r="173" spans="1:2" ht="11.1" customHeight="1" x14ac:dyDescent="0.2">
      <c r="A173" s="37" t="s">
        <v>237</v>
      </c>
      <c r="B173" s="17">
        <v>1610.4</v>
      </c>
    </row>
    <row r="174" spans="1:2" ht="11.1" customHeight="1" x14ac:dyDescent="0.2">
      <c r="A174" s="37" t="s">
        <v>106</v>
      </c>
      <c r="B174" s="17">
        <v>4946.01</v>
      </c>
    </row>
    <row r="175" spans="1:2" ht="11.1" customHeight="1" x14ac:dyDescent="0.2">
      <c r="A175" s="37" t="s">
        <v>164</v>
      </c>
      <c r="B175" s="17">
        <v>17800.2</v>
      </c>
    </row>
    <row r="176" spans="1:2" ht="11.1" customHeight="1" x14ac:dyDescent="0.2">
      <c r="A176" s="37" t="s">
        <v>78</v>
      </c>
      <c r="B176" s="17">
        <v>6218.03</v>
      </c>
    </row>
    <row r="177" spans="1:2" ht="11.1" customHeight="1" x14ac:dyDescent="0.2">
      <c r="A177" s="37" t="s">
        <v>290</v>
      </c>
      <c r="B177" s="16">
        <v>687.5</v>
      </c>
    </row>
    <row r="178" spans="1:2" ht="11.1" customHeight="1" x14ac:dyDescent="0.2">
      <c r="A178" s="37" t="s">
        <v>413</v>
      </c>
      <c r="B178" s="17">
        <v>21105.57</v>
      </c>
    </row>
    <row r="179" spans="1:2" ht="11.1" customHeight="1" x14ac:dyDescent="0.2">
      <c r="A179" s="37" t="s">
        <v>404</v>
      </c>
      <c r="B179" s="17">
        <v>7218.75</v>
      </c>
    </row>
    <row r="180" spans="1:2" ht="11.1" customHeight="1" x14ac:dyDescent="0.2">
      <c r="A180" s="37" t="s">
        <v>470</v>
      </c>
      <c r="B180" s="17">
        <v>2062.5</v>
      </c>
    </row>
    <row r="181" spans="1:2" ht="11.1" customHeight="1" x14ac:dyDescent="0.2">
      <c r="A181" s="37" t="s">
        <v>471</v>
      </c>
      <c r="B181" s="17">
        <v>4699.6099999999997</v>
      </c>
    </row>
    <row r="182" spans="1:2" ht="11.1" customHeight="1" x14ac:dyDescent="0.2">
      <c r="A182" s="37" t="s">
        <v>386</v>
      </c>
      <c r="B182" s="17">
        <v>20905.47</v>
      </c>
    </row>
    <row r="183" spans="1:2" ht="11.1" customHeight="1" x14ac:dyDescent="0.2">
      <c r="A183" s="37" t="s">
        <v>145</v>
      </c>
      <c r="B183" s="17">
        <v>7664.8</v>
      </c>
    </row>
    <row r="184" spans="1:2" ht="11.1" customHeight="1" x14ac:dyDescent="0.2">
      <c r="A184" s="37" t="s">
        <v>497</v>
      </c>
      <c r="B184" s="16">
        <v>378.95</v>
      </c>
    </row>
    <row r="185" spans="1:2" ht="11.1" customHeight="1" x14ac:dyDescent="0.2">
      <c r="A185" s="37" t="s">
        <v>439</v>
      </c>
      <c r="B185" s="17">
        <v>1910.29</v>
      </c>
    </row>
    <row r="186" spans="1:2" ht="11.1" customHeight="1" x14ac:dyDescent="0.2">
      <c r="A186" s="37" t="s">
        <v>174</v>
      </c>
      <c r="B186" s="17">
        <v>8162</v>
      </c>
    </row>
    <row r="187" spans="1:2" ht="11.1" customHeight="1" x14ac:dyDescent="0.2">
      <c r="A187" s="37" t="s">
        <v>276</v>
      </c>
      <c r="B187" s="17">
        <v>14416.07</v>
      </c>
    </row>
    <row r="188" spans="1:2" ht="11.1" customHeight="1" x14ac:dyDescent="0.2">
      <c r="A188" s="37" t="s">
        <v>238</v>
      </c>
      <c r="B188" s="17">
        <v>8560.6200000000008</v>
      </c>
    </row>
    <row r="189" spans="1:2" ht="11.1" customHeight="1" x14ac:dyDescent="0.2">
      <c r="A189" s="37" t="s">
        <v>313</v>
      </c>
      <c r="B189" s="16">
        <v>343.75</v>
      </c>
    </row>
    <row r="190" spans="1:2" ht="11.1" customHeight="1" x14ac:dyDescent="0.2">
      <c r="A190" s="37" t="s">
        <v>474</v>
      </c>
      <c r="B190" s="17">
        <v>5778.51</v>
      </c>
    </row>
    <row r="191" spans="1:2" ht="11.1" customHeight="1" x14ac:dyDescent="0.2">
      <c r="A191" s="37" t="s">
        <v>416</v>
      </c>
      <c r="B191" s="16">
        <v>378.95</v>
      </c>
    </row>
    <row r="192" spans="1:2" ht="11.1" customHeight="1" x14ac:dyDescent="0.2">
      <c r="A192" s="37" t="s">
        <v>475</v>
      </c>
      <c r="B192" s="17">
        <v>3336.03</v>
      </c>
    </row>
    <row r="193" spans="1:2" ht="11.1" customHeight="1" x14ac:dyDescent="0.2">
      <c r="A193" s="37" t="s">
        <v>123</v>
      </c>
      <c r="B193" s="17">
        <v>14863.2</v>
      </c>
    </row>
    <row r="194" spans="1:2" ht="11.1" customHeight="1" x14ac:dyDescent="0.2">
      <c r="A194" s="37" t="s">
        <v>476</v>
      </c>
      <c r="B194" s="17">
        <v>17239.79</v>
      </c>
    </row>
    <row r="195" spans="1:2" ht="11.1" customHeight="1" x14ac:dyDescent="0.2">
      <c r="A195" s="37" t="s">
        <v>239</v>
      </c>
      <c r="B195" s="17">
        <v>6028</v>
      </c>
    </row>
    <row r="196" spans="1:2" ht="11.1" customHeight="1" x14ac:dyDescent="0.2">
      <c r="A196" s="37" t="s">
        <v>314</v>
      </c>
      <c r="B196" s="16">
        <v>312.39999999999998</v>
      </c>
    </row>
    <row r="197" spans="1:2" ht="11.1" customHeight="1" x14ac:dyDescent="0.2">
      <c r="A197" s="37" t="s">
        <v>291</v>
      </c>
      <c r="B197" s="17">
        <v>2927.66</v>
      </c>
    </row>
    <row r="198" spans="1:2" ht="11.1" customHeight="1" x14ac:dyDescent="0.2">
      <c r="A198" s="37" t="s">
        <v>98</v>
      </c>
      <c r="B198" s="17">
        <v>11140.8</v>
      </c>
    </row>
    <row r="199" spans="1:2" ht="11.1" customHeight="1" x14ac:dyDescent="0.2">
      <c r="A199" s="37" t="s">
        <v>417</v>
      </c>
      <c r="B199" s="17">
        <v>7081.8</v>
      </c>
    </row>
    <row r="200" spans="1:2" ht="11.1" customHeight="1" x14ac:dyDescent="0.2">
      <c r="A200" s="37" t="s">
        <v>240</v>
      </c>
      <c r="B200" s="17">
        <v>10414.15</v>
      </c>
    </row>
    <row r="201" spans="1:2" ht="11.1" customHeight="1" x14ac:dyDescent="0.2">
      <c r="A201" s="37" t="s">
        <v>520</v>
      </c>
      <c r="B201" s="16">
        <v>825</v>
      </c>
    </row>
    <row r="202" spans="1:2" ht="11.1" customHeight="1" x14ac:dyDescent="0.2">
      <c r="A202" s="37" t="s">
        <v>292</v>
      </c>
      <c r="B202" s="17">
        <v>13843.88</v>
      </c>
    </row>
    <row r="203" spans="1:2" ht="11.1" customHeight="1" x14ac:dyDescent="0.2">
      <c r="A203" s="37" t="s">
        <v>350</v>
      </c>
      <c r="B203" s="17">
        <v>8866</v>
      </c>
    </row>
    <row r="204" spans="1:2" ht="11.1" customHeight="1" x14ac:dyDescent="0.2">
      <c r="A204" s="37" t="s">
        <v>399</v>
      </c>
      <c r="B204" s="17">
        <v>19960.599999999999</v>
      </c>
    </row>
    <row r="205" spans="1:2" ht="11.1" customHeight="1" x14ac:dyDescent="0.2">
      <c r="A205" s="37" t="s">
        <v>478</v>
      </c>
      <c r="B205" s="17">
        <v>5754.79</v>
      </c>
    </row>
    <row r="206" spans="1:2" ht="11.1" customHeight="1" x14ac:dyDescent="0.2">
      <c r="A206" s="37" t="s">
        <v>498</v>
      </c>
      <c r="B206" s="17">
        <v>3410.55</v>
      </c>
    </row>
    <row r="207" spans="1:2" ht="11.1" customHeight="1" x14ac:dyDescent="0.2">
      <c r="A207" s="37" t="s">
        <v>351</v>
      </c>
      <c r="B207" s="17">
        <v>9027.26</v>
      </c>
    </row>
    <row r="208" spans="1:2" ht="11.1" customHeight="1" x14ac:dyDescent="0.2">
      <c r="A208" s="37" t="s">
        <v>618</v>
      </c>
      <c r="B208" s="17">
        <v>12405.56</v>
      </c>
    </row>
    <row r="209" spans="1:2" ht="11.1" customHeight="1" x14ac:dyDescent="0.2">
      <c r="A209" s="37" t="s">
        <v>241</v>
      </c>
      <c r="B209" s="17">
        <v>2042.15</v>
      </c>
    </row>
    <row r="210" spans="1:2" ht="11.1" customHeight="1" x14ac:dyDescent="0.2">
      <c r="A210" s="37" t="s">
        <v>525</v>
      </c>
      <c r="B210" s="17">
        <v>2170.31</v>
      </c>
    </row>
    <row r="211" spans="1:2" ht="11.1" customHeight="1" x14ac:dyDescent="0.2">
      <c r="A211" s="37" t="s">
        <v>116</v>
      </c>
      <c r="B211" s="17">
        <v>9662.17</v>
      </c>
    </row>
    <row r="212" spans="1:2" ht="11.1" customHeight="1" x14ac:dyDescent="0.2">
      <c r="A212" s="37" t="s">
        <v>242</v>
      </c>
      <c r="B212" s="16">
        <v>687.5</v>
      </c>
    </row>
    <row r="213" spans="1:2" ht="11.1" customHeight="1" x14ac:dyDescent="0.2">
      <c r="A213" s="37" t="s">
        <v>63</v>
      </c>
      <c r="B213" s="16">
        <v>653.95000000000005</v>
      </c>
    </row>
    <row r="214" spans="1:2" ht="11.1" customHeight="1" x14ac:dyDescent="0.2">
      <c r="A214" s="37" t="s">
        <v>479</v>
      </c>
      <c r="B214" s="17">
        <v>4904.3500000000004</v>
      </c>
    </row>
    <row r="215" spans="1:2" ht="11.1" customHeight="1" x14ac:dyDescent="0.2">
      <c r="A215" s="37" t="s">
        <v>293</v>
      </c>
      <c r="B215" s="17">
        <v>2998.22</v>
      </c>
    </row>
    <row r="216" spans="1:2" ht="11.1" customHeight="1" x14ac:dyDescent="0.2">
      <c r="A216" s="37" t="s">
        <v>480</v>
      </c>
      <c r="B216" s="17">
        <v>6063.2</v>
      </c>
    </row>
    <row r="217" spans="1:2" ht="11.1" customHeight="1" x14ac:dyDescent="0.2">
      <c r="A217" s="37" t="s">
        <v>641</v>
      </c>
      <c r="B217" s="17">
        <v>11906.4</v>
      </c>
    </row>
    <row r="218" spans="1:2" ht="11.1" customHeight="1" x14ac:dyDescent="0.2">
      <c r="A218" s="37" t="s">
        <v>353</v>
      </c>
      <c r="B218" s="17">
        <v>12654.18</v>
      </c>
    </row>
    <row r="219" spans="1:2" ht="11.1" customHeight="1" x14ac:dyDescent="0.2">
      <c r="A219" s="37" t="s">
        <v>418</v>
      </c>
      <c r="B219" s="17">
        <v>6091.8</v>
      </c>
    </row>
    <row r="220" spans="1:2" ht="11.1" customHeight="1" x14ac:dyDescent="0.2">
      <c r="A220" s="37" t="s">
        <v>180</v>
      </c>
      <c r="B220" s="17">
        <v>12507</v>
      </c>
    </row>
    <row r="221" spans="1:2" ht="11.1" customHeight="1" x14ac:dyDescent="0.2">
      <c r="A221" s="37" t="s">
        <v>294</v>
      </c>
      <c r="B221" s="17">
        <v>2218.84</v>
      </c>
    </row>
    <row r="222" spans="1:2" ht="11.1" customHeight="1" x14ac:dyDescent="0.2">
      <c r="A222" s="37" t="s">
        <v>354</v>
      </c>
      <c r="B222" s="17">
        <v>9833.1200000000008</v>
      </c>
    </row>
    <row r="223" spans="1:2" ht="11.1" customHeight="1" x14ac:dyDescent="0.2">
      <c r="A223" s="37" t="s">
        <v>153</v>
      </c>
      <c r="B223" s="17">
        <v>9000.2000000000007</v>
      </c>
    </row>
    <row r="224" spans="1:2" ht="11.1" customHeight="1" x14ac:dyDescent="0.2">
      <c r="A224" s="37" t="s">
        <v>330</v>
      </c>
      <c r="B224" s="16">
        <v>577.28</v>
      </c>
    </row>
    <row r="225" spans="1:2" ht="11.1" customHeight="1" x14ac:dyDescent="0.2">
      <c r="A225" s="37" t="s">
        <v>184</v>
      </c>
      <c r="B225" s="17">
        <v>5978.03</v>
      </c>
    </row>
    <row r="226" spans="1:2" ht="11.1" customHeight="1" x14ac:dyDescent="0.2">
      <c r="A226" s="37" t="s">
        <v>243</v>
      </c>
      <c r="B226" s="17">
        <v>8893.76</v>
      </c>
    </row>
    <row r="227" spans="1:2" ht="11.1" customHeight="1" x14ac:dyDescent="0.2">
      <c r="A227" s="37" t="s">
        <v>559</v>
      </c>
      <c r="B227" s="17">
        <v>8703.2000000000007</v>
      </c>
    </row>
    <row r="228" spans="1:2" ht="11.1" customHeight="1" x14ac:dyDescent="0.2">
      <c r="A228" s="37" t="s">
        <v>73</v>
      </c>
      <c r="B228" s="17">
        <v>4149.2</v>
      </c>
    </row>
    <row r="229" spans="1:2" ht="11.1" customHeight="1" x14ac:dyDescent="0.2">
      <c r="A229" s="37" t="s">
        <v>141</v>
      </c>
      <c r="B229" s="17">
        <v>7680.2</v>
      </c>
    </row>
    <row r="230" spans="1:2" ht="11.1" customHeight="1" x14ac:dyDescent="0.2">
      <c r="A230" s="37" t="s">
        <v>499</v>
      </c>
      <c r="B230" s="17">
        <v>6028</v>
      </c>
    </row>
    <row r="231" spans="1:2" ht="11.1" customHeight="1" x14ac:dyDescent="0.2">
      <c r="A231" s="37" t="s">
        <v>244</v>
      </c>
      <c r="B231" s="17">
        <v>4468.75</v>
      </c>
    </row>
    <row r="232" spans="1:2" ht="11.1" customHeight="1" x14ac:dyDescent="0.2">
      <c r="A232" s="37" t="s">
        <v>505</v>
      </c>
      <c r="B232" s="16">
        <v>429</v>
      </c>
    </row>
    <row r="233" spans="1:2" ht="11.1" customHeight="1" x14ac:dyDescent="0.2">
      <c r="A233" s="37" t="s">
        <v>387</v>
      </c>
      <c r="B233" s="17">
        <v>8702.39</v>
      </c>
    </row>
    <row r="234" spans="1:2" ht="11.1" customHeight="1" x14ac:dyDescent="0.2">
      <c r="A234" s="37" t="s">
        <v>201</v>
      </c>
      <c r="B234" s="17">
        <v>9440.5300000000007</v>
      </c>
    </row>
    <row r="235" spans="1:2" ht="11.1" customHeight="1" x14ac:dyDescent="0.2">
      <c r="A235" s="37" t="s">
        <v>315</v>
      </c>
      <c r="B235" s="17">
        <v>2062.5</v>
      </c>
    </row>
    <row r="236" spans="1:2" ht="11.1" customHeight="1" x14ac:dyDescent="0.2">
      <c r="A236" s="37" t="s">
        <v>366</v>
      </c>
      <c r="B236" s="17">
        <v>8503.83</v>
      </c>
    </row>
    <row r="237" spans="1:2" ht="11.1" customHeight="1" x14ac:dyDescent="0.2">
      <c r="A237" s="37" t="s">
        <v>433</v>
      </c>
      <c r="B237" s="17">
        <v>8654.2999999999993</v>
      </c>
    </row>
    <row r="238" spans="1:2" ht="11.1" customHeight="1" x14ac:dyDescent="0.2">
      <c r="A238" s="37" t="s">
        <v>342</v>
      </c>
      <c r="B238" s="17">
        <v>14081.64</v>
      </c>
    </row>
    <row r="239" spans="1:2" ht="11.1" customHeight="1" x14ac:dyDescent="0.2">
      <c r="A239" s="37" t="s">
        <v>64</v>
      </c>
      <c r="B239" s="17">
        <v>16114.42</v>
      </c>
    </row>
    <row r="240" spans="1:2" ht="11.1" customHeight="1" x14ac:dyDescent="0.2">
      <c r="A240" s="37" t="s">
        <v>543</v>
      </c>
      <c r="B240" s="17">
        <v>4241.6000000000004</v>
      </c>
    </row>
    <row r="241" spans="1:2" ht="11.1" customHeight="1" x14ac:dyDescent="0.2">
      <c r="A241" s="37" t="s">
        <v>79</v>
      </c>
      <c r="B241" s="17">
        <v>5736.12</v>
      </c>
    </row>
    <row r="242" spans="1:2" ht="11.1" customHeight="1" x14ac:dyDescent="0.2">
      <c r="A242" s="37" t="s">
        <v>451</v>
      </c>
      <c r="B242" s="17">
        <v>6600</v>
      </c>
    </row>
    <row r="243" spans="1:2" ht="11.1" customHeight="1" x14ac:dyDescent="0.2">
      <c r="A243" s="37" t="s">
        <v>434</v>
      </c>
      <c r="B243" s="17">
        <v>19504.78</v>
      </c>
    </row>
    <row r="244" spans="1:2" ht="11.1" customHeight="1" x14ac:dyDescent="0.2">
      <c r="A244" s="37" t="s">
        <v>483</v>
      </c>
      <c r="B244" s="17">
        <v>5457.03</v>
      </c>
    </row>
    <row r="245" spans="1:2" ht="11.1" customHeight="1" x14ac:dyDescent="0.2">
      <c r="A245" s="37" t="s">
        <v>88</v>
      </c>
      <c r="B245" s="17">
        <v>7317.22</v>
      </c>
    </row>
    <row r="246" spans="1:2" ht="11.1" customHeight="1" x14ac:dyDescent="0.2">
      <c r="A246" s="37" t="s">
        <v>138</v>
      </c>
      <c r="B246" s="17">
        <v>12938.2</v>
      </c>
    </row>
    <row r="247" spans="1:2" ht="11.1" customHeight="1" x14ac:dyDescent="0.2">
      <c r="A247" s="37" t="s">
        <v>74</v>
      </c>
      <c r="B247" s="17">
        <v>4149.2</v>
      </c>
    </row>
    <row r="248" spans="1:2" ht="11.1" customHeight="1" x14ac:dyDescent="0.2">
      <c r="A248" s="37" t="s">
        <v>388</v>
      </c>
      <c r="B248" s="17">
        <v>14188.11</v>
      </c>
    </row>
    <row r="249" spans="1:2" ht="11.1" customHeight="1" x14ac:dyDescent="0.2">
      <c r="A249" s="37" t="s">
        <v>552</v>
      </c>
      <c r="B249" s="17">
        <v>9541.4</v>
      </c>
    </row>
    <row r="250" spans="1:2" ht="11.1" customHeight="1" x14ac:dyDescent="0.2">
      <c r="A250" s="37" t="s">
        <v>581</v>
      </c>
      <c r="B250" s="17">
        <v>4712.3999999999996</v>
      </c>
    </row>
    <row r="251" spans="1:2" ht="11.1" customHeight="1" x14ac:dyDescent="0.2">
      <c r="A251" s="37" t="s">
        <v>254</v>
      </c>
      <c r="B251" s="17">
        <v>6717.15</v>
      </c>
    </row>
    <row r="252" spans="1:2" ht="11.1" customHeight="1" x14ac:dyDescent="0.2">
      <c r="A252" s="37" t="s">
        <v>245</v>
      </c>
      <c r="B252" s="17">
        <v>4018.44</v>
      </c>
    </row>
    <row r="253" spans="1:2" ht="11.1" customHeight="1" x14ac:dyDescent="0.2">
      <c r="A253" s="37" t="s">
        <v>246</v>
      </c>
      <c r="B253" s="17">
        <v>6471.3</v>
      </c>
    </row>
    <row r="254" spans="1:2" ht="11.1" customHeight="1" x14ac:dyDescent="0.2">
      <c r="A254" s="37" t="s">
        <v>142</v>
      </c>
      <c r="B254" s="17">
        <v>7464.6</v>
      </c>
    </row>
    <row r="255" spans="1:2" ht="11.1" customHeight="1" x14ac:dyDescent="0.2">
      <c r="A255" s="37" t="s">
        <v>621</v>
      </c>
      <c r="B255" s="17">
        <v>11568.7</v>
      </c>
    </row>
    <row r="256" spans="1:2" ht="11.1" customHeight="1" x14ac:dyDescent="0.2">
      <c r="A256" s="37" t="s">
        <v>269</v>
      </c>
      <c r="B256" s="17">
        <v>7253.4</v>
      </c>
    </row>
    <row r="257" spans="1:2" ht="11.1" customHeight="1" x14ac:dyDescent="0.2">
      <c r="A257" s="37" t="s">
        <v>484</v>
      </c>
      <c r="B257" s="17">
        <v>17491.38</v>
      </c>
    </row>
    <row r="258" spans="1:2" ht="11.1" customHeight="1" x14ac:dyDescent="0.2">
      <c r="A258" s="37" t="s">
        <v>506</v>
      </c>
      <c r="B258" s="17">
        <v>15241.95</v>
      </c>
    </row>
    <row r="259" spans="1:2" ht="11.1" customHeight="1" x14ac:dyDescent="0.2">
      <c r="A259" s="37" t="s">
        <v>619</v>
      </c>
      <c r="B259" s="17">
        <v>12440.76</v>
      </c>
    </row>
    <row r="260" spans="1:2" ht="11.1" customHeight="1" x14ac:dyDescent="0.2">
      <c r="A260" s="37" t="s">
        <v>632</v>
      </c>
      <c r="B260" s="17">
        <v>6913.5</v>
      </c>
    </row>
    <row r="261" spans="1:2" ht="11.1" customHeight="1" x14ac:dyDescent="0.2">
      <c r="A261" s="37" t="s">
        <v>500</v>
      </c>
      <c r="B261" s="17">
        <v>5992.8</v>
      </c>
    </row>
    <row r="262" spans="1:2" ht="11.1" customHeight="1" x14ac:dyDescent="0.2">
      <c r="A262" s="37" t="s">
        <v>247</v>
      </c>
      <c r="B262" s="17">
        <v>5500</v>
      </c>
    </row>
    <row r="263" spans="1:2" ht="11.1" customHeight="1" x14ac:dyDescent="0.2">
      <c r="A263" s="37" t="s">
        <v>419</v>
      </c>
      <c r="B263" s="17">
        <v>30770.77</v>
      </c>
    </row>
    <row r="264" spans="1:2" ht="11.1" customHeight="1" x14ac:dyDescent="0.2">
      <c r="A264" s="37" t="s">
        <v>485</v>
      </c>
      <c r="B264" s="17">
        <v>5500</v>
      </c>
    </row>
    <row r="265" spans="1:2" ht="11.1" customHeight="1" x14ac:dyDescent="0.2">
      <c r="A265" s="37" t="s">
        <v>332</v>
      </c>
      <c r="B265" s="17">
        <v>11550</v>
      </c>
    </row>
    <row r="266" spans="1:2" ht="11.1" customHeight="1" x14ac:dyDescent="0.2">
      <c r="A266" s="37" t="s">
        <v>318</v>
      </c>
      <c r="B266" s="16">
        <v>211.2</v>
      </c>
    </row>
    <row r="267" spans="1:2" ht="11.1" customHeight="1" x14ac:dyDescent="0.2">
      <c r="A267" s="37" t="s">
        <v>440</v>
      </c>
      <c r="B267" s="17">
        <v>5955.57</v>
      </c>
    </row>
    <row r="268" spans="1:2" ht="11.1" customHeight="1" x14ac:dyDescent="0.2">
      <c r="A268" s="37" t="s">
        <v>171</v>
      </c>
      <c r="B268" s="17">
        <v>8637.2000000000007</v>
      </c>
    </row>
    <row r="269" spans="1:2" ht="11.1" customHeight="1" x14ac:dyDescent="0.2">
      <c r="A269" s="37" t="s">
        <v>99</v>
      </c>
      <c r="B269" s="17">
        <v>7632.9</v>
      </c>
    </row>
    <row r="270" spans="1:2" ht="11.1" customHeight="1" x14ac:dyDescent="0.2">
      <c r="A270" s="37" t="s">
        <v>564</v>
      </c>
      <c r="B270" s="17">
        <v>7462.4</v>
      </c>
    </row>
    <row r="271" spans="1:2" ht="11.1" customHeight="1" x14ac:dyDescent="0.2">
      <c r="A271" s="37" t="s">
        <v>248</v>
      </c>
      <c r="B271" s="17">
        <v>5500</v>
      </c>
    </row>
    <row r="272" spans="1:2" ht="11.1" customHeight="1" x14ac:dyDescent="0.2">
      <c r="A272" s="37" t="s">
        <v>156</v>
      </c>
      <c r="B272" s="17">
        <v>11666.6</v>
      </c>
    </row>
    <row r="273" spans="1:2" ht="11.1" customHeight="1" x14ac:dyDescent="0.2">
      <c r="A273" s="37" t="s">
        <v>178</v>
      </c>
      <c r="B273" s="17">
        <v>8948.5</v>
      </c>
    </row>
    <row r="274" spans="1:2" ht="11.1" customHeight="1" x14ac:dyDescent="0.2">
      <c r="A274" s="37" t="s">
        <v>168</v>
      </c>
      <c r="B274" s="17">
        <v>3586</v>
      </c>
    </row>
    <row r="275" spans="1:2" ht="11.1" customHeight="1" x14ac:dyDescent="0.2">
      <c r="A275" s="37" t="s">
        <v>441</v>
      </c>
      <c r="B275" s="17">
        <v>6074.5</v>
      </c>
    </row>
    <row r="276" spans="1:2" ht="11.1" customHeight="1" x14ac:dyDescent="0.2">
      <c r="A276" s="37" t="s">
        <v>319</v>
      </c>
      <c r="B276" s="16">
        <v>343.75</v>
      </c>
    </row>
    <row r="277" spans="1:2" ht="11.1" customHeight="1" x14ac:dyDescent="0.2">
      <c r="A277" s="37" t="s">
        <v>526</v>
      </c>
      <c r="B277" s="17">
        <v>15282.23</v>
      </c>
    </row>
    <row r="278" spans="1:2" ht="11.1" customHeight="1" x14ac:dyDescent="0.2">
      <c r="A278" s="37" t="s">
        <v>256</v>
      </c>
      <c r="B278" s="17">
        <v>4910.95</v>
      </c>
    </row>
    <row r="279" spans="1:2" ht="11.1" customHeight="1" x14ac:dyDescent="0.2">
      <c r="A279" s="37" t="s">
        <v>361</v>
      </c>
      <c r="B279" s="17">
        <v>12425.43</v>
      </c>
    </row>
    <row r="280" spans="1:2" ht="11.1" customHeight="1" x14ac:dyDescent="0.2">
      <c r="A280" s="37" t="s">
        <v>642</v>
      </c>
      <c r="B280" s="17">
        <v>11933.28</v>
      </c>
    </row>
    <row r="281" spans="1:2" ht="11.1" customHeight="1" x14ac:dyDescent="0.2">
      <c r="A281" s="37" t="s">
        <v>211</v>
      </c>
      <c r="B281" s="17">
        <v>7336.27</v>
      </c>
    </row>
    <row r="282" spans="1:2" ht="11.1" customHeight="1" x14ac:dyDescent="0.2">
      <c r="A282" s="37" t="s">
        <v>185</v>
      </c>
      <c r="B282" s="17">
        <v>14452.02</v>
      </c>
    </row>
    <row r="283" spans="1:2" ht="11.1" customHeight="1" x14ac:dyDescent="0.2">
      <c r="A283" s="37" t="s">
        <v>192</v>
      </c>
      <c r="B283" s="17">
        <v>6859.6</v>
      </c>
    </row>
    <row r="284" spans="1:2" ht="11.1" customHeight="1" x14ac:dyDescent="0.2">
      <c r="A284" s="37" t="s">
        <v>260</v>
      </c>
      <c r="B284" s="17">
        <v>7801.2</v>
      </c>
    </row>
    <row r="285" spans="1:2" ht="11.1" customHeight="1" x14ac:dyDescent="0.2">
      <c r="A285" s="37" t="s">
        <v>262</v>
      </c>
      <c r="B285" s="17">
        <v>17382.2</v>
      </c>
    </row>
    <row r="286" spans="1:2" ht="11.1" customHeight="1" x14ac:dyDescent="0.2">
      <c r="A286" s="37" t="s">
        <v>100</v>
      </c>
      <c r="B286" s="17">
        <v>7438.2</v>
      </c>
    </row>
    <row r="287" spans="1:2" ht="11.1" customHeight="1" x14ac:dyDescent="0.2">
      <c r="A287" s="37" t="s">
        <v>175</v>
      </c>
      <c r="B287" s="17">
        <v>7547.38</v>
      </c>
    </row>
    <row r="288" spans="1:2" ht="11.1" customHeight="1" x14ac:dyDescent="0.2">
      <c r="A288" s="37" t="s">
        <v>620</v>
      </c>
      <c r="B288" s="17">
        <v>10105.19</v>
      </c>
    </row>
    <row r="289" spans="1:2" ht="11.1" customHeight="1" x14ac:dyDescent="0.2">
      <c r="A289" s="37" t="s">
        <v>147</v>
      </c>
      <c r="B289" s="17">
        <v>7554.8</v>
      </c>
    </row>
    <row r="290" spans="1:2" ht="11.1" customHeight="1" x14ac:dyDescent="0.2">
      <c r="A290" s="37" t="s">
        <v>544</v>
      </c>
      <c r="B290" s="17">
        <v>7920</v>
      </c>
    </row>
    <row r="291" spans="1:2" ht="11.1" customHeight="1" x14ac:dyDescent="0.2">
      <c r="A291" s="37" t="s">
        <v>320</v>
      </c>
      <c r="B291" s="17">
        <v>25471.34</v>
      </c>
    </row>
    <row r="292" spans="1:2" ht="11.1" customHeight="1" x14ac:dyDescent="0.2">
      <c r="A292" s="37" t="s">
        <v>392</v>
      </c>
      <c r="B292" s="17">
        <v>5432.74</v>
      </c>
    </row>
    <row r="293" spans="1:2" ht="11.1" customHeight="1" x14ac:dyDescent="0.2">
      <c r="A293" s="37" t="s">
        <v>333</v>
      </c>
      <c r="B293" s="17">
        <v>13200</v>
      </c>
    </row>
    <row r="294" spans="1:2" ht="11.1" customHeight="1" x14ac:dyDescent="0.2">
      <c r="A294" s="37" t="s">
        <v>134</v>
      </c>
      <c r="B294" s="17">
        <v>9075</v>
      </c>
    </row>
    <row r="295" spans="1:2" ht="11.1" customHeight="1" x14ac:dyDescent="0.2">
      <c r="A295" s="37" t="s">
        <v>420</v>
      </c>
      <c r="B295" s="17">
        <v>2212</v>
      </c>
    </row>
    <row r="296" spans="1:2" ht="11.1" customHeight="1" x14ac:dyDescent="0.2">
      <c r="A296" s="37" t="s">
        <v>501</v>
      </c>
      <c r="B296" s="17">
        <v>12698.05</v>
      </c>
    </row>
    <row r="297" spans="1:2" ht="11.1" customHeight="1" x14ac:dyDescent="0.2">
      <c r="A297" s="37" t="s">
        <v>421</v>
      </c>
      <c r="B297" s="17">
        <v>24993.68</v>
      </c>
    </row>
    <row r="298" spans="1:2" ht="11.1" customHeight="1" x14ac:dyDescent="0.2">
      <c r="A298" s="37" t="s">
        <v>545</v>
      </c>
      <c r="B298" s="17">
        <v>12185.53</v>
      </c>
    </row>
    <row r="299" spans="1:2" ht="11.1" customHeight="1" x14ac:dyDescent="0.2">
      <c r="A299" s="37" t="s">
        <v>513</v>
      </c>
      <c r="B299" s="17">
        <v>6635.2</v>
      </c>
    </row>
    <row r="300" spans="1:2" ht="11.1" customHeight="1" x14ac:dyDescent="0.2">
      <c r="A300" s="37" t="s">
        <v>370</v>
      </c>
      <c r="B300" s="17">
        <v>18898.59</v>
      </c>
    </row>
    <row r="301" spans="1:2" ht="11.1" customHeight="1" x14ac:dyDescent="0.2">
      <c r="A301" s="37" t="s">
        <v>249</v>
      </c>
      <c r="B301" s="17">
        <v>5500</v>
      </c>
    </row>
    <row r="302" spans="1:2" ht="11.1" customHeight="1" x14ac:dyDescent="0.2">
      <c r="A302" s="37" t="s">
        <v>588</v>
      </c>
      <c r="B302" s="17">
        <v>7608.59</v>
      </c>
    </row>
    <row r="303" spans="1:2" ht="11.1" customHeight="1" x14ac:dyDescent="0.2">
      <c r="A303" s="37" t="s">
        <v>622</v>
      </c>
      <c r="B303" s="17">
        <v>3982</v>
      </c>
    </row>
    <row r="304" spans="1:2" ht="11.1" customHeight="1" x14ac:dyDescent="0.2">
      <c r="A304" s="37" t="s">
        <v>518</v>
      </c>
      <c r="B304" s="17">
        <v>43157.4</v>
      </c>
    </row>
    <row r="305" spans="1:2" ht="11.1" customHeight="1" x14ac:dyDescent="0.2">
      <c r="A305" s="37" t="s">
        <v>65</v>
      </c>
      <c r="B305" s="17">
        <v>23986.560000000001</v>
      </c>
    </row>
    <row r="306" spans="1:2" ht="11.1" customHeight="1" x14ac:dyDescent="0.2">
      <c r="A306" s="37" t="s">
        <v>610</v>
      </c>
      <c r="B306" s="17">
        <v>10725</v>
      </c>
    </row>
    <row r="307" spans="1:2" ht="11.1" customHeight="1" x14ac:dyDescent="0.2">
      <c r="A307" s="37" t="s">
        <v>356</v>
      </c>
      <c r="B307" s="17">
        <v>8866</v>
      </c>
    </row>
    <row r="308" spans="1:2" ht="11.1" customHeight="1" x14ac:dyDescent="0.2">
      <c r="A308" s="37" t="s">
        <v>125</v>
      </c>
      <c r="B308" s="17">
        <v>14863.2</v>
      </c>
    </row>
    <row r="309" spans="1:2" ht="11.1" customHeight="1" x14ac:dyDescent="0.2">
      <c r="A309" s="37" t="s">
        <v>507</v>
      </c>
      <c r="B309" s="17">
        <v>16656.650000000001</v>
      </c>
    </row>
    <row r="310" spans="1:2" ht="11.1" customHeight="1" x14ac:dyDescent="0.2">
      <c r="A310" s="37" t="s">
        <v>576</v>
      </c>
      <c r="B310" s="17">
        <v>10183.81</v>
      </c>
    </row>
    <row r="311" spans="1:2" ht="11.1" customHeight="1" x14ac:dyDescent="0.2">
      <c r="A311" s="37" t="s">
        <v>508</v>
      </c>
      <c r="B311" s="17">
        <v>8938.8799999999992</v>
      </c>
    </row>
    <row r="312" spans="1:2" ht="11.1" customHeight="1" x14ac:dyDescent="0.2">
      <c r="A312" s="37" t="s">
        <v>422</v>
      </c>
      <c r="B312" s="17">
        <v>29078.86</v>
      </c>
    </row>
    <row r="313" spans="1:2" ht="11.1" customHeight="1" x14ac:dyDescent="0.2">
      <c r="A313" s="37" t="s">
        <v>521</v>
      </c>
      <c r="B313" s="17">
        <v>4751</v>
      </c>
    </row>
    <row r="314" spans="1:2" ht="11.1" customHeight="1" x14ac:dyDescent="0.2">
      <c r="A314" s="37" t="s">
        <v>528</v>
      </c>
      <c r="B314" s="17">
        <v>29202.73</v>
      </c>
    </row>
    <row r="315" spans="1:2" ht="11.1" customHeight="1" x14ac:dyDescent="0.2">
      <c r="A315" s="37" t="s">
        <v>429</v>
      </c>
      <c r="B315" s="17">
        <v>6876.01</v>
      </c>
    </row>
    <row r="316" spans="1:2" ht="11.1" customHeight="1" x14ac:dyDescent="0.2">
      <c r="A316" s="37" t="s">
        <v>162</v>
      </c>
      <c r="B316" s="17">
        <v>12234.2</v>
      </c>
    </row>
    <row r="317" spans="1:2" ht="11.1" customHeight="1" x14ac:dyDescent="0.2">
      <c r="A317" s="37" t="s">
        <v>423</v>
      </c>
      <c r="B317" s="17">
        <v>7099.97</v>
      </c>
    </row>
    <row r="318" spans="1:2" ht="11.1" customHeight="1" x14ac:dyDescent="0.2">
      <c r="A318" s="37" t="s">
        <v>396</v>
      </c>
      <c r="B318" s="17">
        <v>7630.65</v>
      </c>
    </row>
    <row r="319" spans="1:2" ht="11.1" customHeight="1" x14ac:dyDescent="0.2">
      <c r="A319" s="37" t="s">
        <v>589</v>
      </c>
      <c r="B319" s="17">
        <v>9883.5</v>
      </c>
    </row>
    <row r="320" spans="1:2" ht="11.1" customHeight="1" x14ac:dyDescent="0.2">
      <c r="A320" s="37" t="s">
        <v>424</v>
      </c>
      <c r="B320" s="17">
        <v>23922.99</v>
      </c>
    </row>
    <row r="321" spans="1:2" ht="11.1" customHeight="1" x14ac:dyDescent="0.2">
      <c r="A321" s="37" t="s">
        <v>92</v>
      </c>
      <c r="B321" s="17">
        <v>6232.6</v>
      </c>
    </row>
    <row r="322" spans="1:2" ht="11.1" customHeight="1" x14ac:dyDescent="0.2">
      <c r="A322" s="37" t="s">
        <v>190</v>
      </c>
      <c r="B322" s="17">
        <v>18142.150000000001</v>
      </c>
    </row>
    <row r="323" spans="1:2" ht="11.1" customHeight="1" x14ac:dyDescent="0.2">
      <c r="A323" s="37" t="s">
        <v>250</v>
      </c>
      <c r="B323" s="17">
        <v>5238.54</v>
      </c>
    </row>
    <row r="324" spans="1:2" ht="11.1" customHeight="1" x14ac:dyDescent="0.2">
      <c r="A324" s="37" t="s">
        <v>186</v>
      </c>
      <c r="B324" s="17">
        <v>3856.73</v>
      </c>
    </row>
    <row r="325" spans="1:2" ht="11.1" customHeight="1" x14ac:dyDescent="0.2">
      <c r="A325" s="37" t="s">
        <v>578</v>
      </c>
      <c r="B325" s="17">
        <v>8606.4</v>
      </c>
    </row>
    <row r="326" spans="1:2" ht="11.1" customHeight="1" x14ac:dyDescent="0.2">
      <c r="A326" s="37" t="s">
        <v>212</v>
      </c>
      <c r="B326" s="17">
        <v>7791.76</v>
      </c>
    </row>
    <row r="327" spans="1:2" ht="11.1" customHeight="1" x14ac:dyDescent="0.2">
      <c r="A327" s="37" t="s">
        <v>627</v>
      </c>
      <c r="B327" s="17">
        <v>9985.25</v>
      </c>
    </row>
    <row r="328" spans="1:2" ht="11.1" customHeight="1" x14ac:dyDescent="0.2">
      <c r="A328" s="37" t="s">
        <v>109</v>
      </c>
      <c r="B328" s="17">
        <v>15413.2</v>
      </c>
    </row>
    <row r="329" spans="1:2" ht="11.1" customHeight="1" x14ac:dyDescent="0.2">
      <c r="A329" s="37" t="s">
        <v>66</v>
      </c>
      <c r="B329" s="17">
        <v>11601.56</v>
      </c>
    </row>
    <row r="330" spans="1:2" ht="11.1" customHeight="1" x14ac:dyDescent="0.2">
      <c r="A330" s="37" t="s">
        <v>69</v>
      </c>
      <c r="B330" s="17">
        <v>13728</v>
      </c>
    </row>
    <row r="331" spans="1:2" ht="11.1" customHeight="1" x14ac:dyDescent="0.2">
      <c r="A331" s="37" t="s">
        <v>321</v>
      </c>
      <c r="B331" s="17">
        <v>5535.2</v>
      </c>
    </row>
    <row r="332" spans="1:2" ht="11.1" customHeight="1" x14ac:dyDescent="0.2">
      <c r="A332" s="37" t="s">
        <v>322</v>
      </c>
      <c r="B332" s="17">
        <v>5508.25</v>
      </c>
    </row>
    <row r="333" spans="1:2" ht="11.1" customHeight="1" x14ac:dyDescent="0.2">
      <c r="A333" s="37" t="s">
        <v>136</v>
      </c>
      <c r="B333" s="17">
        <v>9638.2000000000007</v>
      </c>
    </row>
    <row r="334" spans="1:2" ht="11.1" customHeight="1" x14ac:dyDescent="0.2">
      <c r="A334" s="37" t="s">
        <v>338</v>
      </c>
      <c r="B334" s="17">
        <v>13943.82</v>
      </c>
    </row>
    <row r="335" spans="1:2" ht="11.1" customHeight="1" x14ac:dyDescent="0.2">
      <c r="A335" s="37" t="s">
        <v>357</v>
      </c>
      <c r="B335" s="17">
        <v>12654.18</v>
      </c>
    </row>
    <row r="336" spans="1:2" ht="11.1" customHeight="1" x14ac:dyDescent="0.2">
      <c r="A336" s="37" t="s">
        <v>358</v>
      </c>
      <c r="B336" s="17">
        <v>12654.18</v>
      </c>
    </row>
    <row r="337" spans="1:2" ht="11.1" customHeight="1" x14ac:dyDescent="0.2">
      <c r="A337" s="37" t="s">
        <v>82</v>
      </c>
      <c r="B337" s="17">
        <v>12958</v>
      </c>
    </row>
    <row r="338" spans="1:2" ht="11.1" customHeight="1" x14ac:dyDescent="0.2">
      <c r="A338" s="37" t="s">
        <v>102</v>
      </c>
      <c r="B338" s="17">
        <v>11528</v>
      </c>
    </row>
    <row r="339" spans="1:2" ht="11.1" customHeight="1" x14ac:dyDescent="0.2">
      <c r="A339" s="37" t="s">
        <v>509</v>
      </c>
      <c r="B339" s="17">
        <v>10005.33</v>
      </c>
    </row>
    <row r="340" spans="1:2" ht="11.1" customHeight="1" x14ac:dyDescent="0.2">
      <c r="A340" s="37" t="s">
        <v>405</v>
      </c>
      <c r="B340" s="17">
        <v>15529.77</v>
      </c>
    </row>
    <row r="341" spans="1:2" ht="11.1" customHeight="1" x14ac:dyDescent="0.2">
      <c r="A341" s="37" t="s">
        <v>514</v>
      </c>
      <c r="B341" s="17">
        <v>9226.57</v>
      </c>
    </row>
    <row r="342" spans="1:2" ht="11.1" customHeight="1" x14ac:dyDescent="0.2">
      <c r="A342" s="37" t="s">
        <v>128</v>
      </c>
      <c r="B342" s="17">
        <v>14025</v>
      </c>
    </row>
    <row r="343" spans="1:2" ht="11.1" customHeight="1" x14ac:dyDescent="0.2">
      <c r="A343" s="37" t="s">
        <v>295</v>
      </c>
      <c r="B343" s="17">
        <v>27909.62</v>
      </c>
    </row>
    <row r="344" spans="1:2" ht="11.1" customHeight="1" x14ac:dyDescent="0.2">
      <c r="A344" s="37" t="s">
        <v>103</v>
      </c>
      <c r="B344" s="17">
        <v>7438.2</v>
      </c>
    </row>
    <row r="345" spans="1:2" ht="11.1" customHeight="1" x14ac:dyDescent="0.2">
      <c r="A345" s="37" t="s">
        <v>323</v>
      </c>
      <c r="B345" s="17">
        <v>1617.28</v>
      </c>
    </row>
    <row r="346" spans="1:2" ht="11.1" customHeight="1" x14ac:dyDescent="0.2">
      <c r="A346" s="37" t="s">
        <v>202</v>
      </c>
      <c r="B346" s="17">
        <v>6629.41</v>
      </c>
    </row>
    <row r="347" spans="1:2" ht="11.1" customHeight="1" x14ac:dyDescent="0.2">
      <c r="A347" s="37" t="s">
        <v>397</v>
      </c>
      <c r="B347" s="17">
        <v>5756.92</v>
      </c>
    </row>
    <row r="348" spans="1:2" ht="11.1" customHeight="1" x14ac:dyDescent="0.2">
      <c r="A348" s="37" t="s">
        <v>546</v>
      </c>
      <c r="B348" s="17">
        <v>4361.01</v>
      </c>
    </row>
    <row r="349" spans="1:2" ht="11.1" customHeight="1" x14ac:dyDescent="0.2">
      <c r="A349" s="37" t="s">
        <v>265</v>
      </c>
      <c r="B349" s="17">
        <v>13200</v>
      </c>
    </row>
    <row r="350" spans="1:2" ht="11.1" customHeight="1" x14ac:dyDescent="0.2">
      <c r="A350" s="37" t="s">
        <v>67</v>
      </c>
      <c r="B350" s="17">
        <v>7158.25</v>
      </c>
    </row>
    <row r="351" spans="1:2" ht="11.1" customHeight="1" x14ac:dyDescent="0.2">
      <c r="A351" s="37" t="s">
        <v>104</v>
      </c>
      <c r="B351" s="17">
        <v>14588.2</v>
      </c>
    </row>
    <row r="352" spans="1:2" ht="11.1" customHeight="1" x14ac:dyDescent="0.2">
      <c r="A352" s="37" t="s">
        <v>80</v>
      </c>
      <c r="B352" s="17">
        <v>6498.8</v>
      </c>
    </row>
    <row r="353" spans="1:2" ht="11.1" customHeight="1" x14ac:dyDescent="0.2">
      <c r="A353" s="37" t="s">
        <v>590</v>
      </c>
      <c r="B353" s="17">
        <v>11272.12</v>
      </c>
    </row>
    <row r="354" spans="1:2" ht="11.1" customHeight="1" x14ac:dyDescent="0.2">
      <c r="A354" s="37" t="s">
        <v>296</v>
      </c>
      <c r="B354" s="17">
        <v>28344.68</v>
      </c>
    </row>
    <row r="355" spans="1:2" ht="11.1" customHeight="1" x14ac:dyDescent="0.2">
      <c r="A355" s="37" t="s">
        <v>489</v>
      </c>
      <c r="B355" s="17">
        <v>6028</v>
      </c>
    </row>
    <row r="356" spans="1:2" ht="11.1" customHeight="1" x14ac:dyDescent="0.2">
      <c r="A356" s="37" t="s">
        <v>363</v>
      </c>
      <c r="B356" s="17">
        <v>8800</v>
      </c>
    </row>
    <row r="357" spans="1:2" ht="11.1" customHeight="1" x14ac:dyDescent="0.2">
      <c r="A357" s="37" t="s">
        <v>203</v>
      </c>
      <c r="B357" s="17">
        <v>6994.42</v>
      </c>
    </row>
    <row r="358" spans="1:2" ht="11.1" customHeight="1" x14ac:dyDescent="0.2">
      <c r="A358" s="37" t="s">
        <v>435</v>
      </c>
      <c r="B358" s="17">
        <v>2594.42</v>
      </c>
    </row>
    <row r="359" spans="1:2" ht="11.1" customHeight="1" x14ac:dyDescent="0.2">
      <c r="A359" s="37" t="s">
        <v>89</v>
      </c>
      <c r="B359" s="17">
        <v>8109.2</v>
      </c>
    </row>
    <row r="360" spans="1:2" ht="11.1" customHeight="1" x14ac:dyDescent="0.2">
      <c r="A360" s="37" t="s">
        <v>510</v>
      </c>
      <c r="B360" s="17">
        <v>7723.38</v>
      </c>
    </row>
    <row r="361" spans="1:2" ht="11.1" customHeight="1" x14ac:dyDescent="0.2">
      <c r="A361" s="37" t="s">
        <v>374</v>
      </c>
      <c r="B361" s="17">
        <v>12042.8</v>
      </c>
    </row>
    <row r="362" spans="1:2" ht="11.1" customHeight="1" x14ac:dyDescent="0.2">
      <c r="A362" s="37" t="s">
        <v>605</v>
      </c>
      <c r="B362" s="17">
        <v>8822</v>
      </c>
    </row>
    <row r="363" spans="1:2" ht="11.1" customHeight="1" x14ac:dyDescent="0.2">
      <c r="A363" s="37" t="s">
        <v>331</v>
      </c>
      <c r="B363" s="17">
        <v>12312.39</v>
      </c>
    </row>
    <row r="364" spans="1:2" ht="11.1" customHeight="1" x14ac:dyDescent="0.2">
      <c r="A364" s="37" t="s">
        <v>384</v>
      </c>
      <c r="B364" s="17">
        <v>33384.6</v>
      </c>
    </row>
    <row r="365" spans="1:2" ht="11.1" customHeight="1" x14ac:dyDescent="0.2">
      <c r="A365" s="37" t="s">
        <v>490</v>
      </c>
      <c r="B365" s="17">
        <v>18205.93</v>
      </c>
    </row>
    <row r="366" spans="1:2" ht="11.1" customHeight="1" x14ac:dyDescent="0.2">
      <c r="A366" s="37" t="s">
        <v>326</v>
      </c>
      <c r="B366" s="17">
        <v>4640.63</v>
      </c>
    </row>
    <row r="367" spans="1:2" ht="11.1" customHeight="1" x14ac:dyDescent="0.2">
      <c r="A367" s="37" t="s">
        <v>600</v>
      </c>
      <c r="B367" s="17">
        <v>11975.15</v>
      </c>
    </row>
    <row r="368" spans="1:2" ht="11.1" customHeight="1" x14ac:dyDescent="0.2">
      <c r="A368" s="37" t="s">
        <v>359</v>
      </c>
      <c r="B368" s="17">
        <v>8866</v>
      </c>
    </row>
    <row r="369" spans="1:2" ht="11.1" customHeight="1" x14ac:dyDescent="0.2">
      <c r="A369" s="37" t="s">
        <v>327</v>
      </c>
      <c r="B369" s="17">
        <v>1050.9100000000001</v>
      </c>
    </row>
    <row r="370" spans="1:2" ht="11.1" customHeight="1" x14ac:dyDescent="0.2">
      <c r="A370" s="37" t="s">
        <v>491</v>
      </c>
      <c r="B370" s="17">
        <v>5765.28</v>
      </c>
    </row>
    <row r="371" spans="1:2" ht="11.1" customHeight="1" x14ac:dyDescent="0.2">
      <c r="A371" s="37" t="s">
        <v>425</v>
      </c>
      <c r="B371" s="17">
        <v>7587.01</v>
      </c>
    </row>
    <row r="372" spans="1:2" ht="11.1" customHeight="1" x14ac:dyDescent="0.2">
      <c r="A372" s="37" t="s">
        <v>547</v>
      </c>
      <c r="B372" s="17">
        <v>11022</v>
      </c>
    </row>
    <row r="373" spans="1:2" ht="11.1" customHeight="1" x14ac:dyDescent="0.2">
      <c r="A373" s="37" t="s">
        <v>568</v>
      </c>
      <c r="B373" s="17">
        <v>7044.93</v>
      </c>
    </row>
    <row r="374" spans="1:2" ht="11.1" customHeight="1" x14ac:dyDescent="0.2">
      <c r="A374" s="37" t="s">
        <v>448</v>
      </c>
      <c r="B374" s="17">
        <v>2062.5</v>
      </c>
    </row>
    <row r="375" spans="1:2" ht="11.1" customHeight="1" x14ac:dyDescent="0.2">
      <c r="A375" s="37" t="s">
        <v>548</v>
      </c>
      <c r="B375" s="17">
        <v>7920</v>
      </c>
    </row>
    <row r="376" spans="1:2" ht="12.95" customHeight="1" x14ac:dyDescent="0.2">
      <c r="A376" s="20" t="s">
        <v>643</v>
      </c>
      <c r="B376" s="21">
        <v>3575469.84</v>
      </c>
    </row>
  </sheetData>
  <mergeCells count="1">
    <mergeCell ref="A2:AV2"/>
  </mergeCells>
  <pageMargins left="0.39370078740157483" right="0.39370078740157483" top="0.39370078740157483" bottom="0.39370078740157483" header="0" footer="0"/>
  <pageSetup pageOrder="overThenDown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90900-8116-4CA2-8128-05243C257330}">
  <sheetPr>
    <outlinePr summaryBelow="0" summaryRight="0"/>
    <pageSetUpPr autoPageBreaks="0"/>
  </sheetPr>
  <dimension ref="A1:AO361"/>
  <sheetViews>
    <sheetView topLeftCell="A347" workbookViewId="0">
      <selection activeCell="B4" sqref="B4"/>
    </sheetView>
  </sheetViews>
  <sheetFormatPr defaultColWidth="10.5" defaultRowHeight="11.45" customHeight="1" x14ac:dyDescent="0.2"/>
  <cols>
    <col min="1" max="1" width="40.83203125" style="1" customWidth="1"/>
    <col min="2" max="2" width="13.5" style="1" customWidth="1"/>
  </cols>
  <sheetData>
    <row r="1" spans="1:41" ht="15.95" customHeight="1" x14ac:dyDescent="0.25">
      <c r="A1" s="2" t="s">
        <v>648</v>
      </c>
    </row>
    <row r="2" spans="1:41" ht="44.1" customHeight="1" x14ac:dyDescent="0.2">
      <c r="A2" s="104" t="s">
        <v>652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</row>
    <row r="3" spans="1:41" s="1" customFormat="1" ht="6.95" customHeight="1" x14ac:dyDescent="0.2"/>
    <row r="4" spans="1:41" ht="26.1" customHeight="1" x14ac:dyDescent="0.2">
      <c r="A4" s="3" t="s">
        <v>650</v>
      </c>
      <c r="B4" s="3" t="s">
        <v>653</v>
      </c>
    </row>
    <row r="5" spans="1:41" ht="11.1" customHeight="1" x14ac:dyDescent="0.2">
      <c r="A5" s="37" t="s">
        <v>55</v>
      </c>
      <c r="B5" s="17">
        <v>2023.17</v>
      </c>
    </row>
    <row r="6" spans="1:41" ht="11.1" customHeight="1" x14ac:dyDescent="0.2">
      <c r="A6" s="37" t="s">
        <v>612</v>
      </c>
      <c r="B6" s="17">
        <v>2486.25</v>
      </c>
    </row>
    <row r="7" spans="1:41" ht="11.1" customHeight="1" x14ac:dyDescent="0.2">
      <c r="A7" s="37" t="s">
        <v>555</v>
      </c>
      <c r="B7" s="17">
        <v>2170.56</v>
      </c>
    </row>
    <row r="8" spans="1:41" ht="11.1" customHeight="1" x14ac:dyDescent="0.2">
      <c r="A8" s="37" t="s">
        <v>561</v>
      </c>
      <c r="B8" s="17">
        <v>1781.53</v>
      </c>
    </row>
    <row r="9" spans="1:41" ht="11.1" customHeight="1" x14ac:dyDescent="0.2">
      <c r="A9" s="37" t="s">
        <v>205</v>
      </c>
      <c r="B9" s="17">
        <v>1999.82</v>
      </c>
    </row>
    <row r="10" spans="1:41" ht="11.1" customHeight="1" x14ac:dyDescent="0.2">
      <c r="A10" s="37" t="s">
        <v>436</v>
      </c>
      <c r="B10" s="17">
        <v>1509.52</v>
      </c>
    </row>
    <row r="11" spans="1:41" ht="11.1" customHeight="1" x14ac:dyDescent="0.2">
      <c r="A11" s="37" t="s">
        <v>540</v>
      </c>
      <c r="B11" s="17">
        <v>3547.56</v>
      </c>
    </row>
    <row r="12" spans="1:41" ht="11.1" customHeight="1" x14ac:dyDescent="0.2">
      <c r="A12" s="37" t="s">
        <v>206</v>
      </c>
      <c r="B12" s="16">
        <v>867.26</v>
      </c>
    </row>
    <row r="13" spans="1:41" ht="11.1" customHeight="1" x14ac:dyDescent="0.2">
      <c r="A13" s="37" t="s">
        <v>408</v>
      </c>
      <c r="B13" s="17">
        <v>1379.22</v>
      </c>
    </row>
    <row r="14" spans="1:41" ht="11.1" customHeight="1" x14ac:dyDescent="0.2">
      <c r="A14" s="37" t="s">
        <v>151</v>
      </c>
      <c r="B14" s="17">
        <v>1972.68</v>
      </c>
    </row>
    <row r="15" spans="1:41" ht="11.1" customHeight="1" x14ac:dyDescent="0.2">
      <c r="A15" s="37" t="s">
        <v>258</v>
      </c>
      <c r="B15" s="17">
        <v>1852.94</v>
      </c>
    </row>
    <row r="16" spans="1:41" ht="11.1" customHeight="1" x14ac:dyDescent="0.2">
      <c r="A16" s="37" t="s">
        <v>84</v>
      </c>
      <c r="B16" s="17">
        <v>1879.86</v>
      </c>
    </row>
    <row r="17" spans="1:2" ht="11.1" customHeight="1" x14ac:dyDescent="0.2">
      <c r="A17" s="37" t="s">
        <v>562</v>
      </c>
      <c r="B17" s="17">
        <v>1776.12</v>
      </c>
    </row>
    <row r="18" spans="1:2" ht="11.1" customHeight="1" x14ac:dyDescent="0.2">
      <c r="A18" s="37" t="s">
        <v>259</v>
      </c>
      <c r="B18" s="17">
        <v>1591.2</v>
      </c>
    </row>
    <row r="19" spans="1:2" ht="11.1" customHeight="1" x14ac:dyDescent="0.2">
      <c r="A19" s="37" t="s">
        <v>615</v>
      </c>
      <c r="B19" s="17">
        <v>2485.62</v>
      </c>
    </row>
    <row r="20" spans="1:2" ht="11.1" customHeight="1" x14ac:dyDescent="0.2">
      <c r="A20" s="37" t="s">
        <v>535</v>
      </c>
      <c r="B20" s="16">
        <v>892.5</v>
      </c>
    </row>
    <row r="21" spans="1:2" ht="11.1" customHeight="1" x14ac:dyDescent="0.2">
      <c r="A21" s="37" t="s">
        <v>149</v>
      </c>
      <c r="B21" s="17">
        <v>3186.48</v>
      </c>
    </row>
    <row r="22" spans="1:2" ht="11.1" customHeight="1" x14ac:dyDescent="0.2">
      <c r="A22" s="37" t="s">
        <v>389</v>
      </c>
      <c r="B22" s="17">
        <v>4596.2299999999996</v>
      </c>
    </row>
    <row r="23" spans="1:2" ht="11.1" customHeight="1" x14ac:dyDescent="0.2">
      <c r="A23" s="37" t="s">
        <v>380</v>
      </c>
      <c r="B23" s="17">
        <v>2914.09</v>
      </c>
    </row>
    <row r="24" spans="1:2" ht="11.1" customHeight="1" x14ac:dyDescent="0.2">
      <c r="A24" s="37" t="s">
        <v>586</v>
      </c>
      <c r="B24" s="17">
        <v>1445.34</v>
      </c>
    </row>
    <row r="25" spans="1:2" ht="11.1" customHeight="1" x14ac:dyDescent="0.2">
      <c r="A25" s="37" t="s">
        <v>385</v>
      </c>
      <c r="B25" s="17">
        <v>5866.01</v>
      </c>
    </row>
    <row r="26" spans="1:2" ht="11.1" customHeight="1" x14ac:dyDescent="0.2">
      <c r="A26" s="37" t="s">
        <v>60</v>
      </c>
      <c r="B26" s="17">
        <v>3116.66</v>
      </c>
    </row>
    <row r="27" spans="1:2" ht="11.1" customHeight="1" x14ac:dyDescent="0.2">
      <c r="A27" s="37" t="s">
        <v>453</v>
      </c>
      <c r="B27" s="17">
        <v>3143.56</v>
      </c>
    </row>
    <row r="28" spans="1:2" ht="11.1" customHeight="1" x14ac:dyDescent="0.2">
      <c r="A28" s="37" t="s">
        <v>372</v>
      </c>
      <c r="B28" s="16">
        <v>622.71</v>
      </c>
    </row>
    <row r="29" spans="1:2" ht="11.1" customHeight="1" x14ac:dyDescent="0.2">
      <c r="A29" s="37" t="s">
        <v>158</v>
      </c>
      <c r="B29" s="17">
        <v>1756.44</v>
      </c>
    </row>
    <row r="30" spans="1:2" ht="11.1" customHeight="1" x14ac:dyDescent="0.2">
      <c r="A30" s="37" t="s">
        <v>299</v>
      </c>
      <c r="B30" s="16">
        <v>765.66</v>
      </c>
    </row>
    <row r="31" spans="1:2" ht="11.1" customHeight="1" x14ac:dyDescent="0.2">
      <c r="A31" s="37" t="s">
        <v>264</v>
      </c>
      <c r="B31" s="17">
        <v>3618.25</v>
      </c>
    </row>
    <row r="32" spans="1:2" ht="11.1" customHeight="1" x14ac:dyDescent="0.2">
      <c r="A32" s="37" t="s">
        <v>222</v>
      </c>
      <c r="B32" s="17">
        <v>1463.7</v>
      </c>
    </row>
    <row r="33" spans="1:2" ht="11.1" customHeight="1" x14ac:dyDescent="0.2">
      <c r="A33" s="37" t="s">
        <v>503</v>
      </c>
      <c r="B33" s="17">
        <v>1591.2</v>
      </c>
    </row>
    <row r="34" spans="1:2" ht="11.1" customHeight="1" x14ac:dyDescent="0.2">
      <c r="A34" s="37" t="s">
        <v>223</v>
      </c>
      <c r="B34" s="17">
        <v>1407.6</v>
      </c>
    </row>
    <row r="35" spans="1:2" ht="11.1" customHeight="1" x14ac:dyDescent="0.2">
      <c r="A35" s="37" t="s">
        <v>607</v>
      </c>
      <c r="B35" s="16">
        <v>776.48</v>
      </c>
    </row>
    <row r="36" spans="1:2" ht="11.1" customHeight="1" x14ac:dyDescent="0.2">
      <c r="A36" s="37" t="s">
        <v>198</v>
      </c>
      <c r="B36" s="17">
        <v>1134.71</v>
      </c>
    </row>
    <row r="37" spans="1:2" ht="11.1" customHeight="1" x14ac:dyDescent="0.2">
      <c r="A37" s="37" t="s">
        <v>224</v>
      </c>
      <c r="B37" s="16">
        <v>188.96</v>
      </c>
    </row>
    <row r="38" spans="1:2" ht="11.1" customHeight="1" x14ac:dyDescent="0.2">
      <c r="A38" s="37" t="s">
        <v>519</v>
      </c>
      <c r="B38" s="17">
        <v>3060</v>
      </c>
    </row>
    <row r="39" spans="1:2" ht="11.1" customHeight="1" x14ac:dyDescent="0.2">
      <c r="A39" s="37" t="s">
        <v>378</v>
      </c>
      <c r="B39" s="17">
        <v>1542.79</v>
      </c>
    </row>
    <row r="40" spans="1:2" ht="11.1" customHeight="1" x14ac:dyDescent="0.2">
      <c r="A40" s="37" t="s">
        <v>613</v>
      </c>
      <c r="B40" s="17">
        <v>2642.52</v>
      </c>
    </row>
    <row r="41" spans="1:2" ht="11.1" customHeight="1" x14ac:dyDescent="0.2">
      <c r="A41" s="37" t="s">
        <v>225</v>
      </c>
      <c r="B41" s="17">
        <v>1417.8</v>
      </c>
    </row>
    <row r="42" spans="1:2" ht="11.1" customHeight="1" x14ac:dyDescent="0.2">
      <c r="A42" s="37" t="s">
        <v>300</v>
      </c>
      <c r="B42" s="17">
        <v>1003.41</v>
      </c>
    </row>
    <row r="43" spans="1:2" ht="11.1" customHeight="1" x14ac:dyDescent="0.2">
      <c r="A43" s="37" t="s">
        <v>541</v>
      </c>
      <c r="B43" s="17">
        <v>2187.33</v>
      </c>
    </row>
    <row r="44" spans="1:2" ht="11.1" customHeight="1" x14ac:dyDescent="0.2">
      <c r="A44" s="37" t="s">
        <v>119</v>
      </c>
      <c r="B44" s="17">
        <v>2808.06</v>
      </c>
    </row>
    <row r="45" spans="1:2" ht="11.1" customHeight="1" x14ac:dyDescent="0.2">
      <c r="A45" s="37" t="s">
        <v>252</v>
      </c>
      <c r="B45" s="16">
        <v>758.4</v>
      </c>
    </row>
    <row r="46" spans="1:2" ht="11.1" customHeight="1" x14ac:dyDescent="0.2">
      <c r="A46" s="37" t="s">
        <v>271</v>
      </c>
      <c r="B46" s="17">
        <v>1433.1</v>
      </c>
    </row>
    <row r="47" spans="1:2" ht="11.1" customHeight="1" x14ac:dyDescent="0.2">
      <c r="A47" s="37" t="s">
        <v>608</v>
      </c>
      <c r="B47" s="17">
        <v>2361.81</v>
      </c>
    </row>
    <row r="48" spans="1:2" ht="11.1" customHeight="1" x14ac:dyDescent="0.2">
      <c r="A48" s="37" t="s">
        <v>226</v>
      </c>
      <c r="B48" s="17">
        <v>1275</v>
      </c>
    </row>
    <row r="49" spans="1:2" ht="11.1" customHeight="1" x14ac:dyDescent="0.2">
      <c r="A49" s="37" t="s">
        <v>219</v>
      </c>
      <c r="B49" s="17">
        <v>1546.58</v>
      </c>
    </row>
    <row r="50" spans="1:2" ht="11.1" customHeight="1" x14ac:dyDescent="0.2">
      <c r="A50" s="37" t="s">
        <v>199</v>
      </c>
      <c r="B50" s="17">
        <v>1233.29</v>
      </c>
    </row>
    <row r="51" spans="1:2" ht="11.1" customHeight="1" x14ac:dyDescent="0.2">
      <c r="A51" s="37" t="s">
        <v>227</v>
      </c>
      <c r="B51" s="17">
        <v>1463.7</v>
      </c>
    </row>
    <row r="52" spans="1:2" ht="11.1" customHeight="1" x14ac:dyDescent="0.2">
      <c r="A52" s="37" t="s">
        <v>504</v>
      </c>
      <c r="B52" s="17">
        <v>1343.09</v>
      </c>
    </row>
    <row r="53" spans="1:2" ht="11.1" customHeight="1" x14ac:dyDescent="0.2">
      <c r="A53" s="37" t="s">
        <v>285</v>
      </c>
      <c r="B53" s="16">
        <v>202.29</v>
      </c>
    </row>
    <row r="54" spans="1:2" ht="11.1" customHeight="1" x14ac:dyDescent="0.2">
      <c r="A54" s="37" t="s">
        <v>625</v>
      </c>
      <c r="B54" s="17">
        <v>2945.92</v>
      </c>
    </row>
    <row r="55" spans="1:2" ht="11.1" customHeight="1" x14ac:dyDescent="0.2">
      <c r="A55" s="37" t="s">
        <v>160</v>
      </c>
      <c r="B55" s="17">
        <v>3369.26</v>
      </c>
    </row>
    <row r="56" spans="1:2" ht="11.1" customHeight="1" x14ac:dyDescent="0.2">
      <c r="A56" s="37" t="s">
        <v>635</v>
      </c>
      <c r="B56" s="17">
        <v>5482.5</v>
      </c>
    </row>
    <row r="57" spans="1:2" ht="11.1" customHeight="1" x14ac:dyDescent="0.2">
      <c r="A57" s="37" t="s">
        <v>58</v>
      </c>
      <c r="B57" s="17">
        <v>1708.43</v>
      </c>
    </row>
    <row r="58" spans="1:2" ht="11.1" customHeight="1" x14ac:dyDescent="0.2">
      <c r="A58" s="37" t="s">
        <v>200</v>
      </c>
      <c r="B58" s="17">
        <v>1436.29</v>
      </c>
    </row>
    <row r="59" spans="1:2" ht="11.1" customHeight="1" x14ac:dyDescent="0.2">
      <c r="A59" s="37" t="s">
        <v>214</v>
      </c>
      <c r="B59" s="17">
        <v>1710.59</v>
      </c>
    </row>
    <row r="60" spans="1:2" ht="11.1" customHeight="1" x14ac:dyDescent="0.2">
      <c r="A60" s="37" t="s">
        <v>279</v>
      </c>
      <c r="B60" s="17">
        <v>5437.57</v>
      </c>
    </row>
    <row r="61" spans="1:2" ht="11.1" customHeight="1" x14ac:dyDescent="0.2">
      <c r="A61" s="37" t="s">
        <v>454</v>
      </c>
      <c r="B61" s="16">
        <v>980.73</v>
      </c>
    </row>
    <row r="62" spans="1:2" ht="11.1" customHeight="1" x14ac:dyDescent="0.2">
      <c r="A62" s="37" t="s">
        <v>492</v>
      </c>
      <c r="B62" s="17">
        <v>2802.02</v>
      </c>
    </row>
    <row r="63" spans="1:2" ht="11.1" customHeight="1" x14ac:dyDescent="0.2">
      <c r="A63" s="37" t="s">
        <v>130</v>
      </c>
      <c r="B63" s="17">
        <v>3442.5</v>
      </c>
    </row>
    <row r="64" spans="1:2" ht="11.1" customHeight="1" x14ac:dyDescent="0.2">
      <c r="A64" s="37" t="s">
        <v>456</v>
      </c>
      <c r="B64" s="17">
        <v>1771.08</v>
      </c>
    </row>
    <row r="65" spans="1:2" ht="11.1" customHeight="1" x14ac:dyDescent="0.2">
      <c r="A65" s="37" t="s">
        <v>277</v>
      </c>
      <c r="B65" s="17">
        <v>10829.87</v>
      </c>
    </row>
    <row r="66" spans="1:2" ht="11.1" customHeight="1" x14ac:dyDescent="0.2">
      <c r="A66" s="37" t="s">
        <v>457</v>
      </c>
      <c r="B66" s="17">
        <v>1746.35</v>
      </c>
    </row>
    <row r="67" spans="1:2" ht="11.1" customHeight="1" x14ac:dyDescent="0.2">
      <c r="A67" s="37" t="s">
        <v>450</v>
      </c>
      <c r="B67" s="16">
        <v>286.88</v>
      </c>
    </row>
    <row r="68" spans="1:2" ht="11.1" customHeight="1" x14ac:dyDescent="0.2">
      <c r="A68" s="37" t="s">
        <v>458</v>
      </c>
      <c r="B68" s="16">
        <v>478.13</v>
      </c>
    </row>
    <row r="69" spans="1:2" ht="11.1" customHeight="1" x14ac:dyDescent="0.2">
      <c r="A69" s="37" t="s">
        <v>459</v>
      </c>
      <c r="B69" s="17">
        <v>1285.05</v>
      </c>
    </row>
    <row r="70" spans="1:2" ht="11.1" customHeight="1" x14ac:dyDescent="0.2">
      <c r="A70" s="37" t="s">
        <v>460</v>
      </c>
      <c r="B70" s="16">
        <v>820.31</v>
      </c>
    </row>
    <row r="71" spans="1:2" ht="11.1" customHeight="1" x14ac:dyDescent="0.2">
      <c r="A71" s="37" t="s">
        <v>595</v>
      </c>
      <c r="B71" s="17">
        <v>3406.67</v>
      </c>
    </row>
    <row r="72" spans="1:2" ht="11.1" customHeight="1" x14ac:dyDescent="0.2">
      <c r="A72" s="37" t="s">
        <v>382</v>
      </c>
      <c r="B72" s="17">
        <v>6531.59</v>
      </c>
    </row>
    <row r="73" spans="1:2" ht="11.1" customHeight="1" x14ac:dyDescent="0.2">
      <c r="A73" s="37" t="s">
        <v>61</v>
      </c>
      <c r="B73" s="17">
        <v>2303.16</v>
      </c>
    </row>
    <row r="74" spans="1:2" ht="11.1" customHeight="1" x14ac:dyDescent="0.2">
      <c r="A74" s="37" t="s">
        <v>71</v>
      </c>
      <c r="B74" s="17">
        <v>1386.69</v>
      </c>
    </row>
    <row r="75" spans="1:2" ht="11.1" customHeight="1" x14ac:dyDescent="0.2">
      <c r="A75" s="37" t="s">
        <v>286</v>
      </c>
      <c r="B75" s="17">
        <v>2844.36</v>
      </c>
    </row>
    <row r="76" spans="1:2" ht="11.1" customHeight="1" x14ac:dyDescent="0.2">
      <c r="A76" s="37" t="s">
        <v>582</v>
      </c>
      <c r="B76" s="17">
        <v>1387.07</v>
      </c>
    </row>
    <row r="77" spans="1:2" ht="11.1" customHeight="1" x14ac:dyDescent="0.2">
      <c r="A77" s="37" t="s">
        <v>287</v>
      </c>
      <c r="B77" s="16">
        <v>518.92999999999995</v>
      </c>
    </row>
    <row r="78" spans="1:2" ht="11.1" customHeight="1" x14ac:dyDescent="0.2">
      <c r="A78" s="37" t="s">
        <v>493</v>
      </c>
      <c r="B78" s="17">
        <v>1381.08</v>
      </c>
    </row>
    <row r="79" spans="1:2" ht="11.1" customHeight="1" x14ac:dyDescent="0.2">
      <c r="A79" s="37" t="s">
        <v>523</v>
      </c>
      <c r="B79" s="17">
        <v>3801.89</v>
      </c>
    </row>
    <row r="80" spans="1:2" ht="11.1" customHeight="1" x14ac:dyDescent="0.2">
      <c r="A80" s="37" t="s">
        <v>56</v>
      </c>
      <c r="B80" s="17">
        <v>1147.5</v>
      </c>
    </row>
    <row r="81" spans="1:2" ht="11.1" customHeight="1" x14ac:dyDescent="0.2">
      <c r="A81" s="37" t="s">
        <v>228</v>
      </c>
      <c r="B81" s="17">
        <v>1630.82</v>
      </c>
    </row>
    <row r="82" spans="1:2" ht="11.1" customHeight="1" x14ac:dyDescent="0.2">
      <c r="A82" s="37" t="s">
        <v>409</v>
      </c>
      <c r="B82" s="17">
        <v>3932.2</v>
      </c>
    </row>
    <row r="83" spans="1:2" ht="11.1" customHeight="1" x14ac:dyDescent="0.2">
      <c r="A83" s="37" t="s">
        <v>524</v>
      </c>
      <c r="B83" s="17">
        <v>2421.9899999999998</v>
      </c>
    </row>
    <row r="84" spans="1:2" ht="11.1" customHeight="1" x14ac:dyDescent="0.2">
      <c r="A84" s="37" t="s">
        <v>616</v>
      </c>
      <c r="B84" s="17">
        <v>2705.03</v>
      </c>
    </row>
    <row r="85" spans="1:2" ht="11.1" customHeight="1" x14ac:dyDescent="0.2">
      <c r="A85" s="37" t="s">
        <v>207</v>
      </c>
      <c r="B85" s="17">
        <v>1254.28</v>
      </c>
    </row>
    <row r="86" spans="1:2" ht="11.1" customHeight="1" x14ac:dyDescent="0.2">
      <c r="A86" s="37" t="s">
        <v>599</v>
      </c>
      <c r="B86" s="17">
        <v>2843</v>
      </c>
    </row>
    <row r="87" spans="1:2" ht="11.1" customHeight="1" x14ac:dyDescent="0.2">
      <c r="A87" s="37" t="s">
        <v>542</v>
      </c>
      <c r="B87" s="17">
        <v>2089.41</v>
      </c>
    </row>
    <row r="88" spans="1:2" ht="11.1" customHeight="1" x14ac:dyDescent="0.2">
      <c r="A88" s="37" t="s">
        <v>132</v>
      </c>
      <c r="B88" s="16">
        <v>613.59</v>
      </c>
    </row>
    <row r="89" spans="1:2" ht="11.1" customHeight="1" x14ac:dyDescent="0.2">
      <c r="A89" s="37" t="s">
        <v>288</v>
      </c>
      <c r="B89" s="17">
        <v>1180.48</v>
      </c>
    </row>
    <row r="90" spans="1:2" ht="11.1" customHeight="1" x14ac:dyDescent="0.2">
      <c r="A90" s="37" t="s">
        <v>85</v>
      </c>
      <c r="B90" s="17">
        <v>1972.17</v>
      </c>
    </row>
    <row r="91" spans="1:2" ht="11.1" customHeight="1" x14ac:dyDescent="0.2">
      <c r="A91" s="37" t="s">
        <v>427</v>
      </c>
      <c r="B91" s="17">
        <v>3937.5</v>
      </c>
    </row>
    <row r="92" spans="1:2" ht="11.1" customHeight="1" x14ac:dyDescent="0.2">
      <c r="A92" s="37" t="s">
        <v>96</v>
      </c>
      <c r="B92" s="17">
        <v>2680.56</v>
      </c>
    </row>
    <row r="93" spans="1:2" ht="11.1" customHeight="1" x14ac:dyDescent="0.2">
      <c r="A93" s="37" t="s">
        <v>308</v>
      </c>
      <c r="B93" s="16">
        <v>478.13</v>
      </c>
    </row>
    <row r="94" spans="1:2" ht="11.1" customHeight="1" x14ac:dyDescent="0.2">
      <c r="A94" s="37" t="s">
        <v>208</v>
      </c>
      <c r="B94" s="17">
        <v>1275</v>
      </c>
    </row>
    <row r="95" spans="1:2" ht="11.1" customHeight="1" x14ac:dyDescent="0.2">
      <c r="A95" s="37" t="s">
        <v>410</v>
      </c>
      <c r="B95" s="17">
        <v>5526.02</v>
      </c>
    </row>
    <row r="96" spans="1:2" ht="11.1" customHeight="1" x14ac:dyDescent="0.2">
      <c r="A96" s="37" t="s">
        <v>461</v>
      </c>
      <c r="B96" s="17">
        <v>1229.8699999999999</v>
      </c>
    </row>
    <row r="97" spans="1:2" ht="11.1" customHeight="1" x14ac:dyDescent="0.2">
      <c r="A97" s="37" t="s">
        <v>617</v>
      </c>
      <c r="B97" s="17">
        <v>2883.99</v>
      </c>
    </row>
    <row r="98" spans="1:2" ht="11.1" customHeight="1" x14ac:dyDescent="0.2">
      <c r="A98" s="37" t="s">
        <v>229</v>
      </c>
      <c r="B98" s="16">
        <v>916.41</v>
      </c>
    </row>
    <row r="99" spans="1:2" ht="11.1" customHeight="1" x14ac:dyDescent="0.2">
      <c r="A99" s="37" t="s">
        <v>446</v>
      </c>
      <c r="B99" s="17">
        <v>3883.14</v>
      </c>
    </row>
    <row r="100" spans="1:2" ht="11.1" customHeight="1" x14ac:dyDescent="0.2">
      <c r="A100" s="37" t="s">
        <v>531</v>
      </c>
      <c r="B100" s="17">
        <v>2677.5</v>
      </c>
    </row>
    <row r="101" spans="1:2" ht="11.1" customHeight="1" x14ac:dyDescent="0.2">
      <c r="A101" s="37" t="s">
        <v>253</v>
      </c>
      <c r="B101" s="17">
        <v>2384.79</v>
      </c>
    </row>
    <row r="102" spans="1:2" ht="11.1" customHeight="1" x14ac:dyDescent="0.2">
      <c r="A102" s="37" t="s">
        <v>437</v>
      </c>
      <c r="B102" s="16">
        <v>122.53</v>
      </c>
    </row>
    <row r="103" spans="1:2" ht="11.1" customHeight="1" x14ac:dyDescent="0.2">
      <c r="A103" s="37" t="s">
        <v>267</v>
      </c>
      <c r="B103" s="17">
        <v>6780.79</v>
      </c>
    </row>
    <row r="104" spans="1:2" ht="11.1" customHeight="1" x14ac:dyDescent="0.2">
      <c r="A104" s="37" t="s">
        <v>462</v>
      </c>
      <c r="B104" s="17">
        <v>3440.92</v>
      </c>
    </row>
    <row r="105" spans="1:2" ht="11.1" customHeight="1" x14ac:dyDescent="0.2">
      <c r="A105" s="37" t="s">
        <v>72</v>
      </c>
      <c r="B105" s="16">
        <v>967.92</v>
      </c>
    </row>
    <row r="106" spans="1:2" ht="11.1" customHeight="1" x14ac:dyDescent="0.2">
      <c r="A106" s="37" t="s">
        <v>636</v>
      </c>
      <c r="B106" s="16">
        <v>704.31</v>
      </c>
    </row>
    <row r="107" spans="1:2" ht="11.1" customHeight="1" x14ac:dyDescent="0.2">
      <c r="A107" s="37" t="s">
        <v>344</v>
      </c>
      <c r="B107" s="17">
        <v>1620.35</v>
      </c>
    </row>
    <row r="108" spans="1:2" ht="11.1" customHeight="1" x14ac:dyDescent="0.2">
      <c r="A108" s="37" t="s">
        <v>583</v>
      </c>
      <c r="B108" s="17">
        <v>1387.07</v>
      </c>
    </row>
    <row r="109" spans="1:2" ht="11.1" customHeight="1" x14ac:dyDescent="0.2">
      <c r="A109" s="37" t="s">
        <v>401</v>
      </c>
      <c r="B109" s="17">
        <v>2343.96</v>
      </c>
    </row>
    <row r="110" spans="1:2" ht="11.1" customHeight="1" x14ac:dyDescent="0.2">
      <c r="A110" s="37" t="s">
        <v>111</v>
      </c>
      <c r="B110" s="17">
        <v>1301.97</v>
      </c>
    </row>
    <row r="111" spans="1:2" ht="11.1" customHeight="1" x14ac:dyDescent="0.2">
      <c r="A111" s="37" t="s">
        <v>443</v>
      </c>
      <c r="B111" s="17">
        <v>1427.9</v>
      </c>
    </row>
    <row r="112" spans="1:2" ht="11.1" customHeight="1" x14ac:dyDescent="0.2">
      <c r="A112" s="37" t="s">
        <v>188</v>
      </c>
      <c r="B112" s="17">
        <v>1648.32</v>
      </c>
    </row>
    <row r="113" spans="1:2" ht="11.1" customHeight="1" x14ac:dyDescent="0.2">
      <c r="A113" s="37" t="s">
        <v>166</v>
      </c>
      <c r="B113" s="17">
        <v>3196.68</v>
      </c>
    </row>
    <row r="114" spans="1:2" ht="11.1" customHeight="1" x14ac:dyDescent="0.2">
      <c r="A114" s="37" t="s">
        <v>97</v>
      </c>
      <c r="B114" s="17">
        <v>2680.56</v>
      </c>
    </row>
    <row r="115" spans="1:2" ht="11.1" customHeight="1" x14ac:dyDescent="0.2">
      <c r="A115" s="37" t="s">
        <v>496</v>
      </c>
      <c r="B115" s="17">
        <v>3386.38</v>
      </c>
    </row>
    <row r="116" spans="1:2" ht="11.1" customHeight="1" x14ac:dyDescent="0.2">
      <c r="A116" s="37" t="s">
        <v>516</v>
      </c>
      <c r="B116" s="17">
        <v>2941.62</v>
      </c>
    </row>
    <row r="117" spans="1:2" ht="11.1" customHeight="1" x14ac:dyDescent="0.2">
      <c r="A117" s="37" t="s">
        <v>464</v>
      </c>
      <c r="B117" s="17">
        <v>5735.97</v>
      </c>
    </row>
    <row r="118" spans="1:2" ht="11.1" customHeight="1" x14ac:dyDescent="0.2">
      <c r="A118" s="37" t="s">
        <v>394</v>
      </c>
      <c r="B118" s="17">
        <v>1440.24</v>
      </c>
    </row>
    <row r="119" spans="1:2" ht="11.1" customHeight="1" x14ac:dyDescent="0.2">
      <c r="A119" s="37" t="s">
        <v>465</v>
      </c>
      <c r="B119" s="17">
        <v>4698.34</v>
      </c>
    </row>
    <row r="120" spans="1:2" ht="11.1" customHeight="1" x14ac:dyDescent="0.2">
      <c r="A120" s="37" t="s">
        <v>557</v>
      </c>
      <c r="B120" s="17">
        <v>3955.56</v>
      </c>
    </row>
    <row r="121" spans="1:2" ht="11.1" customHeight="1" x14ac:dyDescent="0.2">
      <c r="A121" s="37" t="s">
        <v>444</v>
      </c>
      <c r="B121" s="17">
        <v>1520.87</v>
      </c>
    </row>
    <row r="122" spans="1:2" ht="11.1" customHeight="1" x14ac:dyDescent="0.2">
      <c r="A122" s="37" t="s">
        <v>77</v>
      </c>
      <c r="B122" s="17">
        <v>2070.69</v>
      </c>
    </row>
    <row r="123" spans="1:2" ht="11.1" customHeight="1" x14ac:dyDescent="0.2">
      <c r="A123" s="37" t="s">
        <v>411</v>
      </c>
      <c r="B123" s="17">
        <v>5355.54</v>
      </c>
    </row>
    <row r="124" spans="1:2" ht="11.1" customHeight="1" x14ac:dyDescent="0.2">
      <c r="A124" s="37" t="s">
        <v>91</v>
      </c>
      <c r="B124" s="17">
        <v>1838.42</v>
      </c>
    </row>
    <row r="125" spans="1:2" ht="11.1" customHeight="1" x14ac:dyDescent="0.2">
      <c r="A125" s="37" t="s">
        <v>230</v>
      </c>
      <c r="B125" s="17">
        <v>1092.96</v>
      </c>
    </row>
    <row r="126" spans="1:2" ht="11.1" customHeight="1" x14ac:dyDescent="0.2">
      <c r="A126" s="37" t="s">
        <v>432</v>
      </c>
      <c r="B126" s="17">
        <v>1349.4</v>
      </c>
    </row>
    <row r="127" spans="1:2" ht="11.1" customHeight="1" x14ac:dyDescent="0.2">
      <c r="A127" s="37" t="s">
        <v>310</v>
      </c>
      <c r="B127" s="17">
        <v>1671.27</v>
      </c>
    </row>
    <row r="128" spans="1:2" ht="11.1" customHeight="1" x14ac:dyDescent="0.2">
      <c r="A128" s="37" t="s">
        <v>466</v>
      </c>
      <c r="B128" s="17">
        <v>1405.56</v>
      </c>
    </row>
    <row r="129" spans="1:2" ht="11.1" customHeight="1" x14ac:dyDescent="0.2">
      <c r="A129" s="37" t="s">
        <v>209</v>
      </c>
      <c r="B129" s="17">
        <v>1649.14</v>
      </c>
    </row>
    <row r="130" spans="1:2" ht="11.1" customHeight="1" x14ac:dyDescent="0.2">
      <c r="A130" s="37" t="s">
        <v>587</v>
      </c>
      <c r="B130" s="17">
        <v>2204.73</v>
      </c>
    </row>
    <row r="131" spans="1:2" ht="11.1" customHeight="1" x14ac:dyDescent="0.2">
      <c r="A131" s="37" t="s">
        <v>630</v>
      </c>
      <c r="B131" s="17">
        <v>1468.8</v>
      </c>
    </row>
    <row r="132" spans="1:2" ht="11.1" customHeight="1" x14ac:dyDescent="0.2">
      <c r="A132" s="37" t="s">
        <v>638</v>
      </c>
      <c r="B132" s="17">
        <v>2379.2600000000002</v>
      </c>
    </row>
    <row r="133" spans="1:2" ht="11.1" customHeight="1" x14ac:dyDescent="0.2">
      <c r="A133" s="37" t="s">
        <v>297</v>
      </c>
      <c r="B133" s="17">
        <v>2310.4299999999998</v>
      </c>
    </row>
    <row r="134" spans="1:2" ht="11.1" customHeight="1" x14ac:dyDescent="0.2">
      <c r="A134" s="37" t="s">
        <v>161</v>
      </c>
      <c r="B134" s="17">
        <v>1732.16</v>
      </c>
    </row>
    <row r="135" spans="1:2" ht="11.1" customHeight="1" x14ac:dyDescent="0.2">
      <c r="A135" s="37" t="s">
        <v>563</v>
      </c>
      <c r="B135" s="17">
        <v>1754.4</v>
      </c>
    </row>
    <row r="136" spans="1:2" ht="11.1" customHeight="1" x14ac:dyDescent="0.2">
      <c r="A136" s="37" t="s">
        <v>231</v>
      </c>
      <c r="B136" s="17">
        <v>1295.4000000000001</v>
      </c>
    </row>
    <row r="137" spans="1:2" ht="11.1" customHeight="1" x14ac:dyDescent="0.2">
      <c r="A137" s="37" t="s">
        <v>86</v>
      </c>
      <c r="B137" s="17">
        <v>1879.86</v>
      </c>
    </row>
    <row r="138" spans="1:2" ht="11.1" customHeight="1" x14ac:dyDescent="0.2">
      <c r="A138" s="37" t="s">
        <v>232</v>
      </c>
      <c r="B138" s="17">
        <v>1403.93</v>
      </c>
    </row>
    <row r="139" spans="1:2" ht="11.1" customHeight="1" x14ac:dyDescent="0.2">
      <c r="A139" s="37" t="s">
        <v>391</v>
      </c>
      <c r="B139" s="17">
        <v>3521.95</v>
      </c>
    </row>
    <row r="140" spans="1:2" ht="11.1" customHeight="1" x14ac:dyDescent="0.2">
      <c r="A140" s="37" t="s">
        <v>368</v>
      </c>
      <c r="B140" s="17">
        <v>2234.31</v>
      </c>
    </row>
    <row r="141" spans="1:2" ht="11.1" customHeight="1" x14ac:dyDescent="0.2">
      <c r="A141" s="37" t="s">
        <v>512</v>
      </c>
      <c r="B141" s="17">
        <v>1109</v>
      </c>
    </row>
    <row r="142" spans="1:2" ht="11.1" customHeight="1" x14ac:dyDescent="0.2">
      <c r="A142" s="37" t="s">
        <v>159</v>
      </c>
      <c r="B142" s="17">
        <v>1865.58</v>
      </c>
    </row>
    <row r="143" spans="1:2" ht="11.1" customHeight="1" x14ac:dyDescent="0.2">
      <c r="A143" s="37" t="s">
        <v>173</v>
      </c>
      <c r="B143" s="17">
        <v>1861.5</v>
      </c>
    </row>
    <row r="144" spans="1:2" ht="11.1" customHeight="1" x14ac:dyDescent="0.2">
      <c r="A144" s="37" t="s">
        <v>220</v>
      </c>
      <c r="B144" s="16">
        <v>110.42</v>
      </c>
    </row>
    <row r="145" spans="1:2" ht="11.1" customHeight="1" x14ac:dyDescent="0.2">
      <c r="A145" s="37" t="s">
        <v>234</v>
      </c>
      <c r="B145" s="16">
        <v>888.68</v>
      </c>
    </row>
    <row r="146" spans="1:2" ht="11.1" customHeight="1" x14ac:dyDescent="0.2">
      <c r="A146" s="37" t="s">
        <v>235</v>
      </c>
      <c r="B146" s="17">
        <v>1566.34</v>
      </c>
    </row>
    <row r="147" spans="1:2" ht="11.1" customHeight="1" x14ac:dyDescent="0.2">
      <c r="A147" s="37" t="s">
        <v>340</v>
      </c>
      <c r="B147" s="17">
        <v>2295</v>
      </c>
    </row>
    <row r="148" spans="1:2" ht="11.1" customHeight="1" x14ac:dyDescent="0.2">
      <c r="A148" s="37" t="s">
        <v>536</v>
      </c>
      <c r="B148" s="16">
        <v>892.5</v>
      </c>
    </row>
    <row r="149" spans="1:2" ht="11.1" customHeight="1" x14ac:dyDescent="0.2">
      <c r="A149" s="37" t="s">
        <v>87</v>
      </c>
      <c r="B149" s="17">
        <v>1304.1300000000001</v>
      </c>
    </row>
    <row r="150" spans="1:2" ht="11.1" customHeight="1" x14ac:dyDescent="0.2">
      <c r="A150" s="37" t="s">
        <v>216</v>
      </c>
      <c r="B150" s="17">
        <v>1763.36</v>
      </c>
    </row>
    <row r="151" spans="1:2" ht="11.1" customHeight="1" x14ac:dyDescent="0.2">
      <c r="A151" s="37" t="s">
        <v>467</v>
      </c>
      <c r="B151" s="17">
        <v>8634.32</v>
      </c>
    </row>
    <row r="152" spans="1:2" ht="11.1" customHeight="1" x14ac:dyDescent="0.2">
      <c r="A152" s="37" t="s">
        <v>604</v>
      </c>
      <c r="B152" s="17">
        <v>2019.98</v>
      </c>
    </row>
    <row r="153" spans="1:2" ht="11.1" customHeight="1" x14ac:dyDescent="0.2">
      <c r="A153" s="37" t="s">
        <v>122</v>
      </c>
      <c r="B153" s="17">
        <v>7896.47</v>
      </c>
    </row>
    <row r="154" spans="1:2" ht="11.1" customHeight="1" x14ac:dyDescent="0.2">
      <c r="A154" s="37" t="s">
        <v>571</v>
      </c>
      <c r="B154" s="17">
        <v>2374.56</v>
      </c>
    </row>
    <row r="155" spans="1:2" ht="11.1" customHeight="1" x14ac:dyDescent="0.2">
      <c r="A155" s="37" t="s">
        <v>395</v>
      </c>
      <c r="B155" s="17">
        <v>1638</v>
      </c>
    </row>
    <row r="156" spans="1:2" ht="11.1" customHeight="1" x14ac:dyDescent="0.2">
      <c r="A156" s="37" t="s">
        <v>602</v>
      </c>
      <c r="B156" s="17">
        <v>9693.06</v>
      </c>
    </row>
    <row r="157" spans="1:2" ht="11.1" customHeight="1" x14ac:dyDescent="0.2">
      <c r="A157" s="37" t="s">
        <v>144</v>
      </c>
      <c r="B157" s="17">
        <v>1719.24</v>
      </c>
    </row>
    <row r="158" spans="1:2" ht="11.1" customHeight="1" x14ac:dyDescent="0.2">
      <c r="A158" s="37" t="s">
        <v>597</v>
      </c>
      <c r="B158" s="17">
        <v>3254.34</v>
      </c>
    </row>
    <row r="159" spans="1:2" ht="11.1" customHeight="1" x14ac:dyDescent="0.2">
      <c r="A159" s="37" t="s">
        <v>469</v>
      </c>
      <c r="B159" s="16">
        <v>422.92</v>
      </c>
    </row>
    <row r="160" spans="1:2" ht="11.1" customHeight="1" x14ac:dyDescent="0.2">
      <c r="A160" s="37" t="s">
        <v>312</v>
      </c>
      <c r="B160" s="17">
        <v>1405.56</v>
      </c>
    </row>
    <row r="161" spans="1:2" ht="11.1" customHeight="1" x14ac:dyDescent="0.2">
      <c r="A161" s="37" t="s">
        <v>236</v>
      </c>
      <c r="B161" s="17">
        <v>1411.17</v>
      </c>
    </row>
    <row r="162" spans="1:2" ht="11.1" customHeight="1" x14ac:dyDescent="0.2">
      <c r="A162" s="37" t="s">
        <v>428</v>
      </c>
      <c r="B162" s="17">
        <v>3280.67</v>
      </c>
    </row>
    <row r="163" spans="1:2" ht="11.1" customHeight="1" x14ac:dyDescent="0.2">
      <c r="A163" s="37" t="s">
        <v>194</v>
      </c>
      <c r="B163" s="17">
        <v>2670.46</v>
      </c>
    </row>
    <row r="164" spans="1:2" ht="11.1" customHeight="1" x14ac:dyDescent="0.2">
      <c r="A164" s="37" t="s">
        <v>289</v>
      </c>
      <c r="B164" s="17">
        <v>3945.61</v>
      </c>
    </row>
    <row r="165" spans="1:2" ht="11.1" customHeight="1" x14ac:dyDescent="0.2">
      <c r="A165" s="37" t="s">
        <v>403</v>
      </c>
      <c r="B165" s="17">
        <v>2286.33</v>
      </c>
    </row>
    <row r="166" spans="1:2" ht="11.1" customHeight="1" x14ac:dyDescent="0.2">
      <c r="A166" s="37" t="s">
        <v>237</v>
      </c>
      <c r="B166" s="16">
        <v>373.32</v>
      </c>
    </row>
    <row r="167" spans="1:2" ht="11.1" customHeight="1" x14ac:dyDescent="0.2">
      <c r="A167" s="37" t="s">
        <v>106</v>
      </c>
      <c r="B167" s="17">
        <v>1146.58</v>
      </c>
    </row>
    <row r="168" spans="1:2" ht="11.1" customHeight="1" x14ac:dyDescent="0.2">
      <c r="A168" s="37" t="s">
        <v>164</v>
      </c>
      <c r="B168" s="17">
        <v>4126.41</v>
      </c>
    </row>
    <row r="169" spans="1:2" ht="11.1" customHeight="1" x14ac:dyDescent="0.2">
      <c r="A169" s="37" t="s">
        <v>78</v>
      </c>
      <c r="B169" s="17">
        <v>1441.45</v>
      </c>
    </row>
    <row r="170" spans="1:2" ht="11.1" customHeight="1" x14ac:dyDescent="0.2">
      <c r="A170" s="37" t="s">
        <v>290</v>
      </c>
      <c r="B170" s="16">
        <v>159.38</v>
      </c>
    </row>
    <row r="171" spans="1:2" ht="11.1" customHeight="1" x14ac:dyDescent="0.2">
      <c r="A171" s="37" t="s">
        <v>413</v>
      </c>
      <c r="B171" s="17">
        <v>4892.6499999999996</v>
      </c>
    </row>
    <row r="172" spans="1:2" ht="11.1" customHeight="1" x14ac:dyDescent="0.2">
      <c r="A172" s="37" t="s">
        <v>404</v>
      </c>
      <c r="B172" s="17">
        <v>1673.44</v>
      </c>
    </row>
    <row r="173" spans="1:2" ht="11.1" customHeight="1" x14ac:dyDescent="0.2">
      <c r="A173" s="37" t="s">
        <v>470</v>
      </c>
      <c r="B173" s="16">
        <v>478.13</v>
      </c>
    </row>
    <row r="174" spans="1:2" ht="11.1" customHeight="1" x14ac:dyDescent="0.2">
      <c r="A174" s="37" t="s">
        <v>471</v>
      </c>
      <c r="B174" s="17">
        <v>1089.46</v>
      </c>
    </row>
    <row r="175" spans="1:2" ht="11.1" customHeight="1" x14ac:dyDescent="0.2">
      <c r="A175" s="37" t="s">
        <v>386</v>
      </c>
      <c r="B175" s="17">
        <v>4846.2700000000004</v>
      </c>
    </row>
    <row r="176" spans="1:2" ht="11.1" customHeight="1" x14ac:dyDescent="0.2">
      <c r="A176" s="37" t="s">
        <v>145</v>
      </c>
      <c r="B176" s="17">
        <v>1776.84</v>
      </c>
    </row>
    <row r="177" spans="1:2" ht="11.1" customHeight="1" x14ac:dyDescent="0.2">
      <c r="A177" s="37" t="s">
        <v>497</v>
      </c>
      <c r="B177" s="16">
        <v>87.85</v>
      </c>
    </row>
    <row r="178" spans="1:2" ht="11.1" customHeight="1" x14ac:dyDescent="0.2">
      <c r="A178" s="37" t="s">
        <v>439</v>
      </c>
      <c r="B178" s="16">
        <v>442.84</v>
      </c>
    </row>
    <row r="179" spans="1:2" ht="11.1" customHeight="1" x14ac:dyDescent="0.2">
      <c r="A179" s="37" t="s">
        <v>174</v>
      </c>
      <c r="B179" s="17">
        <v>1892.1</v>
      </c>
    </row>
    <row r="180" spans="1:2" ht="11.1" customHeight="1" x14ac:dyDescent="0.2">
      <c r="A180" s="37" t="s">
        <v>276</v>
      </c>
      <c r="B180" s="17">
        <v>3341.91</v>
      </c>
    </row>
    <row r="181" spans="1:2" ht="11.1" customHeight="1" x14ac:dyDescent="0.2">
      <c r="A181" s="37" t="s">
        <v>238</v>
      </c>
      <c r="B181" s="17">
        <v>1984.51</v>
      </c>
    </row>
    <row r="182" spans="1:2" ht="11.1" customHeight="1" x14ac:dyDescent="0.2">
      <c r="A182" s="37" t="s">
        <v>313</v>
      </c>
      <c r="B182" s="16">
        <v>79.69</v>
      </c>
    </row>
    <row r="183" spans="1:2" ht="11.1" customHeight="1" x14ac:dyDescent="0.2">
      <c r="A183" s="37" t="s">
        <v>474</v>
      </c>
      <c r="B183" s="17">
        <v>1339.56</v>
      </c>
    </row>
    <row r="184" spans="1:2" ht="11.1" customHeight="1" x14ac:dyDescent="0.2">
      <c r="A184" s="37" t="s">
        <v>416</v>
      </c>
      <c r="B184" s="16">
        <v>87.85</v>
      </c>
    </row>
    <row r="185" spans="1:2" ht="11.1" customHeight="1" x14ac:dyDescent="0.2">
      <c r="A185" s="37" t="s">
        <v>475</v>
      </c>
      <c r="B185" s="16">
        <v>773.35</v>
      </c>
    </row>
    <row r="186" spans="1:2" ht="11.1" customHeight="1" x14ac:dyDescent="0.2">
      <c r="A186" s="37" t="s">
        <v>123</v>
      </c>
      <c r="B186" s="17">
        <v>3445.56</v>
      </c>
    </row>
    <row r="187" spans="1:2" ht="11.1" customHeight="1" x14ac:dyDescent="0.2">
      <c r="A187" s="37" t="s">
        <v>476</v>
      </c>
      <c r="B187" s="17">
        <v>3996.5</v>
      </c>
    </row>
    <row r="188" spans="1:2" ht="11.1" customHeight="1" x14ac:dyDescent="0.2">
      <c r="A188" s="37" t="s">
        <v>239</v>
      </c>
      <c r="B188" s="17">
        <v>1397.4</v>
      </c>
    </row>
    <row r="189" spans="1:2" ht="11.1" customHeight="1" x14ac:dyDescent="0.2">
      <c r="A189" s="37" t="s">
        <v>314</v>
      </c>
      <c r="B189" s="16">
        <v>72.42</v>
      </c>
    </row>
    <row r="190" spans="1:2" ht="11.1" customHeight="1" x14ac:dyDescent="0.2">
      <c r="A190" s="37" t="s">
        <v>291</v>
      </c>
      <c r="B190" s="16">
        <v>678.69</v>
      </c>
    </row>
    <row r="191" spans="1:2" ht="11.1" customHeight="1" x14ac:dyDescent="0.2">
      <c r="A191" s="37" t="s">
        <v>98</v>
      </c>
      <c r="B191" s="17">
        <v>2582.64</v>
      </c>
    </row>
    <row r="192" spans="1:2" ht="11.1" customHeight="1" x14ac:dyDescent="0.2">
      <c r="A192" s="37" t="s">
        <v>417</v>
      </c>
      <c r="B192" s="17">
        <v>1641.69</v>
      </c>
    </row>
    <row r="193" spans="1:2" ht="11.1" customHeight="1" x14ac:dyDescent="0.2">
      <c r="A193" s="37" t="s">
        <v>240</v>
      </c>
      <c r="B193" s="17">
        <v>2414.19</v>
      </c>
    </row>
    <row r="194" spans="1:2" ht="11.1" customHeight="1" x14ac:dyDescent="0.2">
      <c r="A194" s="37" t="s">
        <v>520</v>
      </c>
      <c r="B194" s="16">
        <v>191.25</v>
      </c>
    </row>
    <row r="195" spans="1:2" ht="11.1" customHeight="1" x14ac:dyDescent="0.2">
      <c r="A195" s="37" t="s">
        <v>292</v>
      </c>
      <c r="B195" s="17">
        <v>3209.26</v>
      </c>
    </row>
    <row r="196" spans="1:2" ht="11.1" customHeight="1" x14ac:dyDescent="0.2">
      <c r="A196" s="37" t="s">
        <v>350</v>
      </c>
      <c r="B196" s="17">
        <v>2055.3000000000002</v>
      </c>
    </row>
    <row r="197" spans="1:2" ht="11.1" customHeight="1" x14ac:dyDescent="0.2">
      <c r="A197" s="37" t="s">
        <v>399</v>
      </c>
      <c r="B197" s="17">
        <v>4627.2299999999996</v>
      </c>
    </row>
    <row r="198" spans="1:2" ht="11.1" customHeight="1" x14ac:dyDescent="0.2">
      <c r="A198" s="37" t="s">
        <v>478</v>
      </c>
      <c r="B198" s="17">
        <v>1334.06</v>
      </c>
    </row>
    <row r="199" spans="1:2" ht="11.1" customHeight="1" x14ac:dyDescent="0.2">
      <c r="A199" s="37" t="s">
        <v>498</v>
      </c>
      <c r="B199" s="16">
        <v>790.63</v>
      </c>
    </row>
    <row r="200" spans="1:2" ht="11.1" customHeight="1" x14ac:dyDescent="0.2">
      <c r="A200" s="37" t="s">
        <v>618</v>
      </c>
      <c r="B200" s="17">
        <v>2875.83</v>
      </c>
    </row>
    <row r="201" spans="1:2" ht="11.1" customHeight="1" x14ac:dyDescent="0.2">
      <c r="A201" s="37" t="s">
        <v>241</v>
      </c>
      <c r="B201" s="16">
        <v>473.41</v>
      </c>
    </row>
    <row r="202" spans="1:2" ht="11.1" customHeight="1" x14ac:dyDescent="0.2">
      <c r="A202" s="37" t="s">
        <v>525</v>
      </c>
      <c r="B202" s="16">
        <v>503.12</v>
      </c>
    </row>
    <row r="203" spans="1:2" ht="11.1" customHeight="1" x14ac:dyDescent="0.2">
      <c r="A203" s="37" t="s">
        <v>116</v>
      </c>
      <c r="B203" s="17">
        <v>2239.87</v>
      </c>
    </row>
    <row r="204" spans="1:2" ht="11.1" customHeight="1" x14ac:dyDescent="0.2">
      <c r="A204" s="37" t="s">
        <v>242</v>
      </c>
      <c r="B204" s="16">
        <v>159.38</v>
      </c>
    </row>
    <row r="205" spans="1:2" ht="11.1" customHeight="1" x14ac:dyDescent="0.2">
      <c r="A205" s="37" t="s">
        <v>63</v>
      </c>
      <c r="B205" s="16">
        <v>151.6</v>
      </c>
    </row>
    <row r="206" spans="1:2" ht="11.1" customHeight="1" x14ac:dyDescent="0.2">
      <c r="A206" s="37" t="s">
        <v>479</v>
      </c>
      <c r="B206" s="17">
        <v>1136.92</v>
      </c>
    </row>
    <row r="207" spans="1:2" ht="11.1" customHeight="1" x14ac:dyDescent="0.2">
      <c r="A207" s="37" t="s">
        <v>293</v>
      </c>
      <c r="B207" s="16">
        <v>695.04</v>
      </c>
    </row>
    <row r="208" spans="1:2" ht="11.1" customHeight="1" x14ac:dyDescent="0.2">
      <c r="A208" s="37" t="s">
        <v>480</v>
      </c>
      <c r="B208" s="17">
        <v>1405.56</v>
      </c>
    </row>
    <row r="209" spans="1:2" ht="11.1" customHeight="1" x14ac:dyDescent="0.2">
      <c r="A209" s="37" t="s">
        <v>641</v>
      </c>
      <c r="B209" s="17">
        <v>2760.12</v>
      </c>
    </row>
    <row r="210" spans="1:2" ht="11.1" customHeight="1" x14ac:dyDescent="0.2">
      <c r="A210" s="37" t="s">
        <v>418</v>
      </c>
      <c r="B210" s="17">
        <v>1412.19</v>
      </c>
    </row>
    <row r="211" spans="1:2" ht="11.1" customHeight="1" x14ac:dyDescent="0.2">
      <c r="A211" s="37" t="s">
        <v>180</v>
      </c>
      <c r="B211" s="17">
        <v>2899.35</v>
      </c>
    </row>
    <row r="212" spans="1:2" ht="11.1" customHeight="1" x14ac:dyDescent="0.2">
      <c r="A212" s="37" t="s">
        <v>294</v>
      </c>
      <c r="B212" s="16">
        <v>514.37</v>
      </c>
    </row>
    <row r="213" spans="1:2" ht="11.1" customHeight="1" x14ac:dyDescent="0.2">
      <c r="A213" s="37" t="s">
        <v>153</v>
      </c>
      <c r="B213" s="17">
        <v>2086.41</v>
      </c>
    </row>
    <row r="214" spans="1:2" ht="11.1" customHeight="1" x14ac:dyDescent="0.2">
      <c r="A214" s="37" t="s">
        <v>330</v>
      </c>
      <c r="B214" s="16">
        <v>133.82</v>
      </c>
    </row>
    <row r="215" spans="1:2" ht="11.1" customHeight="1" x14ac:dyDescent="0.2">
      <c r="A215" s="37" t="s">
        <v>184</v>
      </c>
      <c r="B215" s="17">
        <v>1385.82</v>
      </c>
    </row>
    <row r="216" spans="1:2" ht="11.1" customHeight="1" x14ac:dyDescent="0.2">
      <c r="A216" s="37" t="s">
        <v>243</v>
      </c>
      <c r="B216" s="17">
        <v>2061.7399999999998</v>
      </c>
    </row>
    <row r="217" spans="1:2" ht="11.1" customHeight="1" x14ac:dyDescent="0.2">
      <c r="A217" s="37" t="s">
        <v>559</v>
      </c>
      <c r="B217" s="17">
        <v>2017.56</v>
      </c>
    </row>
    <row r="218" spans="1:2" ht="11.1" customHeight="1" x14ac:dyDescent="0.2">
      <c r="A218" s="37" t="s">
        <v>73</v>
      </c>
      <c r="B218" s="16">
        <v>961.86</v>
      </c>
    </row>
    <row r="219" spans="1:2" ht="11.1" customHeight="1" x14ac:dyDescent="0.2">
      <c r="A219" s="37" t="s">
        <v>141</v>
      </c>
      <c r="B219" s="17">
        <v>1780.41</v>
      </c>
    </row>
    <row r="220" spans="1:2" ht="11.1" customHeight="1" x14ac:dyDescent="0.2">
      <c r="A220" s="37" t="s">
        <v>499</v>
      </c>
      <c r="B220" s="17">
        <v>1397.4</v>
      </c>
    </row>
    <row r="221" spans="1:2" ht="11.1" customHeight="1" x14ac:dyDescent="0.2">
      <c r="A221" s="37" t="s">
        <v>244</v>
      </c>
      <c r="B221" s="17">
        <v>1035.94</v>
      </c>
    </row>
    <row r="222" spans="1:2" ht="11.1" customHeight="1" x14ac:dyDescent="0.2">
      <c r="A222" s="37" t="s">
        <v>505</v>
      </c>
      <c r="B222" s="16">
        <v>99.45</v>
      </c>
    </row>
    <row r="223" spans="1:2" ht="11.1" customHeight="1" x14ac:dyDescent="0.2">
      <c r="A223" s="37" t="s">
        <v>387</v>
      </c>
      <c r="B223" s="17">
        <v>2017.37</v>
      </c>
    </row>
    <row r="224" spans="1:2" ht="11.1" customHeight="1" x14ac:dyDescent="0.2">
      <c r="A224" s="37" t="s">
        <v>201</v>
      </c>
      <c r="B224" s="17">
        <v>2188.4899999999998</v>
      </c>
    </row>
    <row r="225" spans="1:2" ht="11.1" customHeight="1" x14ac:dyDescent="0.2">
      <c r="A225" s="37" t="s">
        <v>315</v>
      </c>
      <c r="B225" s="16">
        <v>478.13</v>
      </c>
    </row>
    <row r="226" spans="1:2" ht="11.1" customHeight="1" x14ac:dyDescent="0.2">
      <c r="A226" s="37" t="s">
        <v>366</v>
      </c>
      <c r="B226" s="17">
        <v>1971.34</v>
      </c>
    </row>
    <row r="227" spans="1:2" ht="11.1" customHeight="1" x14ac:dyDescent="0.2">
      <c r="A227" s="37" t="s">
        <v>433</v>
      </c>
      <c r="B227" s="17">
        <v>2006.22</v>
      </c>
    </row>
    <row r="228" spans="1:2" ht="11.1" customHeight="1" x14ac:dyDescent="0.2">
      <c r="A228" s="37" t="s">
        <v>342</v>
      </c>
      <c r="B228" s="17">
        <v>3264.38</v>
      </c>
    </row>
    <row r="229" spans="1:2" ht="11.1" customHeight="1" x14ac:dyDescent="0.2">
      <c r="A229" s="37" t="s">
        <v>64</v>
      </c>
      <c r="B229" s="17">
        <v>3735.62</v>
      </c>
    </row>
    <row r="230" spans="1:2" ht="11.1" customHeight="1" x14ac:dyDescent="0.2">
      <c r="A230" s="37" t="s">
        <v>543</v>
      </c>
      <c r="B230" s="16">
        <v>983.28</v>
      </c>
    </row>
    <row r="231" spans="1:2" ht="11.1" customHeight="1" x14ac:dyDescent="0.2">
      <c r="A231" s="37" t="s">
        <v>79</v>
      </c>
      <c r="B231" s="17">
        <v>1329.74</v>
      </c>
    </row>
    <row r="232" spans="1:2" ht="11.1" customHeight="1" x14ac:dyDescent="0.2">
      <c r="A232" s="37" t="s">
        <v>451</v>
      </c>
      <c r="B232" s="17">
        <v>1530</v>
      </c>
    </row>
    <row r="233" spans="1:2" ht="11.1" customHeight="1" x14ac:dyDescent="0.2">
      <c r="A233" s="37" t="s">
        <v>434</v>
      </c>
      <c r="B233" s="17">
        <v>4521.5600000000004</v>
      </c>
    </row>
    <row r="234" spans="1:2" ht="11.1" customHeight="1" x14ac:dyDescent="0.2">
      <c r="A234" s="37" t="s">
        <v>483</v>
      </c>
      <c r="B234" s="17">
        <v>1265.04</v>
      </c>
    </row>
    <row r="235" spans="1:2" ht="11.1" customHeight="1" x14ac:dyDescent="0.2">
      <c r="A235" s="37" t="s">
        <v>88</v>
      </c>
      <c r="B235" s="17">
        <v>1696.26</v>
      </c>
    </row>
    <row r="236" spans="1:2" ht="11.1" customHeight="1" x14ac:dyDescent="0.2">
      <c r="A236" s="37" t="s">
        <v>138</v>
      </c>
      <c r="B236" s="17">
        <v>2999.31</v>
      </c>
    </row>
    <row r="237" spans="1:2" ht="11.1" customHeight="1" x14ac:dyDescent="0.2">
      <c r="A237" s="37" t="s">
        <v>74</v>
      </c>
      <c r="B237" s="16">
        <v>961.86</v>
      </c>
    </row>
    <row r="238" spans="1:2" ht="11.1" customHeight="1" x14ac:dyDescent="0.2">
      <c r="A238" s="37" t="s">
        <v>388</v>
      </c>
      <c r="B238" s="17">
        <v>3289.06</v>
      </c>
    </row>
    <row r="239" spans="1:2" ht="11.1" customHeight="1" x14ac:dyDescent="0.2">
      <c r="A239" s="37" t="s">
        <v>552</v>
      </c>
      <c r="B239" s="17">
        <v>2211.87</v>
      </c>
    </row>
    <row r="240" spans="1:2" ht="11.1" customHeight="1" x14ac:dyDescent="0.2">
      <c r="A240" s="37" t="s">
        <v>581</v>
      </c>
      <c r="B240" s="17">
        <v>1092.42</v>
      </c>
    </row>
    <row r="241" spans="1:2" ht="11.1" customHeight="1" x14ac:dyDescent="0.2">
      <c r="A241" s="37" t="s">
        <v>254</v>
      </c>
      <c r="B241" s="17">
        <v>1557.16</v>
      </c>
    </row>
    <row r="242" spans="1:2" ht="11.1" customHeight="1" x14ac:dyDescent="0.2">
      <c r="A242" s="37" t="s">
        <v>245</v>
      </c>
      <c r="B242" s="16">
        <v>931.55</v>
      </c>
    </row>
    <row r="243" spans="1:2" ht="11.1" customHeight="1" x14ac:dyDescent="0.2">
      <c r="A243" s="37" t="s">
        <v>246</v>
      </c>
      <c r="B243" s="17">
        <v>1500.17</v>
      </c>
    </row>
    <row r="244" spans="1:2" ht="11.1" customHeight="1" x14ac:dyDescent="0.2">
      <c r="A244" s="37" t="s">
        <v>142</v>
      </c>
      <c r="B244" s="17">
        <v>1730.43</v>
      </c>
    </row>
    <row r="245" spans="1:2" ht="11.1" customHeight="1" x14ac:dyDescent="0.2">
      <c r="A245" s="37" t="s">
        <v>621</v>
      </c>
      <c r="B245" s="17">
        <v>2681.84</v>
      </c>
    </row>
    <row r="246" spans="1:2" ht="11.1" customHeight="1" x14ac:dyDescent="0.2">
      <c r="A246" s="37" t="s">
        <v>269</v>
      </c>
      <c r="B246" s="17">
        <v>1681.47</v>
      </c>
    </row>
    <row r="247" spans="1:2" ht="11.1" customHeight="1" x14ac:dyDescent="0.2">
      <c r="A247" s="37" t="s">
        <v>484</v>
      </c>
      <c r="B247" s="17">
        <v>4054.82</v>
      </c>
    </row>
    <row r="248" spans="1:2" ht="11.1" customHeight="1" x14ac:dyDescent="0.2">
      <c r="A248" s="37" t="s">
        <v>506</v>
      </c>
      <c r="B248" s="17">
        <v>3533.36</v>
      </c>
    </row>
    <row r="249" spans="1:2" ht="11.1" customHeight="1" x14ac:dyDescent="0.2">
      <c r="A249" s="37" t="s">
        <v>619</v>
      </c>
      <c r="B249" s="17">
        <v>2883.99</v>
      </c>
    </row>
    <row r="250" spans="1:2" ht="11.1" customHeight="1" x14ac:dyDescent="0.2">
      <c r="A250" s="37" t="s">
        <v>632</v>
      </c>
      <c r="B250" s="17">
        <v>1602.68</v>
      </c>
    </row>
    <row r="251" spans="1:2" ht="11.1" customHeight="1" x14ac:dyDescent="0.2">
      <c r="A251" s="37" t="s">
        <v>500</v>
      </c>
      <c r="B251" s="17">
        <v>1389.24</v>
      </c>
    </row>
    <row r="252" spans="1:2" ht="11.1" customHeight="1" x14ac:dyDescent="0.2">
      <c r="A252" s="37" t="s">
        <v>247</v>
      </c>
      <c r="B252" s="17">
        <v>1275</v>
      </c>
    </row>
    <row r="253" spans="1:2" ht="11.1" customHeight="1" x14ac:dyDescent="0.2">
      <c r="A253" s="37" t="s">
        <v>419</v>
      </c>
      <c r="B253" s="17">
        <v>7133.22</v>
      </c>
    </row>
    <row r="254" spans="1:2" ht="11.1" customHeight="1" x14ac:dyDescent="0.2">
      <c r="A254" s="37" t="s">
        <v>485</v>
      </c>
      <c r="B254" s="17">
        <v>1275</v>
      </c>
    </row>
    <row r="255" spans="1:2" ht="11.1" customHeight="1" x14ac:dyDescent="0.2">
      <c r="A255" s="37" t="s">
        <v>332</v>
      </c>
      <c r="B255" s="17">
        <v>2677.5</v>
      </c>
    </row>
    <row r="256" spans="1:2" ht="11.1" customHeight="1" x14ac:dyDescent="0.2">
      <c r="A256" s="37" t="s">
        <v>318</v>
      </c>
      <c r="B256" s="16">
        <v>48.96</v>
      </c>
    </row>
    <row r="257" spans="1:2" ht="11.1" customHeight="1" x14ac:dyDescent="0.2">
      <c r="A257" s="37" t="s">
        <v>440</v>
      </c>
      <c r="B257" s="17">
        <v>1380.61</v>
      </c>
    </row>
    <row r="258" spans="1:2" ht="11.1" customHeight="1" x14ac:dyDescent="0.2">
      <c r="A258" s="37" t="s">
        <v>171</v>
      </c>
      <c r="B258" s="17">
        <v>2002.26</v>
      </c>
    </row>
    <row r="259" spans="1:2" ht="11.1" customHeight="1" x14ac:dyDescent="0.2">
      <c r="A259" s="37" t="s">
        <v>99</v>
      </c>
      <c r="B259" s="17">
        <v>1769.45</v>
      </c>
    </row>
    <row r="260" spans="1:2" ht="11.1" customHeight="1" x14ac:dyDescent="0.2">
      <c r="A260" s="37" t="s">
        <v>564</v>
      </c>
      <c r="B260" s="17">
        <v>1729.92</v>
      </c>
    </row>
    <row r="261" spans="1:2" ht="11.1" customHeight="1" x14ac:dyDescent="0.2">
      <c r="A261" s="37" t="s">
        <v>248</v>
      </c>
      <c r="B261" s="17">
        <v>1275</v>
      </c>
    </row>
    <row r="262" spans="1:2" ht="11.1" customHeight="1" x14ac:dyDescent="0.2">
      <c r="A262" s="37" t="s">
        <v>156</v>
      </c>
      <c r="B262" s="17">
        <v>2704.53</v>
      </c>
    </row>
    <row r="263" spans="1:2" ht="11.1" customHeight="1" x14ac:dyDescent="0.2">
      <c r="A263" s="37" t="s">
        <v>178</v>
      </c>
      <c r="B263" s="17">
        <v>2074.4299999999998</v>
      </c>
    </row>
    <row r="264" spans="1:2" ht="11.1" customHeight="1" x14ac:dyDescent="0.2">
      <c r="A264" s="37" t="s">
        <v>168</v>
      </c>
      <c r="B264" s="16">
        <v>831.3</v>
      </c>
    </row>
    <row r="265" spans="1:2" ht="11.1" customHeight="1" x14ac:dyDescent="0.2">
      <c r="A265" s="37" t="s">
        <v>441</v>
      </c>
      <c r="B265" s="17">
        <v>1408.18</v>
      </c>
    </row>
    <row r="266" spans="1:2" ht="11.1" customHeight="1" x14ac:dyDescent="0.2">
      <c r="A266" s="37" t="s">
        <v>319</v>
      </c>
      <c r="B266" s="16">
        <v>79.69</v>
      </c>
    </row>
    <row r="267" spans="1:2" ht="11.1" customHeight="1" x14ac:dyDescent="0.2">
      <c r="A267" s="37" t="s">
        <v>526</v>
      </c>
      <c r="B267" s="17">
        <v>3542.7</v>
      </c>
    </row>
    <row r="268" spans="1:2" ht="11.1" customHeight="1" x14ac:dyDescent="0.2">
      <c r="A268" s="37" t="s">
        <v>256</v>
      </c>
      <c r="B268" s="17">
        <v>1138.45</v>
      </c>
    </row>
    <row r="269" spans="1:2" ht="11.1" customHeight="1" x14ac:dyDescent="0.2">
      <c r="A269" s="37" t="s">
        <v>361</v>
      </c>
      <c r="B269" s="17">
        <v>2880.44</v>
      </c>
    </row>
    <row r="270" spans="1:2" ht="11.1" customHeight="1" x14ac:dyDescent="0.2">
      <c r="A270" s="37" t="s">
        <v>642</v>
      </c>
      <c r="B270" s="17">
        <v>2766.35</v>
      </c>
    </row>
    <row r="271" spans="1:2" ht="11.1" customHeight="1" x14ac:dyDescent="0.2">
      <c r="A271" s="37" t="s">
        <v>211</v>
      </c>
      <c r="B271" s="17">
        <v>1700.68</v>
      </c>
    </row>
    <row r="272" spans="1:2" ht="11.1" customHeight="1" x14ac:dyDescent="0.2">
      <c r="A272" s="37" t="s">
        <v>185</v>
      </c>
      <c r="B272" s="17">
        <v>3350.24</v>
      </c>
    </row>
    <row r="273" spans="1:2" ht="11.1" customHeight="1" x14ac:dyDescent="0.2">
      <c r="A273" s="37" t="s">
        <v>192</v>
      </c>
      <c r="B273" s="17">
        <v>1590.18</v>
      </c>
    </row>
    <row r="274" spans="1:2" ht="11.1" customHeight="1" x14ac:dyDescent="0.2">
      <c r="A274" s="37" t="s">
        <v>260</v>
      </c>
      <c r="B274" s="17">
        <v>1808.46</v>
      </c>
    </row>
    <row r="275" spans="1:2" ht="11.1" customHeight="1" x14ac:dyDescent="0.2">
      <c r="A275" s="37" t="s">
        <v>262</v>
      </c>
      <c r="B275" s="17">
        <v>4029.51</v>
      </c>
    </row>
    <row r="276" spans="1:2" ht="11.1" customHeight="1" x14ac:dyDescent="0.2">
      <c r="A276" s="37" t="s">
        <v>100</v>
      </c>
      <c r="B276" s="17">
        <v>1724.31</v>
      </c>
    </row>
    <row r="277" spans="1:2" ht="11.1" customHeight="1" x14ac:dyDescent="0.2">
      <c r="A277" s="37" t="s">
        <v>175</v>
      </c>
      <c r="B277" s="17">
        <v>1749.62</v>
      </c>
    </row>
    <row r="278" spans="1:2" ht="11.1" customHeight="1" x14ac:dyDescent="0.2">
      <c r="A278" s="37" t="s">
        <v>620</v>
      </c>
      <c r="B278" s="17">
        <v>2342.5700000000002</v>
      </c>
    </row>
    <row r="279" spans="1:2" ht="11.1" customHeight="1" x14ac:dyDescent="0.2">
      <c r="A279" s="37" t="s">
        <v>147</v>
      </c>
      <c r="B279" s="17">
        <v>1751.34</v>
      </c>
    </row>
    <row r="280" spans="1:2" ht="11.1" customHeight="1" x14ac:dyDescent="0.2">
      <c r="A280" s="37" t="s">
        <v>544</v>
      </c>
      <c r="B280" s="17">
        <v>1836</v>
      </c>
    </row>
    <row r="281" spans="1:2" ht="11.1" customHeight="1" x14ac:dyDescent="0.2">
      <c r="A281" s="37" t="s">
        <v>320</v>
      </c>
      <c r="B281" s="17">
        <v>5904.72</v>
      </c>
    </row>
    <row r="282" spans="1:2" ht="11.1" customHeight="1" x14ac:dyDescent="0.2">
      <c r="A282" s="37" t="s">
        <v>392</v>
      </c>
      <c r="B282" s="17">
        <v>1259.4100000000001</v>
      </c>
    </row>
    <row r="283" spans="1:2" ht="11.1" customHeight="1" x14ac:dyDescent="0.2">
      <c r="A283" s="37" t="s">
        <v>333</v>
      </c>
      <c r="B283" s="17">
        <v>3060</v>
      </c>
    </row>
    <row r="284" spans="1:2" ht="11.1" customHeight="1" x14ac:dyDescent="0.2">
      <c r="A284" s="37" t="s">
        <v>134</v>
      </c>
      <c r="B284" s="17">
        <v>2103.75</v>
      </c>
    </row>
    <row r="285" spans="1:2" ht="11.1" customHeight="1" x14ac:dyDescent="0.2">
      <c r="A285" s="37" t="s">
        <v>420</v>
      </c>
      <c r="B285" s="16">
        <v>512.78</v>
      </c>
    </row>
    <row r="286" spans="1:2" ht="11.1" customHeight="1" x14ac:dyDescent="0.2">
      <c r="A286" s="37" t="s">
        <v>501</v>
      </c>
      <c r="B286" s="17">
        <v>2943.64</v>
      </c>
    </row>
    <row r="287" spans="1:2" ht="11.1" customHeight="1" x14ac:dyDescent="0.2">
      <c r="A287" s="37" t="s">
        <v>421</v>
      </c>
      <c r="B287" s="17">
        <v>5793.99</v>
      </c>
    </row>
    <row r="288" spans="1:2" ht="11.1" customHeight="1" x14ac:dyDescent="0.2">
      <c r="A288" s="37" t="s">
        <v>545</v>
      </c>
      <c r="B288" s="17">
        <v>2824.83</v>
      </c>
    </row>
    <row r="289" spans="1:2" ht="11.1" customHeight="1" x14ac:dyDescent="0.2">
      <c r="A289" s="37" t="s">
        <v>513</v>
      </c>
      <c r="B289" s="17">
        <v>1538.16</v>
      </c>
    </row>
    <row r="290" spans="1:2" ht="11.1" customHeight="1" x14ac:dyDescent="0.2">
      <c r="A290" s="37" t="s">
        <v>370</v>
      </c>
      <c r="B290" s="17">
        <v>4381.04</v>
      </c>
    </row>
    <row r="291" spans="1:2" ht="11.1" customHeight="1" x14ac:dyDescent="0.2">
      <c r="A291" s="37" t="s">
        <v>249</v>
      </c>
      <c r="B291" s="17">
        <v>1275</v>
      </c>
    </row>
    <row r="292" spans="1:2" ht="11.1" customHeight="1" x14ac:dyDescent="0.2">
      <c r="A292" s="37" t="s">
        <v>588</v>
      </c>
      <c r="B292" s="17">
        <v>1763.81</v>
      </c>
    </row>
    <row r="293" spans="1:2" ht="11.1" customHeight="1" x14ac:dyDescent="0.2">
      <c r="A293" s="37" t="s">
        <v>622</v>
      </c>
      <c r="B293" s="16">
        <v>923.1</v>
      </c>
    </row>
    <row r="294" spans="1:2" ht="11.1" customHeight="1" x14ac:dyDescent="0.2">
      <c r="A294" s="37" t="s">
        <v>518</v>
      </c>
      <c r="B294" s="17">
        <v>10004.67</v>
      </c>
    </row>
    <row r="295" spans="1:2" ht="11.1" customHeight="1" x14ac:dyDescent="0.2">
      <c r="A295" s="37" t="s">
        <v>65</v>
      </c>
      <c r="B295" s="17">
        <v>5560.52</v>
      </c>
    </row>
    <row r="296" spans="1:2" ht="11.1" customHeight="1" x14ac:dyDescent="0.2">
      <c r="A296" s="37" t="s">
        <v>610</v>
      </c>
      <c r="B296" s="17">
        <v>2486.25</v>
      </c>
    </row>
    <row r="297" spans="1:2" ht="11.1" customHeight="1" x14ac:dyDescent="0.2">
      <c r="A297" s="37" t="s">
        <v>125</v>
      </c>
      <c r="B297" s="17">
        <v>3445.56</v>
      </c>
    </row>
    <row r="298" spans="1:2" ht="11.1" customHeight="1" x14ac:dyDescent="0.2">
      <c r="A298" s="37" t="s">
        <v>507</v>
      </c>
      <c r="B298" s="17">
        <v>3861.31</v>
      </c>
    </row>
    <row r="299" spans="1:2" ht="11.1" customHeight="1" x14ac:dyDescent="0.2">
      <c r="A299" s="37" t="s">
        <v>576</v>
      </c>
      <c r="B299" s="17">
        <v>2360.79</v>
      </c>
    </row>
    <row r="300" spans="1:2" ht="11.1" customHeight="1" x14ac:dyDescent="0.2">
      <c r="A300" s="37" t="s">
        <v>508</v>
      </c>
      <c r="B300" s="17">
        <v>2072.19</v>
      </c>
    </row>
    <row r="301" spans="1:2" ht="11.1" customHeight="1" x14ac:dyDescent="0.2">
      <c r="A301" s="37" t="s">
        <v>422</v>
      </c>
      <c r="B301" s="17">
        <v>6741.01</v>
      </c>
    </row>
    <row r="302" spans="1:2" ht="11.1" customHeight="1" x14ac:dyDescent="0.2">
      <c r="A302" s="37" t="s">
        <v>521</v>
      </c>
      <c r="B302" s="17">
        <v>1101.3699999999999</v>
      </c>
    </row>
    <row r="303" spans="1:2" ht="11.1" customHeight="1" x14ac:dyDescent="0.2">
      <c r="A303" s="37" t="s">
        <v>528</v>
      </c>
      <c r="B303" s="17">
        <v>6769.72</v>
      </c>
    </row>
    <row r="304" spans="1:2" ht="11.1" customHeight="1" x14ac:dyDescent="0.2">
      <c r="A304" s="37" t="s">
        <v>429</v>
      </c>
      <c r="B304" s="17">
        <v>1593.98</v>
      </c>
    </row>
    <row r="305" spans="1:2" ht="11.1" customHeight="1" x14ac:dyDescent="0.2">
      <c r="A305" s="37" t="s">
        <v>162</v>
      </c>
      <c r="B305" s="17">
        <v>2836.11</v>
      </c>
    </row>
    <row r="306" spans="1:2" ht="11.1" customHeight="1" x14ac:dyDescent="0.2">
      <c r="A306" s="37" t="s">
        <v>423</v>
      </c>
      <c r="B306" s="17">
        <v>1645.9</v>
      </c>
    </row>
    <row r="307" spans="1:2" ht="11.1" customHeight="1" x14ac:dyDescent="0.2">
      <c r="A307" s="37" t="s">
        <v>396</v>
      </c>
      <c r="B307" s="17">
        <v>1768.92</v>
      </c>
    </row>
    <row r="308" spans="1:2" ht="11.1" customHeight="1" x14ac:dyDescent="0.2">
      <c r="A308" s="37" t="s">
        <v>589</v>
      </c>
      <c r="B308" s="17">
        <v>2291.1799999999998</v>
      </c>
    </row>
    <row r="309" spans="1:2" ht="11.1" customHeight="1" x14ac:dyDescent="0.2">
      <c r="A309" s="37" t="s">
        <v>424</v>
      </c>
      <c r="B309" s="17">
        <v>5545.78</v>
      </c>
    </row>
    <row r="310" spans="1:2" ht="11.1" customHeight="1" x14ac:dyDescent="0.2">
      <c r="A310" s="37" t="s">
        <v>92</v>
      </c>
      <c r="B310" s="17">
        <v>1444.83</v>
      </c>
    </row>
    <row r="311" spans="1:2" ht="11.1" customHeight="1" x14ac:dyDescent="0.2">
      <c r="A311" s="37" t="s">
        <v>190</v>
      </c>
      <c r="B311" s="17">
        <v>4205.68</v>
      </c>
    </row>
    <row r="312" spans="1:2" ht="11.1" customHeight="1" x14ac:dyDescent="0.2">
      <c r="A312" s="37" t="s">
        <v>250</v>
      </c>
      <c r="B312" s="17">
        <v>1214.3900000000001</v>
      </c>
    </row>
    <row r="313" spans="1:2" ht="11.1" customHeight="1" x14ac:dyDescent="0.2">
      <c r="A313" s="37" t="s">
        <v>186</v>
      </c>
      <c r="B313" s="16">
        <v>894.06</v>
      </c>
    </row>
    <row r="314" spans="1:2" ht="11.1" customHeight="1" x14ac:dyDescent="0.2">
      <c r="A314" s="37" t="s">
        <v>578</v>
      </c>
      <c r="B314" s="17">
        <v>1995.12</v>
      </c>
    </row>
    <row r="315" spans="1:2" ht="11.1" customHeight="1" x14ac:dyDescent="0.2">
      <c r="A315" s="37" t="s">
        <v>212</v>
      </c>
      <c r="B315" s="17">
        <v>1806.27</v>
      </c>
    </row>
    <row r="316" spans="1:2" ht="11.1" customHeight="1" x14ac:dyDescent="0.2">
      <c r="A316" s="37" t="s">
        <v>627</v>
      </c>
      <c r="B316" s="17">
        <v>2314.7600000000002</v>
      </c>
    </row>
    <row r="317" spans="1:2" ht="11.1" customHeight="1" x14ac:dyDescent="0.2">
      <c r="A317" s="37" t="s">
        <v>109</v>
      </c>
      <c r="B317" s="17">
        <v>3573.06</v>
      </c>
    </row>
    <row r="318" spans="1:2" ht="11.1" customHeight="1" x14ac:dyDescent="0.2">
      <c r="A318" s="37" t="s">
        <v>66</v>
      </c>
      <c r="B318" s="17">
        <v>2689.45</v>
      </c>
    </row>
    <row r="319" spans="1:2" ht="11.1" customHeight="1" x14ac:dyDescent="0.2">
      <c r="A319" s="37" t="s">
        <v>69</v>
      </c>
      <c r="B319" s="17">
        <v>3182.4</v>
      </c>
    </row>
    <row r="320" spans="1:2" ht="11.1" customHeight="1" x14ac:dyDescent="0.2">
      <c r="A320" s="37" t="s">
        <v>321</v>
      </c>
      <c r="B320" s="17">
        <v>1283.1600000000001</v>
      </c>
    </row>
    <row r="321" spans="1:2" ht="11.1" customHeight="1" x14ac:dyDescent="0.2">
      <c r="A321" s="37" t="s">
        <v>322</v>
      </c>
      <c r="B321" s="17">
        <v>1276.9100000000001</v>
      </c>
    </row>
    <row r="322" spans="1:2" ht="11.1" customHeight="1" x14ac:dyDescent="0.2">
      <c r="A322" s="37" t="s">
        <v>136</v>
      </c>
      <c r="B322" s="17">
        <v>2234.31</v>
      </c>
    </row>
    <row r="323" spans="1:2" ht="11.1" customHeight="1" x14ac:dyDescent="0.2">
      <c r="A323" s="37" t="s">
        <v>82</v>
      </c>
      <c r="B323" s="17">
        <v>3003.9</v>
      </c>
    </row>
    <row r="324" spans="1:2" ht="11.1" customHeight="1" x14ac:dyDescent="0.2">
      <c r="A324" s="37" t="s">
        <v>102</v>
      </c>
      <c r="B324" s="17">
        <v>2672.4</v>
      </c>
    </row>
    <row r="325" spans="1:2" ht="11.1" customHeight="1" x14ac:dyDescent="0.2">
      <c r="A325" s="37" t="s">
        <v>509</v>
      </c>
      <c r="B325" s="17">
        <v>2319.42</v>
      </c>
    </row>
    <row r="326" spans="1:2" ht="11.1" customHeight="1" x14ac:dyDescent="0.2">
      <c r="A326" s="37" t="s">
        <v>405</v>
      </c>
      <c r="B326" s="17">
        <v>3600.08</v>
      </c>
    </row>
    <row r="327" spans="1:2" ht="11.1" customHeight="1" x14ac:dyDescent="0.2">
      <c r="A327" s="37" t="s">
        <v>514</v>
      </c>
      <c r="B327" s="17">
        <v>2138.89</v>
      </c>
    </row>
    <row r="328" spans="1:2" ht="11.1" customHeight="1" x14ac:dyDescent="0.2">
      <c r="A328" s="37" t="s">
        <v>128</v>
      </c>
      <c r="B328" s="17">
        <v>3251.25</v>
      </c>
    </row>
    <row r="329" spans="1:2" ht="11.1" customHeight="1" x14ac:dyDescent="0.2">
      <c r="A329" s="37" t="s">
        <v>295</v>
      </c>
      <c r="B329" s="17">
        <v>6469.96</v>
      </c>
    </row>
    <row r="330" spans="1:2" ht="11.1" customHeight="1" x14ac:dyDescent="0.2">
      <c r="A330" s="37" t="s">
        <v>103</v>
      </c>
      <c r="B330" s="17">
        <v>1724.31</v>
      </c>
    </row>
    <row r="331" spans="1:2" ht="11.1" customHeight="1" x14ac:dyDescent="0.2">
      <c r="A331" s="37" t="s">
        <v>323</v>
      </c>
      <c r="B331" s="16">
        <v>374.91</v>
      </c>
    </row>
    <row r="332" spans="1:2" ht="11.1" customHeight="1" x14ac:dyDescent="0.2">
      <c r="A332" s="37" t="s">
        <v>202</v>
      </c>
      <c r="B332" s="17">
        <v>1536.82</v>
      </c>
    </row>
    <row r="333" spans="1:2" ht="11.1" customHeight="1" x14ac:dyDescent="0.2">
      <c r="A333" s="37" t="s">
        <v>397</v>
      </c>
      <c r="B333" s="17">
        <v>1334.56</v>
      </c>
    </row>
    <row r="334" spans="1:2" ht="11.1" customHeight="1" x14ac:dyDescent="0.2">
      <c r="A334" s="37" t="s">
        <v>546</v>
      </c>
      <c r="B334" s="17">
        <v>1010.96</v>
      </c>
    </row>
    <row r="335" spans="1:2" ht="11.1" customHeight="1" x14ac:dyDescent="0.2">
      <c r="A335" s="37" t="s">
        <v>265</v>
      </c>
      <c r="B335" s="17">
        <v>3060</v>
      </c>
    </row>
    <row r="336" spans="1:2" ht="11.1" customHeight="1" x14ac:dyDescent="0.2">
      <c r="A336" s="37" t="s">
        <v>67</v>
      </c>
      <c r="B336" s="17">
        <v>1659.41</v>
      </c>
    </row>
    <row r="337" spans="1:2" ht="11.1" customHeight="1" x14ac:dyDescent="0.2">
      <c r="A337" s="37" t="s">
        <v>104</v>
      </c>
      <c r="B337" s="17">
        <v>3381.81</v>
      </c>
    </row>
    <row r="338" spans="1:2" ht="11.1" customHeight="1" x14ac:dyDescent="0.2">
      <c r="A338" s="37" t="s">
        <v>80</v>
      </c>
      <c r="B338" s="17">
        <v>1506.54</v>
      </c>
    </row>
    <row r="339" spans="1:2" ht="11.1" customHeight="1" x14ac:dyDescent="0.2">
      <c r="A339" s="37" t="s">
        <v>590</v>
      </c>
      <c r="B339" s="17">
        <v>2613.08</v>
      </c>
    </row>
    <row r="340" spans="1:2" ht="11.1" customHeight="1" x14ac:dyDescent="0.2">
      <c r="A340" s="37" t="s">
        <v>296</v>
      </c>
      <c r="B340" s="17">
        <v>6570.81</v>
      </c>
    </row>
    <row r="341" spans="1:2" ht="11.1" customHeight="1" x14ac:dyDescent="0.2">
      <c r="A341" s="37" t="s">
        <v>489</v>
      </c>
      <c r="B341" s="17">
        <v>1397.4</v>
      </c>
    </row>
    <row r="342" spans="1:2" ht="11.1" customHeight="1" x14ac:dyDescent="0.2">
      <c r="A342" s="37" t="s">
        <v>363</v>
      </c>
      <c r="B342" s="17">
        <v>2040</v>
      </c>
    </row>
    <row r="343" spans="1:2" ht="11.1" customHeight="1" x14ac:dyDescent="0.2">
      <c r="A343" s="37" t="s">
        <v>203</v>
      </c>
      <c r="B343" s="17">
        <v>1621.43</v>
      </c>
    </row>
    <row r="344" spans="1:2" ht="11.1" customHeight="1" x14ac:dyDescent="0.2">
      <c r="A344" s="37" t="s">
        <v>435</v>
      </c>
      <c r="B344" s="16">
        <v>601.42999999999995</v>
      </c>
    </row>
    <row r="345" spans="1:2" ht="11.1" customHeight="1" x14ac:dyDescent="0.2">
      <c r="A345" s="37" t="s">
        <v>89</v>
      </c>
      <c r="B345" s="17">
        <v>1879.86</v>
      </c>
    </row>
    <row r="346" spans="1:2" ht="11.1" customHeight="1" x14ac:dyDescent="0.2">
      <c r="A346" s="37" t="s">
        <v>510</v>
      </c>
      <c r="B346" s="17">
        <v>1790.42</v>
      </c>
    </row>
    <row r="347" spans="1:2" ht="11.1" customHeight="1" x14ac:dyDescent="0.2">
      <c r="A347" s="37" t="s">
        <v>374</v>
      </c>
      <c r="B347" s="17">
        <v>2791.74</v>
      </c>
    </row>
    <row r="348" spans="1:2" ht="11.1" customHeight="1" x14ac:dyDescent="0.2">
      <c r="A348" s="37" t="s">
        <v>605</v>
      </c>
      <c r="B348" s="17">
        <v>2045.1</v>
      </c>
    </row>
    <row r="349" spans="1:2" ht="11.1" customHeight="1" x14ac:dyDescent="0.2">
      <c r="A349" s="37" t="s">
        <v>331</v>
      </c>
      <c r="B349" s="17">
        <v>2854.24</v>
      </c>
    </row>
    <row r="350" spans="1:2" ht="11.1" customHeight="1" x14ac:dyDescent="0.2">
      <c r="A350" s="37" t="s">
        <v>384</v>
      </c>
      <c r="B350" s="17">
        <v>7739.16</v>
      </c>
    </row>
    <row r="351" spans="1:2" ht="11.1" customHeight="1" x14ac:dyDescent="0.2">
      <c r="A351" s="37" t="s">
        <v>490</v>
      </c>
      <c r="B351" s="17">
        <v>4220.47</v>
      </c>
    </row>
    <row r="352" spans="1:2" ht="11.1" customHeight="1" x14ac:dyDescent="0.2">
      <c r="A352" s="37" t="s">
        <v>326</v>
      </c>
      <c r="B352" s="17">
        <v>1075.78</v>
      </c>
    </row>
    <row r="353" spans="1:2" ht="11.1" customHeight="1" x14ac:dyDescent="0.2">
      <c r="A353" s="37" t="s">
        <v>600</v>
      </c>
      <c r="B353" s="17">
        <v>2776.06</v>
      </c>
    </row>
    <row r="354" spans="1:2" ht="11.1" customHeight="1" x14ac:dyDescent="0.2">
      <c r="A354" s="37" t="s">
        <v>327</v>
      </c>
      <c r="B354" s="16">
        <v>243.62</v>
      </c>
    </row>
    <row r="355" spans="1:2" ht="11.1" customHeight="1" x14ac:dyDescent="0.2">
      <c r="A355" s="37" t="s">
        <v>491</v>
      </c>
      <c r="B355" s="17">
        <v>1336.5</v>
      </c>
    </row>
    <row r="356" spans="1:2" ht="11.1" customHeight="1" x14ac:dyDescent="0.2">
      <c r="A356" s="37" t="s">
        <v>425</v>
      </c>
      <c r="B356" s="17">
        <v>1758.81</v>
      </c>
    </row>
    <row r="357" spans="1:2" ht="11.1" customHeight="1" x14ac:dyDescent="0.2">
      <c r="A357" s="37" t="s">
        <v>547</v>
      </c>
      <c r="B357" s="17">
        <v>2555.1</v>
      </c>
    </row>
    <row r="358" spans="1:2" ht="11.1" customHeight="1" x14ac:dyDescent="0.2">
      <c r="A358" s="37" t="s">
        <v>568</v>
      </c>
      <c r="B358" s="17">
        <v>1633.14</v>
      </c>
    </row>
    <row r="359" spans="1:2" ht="11.1" customHeight="1" x14ac:dyDescent="0.2">
      <c r="A359" s="37" t="s">
        <v>448</v>
      </c>
      <c r="B359" s="16">
        <v>478.13</v>
      </c>
    </row>
    <row r="360" spans="1:2" ht="11.1" customHeight="1" x14ac:dyDescent="0.2">
      <c r="A360" s="37" t="s">
        <v>548</v>
      </c>
      <c r="B360" s="17">
        <v>1836</v>
      </c>
    </row>
    <row r="361" spans="1:2" ht="12.95" customHeight="1" x14ac:dyDescent="0.2">
      <c r="A361" s="20" t="s">
        <v>643</v>
      </c>
      <c r="B361" s="21">
        <v>795086.56</v>
      </c>
    </row>
  </sheetData>
  <mergeCells count="1">
    <mergeCell ref="A2:AO2"/>
  </mergeCells>
  <pageMargins left="0.39370078740157483" right="0.39370078740157483" top="0.39370078740157483" bottom="0.39370078740157483" header="0" footer="0"/>
  <pageSetup pageOrder="overThenDown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9899B-F39F-4829-A9E1-F8AB7D5A23BF}">
  <sheetPr>
    <outlinePr summaryBelow="0" summaryRight="0"/>
    <pageSetUpPr autoPageBreaks="0"/>
  </sheetPr>
  <dimension ref="A1:AO376"/>
  <sheetViews>
    <sheetView topLeftCell="A322" workbookViewId="0">
      <selection activeCell="B4" sqref="B4"/>
    </sheetView>
  </sheetViews>
  <sheetFormatPr defaultColWidth="10.5" defaultRowHeight="11.45" customHeight="1" x14ac:dyDescent="0.2"/>
  <cols>
    <col min="1" max="1" width="40.83203125" style="1" customWidth="1"/>
    <col min="2" max="2" width="13.5" style="1" customWidth="1"/>
  </cols>
  <sheetData>
    <row r="1" spans="1:41" ht="15.95" customHeight="1" x14ac:dyDescent="0.25">
      <c r="A1" s="2" t="s">
        <v>648</v>
      </c>
    </row>
    <row r="2" spans="1:41" ht="44.1" customHeight="1" x14ac:dyDescent="0.2">
      <c r="A2" s="104" t="s">
        <v>654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</row>
    <row r="3" spans="1:41" s="1" customFormat="1" ht="6.95" customHeight="1" x14ac:dyDescent="0.2"/>
    <row r="4" spans="1:41" ht="26.1" customHeight="1" x14ac:dyDescent="0.2">
      <c r="A4" s="3" t="s">
        <v>650</v>
      </c>
      <c r="B4" s="3" t="s">
        <v>655</v>
      </c>
    </row>
    <row r="5" spans="1:41" ht="11.1" customHeight="1" x14ac:dyDescent="0.2">
      <c r="A5" s="37" t="s">
        <v>55</v>
      </c>
      <c r="B5" s="17">
        <v>1150.43</v>
      </c>
    </row>
    <row r="6" spans="1:41" ht="11.1" customHeight="1" x14ac:dyDescent="0.2">
      <c r="A6" s="37" t="s">
        <v>612</v>
      </c>
      <c r="B6" s="17">
        <v>1413.75</v>
      </c>
    </row>
    <row r="7" spans="1:41" ht="11.1" customHeight="1" x14ac:dyDescent="0.2">
      <c r="A7" s="37" t="s">
        <v>555</v>
      </c>
      <c r="B7" s="17">
        <v>1234.24</v>
      </c>
    </row>
    <row r="8" spans="1:41" ht="11.1" customHeight="1" x14ac:dyDescent="0.2">
      <c r="A8" s="37" t="s">
        <v>561</v>
      </c>
      <c r="B8" s="17">
        <v>1013.02</v>
      </c>
    </row>
    <row r="9" spans="1:41" ht="11.1" customHeight="1" x14ac:dyDescent="0.2">
      <c r="A9" s="37" t="s">
        <v>205</v>
      </c>
      <c r="B9" s="17">
        <v>1137.1500000000001</v>
      </c>
    </row>
    <row r="10" spans="1:41" ht="11.1" customHeight="1" x14ac:dyDescent="0.2">
      <c r="A10" s="37" t="s">
        <v>436</v>
      </c>
      <c r="B10" s="16">
        <v>858.35</v>
      </c>
    </row>
    <row r="11" spans="1:41" ht="11.1" customHeight="1" x14ac:dyDescent="0.2">
      <c r="A11" s="37" t="s">
        <v>540</v>
      </c>
      <c r="B11" s="17">
        <v>2017.24</v>
      </c>
    </row>
    <row r="12" spans="1:41" ht="11.1" customHeight="1" x14ac:dyDescent="0.2">
      <c r="A12" s="37" t="s">
        <v>206</v>
      </c>
      <c r="B12" s="16">
        <v>493.15</v>
      </c>
    </row>
    <row r="13" spans="1:41" ht="11.1" customHeight="1" x14ac:dyDescent="0.2">
      <c r="A13" s="37" t="s">
        <v>408</v>
      </c>
      <c r="B13" s="16">
        <v>784.26</v>
      </c>
    </row>
    <row r="14" spans="1:41" ht="11.1" customHeight="1" x14ac:dyDescent="0.2">
      <c r="A14" s="37" t="s">
        <v>151</v>
      </c>
      <c r="B14" s="17">
        <v>1121.72</v>
      </c>
    </row>
    <row r="15" spans="1:41" ht="11.1" customHeight="1" x14ac:dyDescent="0.2">
      <c r="A15" s="37" t="s">
        <v>258</v>
      </c>
      <c r="B15" s="17">
        <v>1053.6300000000001</v>
      </c>
    </row>
    <row r="16" spans="1:41" ht="11.1" customHeight="1" x14ac:dyDescent="0.2">
      <c r="A16" s="37" t="s">
        <v>346</v>
      </c>
      <c r="B16" s="16">
        <v>725.4</v>
      </c>
    </row>
    <row r="17" spans="1:2" ht="11.1" customHeight="1" x14ac:dyDescent="0.2">
      <c r="A17" s="37" t="s">
        <v>84</v>
      </c>
      <c r="B17" s="17">
        <v>1068.94</v>
      </c>
    </row>
    <row r="18" spans="1:2" ht="11.1" customHeight="1" x14ac:dyDescent="0.2">
      <c r="A18" s="37" t="s">
        <v>562</v>
      </c>
      <c r="B18" s="17">
        <v>1009.95</v>
      </c>
    </row>
    <row r="19" spans="1:2" ht="11.1" customHeight="1" x14ac:dyDescent="0.2">
      <c r="A19" s="37" t="s">
        <v>259</v>
      </c>
      <c r="B19" s="16">
        <v>904.8</v>
      </c>
    </row>
    <row r="20" spans="1:2" ht="11.1" customHeight="1" x14ac:dyDescent="0.2">
      <c r="A20" s="37" t="s">
        <v>615</v>
      </c>
      <c r="B20" s="17">
        <v>1413.39</v>
      </c>
    </row>
    <row r="21" spans="1:2" ht="11.1" customHeight="1" x14ac:dyDescent="0.2">
      <c r="A21" s="37" t="s">
        <v>535</v>
      </c>
      <c r="B21" s="16">
        <v>507.5</v>
      </c>
    </row>
    <row r="22" spans="1:2" ht="11.1" customHeight="1" x14ac:dyDescent="0.2">
      <c r="A22" s="37" t="s">
        <v>149</v>
      </c>
      <c r="B22" s="17">
        <v>1811.92</v>
      </c>
    </row>
    <row r="23" spans="1:2" ht="11.1" customHeight="1" x14ac:dyDescent="0.2">
      <c r="A23" s="37" t="s">
        <v>389</v>
      </c>
      <c r="B23" s="17">
        <v>2613.54</v>
      </c>
    </row>
    <row r="24" spans="1:2" ht="11.1" customHeight="1" x14ac:dyDescent="0.2">
      <c r="A24" s="37" t="s">
        <v>380</v>
      </c>
      <c r="B24" s="17">
        <v>1657.03</v>
      </c>
    </row>
    <row r="25" spans="1:2" ht="11.1" customHeight="1" x14ac:dyDescent="0.2">
      <c r="A25" s="37" t="s">
        <v>586</v>
      </c>
      <c r="B25" s="16">
        <v>821.86</v>
      </c>
    </row>
    <row r="26" spans="1:2" ht="11.1" customHeight="1" x14ac:dyDescent="0.2">
      <c r="A26" s="37" t="s">
        <v>385</v>
      </c>
      <c r="B26" s="17">
        <v>3335.58</v>
      </c>
    </row>
    <row r="27" spans="1:2" ht="11.1" customHeight="1" x14ac:dyDescent="0.2">
      <c r="A27" s="37" t="s">
        <v>60</v>
      </c>
      <c r="B27" s="17">
        <v>1772.22</v>
      </c>
    </row>
    <row r="28" spans="1:2" ht="11.1" customHeight="1" x14ac:dyDescent="0.2">
      <c r="A28" s="37" t="s">
        <v>453</v>
      </c>
      <c r="B28" s="17">
        <v>1787.51</v>
      </c>
    </row>
    <row r="29" spans="1:2" ht="11.1" customHeight="1" x14ac:dyDescent="0.2">
      <c r="A29" s="37" t="s">
        <v>372</v>
      </c>
      <c r="B29" s="16">
        <v>354.09</v>
      </c>
    </row>
    <row r="30" spans="1:2" ht="11.1" customHeight="1" x14ac:dyDescent="0.2">
      <c r="A30" s="37" t="s">
        <v>158</v>
      </c>
      <c r="B30" s="16">
        <v>998.76</v>
      </c>
    </row>
    <row r="31" spans="1:2" ht="11.1" customHeight="1" x14ac:dyDescent="0.2">
      <c r="A31" s="37" t="s">
        <v>299</v>
      </c>
      <c r="B31" s="16">
        <v>435.37</v>
      </c>
    </row>
    <row r="32" spans="1:2" ht="11.1" customHeight="1" x14ac:dyDescent="0.2">
      <c r="A32" s="37" t="s">
        <v>264</v>
      </c>
      <c r="B32" s="17">
        <v>2057.44</v>
      </c>
    </row>
    <row r="33" spans="1:2" ht="11.1" customHeight="1" x14ac:dyDescent="0.2">
      <c r="A33" s="37" t="s">
        <v>222</v>
      </c>
      <c r="B33" s="16">
        <v>832.3</v>
      </c>
    </row>
    <row r="34" spans="1:2" ht="11.1" customHeight="1" x14ac:dyDescent="0.2">
      <c r="A34" s="37" t="s">
        <v>503</v>
      </c>
      <c r="B34" s="16">
        <v>904.8</v>
      </c>
    </row>
    <row r="35" spans="1:2" ht="11.1" customHeight="1" x14ac:dyDescent="0.2">
      <c r="A35" s="37" t="s">
        <v>223</v>
      </c>
      <c r="B35" s="16">
        <v>800.4</v>
      </c>
    </row>
    <row r="36" spans="1:2" ht="11.1" customHeight="1" x14ac:dyDescent="0.2">
      <c r="A36" s="37" t="s">
        <v>607</v>
      </c>
      <c r="B36" s="16">
        <v>441.53</v>
      </c>
    </row>
    <row r="37" spans="1:2" ht="11.1" customHeight="1" x14ac:dyDescent="0.2">
      <c r="A37" s="37" t="s">
        <v>198</v>
      </c>
      <c r="B37" s="16">
        <v>645.23</v>
      </c>
    </row>
    <row r="38" spans="1:2" ht="11.1" customHeight="1" x14ac:dyDescent="0.2">
      <c r="A38" s="37" t="s">
        <v>224</v>
      </c>
      <c r="B38" s="16">
        <v>107.45</v>
      </c>
    </row>
    <row r="39" spans="1:2" ht="11.1" customHeight="1" x14ac:dyDescent="0.2">
      <c r="A39" s="37" t="s">
        <v>519</v>
      </c>
      <c r="B39" s="17">
        <v>1740</v>
      </c>
    </row>
    <row r="40" spans="1:2" ht="11.1" customHeight="1" x14ac:dyDescent="0.2">
      <c r="A40" s="37" t="s">
        <v>378</v>
      </c>
      <c r="B40" s="16">
        <v>877.27</v>
      </c>
    </row>
    <row r="41" spans="1:2" ht="11.1" customHeight="1" x14ac:dyDescent="0.2">
      <c r="A41" s="37" t="s">
        <v>613</v>
      </c>
      <c r="B41" s="17">
        <v>1502.61</v>
      </c>
    </row>
    <row r="42" spans="1:2" ht="11.1" customHeight="1" x14ac:dyDescent="0.2">
      <c r="A42" s="37" t="s">
        <v>225</v>
      </c>
      <c r="B42" s="16">
        <v>806.2</v>
      </c>
    </row>
    <row r="43" spans="1:2" ht="11.1" customHeight="1" x14ac:dyDescent="0.2">
      <c r="A43" s="37" t="s">
        <v>300</v>
      </c>
      <c r="B43" s="16">
        <v>570.57000000000005</v>
      </c>
    </row>
    <row r="44" spans="1:2" ht="11.1" customHeight="1" x14ac:dyDescent="0.2">
      <c r="A44" s="37" t="s">
        <v>541</v>
      </c>
      <c r="B44" s="17">
        <v>1243.77</v>
      </c>
    </row>
    <row r="45" spans="1:2" ht="11.1" customHeight="1" x14ac:dyDescent="0.2">
      <c r="A45" s="37" t="s">
        <v>119</v>
      </c>
      <c r="B45" s="17">
        <v>1596.74</v>
      </c>
    </row>
    <row r="46" spans="1:2" ht="11.1" customHeight="1" x14ac:dyDescent="0.2">
      <c r="A46" s="37" t="s">
        <v>252</v>
      </c>
      <c r="B46" s="16">
        <v>431.25</v>
      </c>
    </row>
    <row r="47" spans="1:2" ht="11.1" customHeight="1" x14ac:dyDescent="0.2">
      <c r="A47" s="37" t="s">
        <v>271</v>
      </c>
      <c r="B47" s="16">
        <v>814.9</v>
      </c>
    </row>
    <row r="48" spans="1:2" ht="11.1" customHeight="1" x14ac:dyDescent="0.2">
      <c r="A48" s="37" t="s">
        <v>608</v>
      </c>
      <c r="B48" s="17">
        <v>1342.99</v>
      </c>
    </row>
    <row r="49" spans="1:2" ht="11.1" customHeight="1" x14ac:dyDescent="0.2">
      <c r="A49" s="37" t="s">
        <v>226</v>
      </c>
      <c r="B49" s="16">
        <v>725</v>
      </c>
    </row>
    <row r="50" spans="1:2" ht="11.1" customHeight="1" x14ac:dyDescent="0.2">
      <c r="A50" s="37" t="s">
        <v>219</v>
      </c>
      <c r="B50" s="16">
        <v>879.43</v>
      </c>
    </row>
    <row r="51" spans="1:2" ht="11.1" customHeight="1" x14ac:dyDescent="0.2">
      <c r="A51" s="37" t="s">
        <v>199</v>
      </c>
      <c r="B51" s="16">
        <v>701.28</v>
      </c>
    </row>
    <row r="52" spans="1:2" ht="11.1" customHeight="1" x14ac:dyDescent="0.2">
      <c r="A52" s="37" t="s">
        <v>227</v>
      </c>
      <c r="B52" s="16">
        <v>832.3</v>
      </c>
    </row>
    <row r="53" spans="1:2" ht="11.1" customHeight="1" x14ac:dyDescent="0.2">
      <c r="A53" s="37" t="s">
        <v>504</v>
      </c>
      <c r="B53" s="16">
        <v>763.72</v>
      </c>
    </row>
    <row r="54" spans="1:2" ht="11.1" customHeight="1" x14ac:dyDescent="0.2">
      <c r="A54" s="37" t="s">
        <v>285</v>
      </c>
      <c r="B54" s="16">
        <v>115.03</v>
      </c>
    </row>
    <row r="55" spans="1:2" ht="11.1" customHeight="1" x14ac:dyDescent="0.2">
      <c r="A55" s="37" t="s">
        <v>625</v>
      </c>
      <c r="B55" s="17">
        <v>1675.13</v>
      </c>
    </row>
    <row r="56" spans="1:2" ht="11.1" customHeight="1" x14ac:dyDescent="0.2">
      <c r="A56" s="37" t="s">
        <v>160</v>
      </c>
      <c r="B56" s="16">
        <v>365.98</v>
      </c>
    </row>
    <row r="57" spans="1:2" ht="11.1" customHeight="1" x14ac:dyDescent="0.2">
      <c r="A57" s="37" t="s">
        <v>635</v>
      </c>
      <c r="B57" s="17">
        <v>3117.5</v>
      </c>
    </row>
    <row r="58" spans="1:2" ht="11.1" customHeight="1" x14ac:dyDescent="0.2">
      <c r="A58" s="37" t="s">
        <v>58</v>
      </c>
      <c r="B58" s="16">
        <v>971.46</v>
      </c>
    </row>
    <row r="59" spans="1:2" ht="11.1" customHeight="1" x14ac:dyDescent="0.2">
      <c r="A59" s="37" t="s">
        <v>200</v>
      </c>
      <c r="B59" s="16">
        <v>816.71</v>
      </c>
    </row>
    <row r="60" spans="1:2" ht="11.1" customHeight="1" x14ac:dyDescent="0.2">
      <c r="A60" s="37" t="s">
        <v>214</v>
      </c>
      <c r="B60" s="16">
        <v>972.69</v>
      </c>
    </row>
    <row r="61" spans="1:2" ht="11.1" customHeight="1" x14ac:dyDescent="0.2">
      <c r="A61" s="37" t="s">
        <v>279</v>
      </c>
      <c r="B61" s="17">
        <v>3091.95</v>
      </c>
    </row>
    <row r="62" spans="1:2" ht="11.1" customHeight="1" x14ac:dyDescent="0.2">
      <c r="A62" s="37" t="s">
        <v>454</v>
      </c>
      <c r="B62" s="16">
        <v>557.66999999999996</v>
      </c>
    </row>
    <row r="63" spans="1:2" ht="11.1" customHeight="1" x14ac:dyDescent="0.2">
      <c r="A63" s="37" t="s">
        <v>492</v>
      </c>
      <c r="B63" s="17">
        <v>1593.31</v>
      </c>
    </row>
    <row r="64" spans="1:2" ht="11.1" customHeight="1" x14ac:dyDescent="0.2">
      <c r="A64" s="37" t="s">
        <v>130</v>
      </c>
      <c r="B64" s="17">
        <v>1957.5</v>
      </c>
    </row>
    <row r="65" spans="1:2" ht="11.1" customHeight="1" x14ac:dyDescent="0.2">
      <c r="A65" s="37" t="s">
        <v>456</v>
      </c>
      <c r="B65" s="17">
        <v>1007.08</v>
      </c>
    </row>
    <row r="66" spans="1:2" ht="11.1" customHeight="1" x14ac:dyDescent="0.2">
      <c r="A66" s="37" t="s">
        <v>277</v>
      </c>
      <c r="B66" s="17">
        <v>6158.16</v>
      </c>
    </row>
    <row r="67" spans="1:2" ht="11.1" customHeight="1" x14ac:dyDescent="0.2">
      <c r="A67" s="37" t="s">
        <v>457</v>
      </c>
      <c r="B67" s="16">
        <v>993.02</v>
      </c>
    </row>
    <row r="68" spans="1:2" ht="11.1" customHeight="1" x14ac:dyDescent="0.2">
      <c r="A68" s="37" t="s">
        <v>450</v>
      </c>
      <c r="B68" s="16">
        <v>163.13</v>
      </c>
    </row>
    <row r="69" spans="1:2" ht="11.1" customHeight="1" x14ac:dyDescent="0.2">
      <c r="A69" s="37" t="s">
        <v>458</v>
      </c>
      <c r="B69" s="16">
        <v>271.88</v>
      </c>
    </row>
    <row r="70" spans="1:2" ht="11.1" customHeight="1" x14ac:dyDescent="0.2">
      <c r="A70" s="37" t="s">
        <v>459</v>
      </c>
      <c r="B70" s="16">
        <v>730.71</v>
      </c>
    </row>
    <row r="71" spans="1:2" ht="11.1" customHeight="1" x14ac:dyDescent="0.2">
      <c r="A71" s="37" t="s">
        <v>460</v>
      </c>
      <c r="B71" s="16">
        <v>466.45</v>
      </c>
    </row>
    <row r="72" spans="1:2" ht="11.1" customHeight="1" x14ac:dyDescent="0.2">
      <c r="A72" s="37" t="s">
        <v>595</v>
      </c>
      <c r="B72" s="17">
        <v>1937.13</v>
      </c>
    </row>
    <row r="73" spans="1:2" ht="11.1" customHeight="1" x14ac:dyDescent="0.2">
      <c r="A73" s="37" t="s">
        <v>382</v>
      </c>
      <c r="B73" s="17">
        <v>3714.04</v>
      </c>
    </row>
    <row r="74" spans="1:2" ht="11.1" customHeight="1" x14ac:dyDescent="0.2">
      <c r="A74" s="37" t="s">
        <v>61</v>
      </c>
      <c r="B74" s="17">
        <v>1309.6400000000001</v>
      </c>
    </row>
    <row r="75" spans="1:2" ht="11.1" customHeight="1" x14ac:dyDescent="0.2">
      <c r="A75" s="37" t="s">
        <v>71</v>
      </c>
      <c r="B75" s="16">
        <v>788.51</v>
      </c>
    </row>
    <row r="76" spans="1:2" ht="11.1" customHeight="1" x14ac:dyDescent="0.2">
      <c r="A76" s="37" t="s">
        <v>286</v>
      </c>
      <c r="B76" s="17">
        <v>1617.38</v>
      </c>
    </row>
    <row r="77" spans="1:2" ht="11.1" customHeight="1" x14ac:dyDescent="0.2">
      <c r="A77" s="37" t="s">
        <v>582</v>
      </c>
      <c r="B77" s="16">
        <v>788.73</v>
      </c>
    </row>
    <row r="78" spans="1:2" ht="11.1" customHeight="1" x14ac:dyDescent="0.2">
      <c r="A78" s="37" t="s">
        <v>287</v>
      </c>
      <c r="B78" s="16">
        <v>295.08</v>
      </c>
    </row>
    <row r="79" spans="1:2" ht="11.1" customHeight="1" x14ac:dyDescent="0.2">
      <c r="A79" s="37" t="s">
        <v>493</v>
      </c>
      <c r="B79" s="16">
        <v>785.32</v>
      </c>
    </row>
    <row r="80" spans="1:2" ht="11.1" customHeight="1" x14ac:dyDescent="0.2">
      <c r="A80" s="37" t="s">
        <v>494</v>
      </c>
      <c r="B80" s="16">
        <v>444.6</v>
      </c>
    </row>
    <row r="81" spans="1:2" ht="11.1" customHeight="1" x14ac:dyDescent="0.2">
      <c r="A81" s="37" t="s">
        <v>523</v>
      </c>
      <c r="B81" s="17">
        <v>2161.86</v>
      </c>
    </row>
    <row r="82" spans="1:2" ht="11.1" customHeight="1" x14ac:dyDescent="0.2">
      <c r="A82" s="37" t="s">
        <v>56</v>
      </c>
      <c r="B82" s="16">
        <v>652.5</v>
      </c>
    </row>
    <row r="83" spans="1:2" ht="11.1" customHeight="1" x14ac:dyDescent="0.2">
      <c r="A83" s="37" t="s">
        <v>228</v>
      </c>
      <c r="B83" s="16">
        <v>927.33</v>
      </c>
    </row>
    <row r="84" spans="1:2" ht="11.1" customHeight="1" x14ac:dyDescent="0.2">
      <c r="A84" s="37" t="s">
        <v>409</v>
      </c>
      <c r="B84" s="17">
        <v>2235.96</v>
      </c>
    </row>
    <row r="85" spans="1:2" ht="11.1" customHeight="1" x14ac:dyDescent="0.2">
      <c r="A85" s="37" t="s">
        <v>524</v>
      </c>
      <c r="B85" s="17">
        <v>1377.21</v>
      </c>
    </row>
    <row r="86" spans="1:2" ht="11.1" customHeight="1" x14ac:dyDescent="0.2">
      <c r="A86" s="37" t="s">
        <v>616</v>
      </c>
      <c r="B86" s="17">
        <v>1538.16</v>
      </c>
    </row>
    <row r="87" spans="1:2" ht="11.1" customHeight="1" x14ac:dyDescent="0.2">
      <c r="A87" s="37" t="s">
        <v>207</v>
      </c>
      <c r="B87" s="16">
        <v>713.22</v>
      </c>
    </row>
    <row r="88" spans="1:2" ht="11.1" customHeight="1" x14ac:dyDescent="0.2">
      <c r="A88" s="37" t="s">
        <v>599</v>
      </c>
      <c r="B88" s="17">
        <v>1616.61</v>
      </c>
    </row>
    <row r="89" spans="1:2" ht="11.1" customHeight="1" x14ac:dyDescent="0.2">
      <c r="A89" s="37" t="s">
        <v>542</v>
      </c>
      <c r="B89" s="17">
        <v>1188.0899999999999</v>
      </c>
    </row>
    <row r="90" spans="1:2" ht="11.1" customHeight="1" x14ac:dyDescent="0.2">
      <c r="A90" s="37" t="s">
        <v>132</v>
      </c>
      <c r="B90" s="16">
        <v>348.91</v>
      </c>
    </row>
    <row r="91" spans="1:2" ht="11.1" customHeight="1" x14ac:dyDescent="0.2">
      <c r="A91" s="37" t="s">
        <v>288</v>
      </c>
      <c r="B91" s="16">
        <v>671.25</v>
      </c>
    </row>
    <row r="92" spans="1:2" ht="11.1" customHeight="1" x14ac:dyDescent="0.2">
      <c r="A92" s="37" t="s">
        <v>85</v>
      </c>
      <c r="B92" s="17">
        <v>1121.43</v>
      </c>
    </row>
    <row r="93" spans="1:2" ht="11.1" customHeight="1" x14ac:dyDescent="0.2">
      <c r="A93" s="37" t="s">
        <v>427</v>
      </c>
      <c r="B93" s="17">
        <v>2238.9699999999998</v>
      </c>
    </row>
    <row r="94" spans="1:2" ht="11.1" customHeight="1" x14ac:dyDescent="0.2">
      <c r="A94" s="37" t="s">
        <v>96</v>
      </c>
      <c r="B94" s="17">
        <v>1524.24</v>
      </c>
    </row>
    <row r="95" spans="1:2" ht="11.1" customHeight="1" x14ac:dyDescent="0.2">
      <c r="A95" s="37" t="s">
        <v>308</v>
      </c>
      <c r="B95" s="16">
        <v>271.88</v>
      </c>
    </row>
    <row r="96" spans="1:2" ht="11.1" customHeight="1" x14ac:dyDescent="0.2">
      <c r="A96" s="37" t="s">
        <v>208</v>
      </c>
      <c r="B96" s="16">
        <v>725</v>
      </c>
    </row>
    <row r="97" spans="1:2" ht="11.1" customHeight="1" x14ac:dyDescent="0.2">
      <c r="A97" s="37" t="s">
        <v>410</v>
      </c>
      <c r="B97" s="17">
        <v>3142.24</v>
      </c>
    </row>
    <row r="98" spans="1:2" ht="11.1" customHeight="1" x14ac:dyDescent="0.2">
      <c r="A98" s="37" t="s">
        <v>461</v>
      </c>
      <c r="B98" s="16">
        <v>699.34</v>
      </c>
    </row>
    <row r="99" spans="1:2" ht="11.1" customHeight="1" x14ac:dyDescent="0.2">
      <c r="A99" s="37" t="s">
        <v>617</v>
      </c>
      <c r="B99" s="17">
        <v>1639.92</v>
      </c>
    </row>
    <row r="100" spans="1:2" ht="11.1" customHeight="1" x14ac:dyDescent="0.2">
      <c r="A100" s="37" t="s">
        <v>229</v>
      </c>
      <c r="B100" s="16">
        <v>521.09</v>
      </c>
    </row>
    <row r="101" spans="1:2" ht="11.1" customHeight="1" x14ac:dyDescent="0.2">
      <c r="A101" s="37" t="s">
        <v>446</v>
      </c>
      <c r="B101" s="17">
        <v>2208.06</v>
      </c>
    </row>
    <row r="102" spans="1:2" ht="11.1" customHeight="1" x14ac:dyDescent="0.2">
      <c r="A102" s="37" t="s">
        <v>531</v>
      </c>
      <c r="B102" s="17">
        <v>1522.5</v>
      </c>
    </row>
    <row r="103" spans="1:2" ht="11.1" customHeight="1" x14ac:dyDescent="0.2">
      <c r="A103" s="37" t="s">
        <v>253</v>
      </c>
      <c r="B103" s="17">
        <v>1356.06</v>
      </c>
    </row>
    <row r="104" spans="1:2" ht="11.1" customHeight="1" x14ac:dyDescent="0.2">
      <c r="A104" s="37" t="s">
        <v>437</v>
      </c>
      <c r="B104" s="16">
        <v>69.67</v>
      </c>
    </row>
    <row r="105" spans="1:2" ht="11.1" customHeight="1" x14ac:dyDescent="0.2">
      <c r="A105" s="37" t="s">
        <v>267</v>
      </c>
      <c r="B105" s="17">
        <v>3855.74</v>
      </c>
    </row>
    <row r="106" spans="1:2" ht="11.1" customHeight="1" x14ac:dyDescent="0.2">
      <c r="A106" s="37" t="s">
        <v>337</v>
      </c>
      <c r="B106" s="16">
        <v>936.43</v>
      </c>
    </row>
    <row r="107" spans="1:2" ht="11.1" customHeight="1" x14ac:dyDescent="0.2">
      <c r="A107" s="37" t="s">
        <v>347</v>
      </c>
      <c r="B107" s="16">
        <v>725.4</v>
      </c>
    </row>
    <row r="108" spans="1:2" ht="11.1" customHeight="1" x14ac:dyDescent="0.2">
      <c r="A108" s="37" t="s">
        <v>462</v>
      </c>
      <c r="B108" s="17">
        <v>1956.6</v>
      </c>
    </row>
    <row r="109" spans="1:2" ht="11.1" customHeight="1" x14ac:dyDescent="0.2">
      <c r="A109" s="37" t="s">
        <v>72</v>
      </c>
      <c r="B109" s="16">
        <v>550.38</v>
      </c>
    </row>
    <row r="110" spans="1:2" ht="11.1" customHeight="1" x14ac:dyDescent="0.2">
      <c r="A110" s="37" t="s">
        <v>636</v>
      </c>
      <c r="B110" s="16">
        <v>400.49</v>
      </c>
    </row>
    <row r="111" spans="1:2" ht="11.1" customHeight="1" x14ac:dyDescent="0.2">
      <c r="A111" s="37" t="s">
        <v>344</v>
      </c>
      <c r="B111" s="16">
        <v>921.38</v>
      </c>
    </row>
    <row r="112" spans="1:2" ht="11.1" customHeight="1" x14ac:dyDescent="0.2">
      <c r="A112" s="37" t="s">
        <v>583</v>
      </c>
      <c r="B112" s="16">
        <v>788.73</v>
      </c>
    </row>
    <row r="113" spans="1:2" ht="11.1" customHeight="1" x14ac:dyDescent="0.2">
      <c r="A113" s="37" t="s">
        <v>401</v>
      </c>
      <c r="B113" s="17">
        <v>1332.84</v>
      </c>
    </row>
    <row r="114" spans="1:2" ht="11.1" customHeight="1" x14ac:dyDescent="0.2">
      <c r="A114" s="37" t="s">
        <v>111</v>
      </c>
      <c r="B114" s="16">
        <v>740.33</v>
      </c>
    </row>
    <row r="115" spans="1:2" ht="11.1" customHeight="1" x14ac:dyDescent="0.2">
      <c r="A115" s="37" t="s">
        <v>443</v>
      </c>
      <c r="B115" s="16">
        <v>811.94</v>
      </c>
    </row>
    <row r="116" spans="1:2" ht="11.1" customHeight="1" x14ac:dyDescent="0.2">
      <c r="A116" s="37" t="s">
        <v>188</v>
      </c>
      <c r="B116" s="16">
        <v>937.28</v>
      </c>
    </row>
    <row r="117" spans="1:2" ht="11.1" customHeight="1" x14ac:dyDescent="0.2">
      <c r="A117" s="37" t="s">
        <v>166</v>
      </c>
      <c r="B117" s="17">
        <v>1817.72</v>
      </c>
    </row>
    <row r="118" spans="1:2" ht="11.1" customHeight="1" x14ac:dyDescent="0.2">
      <c r="A118" s="37" t="s">
        <v>97</v>
      </c>
      <c r="B118" s="17">
        <v>1524.24</v>
      </c>
    </row>
    <row r="119" spans="1:2" ht="11.1" customHeight="1" x14ac:dyDescent="0.2">
      <c r="A119" s="37" t="s">
        <v>496</v>
      </c>
      <c r="B119" s="17">
        <v>1925.59</v>
      </c>
    </row>
    <row r="120" spans="1:2" ht="11.1" customHeight="1" x14ac:dyDescent="0.2">
      <c r="A120" s="37" t="s">
        <v>516</v>
      </c>
      <c r="B120" s="17">
        <v>1672.68</v>
      </c>
    </row>
    <row r="121" spans="1:2" ht="11.1" customHeight="1" x14ac:dyDescent="0.2">
      <c r="A121" s="37" t="s">
        <v>348</v>
      </c>
      <c r="B121" s="16">
        <v>643.63</v>
      </c>
    </row>
    <row r="122" spans="1:2" ht="11.1" customHeight="1" x14ac:dyDescent="0.2">
      <c r="A122" s="37" t="s">
        <v>464</v>
      </c>
      <c r="B122" s="17">
        <v>3261.63</v>
      </c>
    </row>
    <row r="123" spans="1:2" ht="11.1" customHeight="1" x14ac:dyDescent="0.2">
      <c r="A123" s="37" t="s">
        <v>394</v>
      </c>
      <c r="B123" s="16">
        <v>818.96</v>
      </c>
    </row>
    <row r="124" spans="1:2" ht="11.1" customHeight="1" x14ac:dyDescent="0.2">
      <c r="A124" s="37" t="s">
        <v>349</v>
      </c>
      <c r="B124" s="16">
        <v>725.4</v>
      </c>
    </row>
    <row r="125" spans="1:2" ht="11.1" customHeight="1" x14ac:dyDescent="0.2">
      <c r="A125" s="37" t="s">
        <v>465</v>
      </c>
      <c r="B125" s="17">
        <v>2671.6</v>
      </c>
    </row>
    <row r="126" spans="1:2" ht="11.1" customHeight="1" x14ac:dyDescent="0.2">
      <c r="A126" s="37" t="s">
        <v>557</v>
      </c>
      <c r="B126" s="17">
        <v>2249.2399999999998</v>
      </c>
    </row>
    <row r="127" spans="1:2" ht="11.1" customHeight="1" x14ac:dyDescent="0.2">
      <c r="A127" s="37" t="s">
        <v>444</v>
      </c>
      <c r="B127" s="16">
        <v>864.81</v>
      </c>
    </row>
    <row r="128" spans="1:2" ht="11.1" customHeight="1" x14ac:dyDescent="0.2">
      <c r="A128" s="37" t="s">
        <v>77</v>
      </c>
      <c r="B128" s="17">
        <v>1177.45</v>
      </c>
    </row>
    <row r="129" spans="1:2" ht="11.1" customHeight="1" x14ac:dyDescent="0.2">
      <c r="A129" s="37" t="s">
        <v>411</v>
      </c>
      <c r="B129" s="17">
        <v>3045.31</v>
      </c>
    </row>
    <row r="130" spans="1:2" ht="11.1" customHeight="1" x14ac:dyDescent="0.2">
      <c r="A130" s="37" t="s">
        <v>91</v>
      </c>
      <c r="B130" s="17">
        <v>1045.3800000000001</v>
      </c>
    </row>
    <row r="131" spans="1:2" ht="11.1" customHeight="1" x14ac:dyDescent="0.2">
      <c r="A131" s="37" t="s">
        <v>230</v>
      </c>
      <c r="B131" s="16">
        <v>621.49</v>
      </c>
    </row>
    <row r="132" spans="1:2" ht="11.1" customHeight="1" x14ac:dyDescent="0.2">
      <c r="A132" s="37" t="s">
        <v>432</v>
      </c>
      <c r="B132" s="16">
        <v>767.3</v>
      </c>
    </row>
    <row r="133" spans="1:2" ht="11.1" customHeight="1" x14ac:dyDescent="0.2">
      <c r="A133" s="37" t="s">
        <v>310</v>
      </c>
      <c r="B133" s="16">
        <v>950.33</v>
      </c>
    </row>
    <row r="134" spans="1:2" ht="11.1" customHeight="1" x14ac:dyDescent="0.2">
      <c r="A134" s="37" t="s">
        <v>466</v>
      </c>
      <c r="B134" s="16">
        <v>799.24</v>
      </c>
    </row>
    <row r="135" spans="1:2" ht="11.1" customHeight="1" x14ac:dyDescent="0.2">
      <c r="A135" s="37" t="s">
        <v>209</v>
      </c>
      <c r="B135" s="16">
        <v>937.74</v>
      </c>
    </row>
    <row r="136" spans="1:2" ht="11.1" customHeight="1" x14ac:dyDescent="0.2">
      <c r="A136" s="37" t="s">
        <v>587</v>
      </c>
      <c r="B136" s="17">
        <v>1253.67</v>
      </c>
    </row>
    <row r="137" spans="1:2" ht="11.1" customHeight="1" x14ac:dyDescent="0.2">
      <c r="A137" s="37" t="s">
        <v>630</v>
      </c>
      <c r="B137" s="16">
        <v>835.2</v>
      </c>
    </row>
    <row r="138" spans="1:2" ht="11.1" customHeight="1" x14ac:dyDescent="0.2">
      <c r="A138" s="37" t="s">
        <v>638</v>
      </c>
      <c r="B138" s="17">
        <v>1352.91</v>
      </c>
    </row>
    <row r="139" spans="1:2" ht="11.1" customHeight="1" x14ac:dyDescent="0.2">
      <c r="A139" s="37" t="s">
        <v>297</v>
      </c>
      <c r="B139" s="17">
        <v>1313.78</v>
      </c>
    </row>
    <row r="140" spans="1:2" ht="11.1" customHeight="1" x14ac:dyDescent="0.2">
      <c r="A140" s="37" t="s">
        <v>161</v>
      </c>
      <c r="B140" s="16">
        <v>185.02</v>
      </c>
    </row>
    <row r="141" spans="1:2" ht="11.1" customHeight="1" x14ac:dyDescent="0.2">
      <c r="A141" s="37" t="s">
        <v>563</v>
      </c>
      <c r="B141" s="16">
        <v>997.6</v>
      </c>
    </row>
    <row r="142" spans="1:2" ht="11.1" customHeight="1" x14ac:dyDescent="0.2">
      <c r="A142" s="37" t="s">
        <v>231</v>
      </c>
      <c r="B142" s="16">
        <v>736.6</v>
      </c>
    </row>
    <row r="143" spans="1:2" ht="11.1" customHeight="1" x14ac:dyDescent="0.2">
      <c r="A143" s="37" t="s">
        <v>86</v>
      </c>
      <c r="B143" s="17">
        <v>1068.94</v>
      </c>
    </row>
    <row r="144" spans="1:2" ht="11.1" customHeight="1" x14ac:dyDescent="0.2">
      <c r="A144" s="37" t="s">
        <v>232</v>
      </c>
      <c r="B144" s="16">
        <v>798.32</v>
      </c>
    </row>
    <row r="145" spans="1:2" ht="11.1" customHeight="1" x14ac:dyDescent="0.2">
      <c r="A145" s="37" t="s">
        <v>391</v>
      </c>
      <c r="B145" s="17">
        <v>2002.68</v>
      </c>
    </row>
    <row r="146" spans="1:2" ht="11.1" customHeight="1" x14ac:dyDescent="0.2">
      <c r="A146" s="37" t="s">
        <v>368</v>
      </c>
      <c r="B146" s="17">
        <v>1270.49</v>
      </c>
    </row>
    <row r="147" spans="1:2" ht="11.1" customHeight="1" x14ac:dyDescent="0.2">
      <c r="A147" s="37" t="s">
        <v>512</v>
      </c>
      <c r="B147" s="16">
        <v>630.61</v>
      </c>
    </row>
    <row r="148" spans="1:2" ht="11.1" customHeight="1" x14ac:dyDescent="0.2">
      <c r="A148" s="37" t="s">
        <v>233</v>
      </c>
      <c r="B148" s="16">
        <v>478.04</v>
      </c>
    </row>
    <row r="149" spans="1:2" ht="11.1" customHeight="1" x14ac:dyDescent="0.2">
      <c r="A149" s="37" t="s">
        <v>159</v>
      </c>
      <c r="B149" s="17">
        <v>1060.82</v>
      </c>
    </row>
    <row r="150" spans="1:2" ht="11.1" customHeight="1" x14ac:dyDescent="0.2">
      <c r="A150" s="37" t="s">
        <v>173</v>
      </c>
      <c r="B150" s="17">
        <v>1058.5</v>
      </c>
    </row>
    <row r="151" spans="1:2" ht="11.1" customHeight="1" x14ac:dyDescent="0.2">
      <c r="A151" s="37" t="s">
        <v>220</v>
      </c>
      <c r="B151" s="16">
        <v>62.79</v>
      </c>
    </row>
    <row r="152" spans="1:2" ht="11.1" customHeight="1" x14ac:dyDescent="0.2">
      <c r="A152" s="37" t="s">
        <v>234</v>
      </c>
      <c r="B152" s="16">
        <v>505.33</v>
      </c>
    </row>
    <row r="153" spans="1:2" ht="11.1" customHeight="1" x14ac:dyDescent="0.2">
      <c r="A153" s="37" t="s">
        <v>235</v>
      </c>
      <c r="B153" s="16">
        <v>890.66</v>
      </c>
    </row>
    <row r="154" spans="1:2" ht="11.1" customHeight="1" x14ac:dyDescent="0.2">
      <c r="A154" s="37" t="s">
        <v>340</v>
      </c>
      <c r="B154" s="17">
        <v>1305</v>
      </c>
    </row>
    <row r="155" spans="1:2" ht="11.1" customHeight="1" x14ac:dyDescent="0.2">
      <c r="A155" s="37" t="s">
        <v>536</v>
      </c>
      <c r="B155" s="16">
        <v>507.5</v>
      </c>
    </row>
    <row r="156" spans="1:2" ht="11.1" customHeight="1" x14ac:dyDescent="0.2">
      <c r="A156" s="37" t="s">
        <v>87</v>
      </c>
      <c r="B156" s="16">
        <v>741.57</v>
      </c>
    </row>
    <row r="157" spans="1:2" ht="11.1" customHeight="1" x14ac:dyDescent="0.2">
      <c r="A157" s="37" t="s">
        <v>216</v>
      </c>
      <c r="B157" s="17">
        <v>1002.69</v>
      </c>
    </row>
    <row r="158" spans="1:2" ht="11.1" customHeight="1" x14ac:dyDescent="0.2">
      <c r="A158" s="37" t="s">
        <v>467</v>
      </c>
      <c r="B158" s="17">
        <v>4909.71</v>
      </c>
    </row>
    <row r="159" spans="1:2" ht="11.1" customHeight="1" x14ac:dyDescent="0.2">
      <c r="A159" s="37" t="s">
        <v>604</v>
      </c>
      <c r="B159" s="17">
        <v>1148.6199999999999</v>
      </c>
    </row>
    <row r="160" spans="1:2" ht="11.1" customHeight="1" x14ac:dyDescent="0.2">
      <c r="A160" s="37" t="s">
        <v>122</v>
      </c>
      <c r="B160" s="17">
        <v>4490.1499999999996</v>
      </c>
    </row>
    <row r="161" spans="1:2" ht="11.1" customHeight="1" x14ac:dyDescent="0.2">
      <c r="A161" s="37" t="s">
        <v>571</v>
      </c>
      <c r="B161" s="17">
        <v>1350.24</v>
      </c>
    </row>
    <row r="162" spans="1:2" ht="11.1" customHeight="1" x14ac:dyDescent="0.2">
      <c r="A162" s="37" t="s">
        <v>395</v>
      </c>
      <c r="B162" s="16">
        <v>931.41</v>
      </c>
    </row>
    <row r="163" spans="1:2" ht="11.1" customHeight="1" x14ac:dyDescent="0.2">
      <c r="A163" s="37" t="s">
        <v>602</v>
      </c>
      <c r="B163" s="17">
        <v>5511.74</v>
      </c>
    </row>
    <row r="164" spans="1:2" ht="11.1" customHeight="1" x14ac:dyDescent="0.2">
      <c r="A164" s="37" t="s">
        <v>144</v>
      </c>
      <c r="B164" s="16">
        <v>977.61</v>
      </c>
    </row>
    <row r="165" spans="1:2" ht="11.1" customHeight="1" x14ac:dyDescent="0.2">
      <c r="A165" s="37" t="s">
        <v>597</v>
      </c>
      <c r="B165" s="17">
        <v>1850.51</v>
      </c>
    </row>
    <row r="166" spans="1:2" ht="11.1" customHeight="1" x14ac:dyDescent="0.2">
      <c r="A166" s="37" t="s">
        <v>469</v>
      </c>
      <c r="B166" s="16">
        <v>240.48</v>
      </c>
    </row>
    <row r="167" spans="1:2" ht="11.1" customHeight="1" x14ac:dyDescent="0.2">
      <c r="A167" s="37" t="s">
        <v>312</v>
      </c>
      <c r="B167" s="16">
        <v>799.24</v>
      </c>
    </row>
    <row r="168" spans="1:2" ht="11.1" customHeight="1" x14ac:dyDescent="0.2">
      <c r="A168" s="37" t="s">
        <v>236</v>
      </c>
      <c r="B168" s="16">
        <v>802.43</v>
      </c>
    </row>
    <row r="169" spans="1:2" ht="11.1" customHeight="1" x14ac:dyDescent="0.2">
      <c r="A169" s="37" t="s">
        <v>428</v>
      </c>
      <c r="B169" s="17">
        <v>1865.48</v>
      </c>
    </row>
    <row r="170" spans="1:2" ht="11.1" customHeight="1" x14ac:dyDescent="0.2">
      <c r="A170" s="37" t="s">
        <v>194</v>
      </c>
      <c r="B170" s="17">
        <v>1518.5</v>
      </c>
    </row>
    <row r="171" spans="1:2" ht="11.1" customHeight="1" x14ac:dyDescent="0.2">
      <c r="A171" s="37" t="s">
        <v>289</v>
      </c>
      <c r="B171" s="17">
        <v>2243.58</v>
      </c>
    </row>
    <row r="172" spans="1:2" ht="11.1" customHeight="1" x14ac:dyDescent="0.2">
      <c r="A172" s="37" t="s">
        <v>403</v>
      </c>
      <c r="B172" s="17">
        <v>1300.07</v>
      </c>
    </row>
    <row r="173" spans="1:2" ht="11.1" customHeight="1" x14ac:dyDescent="0.2">
      <c r="A173" s="37" t="s">
        <v>237</v>
      </c>
      <c r="B173" s="16">
        <v>212.28</v>
      </c>
    </row>
    <row r="174" spans="1:2" ht="11.1" customHeight="1" x14ac:dyDescent="0.2">
      <c r="A174" s="37" t="s">
        <v>106</v>
      </c>
      <c r="B174" s="16">
        <v>651.97</v>
      </c>
    </row>
    <row r="175" spans="1:2" ht="11.1" customHeight="1" x14ac:dyDescent="0.2">
      <c r="A175" s="37" t="s">
        <v>164</v>
      </c>
      <c r="B175" s="17">
        <v>2346.39</v>
      </c>
    </row>
    <row r="176" spans="1:2" ht="11.1" customHeight="1" x14ac:dyDescent="0.2">
      <c r="A176" s="37" t="s">
        <v>78</v>
      </c>
      <c r="B176" s="16">
        <v>819.65</v>
      </c>
    </row>
    <row r="177" spans="1:2" ht="11.1" customHeight="1" x14ac:dyDescent="0.2">
      <c r="A177" s="37" t="s">
        <v>290</v>
      </c>
      <c r="B177" s="16">
        <v>90.63</v>
      </c>
    </row>
    <row r="178" spans="1:2" ht="11.1" customHeight="1" x14ac:dyDescent="0.2">
      <c r="A178" s="37" t="s">
        <v>413</v>
      </c>
      <c r="B178" s="17">
        <v>2782.1</v>
      </c>
    </row>
    <row r="179" spans="1:2" ht="11.1" customHeight="1" x14ac:dyDescent="0.2">
      <c r="A179" s="37" t="s">
        <v>404</v>
      </c>
      <c r="B179" s="16">
        <v>951.56</v>
      </c>
    </row>
    <row r="180" spans="1:2" ht="11.1" customHeight="1" x14ac:dyDescent="0.2">
      <c r="A180" s="37" t="s">
        <v>470</v>
      </c>
      <c r="B180" s="16">
        <v>271.88</v>
      </c>
    </row>
    <row r="181" spans="1:2" ht="11.1" customHeight="1" x14ac:dyDescent="0.2">
      <c r="A181" s="37" t="s">
        <v>471</v>
      </c>
      <c r="B181" s="16">
        <v>619.49</v>
      </c>
    </row>
    <row r="182" spans="1:2" ht="11.1" customHeight="1" x14ac:dyDescent="0.2">
      <c r="A182" s="37" t="s">
        <v>386</v>
      </c>
      <c r="B182" s="17">
        <v>2755.72</v>
      </c>
    </row>
    <row r="183" spans="1:2" ht="11.1" customHeight="1" x14ac:dyDescent="0.2">
      <c r="A183" s="37" t="s">
        <v>145</v>
      </c>
      <c r="B183" s="17">
        <v>1010.36</v>
      </c>
    </row>
    <row r="184" spans="1:2" ht="11.1" customHeight="1" x14ac:dyDescent="0.2">
      <c r="A184" s="37" t="s">
        <v>497</v>
      </c>
      <c r="B184" s="16">
        <v>49.95</v>
      </c>
    </row>
    <row r="185" spans="1:2" ht="11.1" customHeight="1" x14ac:dyDescent="0.2">
      <c r="A185" s="37" t="s">
        <v>439</v>
      </c>
      <c r="B185" s="16">
        <v>251.81</v>
      </c>
    </row>
    <row r="186" spans="1:2" ht="11.1" customHeight="1" x14ac:dyDescent="0.2">
      <c r="A186" s="37" t="s">
        <v>174</v>
      </c>
      <c r="B186" s="17">
        <v>1075.9000000000001</v>
      </c>
    </row>
    <row r="187" spans="1:2" ht="11.1" customHeight="1" x14ac:dyDescent="0.2">
      <c r="A187" s="37" t="s">
        <v>276</v>
      </c>
      <c r="B187" s="17">
        <v>1900.3</v>
      </c>
    </row>
    <row r="188" spans="1:2" ht="11.1" customHeight="1" x14ac:dyDescent="0.2">
      <c r="A188" s="37" t="s">
        <v>238</v>
      </c>
      <c r="B188" s="17">
        <v>1128.45</v>
      </c>
    </row>
    <row r="189" spans="1:2" ht="11.1" customHeight="1" x14ac:dyDescent="0.2">
      <c r="A189" s="37" t="s">
        <v>313</v>
      </c>
      <c r="B189" s="16">
        <v>45.31</v>
      </c>
    </row>
    <row r="190" spans="1:2" ht="11.1" customHeight="1" x14ac:dyDescent="0.2">
      <c r="A190" s="37" t="s">
        <v>474</v>
      </c>
      <c r="B190" s="16">
        <v>761.71</v>
      </c>
    </row>
    <row r="191" spans="1:2" ht="11.1" customHeight="1" x14ac:dyDescent="0.2">
      <c r="A191" s="37" t="s">
        <v>416</v>
      </c>
      <c r="B191" s="16">
        <v>49.95</v>
      </c>
    </row>
    <row r="192" spans="1:2" ht="11.1" customHeight="1" x14ac:dyDescent="0.2">
      <c r="A192" s="37" t="s">
        <v>475</v>
      </c>
      <c r="B192" s="16">
        <v>439.75</v>
      </c>
    </row>
    <row r="193" spans="1:2" ht="11.1" customHeight="1" x14ac:dyDescent="0.2">
      <c r="A193" s="37" t="s">
        <v>123</v>
      </c>
      <c r="B193" s="17">
        <v>1959.24</v>
      </c>
    </row>
    <row r="194" spans="1:2" ht="11.1" customHeight="1" x14ac:dyDescent="0.2">
      <c r="A194" s="37" t="s">
        <v>476</v>
      </c>
      <c r="B194" s="17">
        <v>2272.52</v>
      </c>
    </row>
    <row r="195" spans="1:2" ht="11.1" customHeight="1" x14ac:dyDescent="0.2">
      <c r="A195" s="37" t="s">
        <v>239</v>
      </c>
      <c r="B195" s="16">
        <v>794.6</v>
      </c>
    </row>
    <row r="196" spans="1:2" ht="11.1" customHeight="1" x14ac:dyDescent="0.2">
      <c r="A196" s="37" t="s">
        <v>314</v>
      </c>
      <c r="B196" s="16">
        <v>41.18</v>
      </c>
    </row>
    <row r="197" spans="1:2" ht="11.1" customHeight="1" x14ac:dyDescent="0.2">
      <c r="A197" s="37" t="s">
        <v>291</v>
      </c>
      <c r="B197" s="16">
        <v>385.92</v>
      </c>
    </row>
    <row r="198" spans="1:2" ht="11.1" customHeight="1" x14ac:dyDescent="0.2">
      <c r="A198" s="37" t="s">
        <v>98</v>
      </c>
      <c r="B198" s="17">
        <v>1468.56</v>
      </c>
    </row>
    <row r="199" spans="1:2" ht="11.1" customHeight="1" x14ac:dyDescent="0.2">
      <c r="A199" s="37" t="s">
        <v>417</v>
      </c>
      <c r="B199" s="16">
        <v>933.51</v>
      </c>
    </row>
    <row r="200" spans="1:2" ht="11.1" customHeight="1" x14ac:dyDescent="0.2">
      <c r="A200" s="37" t="s">
        <v>240</v>
      </c>
      <c r="B200" s="17">
        <v>1372.77</v>
      </c>
    </row>
    <row r="201" spans="1:2" ht="11.1" customHeight="1" x14ac:dyDescent="0.2">
      <c r="A201" s="37" t="s">
        <v>520</v>
      </c>
      <c r="B201" s="16">
        <v>108.75</v>
      </c>
    </row>
    <row r="202" spans="1:2" ht="11.1" customHeight="1" x14ac:dyDescent="0.2">
      <c r="A202" s="37" t="s">
        <v>292</v>
      </c>
      <c r="B202" s="17">
        <v>1824.87</v>
      </c>
    </row>
    <row r="203" spans="1:2" ht="11.1" customHeight="1" x14ac:dyDescent="0.2">
      <c r="A203" s="37" t="s">
        <v>350</v>
      </c>
      <c r="B203" s="17">
        <v>1168.7</v>
      </c>
    </row>
    <row r="204" spans="1:2" ht="11.1" customHeight="1" x14ac:dyDescent="0.2">
      <c r="A204" s="37" t="s">
        <v>399</v>
      </c>
      <c r="B204" s="17">
        <v>2631.17</v>
      </c>
    </row>
    <row r="205" spans="1:2" ht="11.1" customHeight="1" x14ac:dyDescent="0.2">
      <c r="A205" s="37" t="s">
        <v>478</v>
      </c>
      <c r="B205" s="16">
        <v>758.59</v>
      </c>
    </row>
    <row r="206" spans="1:2" ht="11.1" customHeight="1" x14ac:dyDescent="0.2">
      <c r="A206" s="37" t="s">
        <v>498</v>
      </c>
      <c r="B206" s="16">
        <v>449.57</v>
      </c>
    </row>
    <row r="207" spans="1:2" ht="11.1" customHeight="1" x14ac:dyDescent="0.2">
      <c r="A207" s="37" t="s">
        <v>351</v>
      </c>
      <c r="B207" s="16">
        <v>738.59</v>
      </c>
    </row>
    <row r="208" spans="1:2" ht="11.1" customHeight="1" x14ac:dyDescent="0.2">
      <c r="A208" s="37" t="s">
        <v>618</v>
      </c>
      <c r="B208" s="17">
        <v>1635.28</v>
      </c>
    </row>
    <row r="209" spans="1:2" ht="11.1" customHeight="1" x14ac:dyDescent="0.2">
      <c r="A209" s="37" t="s">
        <v>241</v>
      </c>
      <c r="B209" s="16">
        <v>269.19</v>
      </c>
    </row>
    <row r="210" spans="1:2" ht="11.1" customHeight="1" x14ac:dyDescent="0.2">
      <c r="A210" s="37" t="s">
        <v>525</v>
      </c>
      <c r="B210" s="16">
        <v>286.08999999999997</v>
      </c>
    </row>
    <row r="211" spans="1:2" ht="11.1" customHeight="1" x14ac:dyDescent="0.2">
      <c r="A211" s="37" t="s">
        <v>116</v>
      </c>
      <c r="B211" s="17">
        <v>1273.6500000000001</v>
      </c>
    </row>
    <row r="212" spans="1:2" ht="11.1" customHeight="1" x14ac:dyDescent="0.2">
      <c r="A212" s="37" t="s">
        <v>242</v>
      </c>
      <c r="B212" s="16">
        <v>90.63</v>
      </c>
    </row>
    <row r="213" spans="1:2" ht="11.1" customHeight="1" x14ac:dyDescent="0.2">
      <c r="A213" s="37" t="s">
        <v>63</v>
      </c>
      <c r="B213" s="16">
        <v>86.2</v>
      </c>
    </row>
    <row r="214" spans="1:2" ht="11.1" customHeight="1" x14ac:dyDescent="0.2">
      <c r="A214" s="37" t="s">
        <v>479</v>
      </c>
      <c r="B214" s="16">
        <v>646.48</v>
      </c>
    </row>
    <row r="215" spans="1:2" ht="11.1" customHeight="1" x14ac:dyDescent="0.2">
      <c r="A215" s="37" t="s">
        <v>293</v>
      </c>
      <c r="B215" s="16">
        <v>395.22</v>
      </c>
    </row>
    <row r="216" spans="1:2" ht="11.1" customHeight="1" x14ac:dyDescent="0.2">
      <c r="A216" s="37" t="s">
        <v>480</v>
      </c>
      <c r="B216" s="16">
        <v>799.24</v>
      </c>
    </row>
    <row r="217" spans="1:2" ht="11.1" customHeight="1" x14ac:dyDescent="0.2">
      <c r="A217" s="37" t="s">
        <v>641</v>
      </c>
      <c r="B217" s="17">
        <v>1569.48</v>
      </c>
    </row>
    <row r="218" spans="1:2" ht="11.1" customHeight="1" x14ac:dyDescent="0.2">
      <c r="A218" s="37" t="s">
        <v>353</v>
      </c>
      <c r="B218" s="17">
        <v>1035.3399999999999</v>
      </c>
    </row>
    <row r="219" spans="1:2" ht="11.1" customHeight="1" x14ac:dyDescent="0.2">
      <c r="A219" s="37" t="s">
        <v>418</v>
      </c>
      <c r="B219" s="16">
        <v>803.01</v>
      </c>
    </row>
    <row r="220" spans="1:2" ht="11.1" customHeight="1" x14ac:dyDescent="0.2">
      <c r="A220" s="37" t="s">
        <v>180</v>
      </c>
      <c r="B220" s="17">
        <v>1648.65</v>
      </c>
    </row>
    <row r="221" spans="1:2" ht="11.1" customHeight="1" x14ac:dyDescent="0.2">
      <c r="A221" s="37" t="s">
        <v>294</v>
      </c>
      <c r="B221" s="16">
        <v>292.48</v>
      </c>
    </row>
    <row r="222" spans="1:2" ht="11.1" customHeight="1" x14ac:dyDescent="0.2">
      <c r="A222" s="37" t="s">
        <v>354</v>
      </c>
      <c r="B222" s="16">
        <v>804.53</v>
      </c>
    </row>
    <row r="223" spans="1:2" ht="11.1" customHeight="1" x14ac:dyDescent="0.2">
      <c r="A223" s="37" t="s">
        <v>153</v>
      </c>
      <c r="B223" s="17">
        <v>1186.3900000000001</v>
      </c>
    </row>
    <row r="224" spans="1:2" ht="11.1" customHeight="1" x14ac:dyDescent="0.2">
      <c r="A224" s="37" t="s">
        <v>330</v>
      </c>
      <c r="B224" s="16">
        <v>76.099999999999994</v>
      </c>
    </row>
    <row r="225" spans="1:2" ht="11.1" customHeight="1" x14ac:dyDescent="0.2">
      <c r="A225" s="37" t="s">
        <v>184</v>
      </c>
      <c r="B225" s="16">
        <v>788.01</v>
      </c>
    </row>
    <row r="226" spans="1:2" ht="11.1" customHeight="1" x14ac:dyDescent="0.2">
      <c r="A226" s="37" t="s">
        <v>243</v>
      </c>
      <c r="B226" s="17">
        <v>1172.3599999999999</v>
      </c>
    </row>
    <row r="227" spans="1:2" ht="11.1" customHeight="1" x14ac:dyDescent="0.2">
      <c r="A227" s="37" t="s">
        <v>559</v>
      </c>
      <c r="B227" s="17">
        <v>1147.24</v>
      </c>
    </row>
    <row r="228" spans="1:2" ht="11.1" customHeight="1" x14ac:dyDescent="0.2">
      <c r="A228" s="37" t="s">
        <v>73</v>
      </c>
      <c r="B228" s="16">
        <v>546.94000000000005</v>
      </c>
    </row>
    <row r="229" spans="1:2" ht="11.1" customHeight="1" x14ac:dyDescent="0.2">
      <c r="A229" s="37" t="s">
        <v>141</v>
      </c>
      <c r="B229" s="17">
        <v>1012.39</v>
      </c>
    </row>
    <row r="230" spans="1:2" ht="11.1" customHeight="1" x14ac:dyDescent="0.2">
      <c r="A230" s="37" t="s">
        <v>499</v>
      </c>
      <c r="B230" s="16">
        <v>794.6</v>
      </c>
    </row>
    <row r="231" spans="1:2" ht="11.1" customHeight="1" x14ac:dyDescent="0.2">
      <c r="A231" s="37" t="s">
        <v>244</v>
      </c>
      <c r="B231" s="16">
        <v>589.05999999999995</v>
      </c>
    </row>
    <row r="232" spans="1:2" ht="11.1" customHeight="1" x14ac:dyDescent="0.2">
      <c r="A232" s="37" t="s">
        <v>505</v>
      </c>
      <c r="B232" s="16">
        <v>56.55</v>
      </c>
    </row>
    <row r="233" spans="1:2" ht="11.1" customHeight="1" x14ac:dyDescent="0.2">
      <c r="A233" s="37" t="s">
        <v>387</v>
      </c>
      <c r="B233" s="17">
        <v>1147.1300000000001</v>
      </c>
    </row>
    <row r="234" spans="1:2" ht="11.1" customHeight="1" x14ac:dyDescent="0.2">
      <c r="A234" s="37" t="s">
        <v>201</v>
      </c>
      <c r="B234" s="17">
        <v>1244.43</v>
      </c>
    </row>
    <row r="235" spans="1:2" ht="11.1" customHeight="1" x14ac:dyDescent="0.2">
      <c r="A235" s="37" t="s">
        <v>315</v>
      </c>
      <c r="B235" s="16">
        <v>271.88</v>
      </c>
    </row>
    <row r="236" spans="1:2" ht="11.1" customHeight="1" x14ac:dyDescent="0.2">
      <c r="A236" s="37" t="s">
        <v>366</v>
      </c>
      <c r="B236" s="17">
        <v>1120.96</v>
      </c>
    </row>
    <row r="237" spans="1:2" ht="11.1" customHeight="1" x14ac:dyDescent="0.2">
      <c r="A237" s="37" t="s">
        <v>433</v>
      </c>
      <c r="B237" s="17">
        <v>1140.79</v>
      </c>
    </row>
    <row r="238" spans="1:2" ht="11.1" customHeight="1" x14ac:dyDescent="0.2">
      <c r="A238" s="37" t="s">
        <v>342</v>
      </c>
      <c r="B238" s="17">
        <v>1856.22</v>
      </c>
    </row>
    <row r="239" spans="1:2" ht="11.1" customHeight="1" x14ac:dyDescent="0.2">
      <c r="A239" s="37" t="s">
        <v>64</v>
      </c>
      <c r="B239" s="17">
        <v>2124.17</v>
      </c>
    </row>
    <row r="240" spans="1:2" ht="11.1" customHeight="1" x14ac:dyDescent="0.2">
      <c r="A240" s="37" t="s">
        <v>543</v>
      </c>
      <c r="B240" s="16">
        <v>559.12</v>
      </c>
    </row>
    <row r="241" spans="1:2" ht="11.1" customHeight="1" x14ac:dyDescent="0.2">
      <c r="A241" s="37" t="s">
        <v>79</v>
      </c>
      <c r="B241" s="16">
        <v>756.12</v>
      </c>
    </row>
    <row r="242" spans="1:2" ht="11.1" customHeight="1" x14ac:dyDescent="0.2">
      <c r="A242" s="37" t="s">
        <v>451</v>
      </c>
      <c r="B242" s="16">
        <v>870</v>
      </c>
    </row>
    <row r="243" spans="1:2" ht="11.1" customHeight="1" x14ac:dyDescent="0.2">
      <c r="A243" s="37" t="s">
        <v>434</v>
      </c>
      <c r="B243" s="17">
        <v>2571.08</v>
      </c>
    </row>
    <row r="244" spans="1:2" ht="11.1" customHeight="1" x14ac:dyDescent="0.2">
      <c r="A244" s="37" t="s">
        <v>483</v>
      </c>
      <c r="B244" s="16">
        <v>719.34</v>
      </c>
    </row>
    <row r="245" spans="1:2" ht="11.1" customHeight="1" x14ac:dyDescent="0.2">
      <c r="A245" s="37" t="s">
        <v>88</v>
      </c>
      <c r="B245" s="16">
        <v>964.54</v>
      </c>
    </row>
    <row r="246" spans="1:2" ht="11.1" customHeight="1" x14ac:dyDescent="0.2">
      <c r="A246" s="37" t="s">
        <v>138</v>
      </c>
      <c r="B246" s="17">
        <v>1705.49</v>
      </c>
    </row>
    <row r="247" spans="1:2" ht="11.1" customHeight="1" x14ac:dyDescent="0.2">
      <c r="A247" s="37" t="s">
        <v>74</v>
      </c>
      <c r="B247" s="16">
        <v>546.94000000000005</v>
      </c>
    </row>
    <row r="248" spans="1:2" ht="11.1" customHeight="1" x14ac:dyDescent="0.2">
      <c r="A248" s="37" t="s">
        <v>388</v>
      </c>
      <c r="B248" s="17">
        <v>1870.25</v>
      </c>
    </row>
    <row r="249" spans="1:2" ht="11.1" customHeight="1" x14ac:dyDescent="0.2">
      <c r="A249" s="37" t="s">
        <v>552</v>
      </c>
      <c r="B249" s="17">
        <v>1257.73</v>
      </c>
    </row>
    <row r="250" spans="1:2" ht="11.1" customHeight="1" x14ac:dyDescent="0.2">
      <c r="A250" s="37" t="s">
        <v>581</v>
      </c>
      <c r="B250" s="16">
        <v>621.17999999999995</v>
      </c>
    </row>
    <row r="251" spans="1:2" ht="11.1" customHeight="1" x14ac:dyDescent="0.2">
      <c r="A251" s="37" t="s">
        <v>254</v>
      </c>
      <c r="B251" s="16">
        <v>885.44</v>
      </c>
    </row>
    <row r="252" spans="1:2" ht="11.1" customHeight="1" x14ac:dyDescent="0.2">
      <c r="A252" s="37" t="s">
        <v>245</v>
      </c>
      <c r="B252" s="16">
        <v>529.70000000000005</v>
      </c>
    </row>
    <row r="253" spans="1:2" ht="11.1" customHeight="1" x14ac:dyDescent="0.2">
      <c r="A253" s="37" t="s">
        <v>246</v>
      </c>
      <c r="B253" s="16">
        <v>853.04</v>
      </c>
    </row>
    <row r="254" spans="1:2" ht="11.1" customHeight="1" x14ac:dyDescent="0.2">
      <c r="A254" s="37" t="s">
        <v>142</v>
      </c>
      <c r="B254" s="16">
        <v>983.97</v>
      </c>
    </row>
    <row r="255" spans="1:2" ht="11.1" customHeight="1" x14ac:dyDescent="0.2">
      <c r="A255" s="37" t="s">
        <v>621</v>
      </c>
      <c r="B255" s="17">
        <v>1524.97</v>
      </c>
    </row>
    <row r="256" spans="1:2" ht="11.1" customHeight="1" x14ac:dyDescent="0.2">
      <c r="A256" s="37" t="s">
        <v>269</v>
      </c>
      <c r="B256" s="16">
        <v>956.13</v>
      </c>
    </row>
    <row r="257" spans="1:2" ht="11.1" customHeight="1" x14ac:dyDescent="0.2">
      <c r="A257" s="37" t="s">
        <v>484</v>
      </c>
      <c r="B257" s="17">
        <v>2305.6799999999998</v>
      </c>
    </row>
    <row r="258" spans="1:2" ht="11.1" customHeight="1" x14ac:dyDescent="0.2">
      <c r="A258" s="37" t="s">
        <v>506</v>
      </c>
      <c r="B258" s="17">
        <v>2009.17</v>
      </c>
    </row>
    <row r="259" spans="1:2" ht="11.1" customHeight="1" x14ac:dyDescent="0.2">
      <c r="A259" s="37" t="s">
        <v>619</v>
      </c>
      <c r="B259" s="17">
        <v>1639.92</v>
      </c>
    </row>
    <row r="260" spans="1:2" ht="11.1" customHeight="1" x14ac:dyDescent="0.2">
      <c r="A260" s="37" t="s">
        <v>632</v>
      </c>
      <c r="B260" s="16">
        <v>911.33</v>
      </c>
    </row>
    <row r="261" spans="1:2" ht="11.1" customHeight="1" x14ac:dyDescent="0.2">
      <c r="A261" s="37" t="s">
        <v>500</v>
      </c>
      <c r="B261" s="16">
        <v>789.96</v>
      </c>
    </row>
    <row r="262" spans="1:2" ht="11.1" customHeight="1" x14ac:dyDescent="0.2">
      <c r="A262" s="37" t="s">
        <v>247</v>
      </c>
      <c r="B262" s="16">
        <v>725</v>
      </c>
    </row>
    <row r="263" spans="1:2" ht="11.1" customHeight="1" x14ac:dyDescent="0.2">
      <c r="A263" s="37" t="s">
        <v>419</v>
      </c>
      <c r="B263" s="17">
        <v>4056.15</v>
      </c>
    </row>
    <row r="264" spans="1:2" ht="11.1" customHeight="1" x14ac:dyDescent="0.2">
      <c r="A264" s="37" t="s">
        <v>485</v>
      </c>
      <c r="B264" s="16">
        <v>725</v>
      </c>
    </row>
    <row r="265" spans="1:2" ht="11.1" customHeight="1" x14ac:dyDescent="0.2">
      <c r="A265" s="37" t="s">
        <v>332</v>
      </c>
      <c r="B265" s="17">
        <v>1522.5</v>
      </c>
    </row>
    <row r="266" spans="1:2" ht="11.1" customHeight="1" x14ac:dyDescent="0.2">
      <c r="A266" s="37" t="s">
        <v>318</v>
      </c>
      <c r="B266" s="16">
        <v>27.84</v>
      </c>
    </row>
    <row r="267" spans="1:2" ht="11.1" customHeight="1" x14ac:dyDescent="0.2">
      <c r="A267" s="37" t="s">
        <v>440</v>
      </c>
      <c r="B267" s="16">
        <v>785.05</v>
      </c>
    </row>
    <row r="268" spans="1:2" ht="11.1" customHeight="1" x14ac:dyDescent="0.2">
      <c r="A268" s="37" t="s">
        <v>171</v>
      </c>
      <c r="B268" s="17">
        <v>1138.54</v>
      </c>
    </row>
    <row r="269" spans="1:2" ht="11.1" customHeight="1" x14ac:dyDescent="0.2">
      <c r="A269" s="37" t="s">
        <v>99</v>
      </c>
      <c r="B269" s="17">
        <v>1006.16</v>
      </c>
    </row>
    <row r="270" spans="1:2" ht="11.1" customHeight="1" x14ac:dyDescent="0.2">
      <c r="A270" s="37" t="s">
        <v>564</v>
      </c>
      <c r="B270" s="16">
        <v>983.68</v>
      </c>
    </row>
    <row r="271" spans="1:2" ht="11.1" customHeight="1" x14ac:dyDescent="0.2">
      <c r="A271" s="37" t="s">
        <v>248</v>
      </c>
      <c r="B271" s="16">
        <v>725</v>
      </c>
    </row>
    <row r="272" spans="1:2" ht="11.1" customHeight="1" x14ac:dyDescent="0.2">
      <c r="A272" s="37" t="s">
        <v>156</v>
      </c>
      <c r="B272" s="17">
        <v>1537.87</v>
      </c>
    </row>
    <row r="273" spans="1:2" ht="11.1" customHeight="1" x14ac:dyDescent="0.2">
      <c r="A273" s="37" t="s">
        <v>178</v>
      </c>
      <c r="B273" s="17">
        <v>1179.58</v>
      </c>
    </row>
    <row r="274" spans="1:2" ht="11.1" customHeight="1" x14ac:dyDescent="0.2">
      <c r="A274" s="37" t="s">
        <v>168</v>
      </c>
      <c r="B274" s="16">
        <v>472.7</v>
      </c>
    </row>
    <row r="275" spans="1:2" ht="11.1" customHeight="1" x14ac:dyDescent="0.2">
      <c r="A275" s="37" t="s">
        <v>441</v>
      </c>
      <c r="B275" s="16">
        <v>800.73</v>
      </c>
    </row>
    <row r="276" spans="1:2" ht="11.1" customHeight="1" x14ac:dyDescent="0.2">
      <c r="A276" s="37" t="s">
        <v>319</v>
      </c>
      <c r="B276" s="16">
        <v>45.31</v>
      </c>
    </row>
    <row r="277" spans="1:2" ht="11.1" customHeight="1" x14ac:dyDescent="0.2">
      <c r="A277" s="37" t="s">
        <v>526</v>
      </c>
      <c r="B277" s="17">
        <v>2014.48</v>
      </c>
    </row>
    <row r="278" spans="1:2" ht="11.1" customHeight="1" x14ac:dyDescent="0.2">
      <c r="A278" s="37" t="s">
        <v>256</v>
      </c>
      <c r="B278" s="16">
        <v>647.35</v>
      </c>
    </row>
    <row r="279" spans="1:2" ht="11.1" customHeight="1" x14ac:dyDescent="0.2">
      <c r="A279" s="37" t="s">
        <v>361</v>
      </c>
      <c r="B279" s="17">
        <v>1637.9</v>
      </c>
    </row>
    <row r="280" spans="1:2" ht="11.1" customHeight="1" x14ac:dyDescent="0.2">
      <c r="A280" s="37" t="s">
        <v>642</v>
      </c>
      <c r="B280" s="17">
        <v>1573.02</v>
      </c>
    </row>
    <row r="281" spans="1:2" ht="11.1" customHeight="1" x14ac:dyDescent="0.2">
      <c r="A281" s="37" t="s">
        <v>211</v>
      </c>
      <c r="B281" s="16">
        <v>967.05</v>
      </c>
    </row>
    <row r="282" spans="1:2" ht="11.1" customHeight="1" x14ac:dyDescent="0.2">
      <c r="A282" s="37" t="s">
        <v>185</v>
      </c>
      <c r="B282" s="17">
        <v>1905.04</v>
      </c>
    </row>
    <row r="283" spans="1:2" ht="11.1" customHeight="1" x14ac:dyDescent="0.2">
      <c r="A283" s="37" t="s">
        <v>192</v>
      </c>
      <c r="B283" s="16">
        <v>904.22</v>
      </c>
    </row>
    <row r="284" spans="1:2" ht="11.1" customHeight="1" x14ac:dyDescent="0.2">
      <c r="A284" s="37" t="s">
        <v>260</v>
      </c>
      <c r="B284" s="17">
        <v>1028.3399999999999</v>
      </c>
    </row>
    <row r="285" spans="1:2" ht="11.1" customHeight="1" x14ac:dyDescent="0.2">
      <c r="A285" s="37" t="s">
        <v>262</v>
      </c>
      <c r="B285" s="17">
        <v>2291.29</v>
      </c>
    </row>
    <row r="286" spans="1:2" ht="11.1" customHeight="1" x14ac:dyDescent="0.2">
      <c r="A286" s="37" t="s">
        <v>100</v>
      </c>
      <c r="B286" s="16">
        <v>980.49</v>
      </c>
    </row>
    <row r="287" spans="1:2" ht="11.1" customHeight="1" x14ac:dyDescent="0.2">
      <c r="A287" s="37" t="s">
        <v>175</v>
      </c>
      <c r="B287" s="16">
        <v>994.88</v>
      </c>
    </row>
    <row r="288" spans="1:2" ht="11.1" customHeight="1" x14ac:dyDescent="0.2">
      <c r="A288" s="37" t="s">
        <v>620</v>
      </c>
      <c r="B288" s="17">
        <v>1332.05</v>
      </c>
    </row>
    <row r="289" spans="1:2" ht="11.1" customHeight="1" x14ac:dyDescent="0.2">
      <c r="A289" s="37" t="s">
        <v>147</v>
      </c>
      <c r="B289" s="16">
        <v>995.86</v>
      </c>
    </row>
    <row r="290" spans="1:2" ht="11.1" customHeight="1" x14ac:dyDescent="0.2">
      <c r="A290" s="37" t="s">
        <v>544</v>
      </c>
      <c r="B290" s="17">
        <v>1044</v>
      </c>
    </row>
    <row r="291" spans="1:2" ht="11.1" customHeight="1" x14ac:dyDescent="0.2">
      <c r="A291" s="37" t="s">
        <v>320</v>
      </c>
      <c r="B291" s="17">
        <v>3357.59</v>
      </c>
    </row>
    <row r="292" spans="1:2" ht="11.1" customHeight="1" x14ac:dyDescent="0.2">
      <c r="A292" s="37" t="s">
        <v>392</v>
      </c>
      <c r="B292" s="16">
        <v>716.13</v>
      </c>
    </row>
    <row r="293" spans="1:2" ht="11.1" customHeight="1" x14ac:dyDescent="0.2">
      <c r="A293" s="37" t="s">
        <v>333</v>
      </c>
      <c r="B293" s="17">
        <v>1740</v>
      </c>
    </row>
    <row r="294" spans="1:2" ht="11.1" customHeight="1" x14ac:dyDescent="0.2">
      <c r="A294" s="37" t="s">
        <v>134</v>
      </c>
      <c r="B294" s="17">
        <v>1196.25</v>
      </c>
    </row>
    <row r="295" spans="1:2" ht="11.1" customHeight="1" x14ac:dyDescent="0.2">
      <c r="A295" s="37" t="s">
        <v>420</v>
      </c>
      <c r="B295" s="16">
        <v>291.58</v>
      </c>
    </row>
    <row r="296" spans="1:2" ht="11.1" customHeight="1" x14ac:dyDescent="0.2">
      <c r="A296" s="37" t="s">
        <v>501</v>
      </c>
      <c r="B296" s="17">
        <v>1673.83</v>
      </c>
    </row>
    <row r="297" spans="1:2" ht="11.1" customHeight="1" x14ac:dyDescent="0.2">
      <c r="A297" s="37" t="s">
        <v>421</v>
      </c>
      <c r="B297" s="17">
        <v>3294.62</v>
      </c>
    </row>
    <row r="298" spans="1:2" ht="11.1" customHeight="1" x14ac:dyDescent="0.2">
      <c r="A298" s="37" t="s">
        <v>545</v>
      </c>
      <c r="B298" s="17">
        <v>1606.27</v>
      </c>
    </row>
    <row r="299" spans="1:2" ht="11.1" customHeight="1" x14ac:dyDescent="0.2">
      <c r="A299" s="37" t="s">
        <v>513</v>
      </c>
      <c r="B299" s="16">
        <v>874.64</v>
      </c>
    </row>
    <row r="300" spans="1:2" ht="11.1" customHeight="1" x14ac:dyDescent="0.2">
      <c r="A300" s="37" t="s">
        <v>370</v>
      </c>
      <c r="B300" s="17">
        <v>2491.1799999999998</v>
      </c>
    </row>
    <row r="301" spans="1:2" ht="11.1" customHeight="1" x14ac:dyDescent="0.2">
      <c r="A301" s="37" t="s">
        <v>249</v>
      </c>
      <c r="B301" s="16">
        <v>725</v>
      </c>
    </row>
    <row r="302" spans="1:2" ht="11.1" customHeight="1" x14ac:dyDescent="0.2">
      <c r="A302" s="37" t="s">
        <v>588</v>
      </c>
      <c r="B302" s="17">
        <v>1002.95</v>
      </c>
    </row>
    <row r="303" spans="1:2" ht="11.1" customHeight="1" x14ac:dyDescent="0.2">
      <c r="A303" s="37" t="s">
        <v>622</v>
      </c>
      <c r="B303" s="16">
        <v>524.9</v>
      </c>
    </row>
    <row r="304" spans="1:2" ht="11.1" customHeight="1" x14ac:dyDescent="0.2">
      <c r="A304" s="37" t="s">
        <v>518</v>
      </c>
      <c r="B304" s="17">
        <v>5688.93</v>
      </c>
    </row>
    <row r="305" spans="1:2" ht="11.1" customHeight="1" x14ac:dyDescent="0.2">
      <c r="A305" s="37" t="s">
        <v>65</v>
      </c>
      <c r="B305" s="17">
        <v>3161.86</v>
      </c>
    </row>
    <row r="306" spans="1:2" ht="11.1" customHeight="1" x14ac:dyDescent="0.2">
      <c r="A306" s="37" t="s">
        <v>610</v>
      </c>
      <c r="B306" s="17">
        <v>1413.75</v>
      </c>
    </row>
    <row r="307" spans="1:2" ht="11.1" customHeight="1" x14ac:dyDescent="0.2">
      <c r="A307" s="37" t="s">
        <v>356</v>
      </c>
      <c r="B307" s="16">
        <v>725.4</v>
      </c>
    </row>
    <row r="308" spans="1:2" ht="11.1" customHeight="1" x14ac:dyDescent="0.2">
      <c r="A308" s="37" t="s">
        <v>125</v>
      </c>
      <c r="B308" s="17">
        <v>1959.24</v>
      </c>
    </row>
    <row r="309" spans="1:2" ht="11.1" customHeight="1" x14ac:dyDescent="0.2">
      <c r="A309" s="37" t="s">
        <v>507</v>
      </c>
      <c r="B309" s="17">
        <v>2195.65</v>
      </c>
    </row>
    <row r="310" spans="1:2" ht="11.1" customHeight="1" x14ac:dyDescent="0.2">
      <c r="A310" s="37" t="s">
        <v>576</v>
      </c>
      <c r="B310" s="17">
        <v>1342.41</v>
      </c>
    </row>
    <row r="311" spans="1:2" ht="11.1" customHeight="1" x14ac:dyDescent="0.2">
      <c r="A311" s="37" t="s">
        <v>508</v>
      </c>
      <c r="B311" s="17">
        <v>1178.31</v>
      </c>
    </row>
    <row r="312" spans="1:2" ht="11.1" customHeight="1" x14ac:dyDescent="0.2">
      <c r="A312" s="37" t="s">
        <v>422</v>
      </c>
      <c r="B312" s="17">
        <v>3833.12</v>
      </c>
    </row>
    <row r="313" spans="1:2" ht="11.1" customHeight="1" x14ac:dyDescent="0.2">
      <c r="A313" s="37" t="s">
        <v>521</v>
      </c>
      <c r="B313" s="16">
        <v>626.27</v>
      </c>
    </row>
    <row r="314" spans="1:2" ht="11.1" customHeight="1" x14ac:dyDescent="0.2">
      <c r="A314" s="37" t="s">
        <v>528</v>
      </c>
      <c r="B314" s="17">
        <v>3849.45</v>
      </c>
    </row>
    <row r="315" spans="1:2" ht="11.1" customHeight="1" x14ac:dyDescent="0.2">
      <c r="A315" s="37" t="s">
        <v>429</v>
      </c>
      <c r="B315" s="16">
        <v>906.38</v>
      </c>
    </row>
    <row r="316" spans="1:2" ht="11.1" customHeight="1" x14ac:dyDescent="0.2">
      <c r="A316" s="37" t="s">
        <v>162</v>
      </c>
      <c r="B316" s="16">
        <v>362.79</v>
      </c>
    </row>
    <row r="317" spans="1:2" ht="11.1" customHeight="1" x14ac:dyDescent="0.2">
      <c r="A317" s="37" t="s">
        <v>423</v>
      </c>
      <c r="B317" s="16">
        <v>935.91</v>
      </c>
    </row>
    <row r="318" spans="1:2" ht="11.1" customHeight="1" x14ac:dyDescent="0.2">
      <c r="A318" s="37" t="s">
        <v>396</v>
      </c>
      <c r="B318" s="17">
        <v>1005.86</v>
      </c>
    </row>
    <row r="319" spans="1:2" ht="11.1" customHeight="1" x14ac:dyDescent="0.2">
      <c r="A319" s="37" t="s">
        <v>589</v>
      </c>
      <c r="B319" s="17">
        <v>1302.83</v>
      </c>
    </row>
    <row r="320" spans="1:2" ht="11.1" customHeight="1" x14ac:dyDescent="0.2">
      <c r="A320" s="37" t="s">
        <v>424</v>
      </c>
      <c r="B320" s="17">
        <v>3153.49</v>
      </c>
    </row>
    <row r="321" spans="1:2" ht="11.1" customHeight="1" x14ac:dyDescent="0.2">
      <c r="A321" s="37" t="s">
        <v>92</v>
      </c>
      <c r="B321" s="16">
        <v>821.57</v>
      </c>
    </row>
    <row r="322" spans="1:2" ht="11.1" customHeight="1" x14ac:dyDescent="0.2">
      <c r="A322" s="37" t="s">
        <v>190</v>
      </c>
      <c r="B322" s="17">
        <v>2391.46</v>
      </c>
    </row>
    <row r="323" spans="1:2" ht="11.1" customHeight="1" x14ac:dyDescent="0.2">
      <c r="A323" s="37" t="s">
        <v>250</v>
      </c>
      <c r="B323" s="16">
        <v>690.54</v>
      </c>
    </row>
    <row r="324" spans="1:2" ht="11.1" customHeight="1" x14ac:dyDescent="0.2">
      <c r="A324" s="37" t="s">
        <v>186</v>
      </c>
      <c r="B324" s="16">
        <v>508.39</v>
      </c>
    </row>
    <row r="325" spans="1:2" ht="11.1" customHeight="1" x14ac:dyDescent="0.2">
      <c r="A325" s="37" t="s">
        <v>578</v>
      </c>
      <c r="B325" s="17">
        <v>1134.48</v>
      </c>
    </row>
    <row r="326" spans="1:2" ht="11.1" customHeight="1" x14ac:dyDescent="0.2">
      <c r="A326" s="37" t="s">
        <v>212</v>
      </c>
      <c r="B326" s="17">
        <v>1027.0999999999999</v>
      </c>
    </row>
    <row r="327" spans="1:2" ht="11.1" customHeight="1" x14ac:dyDescent="0.2">
      <c r="A327" s="37" t="s">
        <v>627</v>
      </c>
      <c r="B327" s="17">
        <v>1316.24</v>
      </c>
    </row>
    <row r="328" spans="1:2" ht="11.1" customHeight="1" x14ac:dyDescent="0.2">
      <c r="A328" s="37" t="s">
        <v>109</v>
      </c>
      <c r="B328" s="17">
        <v>2031.74</v>
      </c>
    </row>
    <row r="329" spans="1:2" ht="11.1" customHeight="1" x14ac:dyDescent="0.2">
      <c r="A329" s="37" t="s">
        <v>66</v>
      </c>
      <c r="B329" s="17">
        <v>1529.3</v>
      </c>
    </row>
    <row r="330" spans="1:2" ht="11.1" customHeight="1" x14ac:dyDescent="0.2">
      <c r="A330" s="37" t="s">
        <v>69</v>
      </c>
      <c r="B330" s="17">
        <v>1809.6</v>
      </c>
    </row>
    <row r="331" spans="1:2" ht="11.1" customHeight="1" x14ac:dyDescent="0.2">
      <c r="A331" s="37" t="s">
        <v>321</v>
      </c>
      <c r="B331" s="16">
        <v>729.64</v>
      </c>
    </row>
    <row r="332" spans="1:2" ht="11.1" customHeight="1" x14ac:dyDescent="0.2">
      <c r="A332" s="37" t="s">
        <v>322</v>
      </c>
      <c r="B332" s="16">
        <v>726.09</v>
      </c>
    </row>
    <row r="333" spans="1:2" ht="11.1" customHeight="1" x14ac:dyDescent="0.2">
      <c r="A333" s="37" t="s">
        <v>136</v>
      </c>
      <c r="B333" s="17">
        <v>1270.49</v>
      </c>
    </row>
    <row r="334" spans="1:2" ht="11.1" customHeight="1" x14ac:dyDescent="0.2">
      <c r="A334" s="37" t="s">
        <v>338</v>
      </c>
      <c r="B334" s="17">
        <v>1140.8599999999999</v>
      </c>
    </row>
    <row r="335" spans="1:2" ht="11.1" customHeight="1" x14ac:dyDescent="0.2">
      <c r="A335" s="37" t="s">
        <v>357</v>
      </c>
      <c r="B335" s="17">
        <v>1035.3399999999999</v>
      </c>
    </row>
    <row r="336" spans="1:2" ht="11.1" customHeight="1" x14ac:dyDescent="0.2">
      <c r="A336" s="37" t="s">
        <v>358</v>
      </c>
      <c r="B336" s="17">
        <v>1035.3399999999999</v>
      </c>
    </row>
    <row r="337" spans="1:2" ht="11.1" customHeight="1" x14ac:dyDescent="0.2">
      <c r="A337" s="37" t="s">
        <v>82</v>
      </c>
      <c r="B337" s="17">
        <v>1708.1</v>
      </c>
    </row>
    <row r="338" spans="1:2" ht="11.1" customHeight="1" x14ac:dyDescent="0.2">
      <c r="A338" s="37" t="s">
        <v>102</v>
      </c>
      <c r="B338" s="17">
        <v>1519.6</v>
      </c>
    </row>
    <row r="339" spans="1:2" ht="11.1" customHeight="1" x14ac:dyDescent="0.2">
      <c r="A339" s="37" t="s">
        <v>509</v>
      </c>
      <c r="B339" s="17">
        <v>1318.88</v>
      </c>
    </row>
    <row r="340" spans="1:2" ht="11.1" customHeight="1" x14ac:dyDescent="0.2">
      <c r="A340" s="37" t="s">
        <v>405</v>
      </c>
      <c r="B340" s="17">
        <v>2047.11</v>
      </c>
    </row>
    <row r="341" spans="1:2" ht="11.1" customHeight="1" x14ac:dyDescent="0.2">
      <c r="A341" s="37" t="s">
        <v>514</v>
      </c>
      <c r="B341" s="17">
        <v>1216.23</v>
      </c>
    </row>
    <row r="342" spans="1:2" ht="11.1" customHeight="1" x14ac:dyDescent="0.2">
      <c r="A342" s="37" t="s">
        <v>128</v>
      </c>
      <c r="B342" s="17">
        <v>1848.75</v>
      </c>
    </row>
    <row r="343" spans="1:2" ht="11.1" customHeight="1" x14ac:dyDescent="0.2">
      <c r="A343" s="37" t="s">
        <v>295</v>
      </c>
      <c r="B343" s="17">
        <v>3679</v>
      </c>
    </row>
    <row r="344" spans="1:2" ht="11.1" customHeight="1" x14ac:dyDescent="0.2">
      <c r="A344" s="37" t="s">
        <v>103</v>
      </c>
      <c r="B344" s="16">
        <v>980.49</v>
      </c>
    </row>
    <row r="345" spans="1:2" ht="11.1" customHeight="1" x14ac:dyDescent="0.2">
      <c r="A345" s="37" t="s">
        <v>323</v>
      </c>
      <c r="B345" s="16">
        <v>213.19</v>
      </c>
    </row>
    <row r="346" spans="1:2" ht="11.1" customHeight="1" x14ac:dyDescent="0.2">
      <c r="A346" s="37" t="s">
        <v>202</v>
      </c>
      <c r="B346" s="16">
        <v>873.88</v>
      </c>
    </row>
    <row r="347" spans="1:2" ht="11.1" customHeight="1" x14ac:dyDescent="0.2">
      <c r="A347" s="37" t="s">
        <v>397</v>
      </c>
      <c r="B347" s="16">
        <v>758.87</v>
      </c>
    </row>
    <row r="348" spans="1:2" ht="11.1" customHeight="1" x14ac:dyDescent="0.2">
      <c r="A348" s="37" t="s">
        <v>546</v>
      </c>
      <c r="B348" s="16">
        <v>574.86</v>
      </c>
    </row>
    <row r="349" spans="1:2" ht="11.1" customHeight="1" x14ac:dyDescent="0.2">
      <c r="A349" s="37" t="s">
        <v>265</v>
      </c>
      <c r="B349" s="17">
        <v>1740</v>
      </c>
    </row>
    <row r="350" spans="1:2" ht="11.1" customHeight="1" x14ac:dyDescent="0.2">
      <c r="A350" s="37" t="s">
        <v>67</v>
      </c>
      <c r="B350" s="16">
        <v>943.59</v>
      </c>
    </row>
    <row r="351" spans="1:2" ht="11.1" customHeight="1" x14ac:dyDescent="0.2">
      <c r="A351" s="37" t="s">
        <v>104</v>
      </c>
      <c r="B351" s="17">
        <v>1922.99</v>
      </c>
    </row>
    <row r="352" spans="1:2" ht="11.1" customHeight="1" x14ac:dyDescent="0.2">
      <c r="A352" s="37" t="s">
        <v>80</v>
      </c>
      <c r="B352" s="16">
        <v>856.66</v>
      </c>
    </row>
    <row r="353" spans="1:2" ht="11.1" customHeight="1" x14ac:dyDescent="0.2">
      <c r="A353" s="37" t="s">
        <v>590</v>
      </c>
      <c r="B353" s="17">
        <v>1485.87</v>
      </c>
    </row>
    <row r="354" spans="1:2" ht="11.1" customHeight="1" x14ac:dyDescent="0.2">
      <c r="A354" s="37" t="s">
        <v>296</v>
      </c>
      <c r="B354" s="17">
        <v>3736.34</v>
      </c>
    </row>
    <row r="355" spans="1:2" ht="11.1" customHeight="1" x14ac:dyDescent="0.2">
      <c r="A355" s="37" t="s">
        <v>489</v>
      </c>
      <c r="B355" s="16">
        <v>794.6</v>
      </c>
    </row>
    <row r="356" spans="1:2" ht="11.1" customHeight="1" x14ac:dyDescent="0.2">
      <c r="A356" s="37" t="s">
        <v>363</v>
      </c>
      <c r="B356" s="17">
        <v>1160</v>
      </c>
    </row>
    <row r="357" spans="1:2" ht="11.1" customHeight="1" x14ac:dyDescent="0.2">
      <c r="A357" s="37" t="s">
        <v>203</v>
      </c>
      <c r="B357" s="16">
        <v>921.99</v>
      </c>
    </row>
    <row r="358" spans="1:2" ht="11.1" customHeight="1" x14ac:dyDescent="0.2">
      <c r="A358" s="37" t="s">
        <v>435</v>
      </c>
      <c r="B358" s="16">
        <v>341.99</v>
      </c>
    </row>
    <row r="359" spans="1:2" ht="11.1" customHeight="1" x14ac:dyDescent="0.2">
      <c r="A359" s="37" t="s">
        <v>89</v>
      </c>
      <c r="B359" s="17">
        <v>1068.94</v>
      </c>
    </row>
    <row r="360" spans="1:2" ht="11.1" customHeight="1" x14ac:dyDescent="0.2">
      <c r="A360" s="37" t="s">
        <v>510</v>
      </c>
      <c r="B360" s="17">
        <v>1018.08</v>
      </c>
    </row>
    <row r="361" spans="1:2" ht="11.1" customHeight="1" x14ac:dyDescent="0.2">
      <c r="A361" s="37" t="s">
        <v>374</v>
      </c>
      <c r="B361" s="17">
        <v>1587.46</v>
      </c>
    </row>
    <row r="362" spans="1:2" ht="11.1" customHeight="1" x14ac:dyDescent="0.2">
      <c r="A362" s="37" t="s">
        <v>605</v>
      </c>
      <c r="B362" s="17">
        <v>1162.9000000000001</v>
      </c>
    </row>
    <row r="363" spans="1:2" ht="11.1" customHeight="1" x14ac:dyDescent="0.2">
      <c r="A363" s="37" t="s">
        <v>331</v>
      </c>
      <c r="B363" s="17">
        <v>1623</v>
      </c>
    </row>
    <row r="364" spans="1:2" ht="11.1" customHeight="1" x14ac:dyDescent="0.2">
      <c r="A364" s="37" t="s">
        <v>384</v>
      </c>
      <c r="B364" s="17">
        <v>4400.7</v>
      </c>
    </row>
    <row r="365" spans="1:2" ht="11.1" customHeight="1" x14ac:dyDescent="0.2">
      <c r="A365" s="37" t="s">
        <v>490</v>
      </c>
      <c r="B365" s="17">
        <v>2399.87</v>
      </c>
    </row>
    <row r="366" spans="1:2" ht="11.1" customHeight="1" x14ac:dyDescent="0.2">
      <c r="A366" s="37" t="s">
        <v>326</v>
      </c>
      <c r="B366" s="16">
        <v>611.72</v>
      </c>
    </row>
    <row r="367" spans="1:2" ht="11.1" customHeight="1" x14ac:dyDescent="0.2">
      <c r="A367" s="37" t="s">
        <v>600</v>
      </c>
      <c r="B367" s="17">
        <v>1578.54</v>
      </c>
    </row>
    <row r="368" spans="1:2" ht="11.1" customHeight="1" x14ac:dyDescent="0.2">
      <c r="A368" s="37" t="s">
        <v>359</v>
      </c>
      <c r="B368" s="16">
        <v>725.4</v>
      </c>
    </row>
    <row r="369" spans="1:2" ht="11.1" customHeight="1" x14ac:dyDescent="0.2">
      <c r="A369" s="37" t="s">
        <v>327</v>
      </c>
      <c r="B369" s="16">
        <v>138.53</v>
      </c>
    </row>
    <row r="370" spans="1:2" ht="11.1" customHeight="1" x14ac:dyDescent="0.2">
      <c r="A370" s="37" t="s">
        <v>491</v>
      </c>
      <c r="B370" s="16">
        <v>759.97</v>
      </c>
    </row>
    <row r="371" spans="1:2" ht="11.1" customHeight="1" x14ac:dyDescent="0.2">
      <c r="A371" s="37" t="s">
        <v>425</v>
      </c>
      <c r="B371" s="17">
        <v>1000.11</v>
      </c>
    </row>
    <row r="372" spans="1:2" ht="11.1" customHeight="1" x14ac:dyDescent="0.2">
      <c r="A372" s="37" t="s">
        <v>547</v>
      </c>
      <c r="B372" s="17">
        <v>1452.9</v>
      </c>
    </row>
    <row r="373" spans="1:2" ht="11.1" customHeight="1" x14ac:dyDescent="0.2">
      <c r="A373" s="37" t="s">
        <v>568</v>
      </c>
      <c r="B373" s="16">
        <v>928.65</v>
      </c>
    </row>
    <row r="374" spans="1:2" ht="11.1" customHeight="1" x14ac:dyDescent="0.2">
      <c r="A374" s="37" t="s">
        <v>448</v>
      </c>
      <c r="B374" s="16">
        <v>271.88</v>
      </c>
    </row>
    <row r="375" spans="1:2" ht="11.1" customHeight="1" x14ac:dyDescent="0.2">
      <c r="A375" s="37" t="s">
        <v>548</v>
      </c>
      <c r="B375" s="17">
        <v>1044</v>
      </c>
    </row>
    <row r="376" spans="1:2" ht="12.95" customHeight="1" x14ac:dyDescent="0.2">
      <c r="A376" s="20" t="s">
        <v>643</v>
      </c>
      <c r="B376" s="21">
        <v>460428.02</v>
      </c>
    </row>
  </sheetData>
  <mergeCells count="1">
    <mergeCell ref="A2:AO2"/>
  </mergeCells>
  <pageMargins left="0.39370078740157483" right="0.39370078740157483" top="0.39370078740157483" bottom="0.39370078740157483" header="0" footer="0"/>
  <pageSetup pageOrder="overThenDown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C042A-8612-4330-AE33-DBDADA03E5F1}">
  <sheetPr>
    <outlinePr summaryBelow="0" summaryRight="0"/>
    <pageSetUpPr autoPageBreaks="0"/>
  </sheetPr>
  <dimension ref="A1:H376"/>
  <sheetViews>
    <sheetView topLeftCell="A322" workbookViewId="0">
      <selection activeCell="B4" sqref="B4"/>
    </sheetView>
  </sheetViews>
  <sheetFormatPr defaultColWidth="10.5" defaultRowHeight="11.45" customHeight="1" x14ac:dyDescent="0.2"/>
  <cols>
    <col min="1" max="1" width="40.83203125" style="1" customWidth="1"/>
    <col min="2" max="2" width="13.5" style="1" customWidth="1"/>
  </cols>
  <sheetData>
    <row r="1" spans="1:8" ht="15.95" customHeight="1" x14ac:dyDescent="0.25">
      <c r="A1" s="2" t="s">
        <v>648</v>
      </c>
    </row>
    <row r="2" spans="1:8" ht="44.1" customHeight="1" x14ac:dyDescent="0.2">
      <c r="A2" s="104" t="s">
        <v>656</v>
      </c>
      <c r="B2" s="104"/>
      <c r="C2" s="104"/>
      <c r="D2" s="104"/>
      <c r="E2" s="104"/>
      <c r="F2" s="104"/>
      <c r="G2" s="104"/>
      <c r="H2" s="104"/>
    </row>
    <row r="3" spans="1:8" s="1" customFormat="1" ht="6.95" customHeight="1" x14ac:dyDescent="0.2"/>
    <row r="4" spans="1:8" ht="26.1" customHeight="1" x14ac:dyDescent="0.2">
      <c r="A4" s="3" t="s">
        <v>650</v>
      </c>
      <c r="B4" s="3" t="s">
        <v>657</v>
      </c>
    </row>
    <row r="5" spans="1:8" ht="11.1" customHeight="1" x14ac:dyDescent="0.2">
      <c r="A5" s="37" t="s">
        <v>55</v>
      </c>
      <c r="B5" s="16">
        <v>833.07</v>
      </c>
    </row>
    <row r="6" spans="1:8" ht="11.1" customHeight="1" x14ac:dyDescent="0.2">
      <c r="A6" s="37" t="s">
        <v>612</v>
      </c>
      <c r="B6" s="17">
        <v>1023.75</v>
      </c>
    </row>
    <row r="7" spans="1:8" ht="11.1" customHeight="1" x14ac:dyDescent="0.2">
      <c r="A7" s="37" t="s">
        <v>555</v>
      </c>
      <c r="B7" s="16">
        <v>893.76</v>
      </c>
    </row>
    <row r="8" spans="1:8" ht="11.1" customHeight="1" x14ac:dyDescent="0.2">
      <c r="A8" s="37" t="s">
        <v>561</v>
      </c>
      <c r="B8" s="16">
        <v>733.57</v>
      </c>
    </row>
    <row r="9" spans="1:8" ht="11.1" customHeight="1" x14ac:dyDescent="0.2">
      <c r="A9" s="37" t="s">
        <v>205</v>
      </c>
      <c r="B9" s="16">
        <v>823.46</v>
      </c>
    </row>
    <row r="10" spans="1:8" ht="11.1" customHeight="1" x14ac:dyDescent="0.2">
      <c r="A10" s="37" t="s">
        <v>436</v>
      </c>
      <c r="B10" s="16">
        <v>621.57000000000005</v>
      </c>
    </row>
    <row r="11" spans="1:8" ht="11.1" customHeight="1" x14ac:dyDescent="0.2">
      <c r="A11" s="37" t="s">
        <v>540</v>
      </c>
      <c r="B11" s="17">
        <v>1460.76</v>
      </c>
    </row>
    <row r="12" spans="1:8" ht="11.1" customHeight="1" x14ac:dyDescent="0.2">
      <c r="A12" s="37" t="s">
        <v>206</v>
      </c>
      <c r="B12" s="16">
        <v>357.1</v>
      </c>
    </row>
    <row r="13" spans="1:8" ht="11.1" customHeight="1" x14ac:dyDescent="0.2">
      <c r="A13" s="37" t="s">
        <v>408</v>
      </c>
      <c r="B13" s="16">
        <v>567.91999999999996</v>
      </c>
    </row>
    <row r="14" spans="1:8" ht="11.1" customHeight="1" x14ac:dyDescent="0.2">
      <c r="A14" s="37" t="s">
        <v>151</v>
      </c>
      <c r="B14" s="16">
        <v>812.28</v>
      </c>
    </row>
    <row r="15" spans="1:8" ht="11.1" customHeight="1" x14ac:dyDescent="0.2">
      <c r="A15" s="37" t="s">
        <v>258</v>
      </c>
      <c r="B15" s="16">
        <v>762.97</v>
      </c>
    </row>
    <row r="16" spans="1:8" ht="11.1" customHeight="1" x14ac:dyDescent="0.2">
      <c r="A16" s="37" t="s">
        <v>346</v>
      </c>
      <c r="B16" s="16">
        <v>846.3</v>
      </c>
    </row>
    <row r="17" spans="1:2" ht="11.1" customHeight="1" x14ac:dyDescent="0.2">
      <c r="A17" s="37" t="s">
        <v>84</v>
      </c>
      <c r="B17" s="16">
        <v>774.06</v>
      </c>
    </row>
    <row r="18" spans="1:2" ht="11.1" customHeight="1" x14ac:dyDescent="0.2">
      <c r="A18" s="37" t="s">
        <v>562</v>
      </c>
      <c r="B18" s="16">
        <v>731.34</v>
      </c>
    </row>
    <row r="19" spans="1:2" ht="11.1" customHeight="1" x14ac:dyDescent="0.2">
      <c r="A19" s="37" t="s">
        <v>259</v>
      </c>
      <c r="B19" s="16">
        <v>655.20000000000005</v>
      </c>
    </row>
    <row r="20" spans="1:2" ht="11.1" customHeight="1" x14ac:dyDescent="0.2">
      <c r="A20" s="37" t="s">
        <v>615</v>
      </c>
      <c r="B20" s="17">
        <v>1023.49</v>
      </c>
    </row>
    <row r="21" spans="1:2" ht="11.1" customHeight="1" x14ac:dyDescent="0.2">
      <c r="A21" s="37" t="s">
        <v>535</v>
      </c>
      <c r="B21" s="16">
        <v>367.5</v>
      </c>
    </row>
    <row r="22" spans="1:2" ht="11.1" customHeight="1" x14ac:dyDescent="0.2">
      <c r="A22" s="37" t="s">
        <v>149</v>
      </c>
      <c r="B22" s="17">
        <v>1312.08</v>
      </c>
    </row>
    <row r="23" spans="1:2" ht="11.1" customHeight="1" x14ac:dyDescent="0.2">
      <c r="A23" s="37" t="s">
        <v>389</v>
      </c>
      <c r="B23" s="17">
        <v>1892.57</v>
      </c>
    </row>
    <row r="24" spans="1:2" ht="11.1" customHeight="1" x14ac:dyDescent="0.2">
      <c r="A24" s="37" t="s">
        <v>380</v>
      </c>
      <c r="B24" s="17">
        <v>1199.92</v>
      </c>
    </row>
    <row r="25" spans="1:2" ht="11.1" customHeight="1" x14ac:dyDescent="0.2">
      <c r="A25" s="37" t="s">
        <v>586</v>
      </c>
      <c r="B25" s="16">
        <v>595.14</v>
      </c>
    </row>
    <row r="26" spans="1:2" ht="11.1" customHeight="1" x14ac:dyDescent="0.2">
      <c r="A26" s="37" t="s">
        <v>385</v>
      </c>
      <c r="B26" s="17">
        <v>2415.42</v>
      </c>
    </row>
    <row r="27" spans="1:2" ht="11.1" customHeight="1" x14ac:dyDescent="0.2">
      <c r="A27" s="37" t="s">
        <v>60</v>
      </c>
      <c r="B27" s="17">
        <v>1283.33</v>
      </c>
    </row>
    <row r="28" spans="1:2" ht="11.1" customHeight="1" x14ac:dyDescent="0.2">
      <c r="A28" s="37" t="s">
        <v>453</v>
      </c>
      <c r="B28" s="17">
        <v>1294.4100000000001</v>
      </c>
    </row>
    <row r="29" spans="1:2" ht="11.1" customHeight="1" x14ac:dyDescent="0.2">
      <c r="A29" s="37" t="s">
        <v>372</v>
      </c>
      <c r="B29" s="16">
        <v>256.41000000000003</v>
      </c>
    </row>
    <row r="30" spans="1:2" ht="11.1" customHeight="1" x14ac:dyDescent="0.2">
      <c r="A30" s="37" t="s">
        <v>158</v>
      </c>
      <c r="B30" s="16">
        <v>723.24</v>
      </c>
    </row>
    <row r="31" spans="1:2" ht="11.1" customHeight="1" x14ac:dyDescent="0.2">
      <c r="A31" s="37" t="s">
        <v>299</v>
      </c>
      <c r="B31" s="16">
        <v>315.27</v>
      </c>
    </row>
    <row r="32" spans="1:2" ht="11.1" customHeight="1" x14ac:dyDescent="0.2">
      <c r="A32" s="37" t="s">
        <v>264</v>
      </c>
      <c r="B32" s="17">
        <v>1489.87</v>
      </c>
    </row>
    <row r="33" spans="1:2" ht="11.1" customHeight="1" x14ac:dyDescent="0.2">
      <c r="A33" s="37" t="s">
        <v>222</v>
      </c>
      <c r="B33" s="16">
        <v>602.70000000000005</v>
      </c>
    </row>
    <row r="34" spans="1:2" ht="11.1" customHeight="1" x14ac:dyDescent="0.2">
      <c r="A34" s="37" t="s">
        <v>503</v>
      </c>
      <c r="B34" s="16">
        <v>655.20000000000005</v>
      </c>
    </row>
    <row r="35" spans="1:2" ht="11.1" customHeight="1" x14ac:dyDescent="0.2">
      <c r="A35" s="37" t="s">
        <v>223</v>
      </c>
      <c r="B35" s="16">
        <v>579.6</v>
      </c>
    </row>
    <row r="36" spans="1:2" ht="11.1" customHeight="1" x14ac:dyDescent="0.2">
      <c r="A36" s="37" t="s">
        <v>607</v>
      </c>
      <c r="B36" s="16">
        <v>319.73</v>
      </c>
    </row>
    <row r="37" spans="1:2" ht="11.1" customHeight="1" x14ac:dyDescent="0.2">
      <c r="A37" s="37" t="s">
        <v>198</v>
      </c>
      <c r="B37" s="16">
        <v>467.24</v>
      </c>
    </row>
    <row r="38" spans="1:2" ht="11.1" customHeight="1" x14ac:dyDescent="0.2">
      <c r="A38" s="37" t="s">
        <v>224</v>
      </c>
      <c r="B38" s="16">
        <v>77.8</v>
      </c>
    </row>
    <row r="39" spans="1:2" ht="11.1" customHeight="1" x14ac:dyDescent="0.2">
      <c r="A39" s="37" t="s">
        <v>519</v>
      </c>
      <c r="B39" s="17">
        <v>1260</v>
      </c>
    </row>
    <row r="40" spans="1:2" ht="11.1" customHeight="1" x14ac:dyDescent="0.2">
      <c r="A40" s="37" t="s">
        <v>378</v>
      </c>
      <c r="B40" s="16">
        <v>381.16</v>
      </c>
    </row>
    <row r="41" spans="1:2" ht="11.1" customHeight="1" x14ac:dyDescent="0.2">
      <c r="A41" s="37" t="s">
        <v>613</v>
      </c>
      <c r="B41" s="17">
        <v>1088.0999999999999</v>
      </c>
    </row>
    <row r="42" spans="1:2" ht="11.1" customHeight="1" x14ac:dyDescent="0.2">
      <c r="A42" s="37" t="s">
        <v>225</v>
      </c>
      <c r="B42" s="16">
        <v>583.79999999999995</v>
      </c>
    </row>
    <row r="43" spans="1:2" ht="11.1" customHeight="1" x14ac:dyDescent="0.2">
      <c r="A43" s="37" t="s">
        <v>300</v>
      </c>
      <c r="B43" s="16">
        <v>413.17</v>
      </c>
    </row>
    <row r="44" spans="1:2" ht="11.1" customHeight="1" x14ac:dyDescent="0.2">
      <c r="A44" s="37" t="s">
        <v>541</v>
      </c>
      <c r="B44" s="16">
        <v>900.66</v>
      </c>
    </row>
    <row r="45" spans="1:2" ht="11.1" customHeight="1" x14ac:dyDescent="0.2">
      <c r="A45" s="37" t="s">
        <v>119</v>
      </c>
      <c r="B45" s="17">
        <v>1156.26</v>
      </c>
    </row>
    <row r="46" spans="1:2" ht="11.1" customHeight="1" x14ac:dyDescent="0.2">
      <c r="A46" s="37" t="s">
        <v>252</v>
      </c>
      <c r="B46" s="16">
        <v>312.27999999999997</v>
      </c>
    </row>
    <row r="47" spans="1:2" ht="11.1" customHeight="1" x14ac:dyDescent="0.2">
      <c r="A47" s="37" t="s">
        <v>271</v>
      </c>
      <c r="B47" s="16">
        <v>590.1</v>
      </c>
    </row>
    <row r="48" spans="1:2" ht="11.1" customHeight="1" x14ac:dyDescent="0.2">
      <c r="A48" s="37" t="s">
        <v>608</v>
      </c>
      <c r="B48" s="16">
        <v>972.51</v>
      </c>
    </row>
    <row r="49" spans="1:2" ht="11.1" customHeight="1" x14ac:dyDescent="0.2">
      <c r="A49" s="37" t="s">
        <v>226</v>
      </c>
      <c r="B49" s="16">
        <v>525</v>
      </c>
    </row>
    <row r="50" spans="1:2" ht="11.1" customHeight="1" x14ac:dyDescent="0.2">
      <c r="A50" s="37" t="s">
        <v>219</v>
      </c>
      <c r="B50" s="16">
        <v>636.83000000000004</v>
      </c>
    </row>
    <row r="51" spans="1:2" ht="11.1" customHeight="1" x14ac:dyDescent="0.2">
      <c r="A51" s="37" t="s">
        <v>199</v>
      </c>
      <c r="B51" s="16">
        <v>507.83</v>
      </c>
    </row>
    <row r="52" spans="1:2" ht="11.1" customHeight="1" x14ac:dyDescent="0.2">
      <c r="A52" s="37" t="s">
        <v>227</v>
      </c>
      <c r="B52" s="16">
        <v>602.70000000000005</v>
      </c>
    </row>
    <row r="53" spans="1:2" ht="11.1" customHeight="1" x14ac:dyDescent="0.2">
      <c r="A53" s="37" t="s">
        <v>504</v>
      </c>
      <c r="B53" s="16">
        <v>553.04</v>
      </c>
    </row>
    <row r="54" spans="1:2" ht="11.1" customHeight="1" x14ac:dyDescent="0.2">
      <c r="A54" s="37" t="s">
        <v>285</v>
      </c>
      <c r="B54" s="16">
        <v>83.3</v>
      </c>
    </row>
    <row r="55" spans="1:2" ht="11.1" customHeight="1" x14ac:dyDescent="0.2">
      <c r="A55" s="37" t="s">
        <v>625</v>
      </c>
      <c r="B55" s="17">
        <v>1213.03</v>
      </c>
    </row>
    <row r="56" spans="1:2" ht="11.1" customHeight="1" x14ac:dyDescent="0.2">
      <c r="A56" s="37" t="s">
        <v>160</v>
      </c>
      <c r="B56" s="16">
        <v>265.02</v>
      </c>
    </row>
    <row r="57" spans="1:2" ht="11.1" customHeight="1" x14ac:dyDescent="0.2">
      <c r="A57" s="37" t="s">
        <v>635</v>
      </c>
      <c r="B57" s="17">
        <v>2257.5</v>
      </c>
    </row>
    <row r="58" spans="1:2" ht="11.1" customHeight="1" x14ac:dyDescent="0.2">
      <c r="A58" s="37" t="s">
        <v>58</v>
      </c>
      <c r="B58" s="16">
        <v>703.47</v>
      </c>
    </row>
    <row r="59" spans="1:2" ht="11.1" customHeight="1" x14ac:dyDescent="0.2">
      <c r="A59" s="37" t="s">
        <v>200</v>
      </c>
      <c r="B59" s="16">
        <v>591.41</v>
      </c>
    </row>
    <row r="60" spans="1:2" ht="11.1" customHeight="1" x14ac:dyDescent="0.2">
      <c r="A60" s="37" t="s">
        <v>214</v>
      </c>
      <c r="B60" s="16">
        <v>704.36</v>
      </c>
    </row>
    <row r="61" spans="1:2" ht="11.1" customHeight="1" x14ac:dyDescent="0.2">
      <c r="A61" s="37" t="s">
        <v>279</v>
      </c>
      <c r="B61" s="17">
        <v>2239</v>
      </c>
    </row>
    <row r="62" spans="1:2" ht="11.1" customHeight="1" x14ac:dyDescent="0.2">
      <c r="A62" s="37" t="s">
        <v>454</v>
      </c>
      <c r="B62" s="16">
        <v>403.83</v>
      </c>
    </row>
    <row r="63" spans="1:2" ht="11.1" customHeight="1" x14ac:dyDescent="0.2">
      <c r="A63" s="37" t="s">
        <v>492</v>
      </c>
      <c r="B63" s="17">
        <v>1153.77</v>
      </c>
    </row>
    <row r="64" spans="1:2" ht="11.1" customHeight="1" x14ac:dyDescent="0.2">
      <c r="A64" s="37" t="s">
        <v>130</v>
      </c>
      <c r="B64" s="17">
        <v>1417.5</v>
      </c>
    </row>
    <row r="65" spans="1:2" ht="11.1" customHeight="1" x14ac:dyDescent="0.2">
      <c r="A65" s="37" t="s">
        <v>456</v>
      </c>
      <c r="B65" s="16">
        <v>729.27</v>
      </c>
    </row>
    <row r="66" spans="1:2" ht="11.1" customHeight="1" x14ac:dyDescent="0.2">
      <c r="A66" s="37" t="s">
        <v>277</v>
      </c>
      <c r="B66" s="17">
        <v>4459.3599999999997</v>
      </c>
    </row>
    <row r="67" spans="1:2" ht="11.1" customHeight="1" x14ac:dyDescent="0.2">
      <c r="A67" s="37" t="s">
        <v>457</v>
      </c>
      <c r="B67" s="16">
        <v>719.08</v>
      </c>
    </row>
    <row r="68" spans="1:2" ht="11.1" customHeight="1" x14ac:dyDescent="0.2">
      <c r="A68" s="37" t="s">
        <v>450</v>
      </c>
      <c r="B68" s="16">
        <v>118.12</v>
      </c>
    </row>
    <row r="69" spans="1:2" ht="11.1" customHeight="1" x14ac:dyDescent="0.2">
      <c r="A69" s="37" t="s">
        <v>458</v>
      </c>
      <c r="B69" s="16">
        <v>196.87</v>
      </c>
    </row>
    <row r="70" spans="1:2" ht="11.1" customHeight="1" x14ac:dyDescent="0.2">
      <c r="A70" s="37" t="s">
        <v>459</v>
      </c>
      <c r="B70" s="16">
        <v>529.14</v>
      </c>
    </row>
    <row r="71" spans="1:2" ht="11.1" customHeight="1" x14ac:dyDescent="0.2">
      <c r="A71" s="37" t="s">
        <v>460</v>
      </c>
      <c r="B71" s="16">
        <v>337.77</v>
      </c>
    </row>
    <row r="72" spans="1:2" ht="11.1" customHeight="1" x14ac:dyDescent="0.2">
      <c r="A72" s="37" t="s">
        <v>595</v>
      </c>
      <c r="B72" s="17">
        <v>1402.75</v>
      </c>
    </row>
    <row r="73" spans="1:2" ht="11.1" customHeight="1" x14ac:dyDescent="0.2">
      <c r="A73" s="37" t="s">
        <v>382</v>
      </c>
      <c r="B73" s="17">
        <v>2689.48</v>
      </c>
    </row>
    <row r="74" spans="1:2" ht="11.1" customHeight="1" x14ac:dyDescent="0.2">
      <c r="A74" s="37" t="s">
        <v>61</v>
      </c>
      <c r="B74" s="16">
        <v>948.36</v>
      </c>
    </row>
    <row r="75" spans="1:2" ht="11.1" customHeight="1" x14ac:dyDescent="0.2">
      <c r="A75" s="37" t="s">
        <v>71</v>
      </c>
      <c r="B75" s="16">
        <v>570.99</v>
      </c>
    </row>
    <row r="76" spans="1:2" ht="11.1" customHeight="1" x14ac:dyDescent="0.2">
      <c r="A76" s="37" t="s">
        <v>286</v>
      </c>
      <c r="B76" s="17">
        <v>1171.21</v>
      </c>
    </row>
    <row r="77" spans="1:2" ht="11.1" customHeight="1" x14ac:dyDescent="0.2">
      <c r="A77" s="37" t="s">
        <v>582</v>
      </c>
      <c r="B77" s="16">
        <v>571.15</v>
      </c>
    </row>
    <row r="78" spans="1:2" ht="11.1" customHeight="1" x14ac:dyDescent="0.2">
      <c r="A78" s="37" t="s">
        <v>287</v>
      </c>
      <c r="B78" s="16">
        <v>213.67</v>
      </c>
    </row>
    <row r="79" spans="1:2" ht="11.1" customHeight="1" x14ac:dyDescent="0.2">
      <c r="A79" s="37" t="s">
        <v>493</v>
      </c>
      <c r="B79" s="16">
        <v>568.67999999999995</v>
      </c>
    </row>
    <row r="80" spans="1:2" ht="11.1" customHeight="1" x14ac:dyDescent="0.2">
      <c r="A80" s="37" t="s">
        <v>494</v>
      </c>
      <c r="B80" s="16">
        <v>518.70000000000005</v>
      </c>
    </row>
    <row r="81" spans="1:2" ht="11.1" customHeight="1" x14ac:dyDescent="0.2">
      <c r="A81" s="37" t="s">
        <v>523</v>
      </c>
      <c r="B81" s="17">
        <v>1565.48</v>
      </c>
    </row>
    <row r="82" spans="1:2" ht="11.1" customHeight="1" x14ac:dyDescent="0.2">
      <c r="A82" s="37" t="s">
        <v>56</v>
      </c>
      <c r="B82" s="16">
        <v>472.5</v>
      </c>
    </row>
    <row r="83" spans="1:2" ht="11.1" customHeight="1" x14ac:dyDescent="0.2">
      <c r="A83" s="37" t="s">
        <v>228</v>
      </c>
      <c r="B83" s="16">
        <v>671.52</v>
      </c>
    </row>
    <row r="84" spans="1:2" ht="11.1" customHeight="1" x14ac:dyDescent="0.2">
      <c r="A84" s="37" t="s">
        <v>409</v>
      </c>
      <c r="B84" s="17">
        <v>1619.14</v>
      </c>
    </row>
    <row r="85" spans="1:2" ht="11.1" customHeight="1" x14ac:dyDescent="0.2">
      <c r="A85" s="37" t="s">
        <v>524</v>
      </c>
      <c r="B85" s="16">
        <v>997.29</v>
      </c>
    </row>
    <row r="86" spans="1:2" ht="11.1" customHeight="1" x14ac:dyDescent="0.2">
      <c r="A86" s="37" t="s">
        <v>616</v>
      </c>
      <c r="B86" s="17">
        <v>1113.8399999999999</v>
      </c>
    </row>
    <row r="87" spans="1:2" ht="11.1" customHeight="1" x14ac:dyDescent="0.2">
      <c r="A87" s="37" t="s">
        <v>207</v>
      </c>
      <c r="B87" s="16">
        <v>516.47</v>
      </c>
    </row>
    <row r="88" spans="1:2" ht="11.1" customHeight="1" x14ac:dyDescent="0.2">
      <c r="A88" s="37" t="s">
        <v>599</v>
      </c>
      <c r="B88" s="17">
        <v>1170.6400000000001</v>
      </c>
    </row>
    <row r="89" spans="1:2" ht="11.1" customHeight="1" x14ac:dyDescent="0.2">
      <c r="A89" s="37" t="s">
        <v>542</v>
      </c>
      <c r="B89" s="16">
        <v>860.34</v>
      </c>
    </row>
    <row r="90" spans="1:2" ht="11.1" customHeight="1" x14ac:dyDescent="0.2">
      <c r="A90" s="37" t="s">
        <v>132</v>
      </c>
      <c r="B90" s="16">
        <v>252.66</v>
      </c>
    </row>
    <row r="91" spans="1:2" ht="11.1" customHeight="1" x14ac:dyDescent="0.2">
      <c r="A91" s="37" t="s">
        <v>288</v>
      </c>
      <c r="B91" s="16">
        <v>486.08</v>
      </c>
    </row>
    <row r="92" spans="1:2" ht="11.1" customHeight="1" x14ac:dyDescent="0.2">
      <c r="A92" s="37" t="s">
        <v>85</v>
      </c>
      <c r="B92" s="16">
        <v>812.07</v>
      </c>
    </row>
    <row r="93" spans="1:2" ht="11.1" customHeight="1" x14ac:dyDescent="0.2">
      <c r="A93" s="37" t="s">
        <v>427</v>
      </c>
      <c r="B93" s="17">
        <v>1621.32</v>
      </c>
    </row>
    <row r="94" spans="1:2" ht="11.1" customHeight="1" x14ac:dyDescent="0.2">
      <c r="A94" s="37" t="s">
        <v>96</v>
      </c>
      <c r="B94" s="17">
        <v>1103.76</v>
      </c>
    </row>
    <row r="95" spans="1:2" ht="11.1" customHeight="1" x14ac:dyDescent="0.2">
      <c r="A95" s="37" t="s">
        <v>308</v>
      </c>
      <c r="B95" s="16">
        <v>196.87</v>
      </c>
    </row>
    <row r="96" spans="1:2" ht="11.1" customHeight="1" x14ac:dyDescent="0.2">
      <c r="A96" s="37" t="s">
        <v>208</v>
      </c>
      <c r="B96" s="16">
        <v>525</v>
      </c>
    </row>
    <row r="97" spans="1:2" ht="11.1" customHeight="1" x14ac:dyDescent="0.2">
      <c r="A97" s="37" t="s">
        <v>410</v>
      </c>
      <c r="B97" s="17">
        <v>2275.42</v>
      </c>
    </row>
    <row r="98" spans="1:2" ht="11.1" customHeight="1" x14ac:dyDescent="0.2">
      <c r="A98" s="37" t="s">
        <v>461</v>
      </c>
      <c r="B98" s="16">
        <v>506.42</v>
      </c>
    </row>
    <row r="99" spans="1:2" ht="11.1" customHeight="1" x14ac:dyDescent="0.2">
      <c r="A99" s="37" t="s">
        <v>617</v>
      </c>
      <c r="B99" s="17">
        <v>1187.53</v>
      </c>
    </row>
    <row r="100" spans="1:2" ht="11.1" customHeight="1" x14ac:dyDescent="0.2">
      <c r="A100" s="37" t="s">
        <v>229</v>
      </c>
      <c r="B100" s="16">
        <v>377.34</v>
      </c>
    </row>
    <row r="101" spans="1:2" ht="11.1" customHeight="1" x14ac:dyDescent="0.2">
      <c r="A101" s="37" t="s">
        <v>446</v>
      </c>
      <c r="B101" s="17">
        <v>1598.94</v>
      </c>
    </row>
    <row r="102" spans="1:2" ht="11.1" customHeight="1" x14ac:dyDescent="0.2">
      <c r="A102" s="37" t="s">
        <v>531</v>
      </c>
      <c r="B102" s="17">
        <v>1102.5</v>
      </c>
    </row>
    <row r="103" spans="1:2" ht="11.1" customHeight="1" x14ac:dyDescent="0.2">
      <c r="A103" s="37" t="s">
        <v>253</v>
      </c>
      <c r="B103" s="16">
        <v>981.97</v>
      </c>
    </row>
    <row r="104" spans="1:2" ht="11.1" customHeight="1" x14ac:dyDescent="0.2">
      <c r="A104" s="37" t="s">
        <v>437</v>
      </c>
      <c r="B104" s="16">
        <v>50.45</v>
      </c>
    </row>
    <row r="105" spans="1:2" ht="11.1" customHeight="1" x14ac:dyDescent="0.2">
      <c r="A105" s="37" t="s">
        <v>267</v>
      </c>
      <c r="B105" s="17">
        <v>2792.09</v>
      </c>
    </row>
    <row r="106" spans="1:2" ht="11.1" customHeight="1" x14ac:dyDescent="0.2">
      <c r="A106" s="37" t="s">
        <v>337</v>
      </c>
      <c r="B106" s="17">
        <v>1092.5</v>
      </c>
    </row>
    <row r="107" spans="1:2" ht="11.1" customHeight="1" x14ac:dyDescent="0.2">
      <c r="A107" s="37" t="s">
        <v>347</v>
      </c>
      <c r="B107" s="16">
        <v>846.3</v>
      </c>
    </row>
    <row r="108" spans="1:2" ht="11.1" customHeight="1" x14ac:dyDescent="0.2">
      <c r="A108" s="37" t="s">
        <v>462</v>
      </c>
      <c r="B108" s="17">
        <v>1416.85</v>
      </c>
    </row>
    <row r="109" spans="1:2" ht="11.1" customHeight="1" x14ac:dyDescent="0.2">
      <c r="A109" s="37" t="s">
        <v>72</v>
      </c>
      <c r="B109" s="16">
        <v>398.55</v>
      </c>
    </row>
    <row r="110" spans="1:2" ht="11.1" customHeight="1" x14ac:dyDescent="0.2">
      <c r="A110" s="37" t="s">
        <v>636</v>
      </c>
      <c r="B110" s="16">
        <v>290.01</v>
      </c>
    </row>
    <row r="111" spans="1:2" ht="11.1" customHeight="1" x14ac:dyDescent="0.2">
      <c r="A111" s="37" t="s">
        <v>344</v>
      </c>
      <c r="B111" s="16">
        <v>667.2</v>
      </c>
    </row>
    <row r="112" spans="1:2" ht="11.1" customHeight="1" x14ac:dyDescent="0.2">
      <c r="A112" s="37" t="s">
        <v>583</v>
      </c>
      <c r="B112" s="16">
        <v>571.15</v>
      </c>
    </row>
    <row r="113" spans="1:2" ht="11.1" customHeight="1" x14ac:dyDescent="0.2">
      <c r="A113" s="37" t="s">
        <v>401</v>
      </c>
      <c r="B113" s="16">
        <v>965.16</v>
      </c>
    </row>
    <row r="114" spans="1:2" ht="11.1" customHeight="1" x14ac:dyDescent="0.2">
      <c r="A114" s="37" t="s">
        <v>111</v>
      </c>
      <c r="B114" s="16">
        <v>536.1</v>
      </c>
    </row>
    <row r="115" spans="1:2" ht="11.1" customHeight="1" x14ac:dyDescent="0.2">
      <c r="A115" s="37" t="s">
        <v>443</v>
      </c>
      <c r="B115" s="16">
        <v>587.96</v>
      </c>
    </row>
    <row r="116" spans="1:2" ht="11.1" customHeight="1" x14ac:dyDescent="0.2">
      <c r="A116" s="37" t="s">
        <v>188</v>
      </c>
      <c r="B116" s="16">
        <v>678.72</v>
      </c>
    </row>
    <row r="117" spans="1:2" ht="11.1" customHeight="1" x14ac:dyDescent="0.2">
      <c r="A117" s="37" t="s">
        <v>166</v>
      </c>
      <c r="B117" s="17">
        <v>1316.28</v>
      </c>
    </row>
    <row r="118" spans="1:2" ht="11.1" customHeight="1" x14ac:dyDescent="0.2">
      <c r="A118" s="37" t="s">
        <v>97</v>
      </c>
      <c r="B118" s="17">
        <v>1103.76</v>
      </c>
    </row>
    <row r="119" spans="1:2" ht="11.1" customHeight="1" x14ac:dyDescent="0.2">
      <c r="A119" s="37" t="s">
        <v>496</v>
      </c>
      <c r="B119" s="17">
        <v>1394.39</v>
      </c>
    </row>
    <row r="120" spans="1:2" ht="11.1" customHeight="1" x14ac:dyDescent="0.2">
      <c r="A120" s="37" t="s">
        <v>516</v>
      </c>
      <c r="B120" s="17">
        <v>1211.25</v>
      </c>
    </row>
    <row r="121" spans="1:2" ht="11.1" customHeight="1" x14ac:dyDescent="0.2">
      <c r="A121" s="37" t="s">
        <v>348</v>
      </c>
      <c r="B121" s="16">
        <v>750.9</v>
      </c>
    </row>
    <row r="122" spans="1:2" ht="11.1" customHeight="1" x14ac:dyDescent="0.2">
      <c r="A122" s="37" t="s">
        <v>464</v>
      </c>
      <c r="B122" s="17">
        <v>2361.87</v>
      </c>
    </row>
    <row r="123" spans="1:2" ht="11.1" customHeight="1" x14ac:dyDescent="0.2">
      <c r="A123" s="37" t="s">
        <v>394</v>
      </c>
      <c r="B123" s="16">
        <v>593.04</v>
      </c>
    </row>
    <row r="124" spans="1:2" ht="11.1" customHeight="1" x14ac:dyDescent="0.2">
      <c r="A124" s="37" t="s">
        <v>349</v>
      </c>
      <c r="B124" s="16">
        <v>846.3</v>
      </c>
    </row>
    <row r="125" spans="1:2" ht="11.1" customHeight="1" x14ac:dyDescent="0.2">
      <c r="A125" s="37" t="s">
        <v>465</v>
      </c>
      <c r="B125" s="17">
        <v>1934.61</v>
      </c>
    </row>
    <row r="126" spans="1:2" ht="11.1" customHeight="1" x14ac:dyDescent="0.2">
      <c r="A126" s="37" t="s">
        <v>557</v>
      </c>
      <c r="B126" s="17">
        <v>1628.76</v>
      </c>
    </row>
    <row r="127" spans="1:2" ht="11.1" customHeight="1" x14ac:dyDescent="0.2">
      <c r="A127" s="37" t="s">
        <v>444</v>
      </c>
      <c r="B127" s="16">
        <v>626.24</v>
      </c>
    </row>
    <row r="128" spans="1:2" ht="11.1" customHeight="1" x14ac:dyDescent="0.2">
      <c r="A128" s="37" t="s">
        <v>77</v>
      </c>
      <c r="B128" s="16">
        <v>852.64</v>
      </c>
    </row>
    <row r="129" spans="1:2" ht="11.1" customHeight="1" x14ac:dyDescent="0.2">
      <c r="A129" s="37" t="s">
        <v>411</v>
      </c>
      <c r="B129" s="17">
        <v>2205.2199999999998</v>
      </c>
    </row>
    <row r="130" spans="1:2" ht="11.1" customHeight="1" x14ac:dyDescent="0.2">
      <c r="A130" s="37" t="s">
        <v>91</v>
      </c>
      <c r="B130" s="16">
        <v>757</v>
      </c>
    </row>
    <row r="131" spans="1:2" ht="11.1" customHeight="1" x14ac:dyDescent="0.2">
      <c r="A131" s="37" t="s">
        <v>230</v>
      </c>
      <c r="B131" s="16">
        <v>450.04</v>
      </c>
    </row>
    <row r="132" spans="1:2" ht="11.1" customHeight="1" x14ac:dyDescent="0.2">
      <c r="A132" s="37" t="s">
        <v>432</v>
      </c>
      <c r="B132" s="16">
        <v>555.63</v>
      </c>
    </row>
    <row r="133" spans="1:2" ht="11.1" customHeight="1" x14ac:dyDescent="0.2">
      <c r="A133" s="37" t="s">
        <v>310</v>
      </c>
      <c r="B133" s="16">
        <v>688.17</v>
      </c>
    </row>
    <row r="134" spans="1:2" ht="11.1" customHeight="1" x14ac:dyDescent="0.2">
      <c r="A134" s="37" t="s">
        <v>466</v>
      </c>
      <c r="B134" s="16">
        <v>578.76</v>
      </c>
    </row>
    <row r="135" spans="1:2" ht="11.1" customHeight="1" x14ac:dyDescent="0.2">
      <c r="A135" s="37" t="s">
        <v>209</v>
      </c>
      <c r="B135" s="16">
        <v>679.06</v>
      </c>
    </row>
    <row r="136" spans="1:2" ht="11.1" customHeight="1" x14ac:dyDescent="0.2">
      <c r="A136" s="37" t="s">
        <v>587</v>
      </c>
      <c r="B136" s="16">
        <v>907.83</v>
      </c>
    </row>
    <row r="137" spans="1:2" ht="11.1" customHeight="1" x14ac:dyDescent="0.2">
      <c r="A137" s="37" t="s">
        <v>630</v>
      </c>
      <c r="B137" s="16">
        <v>604.79999999999995</v>
      </c>
    </row>
    <row r="138" spans="1:2" ht="11.1" customHeight="1" x14ac:dyDescent="0.2">
      <c r="A138" s="37" t="s">
        <v>638</v>
      </c>
      <c r="B138" s="16">
        <v>979.7</v>
      </c>
    </row>
    <row r="139" spans="1:2" ht="11.1" customHeight="1" x14ac:dyDescent="0.2">
      <c r="A139" s="37" t="s">
        <v>297</v>
      </c>
      <c r="B139" s="16">
        <v>951.36</v>
      </c>
    </row>
    <row r="140" spans="1:2" ht="11.1" customHeight="1" x14ac:dyDescent="0.2">
      <c r="A140" s="37" t="s">
        <v>161</v>
      </c>
      <c r="B140" s="16">
        <v>133.97999999999999</v>
      </c>
    </row>
    <row r="141" spans="1:2" ht="11.1" customHeight="1" x14ac:dyDescent="0.2">
      <c r="A141" s="37" t="s">
        <v>563</v>
      </c>
      <c r="B141" s="16">
        <v>722.4</v>
      </c>
    </row>
    <row r="142" spans="1:2" ht="11.1" customHeight="1" x14ac:dyDescent="0.2">
      <c r="A142" s="37" t="s">
        <v>231</v>
      </c>
      <c r="B142" s="16">
        <v>533.4</v>
      </c>
    </row>
    <row r="143" spans="1:2" ht="11.1" customHeight="1" x14ac:dyDescent="0.2">
      <c r="A143" s="37" t="s">
        <v>86</v>
      </c>
      <c r="B143" s="16">
        <v>774.06</v>
      </c>
    </row>
    <row r="144" spans="1:2" ht="11.1" customHeight="1" x14ac:dyDescent="0.2">
      <c r="A144" s="37" t="s">
        <v>232</v>
      </c>
      <c r="B144" s="16">
        <v>578.09</v>
      </c>
    </row>
    <row r="145" spans="1:2" ht="11.1" customHeight="1" x14ac:dyDescent="0.2">
      <c r="A145" s="37" t="s">
        <v>391</v>
      </c>
      <c r="B145" s="17">
        <v>1450.21</v>
      </c>
    </row>
    <row r="146" spans="1:2" ht="11.1" customHeight="1" x14ac:dyDescent="0.2">
      <c r="A146" s="37" t="s">
        <v>368</v>
      </c>
      <c r="B146" s="16">
        <v>920.01</v>
      </c>
    </row>
    <row r="147" spans="1:2" ht="11.1" customHeight="1" x14ac:dyDescent="0.2">
      <c r="A147" s="37" t="s">
        <v>512</v>
      </c>
      <c r="B147" s="16">
        <v>456.64</v>
      </c>
    </row>
    <row r="148" spans="1:2" ht="11.1" customHeight="1" x14ac:dyDescent="0.2">
      <c r="A148" s="37" t="s">
        <v>233</v>
      </c>
      <c r="B148" s="16">
        <v>557.72</v>
      </c>
    </row>
    <row r="149" spans="1:2" ht="11.1" customHeight="1" x14ac:dyDescent="0.2">
      <c r="A149" s="37" t="s">
        <v>159</v>
      </c>
      <c r="B149" s="16">
        <v>768.18</v>
      </c>
    </row>
    <row r="150" spans="1:2" ht="11.1" customHeight="1" x14ac:dyDescent="0.2">
      <c r="A150" s="37" t="s">
        <v>173</v>
      </c>
      <c r="B150" s="16">
        <v>766.5</v>
      </c>
    </row>
    <row r="151" spans="1:2" ht="11.1" customHeight="1" x14ac:dyDescent="0.2">
      <c r="A151" s="37" t="s">
        <v>220</v>
      </c>
      <c r="B151" s="16">
        <v>45.47</v>
      </c>
    </row>
    <row r="152" spans="1:2" ht="11.1" customHeight="1" x14ac:dyDescent="0.2">
      <c r="A152" s="37" t="s">
        <v>234</v>
      </c>
      <c r="B152" s="16">
        <v>365.92</v>
      </c>
    </row>
    <row r="153" spans="1:2" ht="11.1" customHeight="1" x14ac:dyDescent="0.2">
      <c r="A153" s="37" t="s">
        <v>235</v>
      </c>
      <c r="B153" s="16">
        <v>644.96</v>
      </c>
    </row>
    <row r="154" spans="1:2" ht="11.1" customHeight="1" x14ac:dyDescent="0.2">
      <c r="A154" s="37" t="s">
        <v>340</v>
      </c>
      <c r="B154" s="16">
        <v>945</v>
      </c>
    </row>
    <row r="155" spans="1:2" ht="11.1" customHeight="1" x14ac:dyDescent="0.2">
      <c r="A155" s="37" t="s">
        <v>536</v>
      </c>
      <c r="B155" s="16">
        <v>367.5</v>
      </c>
    </row>
    <row r="156" spans="1:2" ht="11.1" customHeight="1" x14ac:dyDescent="0.2">
      <c r="A156" s="37" t="s">
        <v>87</v>
      </c>
      <c r="B156" s="16">
        <v>537</v>
      </c>
    </row>
    <row r="157" spans="1:2" ht="11.1" customHeight="1" x14ac:dyDescent="0.2">
      <c r="A157" s="37" t="s">
        <v>216</v>
      </c>
      <c r="B157" s="16">
        <v>726.09</v>
      </c>
    </row>
    <row r="158" spans="1:2" ht="11.1" customHeight="1" x14ac:dyDescent="0.2">
      <c r="A158" s="37" t="s">
        <v>467</v>
      </c>
      <c r="B158" s="17">
        <v>3555.31</v>
      </c>
    </row>
    <row r="159" spans="1:2" ht="11.1" customHeight="1" x14ac:dyDescent="0.2">
      <c r="A159" s="37" t="s">
        <v>604</v>
      </c>
      <c r="B159" s="16">
        <v>831.76</v>
      </c>
    </row>
    <row r="160" spans="1:2" ht="11.1" customHeight="1" x14ac:dyDescent="0.2">
      <c r="A160" s="37" t="s">
        <v>122</v>
      </c>
      <c r="B160" s="17">
        <v>3251.49</v>
      </c>
    </row>
    <row r="161" spans="1:2" ht="11.1" customHeight="1" x14ac:dyDescent="0.2">
      <c r="A161" s="37" t="s">
        <v>571</v>
      </c>
      <c r="B161" s="16">
        <v>977.76</v>
      </c>
    </row>
    <row r="162" spans="1:2" ht="11.1" customHeight="1" x14ac:dyDescent="0.2">
      <c r="A162" s="37" t="s">
        <v>395</v>
      </c>
      <c r="B162" s="16">
        <v>674.47</v>
      </c>
    </row>
    <row r="163" spans="1:2" ht="11.1" customHeight="1" x14ac:dyDescent="0.2">
      <c r="A163" s="37" t="s">
        <v>602</v>
      </c>
      <c r="B163" s="17">
        <v>3991.26</v>
      </c>
    </row>
    <row r="164" spans="1:2" ht="11.1" customHeight="1" x14ac:dyDescent="0.2">
      <c r="A164" s="37" t="s">
        <v>144</v>
      </c>
      <c r="B164" s="16">
        <v>707.92</v>
      </c>
    </row>
    <row r="165" spans="1:2" ht="11.1" customHeight="1" x14ac:dyDescent="0.2">
      <c r="A165" s="37" t="s">
        <v>597</v>
      </c>
      <c r="B165" s="17">
        <v>1340.02</v>
      </c>
    </row>
    <row r="166" spans="1:2" ht="11.1" customHeight="1" x14ac:dyDescent="0.2">
      <c r="A166" s="37" t="s">
        <v>469</v>
      </c>
      <c r="B166" s="16">
        <v>174.14</v>
      </c>
    </row>
    <row r="167" spans="1:2" ht="11.1" customHeight="1" x14ac:dyDescent="0.2">
      <c r="A167" s="37" t="s">
        <v>312</v>
      </c>
      <c r="B167" s="16">
        <v>578.76</v>
      </c>
    </row>
    <row r="168" spans="1:2" ht="11.1" customHeight="1" x14ac:dyDescent="0.2">
      <c r="A168" s="37" t="s">
        <v>236</v>
      </c>
      <c r="B168" s="16">
        <v>581.07000000000005</v>
      </c>
    </row>
    <row r="169" spans="1:2" ht="11.1" customHeight="1" x14ac:dyDescent="0.2">
      <c r="A169" s="37" t="s">
        <v>428</v>
      </c>
      <c r="B169" s="17">
        <v>1350.86</v>
      </c>
    </row>
    <row r="170" spans="1:2" ht="11.1" customHeight="1" x14ac:dyDescent="0.2">
      <c r="A170" s="37" t="s">
        <v>194</v>
      </c>
      <c r="B170" s="16">
        <v>659.76</v>
      </c>
    </row>
    <row r="171" spans="1:2" ht="11.1" customHeight="1" x14ac:dyDescent="0.2">
      <c r="A171" s="37" t="s">
        <v>289</v>
      </c>
      <c r="B171" s="17">
        <v>1624.66</v>
      </c>
    </row>
    <row r="172" spans="1:2" ht="11.1" customHeight="1" x14ac:dyDescent="0.2">
      <c r="A172" s="37" t="s">
        <v>403</v>
      </c>
      <c r="B172" s="16">
        <v>941.43</v>
      </c>
    </row>
    <row r="173" spans="1:2" ht="11.1" customHeight="1" x14ac:dyDescent="0.2">
      <c r="A173" s="37" t="s">
        <v>237</v>
      </c>
      <c r="B173" s="16">
        <v>153.72</v>
      </c>
    </row>
    <row r="174" spans="1:2" ht="11.1" customHeight="1" x14ac:dyDescent="0.2">
      <c r="A174" s="37" t="s">
        <v>106</v>
      </c>
      <c r="B174" s="16">
        <v>472.12</v>
      </c>
    </row>
    <row r="175" spans="1:2" ht="11.1" customHeight="1" x14ac:dyDescent="0.2">
      <c r="A175" s="37" t="s">
        <v>164</v>
      </c>
      <c r="B175" s="17">
        <v>1699.11</v>
      </c>
    </row>
    <row r="176" spans="1:2" ht="11.1" customHeight="1" x14ac:dyDescent="0.2">
      <c r="A176" s="37" t="s">
        <v>78</v>
      </c>
      <c r="B176" s="16">
        <v>593.54</v>
      </c>
    </row>
    <row r="177" spans="1:2" ht="11.1" customHeight="1" x14ac:dyDescent="0.2">
      <c r="A177" s="37" t="s">
        <v>290</v>
      </c>
      <c r="B177" s="16">
        <v>65.62</v>
      </c>
    </row>
    <row r="178" spans="1:2" ht="11.1" customHeight="1" x14ac:dyDescent="0.2">
      <c r="A178" s="37" t="s">
        <v>413</v>
      </c>
      <c r="B178" s="17">
        <v>2014.62</v>
      </c>
    </row>
    <row r="179" spans="1:2" ht="11.1" customHeight="1" x14ac:dyDescent="0.2">
      <c r="A179" s="37" t="s">
        <v>404</v>
      </c>
      <c r="B179" s="16">
        <v>689.06</v>
      </c>
    </row>
    <row r="180" spans="1:2" ht="11.1" customHeight="1" x14ac:dyDescent="0.2">
      <c r="A180" s="37" t="s">
        <v>470</v>
      </c>
      <c r="B180" s="16">
        <v>196.88</v>
      </c>
    </row>
    <row r="181" spans="1:2" ht="11.1" customHeight="1" x14ac:dyDescent="0.2">
      <c r="A181" s="37" t="s">
        <v>471</v>
      </c>
      <c r="B181" s="16">
        <v>448.6</v>
      </c>
    </row>
    <row r="182" spans="1:2" ht="11.1" customHeight="1" x14ac:dyDescent="0.2">
      <c r="A182" s="37" t="s">
        <v>386</v>
      </c>
      <c r="B182" s="17">
        <v>1995.52</v>
      </c>
    </row>
    <row r="183" spans="1:2" ht="11.1" customHeight="1" x14ac:dyDescent="0.2">
      <c r="A183" s="37" t="s">
        <v>145</v>
      </c>
      <c r="B183" s="16">
        <v>731.64</v>
      </c>
    </row>
    <row r="184" spans="1:2" ht="11.1" customHeight="1" x14ac:dyDescent="0.2">
      <c r="A184" s="37" t="s">
        <v>497</v>
      </c>
      <c r="B184" s="16">
        <v>36.17</v>
      </c>
    </row>
    <row r="185" spans="1:2" ht="11.1" customHeight="1" x14ac:dyDescent="0.2">
      <c r="A185" s="37" t="s">
        <v>439</v>
      </c>
      <c r="B185" s="16">
        <v>182.35</v>
      </c>
    </row>
    <row r="186" spans="1:2" ht="11.1" customHeight="1" x14ac:dyDescent="0.2">
      <c r="A186" s="37" t="s">
        <v>174</v>
      </c>
      <c r="B186" s="16">
        <v>779.1</v>
      </c>
    </row>
    <row r="187" spans="1:2" ht="11.1" customHeight="1" x14ac:dyDescent="0.2">
      <c r="A187" s="37" t="s">
        <v>276</v>
      </c>
      <c r="B187" s="17">
        <v>1376.08</v>
      </c>
    </row>
    <row r="188" spans="1:2" ht="11.1" customHeight="1" x14ac:dyDescent="0.2">
      <c r="A188" s="37" t="s">
        <v>238</v>
      </c>
      <c r="B188" s="16">
        <v>817.15</v>
      </c>
    </row>
    <row r="189" spans="1:2" ht="11.1" customHeight="1" x14ac:dyDescent="0.2">
      <c r="A189" s="37" t="s">
        <v>313</v>
      </c>
      <c r="B189" s="16">
        <v>32.81</v>
      </c>
    </row>
    <row r="190" spans="1:2" ht="11.1" customHeight="1" x14ac:dyDescent="0.2">
      <c r="A190" s="37" t="s">
        <v>474</v>
      </c>
      <c r="B190" s="16">
        <v>551.58000000000004</v>
      </c>
    </row>
    <row r="191" spans="1:2" ht="11.1" customHeight="1" x14ac:dyDescent="0.2">
      <c r="A191" s="37" t="s">
        <v>416</v>
      </c>
      <c r="B191" s="16">
        <v>36.17</v>
      </c>
    </row>
    <row r="192" spans="1:2" ht="11.1" customHeight="1" x14ac:dyDescent="0.2">
      <c r="A192" s="37" t="s">
        <v>475</v>
      </c>
      <c r="B192" s="16">
        <v>318.44</v>
      </c>
    </row>
    <row r="193" spans="1:2" ht="11.1" customHeight="1" x14ac:dyDescent="0.2">
      <c r="A193" s="37" t="s">
        <v>123</v>
      </c>
      <c r="B193" s="17">
        <v>1418.76</v>
      </c>
    </row>
    <row r="194" spans="1:2" ht="11.1" customHeight="1" x14ac:dyDescent="0.2">
      <c r="A194" s="37" t="s">
        <v>476</v>
      </c>
      <c r="B194" s="17">
        <v>1645.62</v>
      </c>
    </row>
    <row r="195" spans="1:2" ht="11.1" customHeight="1" x14ac:dyDescent="0.2">
      <c r="A195" s="37" t="s">
        <v>239</v>
      </c>
      <c r="B195" s="16">
        <v>575.4</v>
      </c>
    </row>
    <row r="196" spans="1:2" ht="11.1" customHeight="1" x14ac:dyDescent="0.2">
      <c r="A196" s="37" t="s">
        <v>314</v>
      </c>
      <c r="B196" s="16">
        <v>29.82</v>
      </c>
    </row>
    <row r="197" spans="1:2" ht="11.1" customHeight="1" x14ac:dyDescent="0.2">
      <c r="A197" s="37" t="s">
        <v>291</v>
      </c>
      <c r="B197" s="16">
        <v>279.45999999999998</v>
      </c>
    </row>
    <row r="198" spans="1:2" ht="11.1" customHeight="1" x14ac:dyDescent="0.2">
      <c r="A198" s="37" t="s">
        <v>98</v>
      </c>
      <c r="B198" s="17">
        <v>1063.44</v>
      </c>
    </row>
    <row r="199" spans="1:2" ht="11.1" customHeight="1" x14ac:dyDescent="0.2">
      <c r="A199" s="37" t="s">
        <v>417</v>
      </c>
      <c r="B199" s="16">
        <v>675.99</v>
      </c>
    </row>
    <row r="200" spans="1:2" ht="11.1" customHeight="1" x14ac:dyDescent="0.2">
      <c r="A200" s="37" t="s">
        <v>240</v>
      </c>
      <c r="B200" s="16">
        <v>994.08</v>
      </c>
    </row>
    <row r="201" spans="1:2" ht="11.1" customHeight="1" x14ac:dyDescent="0.2">
      <c r="A201" s="37" t="s">
        <v>520</v>
      </c>
      <c r="B201" s="16">
        <v>78.75</v>
      </c>
    </row>
    <row r="202" spans="1:2" ht="11.1" customHeight="1" x14ac:dyDescent="0.2">
      <c r="A202" s="37" t="s">
        <v>292</v>
      </c>
      <c r="B202" s="17">
        <v>1321.46</v>
      </c>
    </row>
    <row r="203" spans="1:2" ht="11.1" customHeight="1" x14ac:dyDescent="0.2">
      <c r="A203" s="37" t="s">
        <v>350</v>
      </c>
      <c r="B203" s="16">
        <v>846.3</v>
      </c>
    </row>
    <row r="204" spans="1:2" ht="11.1" customHeight="1" x14ac:dyDescent="0.2">
      <c r="A204" s="37" t="s">
        <v>399</v>
      </c>
      <c r="B204" s="17">
        <v>1905.33</v>
      </c>
    </row>
    <row r="205" spans="1:2" ht="11.1" customHeight="1" x14ac:dyDescent="0.2">
      <c r="A205" s="37" t="s">
        <v>478</v>
      </c>
      <c r="B205" s="16">
        <v>549.32000000000005</v>
      </c>
    </row>
    <row r="206" spans="1:2" ht="11.1" customHeight="1" x14ac:dyDescent="0.2">
      <c r="A206" s="37" t="s">
        <v>498</v>
      </c>
      <c r="B206" s="16">
        <v>325.55</v>
      </c>
    </row>
    <row r="207" spans="1:2" ht="11.1" customHeight="1" x14ac:dyDescent="0.2">
      <c r="A207" s="37" t="s">
        <v>351</v>
      </c>
      <c r="B207" s="16">
        <v>861.69</v>
      </c>
    </row>
    <row r="208" spans="1:2" ht="11.1" customHeight="1" x14ac:dyDescent="0.2">
      <c r="A208" s="37" t="s">
        <v>618</v>
      </c>
      <c r="B208" s="17">
        <v>1184.17</v>
      </c>
    </row>
    <row r="209" spans="1:2" ht="11.1" customHeight="1" x14ac:dyDescent="0.2">
      <c r="A209" s="37" t="s">
        <v>241</v>
      </c>
      <c r="B209" s="16">
        <v>194.93</v>
      </c>
    </row>
    <row r="210" spans="1:2" ht="11.1" customHeight="1" x14ac:dyDescent="0.2">
      <c r="A210" s="37" t="s">
        <v>525</v>
      </c>
      <c r="B210" s="16">
        <v>207.17</v>
      </c>
    </row>
    <row r="211" spans="1:2" ht="11.1" customHeight="1" x14ac:dyDescent="0.2">
      <c r="A211" s="37" t="s">
        <v>116</v>
      </c>
      <c r="B211" s="16">
        <v>922.3</v>
      </c>
    </row>
    <row r="212" spans="1:2" ht="11.1" customHeight="1" x14ac:dyDescent="0.2">
      <c r="A212" s="37" t="s">
        <v>242</v>
      </c>
      <c r="B212" s="16">
        <v>65.62</v>
      </c>
    </row>
    <row r="213" spans="1:2" ht="11.1" customHeight="1" x14ac:dyDescent="0.2">
      <c r="A213" s="37" t="s">
        <v>63</v>
      </c>
      <c r="B213" s="16">
        <v>62.42</v>
      </c>
    </row>
    <row r="214" spans="1:2" ht="11.1" customHeight="1" x14ac:dyDescent="0.2">
      <c r="A214" s="37" t="s">
        <v>479</v>
      </c>
      <c r="B214" s="16">
        <v>468.14</v>
      </c>
    </row>
    <row r="215" spans="1:2" ht="11.1" customHeight="1" x14ac:dyDescent="0.2">
      <c r="A215" s="37" t="s">
        <v>293</v>
      </c>
      <c r="B215" s="16">
        <v>286.19</v>
      </c>
    </row>
    <row r="216" spans="1:2" ht="11.1" customHeight="1" x14ac:dyDescent="0.2">
      <c r="A216" s="37" t="s">
        <v>480</v>
      </c>
      <c r="B216" s="16">
        <v>578.76</v>
      </c>
    </row>
    <row r="217" spans="1:2" ht="11.1" customHeight="1" x14ac:dyDescent="0.2">
      <c r="A217" s="37" t="s">
        <v>641</v>
      </c>
      <c r="B217" s="17">
        <v>1136.52</v>
      </c>
    </row>
    <row r="218" spans="1:2" ht="11.1" customHeight="1" x14ac:dyDescent="0.2">
      <c r="A218" s="37" t="s">
        <v>353</v>
      </c>
      <c r="B218" s="17">
        <v>1207.9000000000001</v>
      </c>
    </row>
    <row r="219" spans="1:2" ht="11.1" customHeight="1" x14ac:dyDescent="0.2">
      <c r="A219" s="37" t="s">
        <v>418</v>
      </c>
      <c r="B219" s="16">
        <v>581.49</v>
      </c>
    </row>
    <row r="220" spans="1:2" ht="11.1" customHeight="1" x14ac:dyDescent="0.2">
      <c r="A220" s="37" t="s">
        <v>180</v>
      </c>
      <c r="B220" s="17">
        <v>1193.8499999999999</v>
      </c>
    </row>
    <row r="221" spans="1:2" ht="11.1" customHeight="1" x14ac:dyDescent="0.2">
      <c r="A221" s="37" t="s">
        <v>294</v>
      </c>
      <c r="B221" s="16">
        <v>211.8</v>
      </c>
    </row>
    <row r="222" spans="1:2" ht="11.1" customHeight="1" x14ac:dyDescent="0.2">
      <c r="A222" s="37" t="s">
        <v>354</v>
      </c>
      <c r="B222" s="16">
        <v>938.62</v>
      </c>
    </row>
    <row r="223" spans="1:2" ht="11.1" customHeight="1" x14ac:dyDescent="0.2">
      <c r="A223" s="37" t="s">
        <v>153</v>
      </c>
      <c r="B223" s="16">
        <v>859.11</v>
      </c>
    </row>
    <row r="224" spans="1:2" ht="11.1" customHeight="1" x14ac:dyDescent="0.2">
      <c r="A224" s="37" t="s">
        <v>330</v>
      </c>
      <c r="B224" s="16">
        <v>55.1</v>
      </c>
    </row>
    <row r="225" spans="1:2" ht="11.1" customHeight="1" x14ac:dyDescent="0.2">
      <c r="A225" s="37" t="s">
        <v>184</v>
      </c>
      <c r="B225" s="16">
        <v>570.63</v>
      </c>
    </row>
    <row r="226" spans="1:2" ht="11.1" customHeight="1" x14ac:dyDescent="0.2">
      <c r="A226" s="37" t="s">
        <v>243</v>
      </c>
      <c r="B226" s="16">
        <v>848.95</v>
      </c>
    </row>
    <row r="227" spans="1:2" ht="11.1" customHeight="1" x14ac:dyDescent="0.2">
      <c r="A227" s="37" t="s">
        <v>559</v>
      </c>
      <c r="B227" s="16">
        <v>830.76</v>
      </c>
    </row>
    <row r="228" spans="1:2" ht="11.1" customHeight="1" x14ac:dyDescent="0.2">
      <c r="A228" s="37" t="s">
        <v>73</v>
      </c>
      <c r="B228" s="16">
        <v>396.06</v>
      </c>
    </row>
    <row r="229" spans="1:2" ht="11.1" customHeight="1" x14ac:dyDescent="0.2">
      <c r="A229" s="37" t="s">
        <v>141</v>
      </c>
      <c r="B229" s="16">
        <v>733.11</v>
      </c>
    </row>
    <row r="230" spans="1:2" ht="11.1" customHeight="1" x14ac:dyDescent="0.2">
      <c r="A230" s="37" t="s">
        <v>499</v>
      </c>
      <c r="B230" s="16">
        <v>575.4</v>
      </c>
    </row>
    <row r="231" spans="1:2" ht="11.1" customHeight="1" x14ac:dyDescent="0.2">
      <c r="A231" s="37" t="s">
        <v>244</v>
      </c>
      <c r="B231" s="16">
        <v>426.56</v>
      </c>
    </row>
    <row r="232" spans="1:2" ht="11.1" customHeight="1" x14ac:dyDescent="0.2">
      <c r="A232" s="37" t="s">
        <v>505</v>
      </c>
      <c r="B232" s="16">
        <v>40.950000000000003</v>
      </c>
    </row>
    <row r="233" spans="1:2" ht="11.1" customHeight="1" x14ac:dyDescent="0.2">
      <c r="A233" s="37" t="s">
        <v>387</v>
      </c>
      <c r="B233" s="16">
        <v>830.68</v>
      </c>
    </row>
    <row r="234" spans="1:2" ht="11.1" customHeight="1" x14ac:dyDescent="0.2">
      <c r="A234" s="37" t="s">
        <v>201</v>
      </c>
      <c r="B234" s="16">
        <v>901.14</v>
      </c>
    </row>
    <row r="235" spans="1:2" ht="11.1" customHeight="1" x14ac:dyDescent="0.2">
      <c r="A235" s="37" t="s">
        <v>315</v>
      </c>
      <c r="B235" s="16">
        <v>196.88</v>
      </c>
    </row>
    <row r="236" spans="1:2" ht="11.1" customHeight="1" x14ac:dyDescent="0.2">
      <c r="A236" s="37" t="s">
        <v>366</v>
      </c>
      <c r="B236" s="16">
        <v>811.73</v>
      </c>
    </row>
    <row r="237" spans="1:2" ht="11.1" customHeight="1" x14ac:dyDescent="0.2">
      <c r="A237" s="37" t="s">
        <v>433</v>
      </c>
      <c r="B237" s="16">
        <v>826.09</v>
      </c>
    </row>
    <row r="238" spans="1:2" ht="11.1" customHeight="1" x14ac:dyDescent="0.2">
      <c r="A238" s="37" t="s">
        <v>342</v>
      </c>
      <c r="B238" s="17">
        <v>1344.16</v>
      </c>
    </row>
    <row r="239" spans="1:2" ht="11.1" customHeight="1" x14ac:dyDescent="0.2">
      <c r="A239" s="37" t="s">
        <v>64</v>
      </c>
      <c r="B239" s="17">
        <v>1538.19</v>
      </c>
    </row>
    <row r="240" spans="1:2" ht="11.1" customHeight="1" x14ac:dyDescent="0.2">
      <c r="A240" s="37" t="s">
        <v>543</v>
      </c>
      <c r="B240" s="16">
        <v>404.88</v>
      </c>
    </row>
    <row r="241" spans="1:2" ht="11.1" customHeight="1" x14ac:dyDescent="0.2">
      <c r="A241" s="37" t="s">
        <v>79</v>
      </c>
      <c r="B241" s="16">
        <v>547.54</v>
      </c>
    </row>
    <row r="242" spans="1:2" ht="11.1" customHeight="1" x14ac:dyDescent="0.2">
      <c r="A242" s="37" t="s">
        <v>451</v>
      </c>
      <c r="B242" s="16">
        <v>630</v>
      </c>
    </row>
    <row r="243" spans="1:2" ht="11.1" customHeight="1" x14ac:dyDescent="0.2">
      <c r="A243" s="37" t="s">
        <v>434</v>
      </c>
      <c r="B243" s="17">
        <v>1861.82</v>
      </c>
    </row>
    <row r="244" spans="1:2" ht="11.1" customHeight="1" x14ac:dyDescent="0.2">
      <c r="A244" s="37" t="s">
        <v>483</v>
      </c>
      <c r="B244" s="16">
        <v>520.9</v>
      </c>
    </row>
    <row r="245" spans="1:2" ht="11.1" customHeight="1" x14ac:dyDescent="0.2">
      <c r="A245" s="37" t="s">
        <v>88</v>
      </c>
      <c r="B245" s="16">
        <v>698.46</v>
      </c>
    </row>
    <row r="246" spans="1:2" ht="11.1" customHeight="1" x14ac:dyDescent="0.2">
      <c r="A246" s="37" t="s">
        <v>138</v>
      </c>
      <c r="B246" s="17">
        <v>1235.01</v>
      </c>
    </row>
    <row r="247" spans="1:2" ht="11.1" customHeight="1" x14ac:dyDescent="0.2">
      <c r="A247" s="37" t="s">
        <v>74</v>
      </c>
      <c r="B247" s="16">
        <v>396.06</v>
      </c>
    </row>
    <row r="248" spans="1:2" ht="11.1" customHeight="1" x14ac:dyDescent="0.2">
      <c r="A248" s="37" t="s">
        <v>388</v>
      </c>
      <c r="B248" s="17">
        <v>1354.32</v>
      </c>
    </row>
    <row r="249" spans="1:2" ht="11.1" customHeight="1" x14ac:dyDescent="0.2">
      <c r="A249" s="37" t="s">
        <v>552</v>
      </c>
      <c r="B249" s="16">
        <v>910.77</v>
      </c>
    </row>
    <row r="250" spans="1:2" ht="11.1" customHeight="1" x14ac:dyDescent="0.2">
      <c r="A250" s="37" t="s">
        <v>581</v>
      </c>
      <c r="B250" s="16">
        <v>449.82</v>
      </c>
    </row>
    <row r="251" spans="1:2" ht="11.1" customHeight="1" x14ac:dyDescent="0.2">
      <c r="A251" s="37" t="s">
        <v>254</v>
      </c>
      <c r="B251" s="16">
        <v>641.17999999999995</v>
      </c>
    </row>
    <row r="252" spans="1:2" ht="11.1" customHeight="1" x14ac:dyDescent="0.2">
      <c r="A252" s="37" t="s">
        <v>245</v>
      </c>
      <c r="B252" s="16">
        <v>383.58</v>
      </c>
    </row>
    <row r="253" spans="1:2" ht="11.1" customHeight="1" x14ac:dyDescent="0.2">
      <c r="A253" s="37" t="s">
        <v>246</v>
      </c>
      <c r="B253" s="16">
        <v>617.72</v>
      </c>
    </row>
    <row r="254" spans="1:2" ht="11.1" customHeight="1" x14ac:dyDescent="0.2">
      <c r="A254" s="37" t="s">
        <v>142</v>
      </c>
      <c r="B254" s="16">
        <v>712.53</v>
      </c>
    </row>
    <row r="255" spans="1:2" ht="11.1" customHeight="1" x14ac:dyDescent="0.2">
      <c r="A255" s="37" t="s">
        <v>621</v>
      </c>
      <c r="B255" s="17">
        <v>1104.28</v>
      </c>
    </row>
    <row r="256" spans="1:2" ht="11.1" customHeight="1" x14ac:dyDescent="0.2">
      <c r="A256" s="37" t="s">
        <v>269</v>
      </c>
      <c r="B256" s="16">
        <v>692.37</v>
      </c>
    </row>
    <row r="257" spans="1:2" ht="11.1" customHeight="1" x14ac:dyDescent="0.2">
      <c r="A257" s="37" t="s">
        <v>484</v>
      </c>
      <c r="B257" s="17">
        <v>1669.63</v>
      </c>
    </row>
    <row r="258" spans="1:2" ht="11.1" customHeight="1" x14ac:dyDescent="0.2">
      <c r="A258" s="37" t="s">
        <v>506</v>
      </c>
      <c r="B258" s="17">
        <v>1454.91</v>
      </c>
    </row>
    <row r="259" spans="1:2" ht="11.1" customHeight="1" x14ac:dyDescent="0.2">
      <c r="A259" s="37" t="s">
        <v>619</v>
      </c>
      <c r="B259" s="17">
        <v>1187.53</v>
      </c>
    </row>
    <row r="260" spans="1:2" ht="11.1" customHeight="1" x14ac:dyDescent="0.2">
      <c r="A260" s="37" t="s">
        <v>632</v>
      </c>
      <c r="B260" s="16">
        <v>659.93</v>
      </c>
    </row>
    <row r="261" spans="1:2" ht="11.1" customHeight="1" x14ac:dyDescent="0.2">
      <c r="A261" s="37" t="s">
        <v>500</v>
      </c>
      <c r="B261" s="16">
        <v>572.04</v>
      </c>
    </row>
    <row r="262" spans="1:2" ht="11.1" customHeight="1" x14ac:dyDescent="0.2">
      <c r="A262" s="37" t="s">
        <v>247</v>
      </c>
      <c r="B262" s="16">
        <v>525</v>
      </c>
    </row>
    <row r="263" spans="1:2" ht="11.1" customHeight="1" x14ac:dyDescent="0.2">
      <c r="A263" s="37" t="s">
        <v>419</v>
      </c>
      <c r="B263" s="17">
        <v>2937.21</v>
      </c>
    </row>
    <row r="264" spans="1:2" ht="11.1" customHeight="1" x14ac:dyDescent="0.2">
      <c r="A264" s="37" t="s">
        <v>485</v>
      </c>
      <c r="B264" s="16">
        <v>525</v>
      </c>
    </row>
    <row r="265" spans="1:2" ht="11.1" customHeight="1" x14ac:dyDescent="0.2">
      <c r="A265" s="37" t="s">
        <v>332</v>
      </c>
      <c r="B265" s="17">
        <v>1102.5</v>
      </c>
    </row>
    <row r="266" spans="1:2" ht="11.1" customHeight="1" x14ac:dyDescent="0.2">
      <c r="A266" s="37" t="s">
        <v>318</v>
      </c>
      <c r="B266" s="16">
        <v>20.16</v>
      </c>
    </row>
    <row r="267" spans="1:2" ht="11.1" customHeight="1" x14ac:dyDescent="0.2">
      <c r="A267" s="37" t="s">
        <v>440</v>
      </c>
      <c r="B267" s="16">
        <v>568.49</v>
      </c>
    </row>
    <row r="268" spans="1:2" ht="11.1" customHeight="1" x14ac:dyDescent="0.2">
      <c r="A268" s="37" t="s">
        <v>171</v>
      </c>
      <c r="B268" s="16">
        <v>824.46</v>
      </c>
    </row>
    <row r="269" spans="1:2" ht="11.1" customHeight="1" x14ac:dyDescent="0.2">
      <c r="A269" s="37" t="s">
        <v>99</v>
      </c>
      <c r="B269" s="16">
        <v>728.6</v>
      </c>
    </row>
    <row r="270" spans="1:2" ht="11.1" customHeight="1" x14ac:dyDescent="0.2">
      <c r="A270" s="37" t="s">
        <v>564</v>
      </c>
      <c r="B270" s="16">
        <v>712.32</v>
      </c>
    </row>
    <row r="271" spans="1:2" ht="11.1" customHeight="1" x14ac:dyDescent="0.2">
      <c r="A271" s="37" t="s">
        <v>248</v>
      </c>
      <c r="B271" s="16">
        <v>525</v>
      </c>
    </row>
    <row r="272" spans="1:2" ht="11.1" customHeight="1" x14ac:dyDescent="0.2">
      <c r="A272" s="37" t="s">
        <v>156</v>
      </c>
      <c r="B272" s="17">
        <v>1113.6300000000001</v>
      </c>
    </row>
    <row r="273" spans="1:2" ht="11.1" customHeight="1" x14ac:dyDescent="0.2">
      <c r="A273" s="37" t="s">
        <v>178</v>
      </c>
      <c r="B273" s="16">
        <v>854.18</v>
      </c>
    </row>
    <row r="274" spans="1:2" ht="11.1" customHeight="1" x14ac:dyDescent="0.2">
      <c r="A274" s="37" t="s">
        <v>168</v>
      </c>
      <c r="B274" s="16">
        <v>342.3</v>
      </c>
    </row>
    <row r="275" spans="1:2" ht="11.1" customHeight="1" x14ac:dyDescent="0.2">
      <c r="A275" s="37" t="s">
        <v>441</v>
      </c>
      <c r="B275" s="16">
        <v>579.84</v>
      </c>
    </row>
    <row r="276" spans="1:2" ht="11.1" customHeight="1" x14ac:dyDescent="0.2">
      <c r="A276" s="37" t="s">
        <v>319</v>
      </c>
      <c r="B276" s="16">
        <v>32.81</v>
      </c>
    </row>
    <row r="277" spans="1:2" ht="11.1" customHeight="1" x14ac:dyDescent="0.2">
      <c r="A277" s="37" t="s">
        <v>526</v>
      </c>
      <c r="B277" s="17">
        <v>1458.76</v>
      </c>
    </row>
    <row r="278" spans="1:2" ht="11.1" customHeight="1" x14ac:dyDescent="0.2">
      <c r="A278" s="37" t="s">
        <v>256</v>
      </c>
      <c r="B278" s="16">
        <v>468.77</v>
      </c>
    </row>
    <row r="279" spans="1:2" ht="11.1" customHeight="1" x14ac:dyDescent="0.2">
      <c r="A279" s="37" t="s">
        <v>361</v>
      </c>
      <c r="B279" s="17">
        <v>1186.06</v>
      </c>
    </row>
    <row r="280" spans="1:2" ht="11.1" customHeight="1" x14ac:dyDescent="0.2">
      <c r="A280" s="37" t="s">
        <v>642</v>
      </c>
      <c r="B280" s="17">
        <v>1139.0899999999999</v>
      </c>
    </row>
    <row r="281" spans="1:2" ht="11.1" customHeight="1" x14ac:dyDescent="0.2">
      <c r="A281" s="37" t="s">
        <v>211</v>
      </c>
      <c r="B281" s="16">
        <v>700.28</v>
      </c>
    </row>
    <row r="282" spans="1:2" ht="11.1" customHeight="1" x14ac:dyDescent="0.2">
      <c r="A282" s="37" t="s">
        <v>185</v>
      </c>
      <c r="B282" s="17">
        <v>1379.51</v>
      </c>
    </row>
    <row r="283" spans="1:2" ht="11.1" customHeight="1" x14ac:dyDescent="0.2">
      <c r="A283" s="37" t="s">
        <v>192</v>
      </c>
      <c r="B283" s="16">
        <v>654.78</v>
      </c>
    </row>
    <row r="284" spans="1:2" ht="11.1" customHeight="1" x14ac:dyDescent="0.2">
      <c r="A284" s="37" t="s">
        <v>260</v>
      </c>
      <c r="B284" s="16">
        <v>744.66</v>
      </c>
    </row>
    <row r="285" spans="1:2" ht="11.1" customHeight="1" x14ac:dyDescent="0.2">
      <c r="A285" s="37" t="s">
        <v>262</v>
      </c>
      <c r="B285" s="17">
        <v>1659.21</v>
      </c>
    </row>
    <row r="286" spans="1:2" ht="11.1" customHeight="1" x14ac:dyDescent="0.2">
      <c r="A286" s="37" t="s">
        <v>100</v>
      </c>
      <c r="B286" s="16">
        <v>710.01</v>
      </c>
    </row>
    <row r="287" spans="1:2" ht="11.1" customHeight="1" x14ac:dyDescent="0.2">
      <c r="A287" s="37" t="s">
        <v>175</v>
      </c>
      <c r="B287" s="16">
        <v>720.43</v>
      </c>
    </row>
    <row r="288" spans="1:2" ht="11.1" customHeight="1" x14ac:dyDescent="0.2">
      <c r="A288" s="37" t="s">
        <v>620</v>
      </c>
      <c r="B288" s="16">
        <v>964.59</v>
      </c>
    </row>
    <row r="289" spans="1:2" ht="11.1" customHeight="1" x14ac:dyDescent="0.2">
      <c r="A289" s="37" t="s">
        <v>147</v>
      </c>
      <c r="B289" s="16">
        <v>721.14</v>
      </c>
    </row>
    <row r="290" spans="1:2" ht="11.1" customHeight="1" x14ac:dyDescent="0.2">
      <c r="A290" s="37" t="s">
        <v>544</v>
      </c>
      <c r="B290" s="16">
        <v>756</v>
      </c>
    </row>
    <row r="291" spans="1:2" ht="11.1" customHeight="1" x14ac:dyDescent="0.2">
      <c r="A291" s="37" t="s">
        <v>320</v>
      </c>
      <c r="B291" s="17">
        <v>2431.35</v>
      </c>
    </row>
    <row r="292" spans="1:2" ht="11.1" customHeight="1" x14ac:dyDescent="0.2">
      <c r="A292" s="37" t="s">
        <v>392</v>
      </c>
      <c r="B292" s="16">
        <v>518.58000000000004</v>
      </c>
    </row>
    <row r="293" spans="1:2" ht="11.1" customHeight="1" x14ac:dyDescent="0.2">
      <c r="A293" s="37" t="s">
        <v>333</v>
      </c>
      <c r="B293" s="17">
        <v>1260</v>
      </c>
    </row>
    <row r="294" spans="1:2" ht="11.1" customHeight="1" x14ac:dyDescent="0.2">
      <c r="A294" s="37" t="s">
        <v>134</v>
      </c>
      <c r="B294" s="16">
        <v>866.25</v>
      </c>
    </row>
    <row r="295" spans="1:2" ht="11.1" customHeight="1" x14ac:dyDescent="0.2">
      <c r="A295" s="37" t="s">
        <v>420</v>
      </c>
      <c r="B295" s="16">
        <v>211.15</v>
      </c>
    </row>
    <row r="296" spans="1:2" ht="11.1" customHeight="1" x14ac:dyDescent="0.2">
      <c r="A296" s="37" t="s">
        <v>501</v>
      </c>
      <c r="B296" s="17">
        <v>1212.0899999999999</v>
      </c>
    </row>
    <row r="297" spans="1:2" ht="11.1" customHeight="1" x14ac:dyDescent="0.2">
      <c r="A297" s="37" t="s">
        <v>421</v>
      </c>
      <c r="B297" s="17">
        <v>2385.7600000000002</v>
      </c>
    </row>
    <row r="298" spans="1:2" ht="11.1" customHeight="1" x14ac:dyDescent="0.2">
      <c r="A298" s="37" t="s">
        <v>545</v>
      </c>
      <c r="B298" s="17">
        <v>1163.1600000000001</v>
      </c>
    </row>
    <row r="299" spans="1:2" ht="11.1" customHeight="1" x14ac:dyDescent="0.2">
      <c r="A299" s="37" t="s">
        <v>513</v>
      </c>
      <c r="B299" s="16">
        <v>633.36</v>
      </c>
    </row>
    <row r="300" spans="1:2" ht="11.1" customHeight="1" x14ac:dyDescent="0.2">
      <c r="A300" s="37" t="s">
        <v>370</v>
      </c>
      <c r="B300" s="17">
        <v>1803.96</v>
      </c>
    </row>
    <row r="301" spans="1:2" ht="11.1" customHeight="1" x14ac:dyDescent="0.2">
      <c r="A301" s="37" t="s">
        <v>249</v>
      </c>
      <c r="B301" s="16">
        <v>525</v>
      </c>
    </row>
    <row r="302" spans="1:2" ht="11.1" customHeight="1" x14ac:dyDescent="0.2">
      <c r="A302" s="37" t="s">
        <v>588</v>
      </c>
      <c r="B302" s="16">
        <v>726.27</v>
      </c>
    </row>
    <row r="303" spans="1:2" ht="11.1" customHeight="1" x14ac:dyDescent="0.2">
      <c r="A303" s="37" t="s">
        <v>622</v>
      </c>
      <c r="B303" s="16">
        <v>380.1</v>
      </c>
    </row>
    <row r="304" spans="1:2" ht="11.1" customHeight="1" x14ac:dyDescent="0.2">
      <c r="A304" s="37" t="s">
        <v>518</v>
      </c>
      <c r="B304" s="17">
        <v>4119.57</v>
      </c>
    </row>
    <row r="305" spans="1:2" ht="11.1" customHeight="1" x14ac:dyDescent="0.2">
      <c r="A305" s="37" t="s">
        <v>65</v>
      </c>
      <c r="B305" s="17">
        <v>2289.63</v>
      </c>
    </row>
    <row r="306" spans="1:2" ht="11.1" customHeight="1" x14ac:dyDescent="0.2">
      <c r="A306" s="37" t="s">
        <v>610</v>
      </c>
      <c r="B306" s="17">
        <v>1023.75</v>
      </c>
    </row>
    <row r="307" spans="1:2" ht="11.1" customHeight="1" x14ac:dyDescent="0.2">
      <c r="A307" s="37" t="s">
        <v>356</v>
      </c>
      <c r="B307" s="16">
        <v>846.3</v>
      </c>
    </row>
    <row r="308" spans="1:2" ht="11.1" customHeight="1" x14ac:dyDescent="0.2">
      <c r="A308" s="37" t="s">
        <v>125</v>
      </c>
      <c r="B308" s="17">
        <v>1418.76</v>
      </c>
    </row>
    <row r="309" spans="1:2" ht="11.1" customHeight="1" x14ac:dyDescent="0.2">
      <c r="A309" s="37" t="s">
        <v>507</v>
      </c>
      <c r="B309" s="17">
        <v>1589.95</v>
      </c>
    </row>
    <row r="310" spans="1:2" ht="11.1" customHeight="1" x14ac:dyDescent="0.2">
      <c r="A310" s="37" t="s">
        <v>576</v>
      </c>
      <c r="B310" s="16">
        <v>972.09</v>
      </c>
    </row>
    <row r="311" spans="1:2" ht="11.1" customHeight="1" x14ac:dyDescent="0.2">
      <c r="A311" s="37" t="s">
        <v>508</v>
      </c>
      <c r="B311" s="16">
        <v>853.26</v>
      </c>
    </row>
    <row r="312" spans="1:2" ht="11.1" customHeight="1" x14ac:dyDescent="0.2">
      <c r="A312" s="37" t="s">
        <v>422</v>
      </c>
      <c r="B312" s="17">
        <v>2775.71</v>
      </c>
    </row>
    <row r="313" spans="1:2" ht="11.1" customHeight="1" x14ac:dyDescent="0.2">
      <c r="A313" s="37" t="s">
        <v>521</v>
      </c>
      <c r="B313" s="16">
        <v>453.5</v>
      </c>
    </row>
    <row r="314" spans="1:2" ht="11.1" customHeight="1" x14ac:dyDescent="0.2">
      <c r="A314" s="37" t="s">
        <v>528</v>
      </c>
      <c r="B314" s="17">
        <v>2787.53</v>
      </c>
    </row>
    <row r="315" spans="1:2" ht="11.1" customHeight="1" x14ac:dyDescent="0.2">
      <c r="A315" s="37" t="s">
        <v>429</v>
      </c>
      <c r="B315" s="16">
        <v>656.35</v>
      </c>
    </row>
    <row r="316" spans="1:2" ht="11.1" customHeight="1" x14ac:dyDescent="0.2">
      <c r="A316" s="37" t="s">
        <v>162</v>
      </c>
      <c r="B316" s="16">
        <v>262.70999999999998</v>
      </c>
    </row>
    <row r="317" spans="1:2" ht="11.1" customHeight="1" x14ac:dyDescent="0.2">
      <c r="A317" s="37" t="s">
        <v>423</v>
      </c>
      <c r="B317" s="16">
        <v>677.72</v>
      </c>
    </row>
    <row r="318" spans="1:2" ht="11.1" customHeight="1" x14ac:dyDescent="0.2">
      <c r="A318" s="37" t="s">
        <v>396</v>
      </c>
      <c r="B318" s="16">
        <v>728.38</v>
      </c>
    </row>
    <row r="319" spans="1:2" ht="11.1" customHeight="1" x14ac:dyDescent="0.2">
      <c r="A319" s="37" t="s">
        <v>589</v>
      </c>
      <c r="B319" s="16">
        <v>943.42</v>
      </c>
    </row>
    <row r="320" spans="1:2" ht="11.1" customHeight="1" x14ac:dyDescent="0.2">
      <c r="A320" s="37" t="s">
        <v>424</v>
      </c>
      <c r="B320" s="17">
        <v>2283.56</v>
      </c>
    </row>
    <row r="321" spans="1:2" ht="11.1" customHeight="1" x14ac:dyDescent="0.2">
      <c r="A321" s="37" t="s">
        <v>92</v>
      </c>
      <c r="B321" s="16">
        <v>594.92999999999995</v>
      </c>
    </row>
    <row r="322" spans="1:2" ht="11.1" customHeight="1" x14ac:dyDescent="0.2">
      <c r="A322" s="37" t="s">
        <v>190</v>
      </c>
      <c r="B322" s="17">
        <v>1731.75</v>
      </c>
    </row>
    <row r="323" spans="1:2" ht="11.1" customHeight="1" x14ac:dyDescent="0.2">
      <c r="A323" s="37" t="s">
        <v>250</v>
      </c>
      <c r="B323" s="16">
        <v>500.04</v>
      </c>
    </row>
    <row r="324" spans="1:2" ht="11.1" customHeight="1" x14ac:dyDescent="0.2">
      <c r="A324" s="37" t="s">
        <v>186</v>
      </c>
      <c r="B324" s="16">
        <v>368.14</v>
      </c>
    </row>
    <row r="325" spans="1:2" ht="11.1" customHeight="1" x14ac:dyDescent="0.2">
      <c r="A325" s="37" t="s">
        <v>578</v>
      </c>
      <c r="B325" s="16">
        <v>821.52</v>
      </c>
    </row>
    <row r="326" spans="1:2" ht="11.1" customHeight="1" x14ac:dyDescent="0.2">
      <c r="A326" s="37" t="s">
        <v>212</v>
      </c>
      <c r="B326" s="16">
        <v>743.76</v>
      </c>
    </row>
    <row r="327" spans="1:2" ht="11.1" customHeight="1" x14ac:dyDescent="0.2">
      <c r="A327" s="37" t="s">
        <v>627</v>
      </c>
      <c r="B327" s="16">
        <v>953.14</v>
      </c>
    </row>
    <row r="328" spans="1:2" ht="11.1" customHeight="1" x14ac:dyDescent="0.2">
      <c r="A328" s="37" t="s">
        <v>109</v>
      </c>
      <c r="B328" s="17">
        <v>1471.26</v>
      </c>
    </row>
    <row r="329" spans="1:2" ht="11.1" customHeight="1" x14ac:dyDescent="0.2">
      <c r="A329" s="37" t="s">
        <v>66</v>
      </c>
      <c r="B329" s="17">
        <v>1107.42</v>
      </c>
    </row>
    <row r="330" spans="1:2" ht="11.1" customHeight="1" x14ac:dyDescent="0.2">
      <c r="A330" s="37" t="s">
        <v>69</v>
      </c>
      <c r="B330" s="17">
        <v>1310.4000000000001</v>
      </c>
    </row>
    <row r="331" spans="1:2" ht="11.1" customHeight="1" x14ac:dyDescent="0.2">
      <c r="A331" s="37" t="s">
        <v>321</v>
      </c>
      <c r="B331" s="16">
        <v>528.36</v>
      </c>
    </row>
    <row r="332" spans="1:2" ht="11.1" customHeight="1" x14ac:dyDescent="0.2">
      <c r="A332" s="37" t="s">
        <v>322</v>
      </c>
      <c r="B332" s="16">
        <v>525.79</v>
      </c>
    </row>
    <row r="333" spans="1:2" ht="11.1" customHeight="1" x14ac:dyDescent="0.2">
      <c r="A333" s="37" t="s">
        <v>136</v>
      </c>
      <c r="B333" s="16">
        <v>920.01</v>
      </c>
    </row>
    <row r="334" spans="1:2" ht="11.1" customHeight="1" x14ac:dyDescent="0.2">
      <c r="A334" s="37" t="s">
        <v>338</v>
      </c>
      <c r="B334" s="17">
        <v>1331</v>
      </c>
    </row>
    <row r="335" spans="1:2" ht="11.1" customHeight="1" x14ac:dyDescent="0.2">
      <c r="A335" s="37" t="s">
        <v>357</v>
      </c>
      <c r="B335" s="17">
        <v>1207.9000000000001</v>
      </c>
    </row>
    <row r="336" spans="1:2" ht="11.1" customHeight="1" x14ac:dyDescent="0.2">
      <c r="A336" s="37" t="s">
        <v>358</v>
      </c>
      <c r="B336" s="17">
        <v>1207.9000000000001</v>
      </c>
    </row>
    <row r="337" spans="1:2" ht="11.1" customHeight="1" x14ac:dyDescent="0.2">
      <c r="A337" s="37" t="s">
        <v>82</v>
      </c>
      <c r="B337" s="17">
        <v>1236.9000000000001</v>
      </c>
    </row>
    <row r="338" spans="1:2" ht="11.1" customHeight="1" x14ac:dyDescent="0.2">
      <c r="A338" s="37" t="s">
        <v>102</v>
      </c>
      <c r="B338" s="17">
        <v>1100.4000000000001</v>
      </c>
    </row>
    <row r="339" spans="1:2" ht="11.1" customHeight="1" x14ac:dyDescent="0.2">
      <c r="A339" s="37" t="s">
        <v>509</v>
      </c>
      <c r="B339" s="16">
        <v>955.05</v>
      </c>
    </row>
    <row r="340" spans="1:2" ht="11.1" customHeight="1" x14ac:dyDescent="0.2">
      <c r="A340" s="37" t="s">
        <v>405</v>
      </c>
      <c r="B340" s="17">
        <v>1482.39</v>
      </c>
    </row>
    <row r="341" spans="1:2" ht="11.1" customHeight="1" x14ac:dyDescent="0.2">
      <c r="A341" s="37" t="s">
        <v>514</v>
      </c>
      <c r="B341" s="16">
        <v>880.72</v>
      </c>
    </row>
    <row r="342" spans="1:2" ht="11.1" customHeight="1" x14ac:dyDescent="0.2">
      <c r="A342" s="37" t="s">
        <v>128</v>
      </c>
      <c r="B342" s="17">
        <v>1338.75</v>
      </c>
    </row>
    <row r="343" spans="1:2" ht="11.1" customHeight="1" x14ac:dyDescent="0.2">
      <c r="A343" s="37" t="s">
        <v>295</v>
      </c>
      <c r="B343" s="17">
        <v>2664.1</v>
      </c>
    </row>
    <row r="344" spans="1:2" ht="11.1" customHeight="1" x14ac:dyDescent="0.2">
      <c r="A344" s="37" t="s">
        <v>103</v>
      </c>
      <c r="B344" s="16">
        <v>710.01</v>
      </c>
    </row>
    <row r="345" spans="1:2" ht="11.1" customHeight="1" x14ac:dyDescent="0.2">
      <c r="A345" s="37" t="s">
        <v>323</v>
      </c>
      <c r="B345" s="16">
        <v>154.38</v>
      </c>
    </row>
    <row r="346" spans="1:2" ht="11.1" customHeight="1" x14ac:dyDescent="0.2">
      <c r="A346" s="37" t="s">
        <v>202</v>
      </c>
      <c r="B346" s="16">
        <v>632.80999999999995</v>
      </c>
    </row>
    <row r="347" spans="1:2" ht="11.1" customHeight="1" x14ac:dyDescent="0.2">
      <c r="A347" s="37" t="s">
        <v>397</v>
      </c>
      <c r="B347" s="16">
        <v>549.52</v>
      </c>
    </row>
    <row r="348" spans="1:2" ht="11.1" customHeight="1" x14ac:dyDescent="0.2">
      <c r="A348" s="37" t="s">
        <v>546</v>
      </c>
      <c r="B348" s="16">
        <v>416.28</v>
      </c>
    </row>
    <row r="349" spans="1:2" ht="11.1" customHeight="1" x14ac:dyDescent="0.2">
      <c r="A349" s="37" t="s">
        <v>265</v>
      </c>
      <c r="B349" s="17">
        <v>1260</v>
      </c>
    </row>
    <row r="350" spans="1:2" ht="11.1" customHeight="1" x14ac:dyDescent="0.2">
      <c r="A350" s="37" t="s">
        <v>67</v>
      </c>
      <c r="B350" s="16">
        <v>683.29</v>
      </c>
    </row>
    <row r="351" spans="1:2" ht="11.1" customHeight="1" x14ac:dyDescent="0.2">
      <c r="A351" s="37" t="s">
        <v>104</v>
      </c>
      <c r="B351" s="17">
        <v>1392.51</v>
      </c>
    </row>
    <row r="352" spans="1:2" ht="11.1" customHeight="1" x14ac:dyDescent="0.2">
      <c r="A352" s="37" t="s">
        <v>80</v>
      </c>
      <c r="B352" s="16">
        <v>620.34</v>
      </c>
    </row>
    <row r="353" spans="1:2" ht="11.1" customHeight="1" x14ac:dyDescent="0.2">
      <c r="A353" s="37" t="s">
        <v>590</v>
      </c>
      <c r="B353" s="17">
        <v>1075.98</v>
      </c>
    </row>
    <row r="354" spans="1:2" ht="11.1" customHeight="1" x14ac:dyDescent="0.2">
      <c r="A354" s="37" t="s">
        <v>296</v>
      </c>
      <c r="B354" s="17">
        <v>2705.63</v>
      </c>
    </row>
    <row r="355" spans="1:2" ht="11.1" customHeight="1" x14ac:dyDescent="0.2">
      <c r="A355" s="37" t="s">
        <v>489</v>
      </c>
      <c r="B355" s="16">
        <v>575.4</v>
      </c>
    </row>
    <row r="356" spans="1:2" ht="11.1" customHeight="1" x14ac:dyDescent="0.2">
      <c r="A356" s="37" t="s">
        <v>363</v>
      </c>
      <c r="B356" s="16">
        <v>840</v>
      </c>
    </row>
    <row r="357" spans="1:2" ht="11.1" customHeight="1" x14ac:dyDescent="0.2">
      <c r="A357" s="37" t="s">
        <v>203</v>
      </c>
      <c r="B357" s="16">
        <v>667.65</v>
      </c>
    </row>
    <row r="358" spans="1:2" ht="11.1" customHeight="1" x14ac:dyDescent="0.2">
      <c r="A358" s="37" t="s">
        <v>435</v>
      </c>
      <c r="B358" s="16">
        <v>247.65</v>
      </c>
    </row>
    <row r="359" spans="1:2" ht="11.1" customHeight="1" x14ac:dyDescent="0.2">
      <c r="A359" s="37" t="s">
        <v>89</v>
      </c>
      <c r="B359" s="16">
        <v>774.06</v>
      </c>
    </row>
    <row r="360" spans="1:2" ht="11.1" customHeight="1" x14ac:dyDescent="0.2">
      <c r="A360" s="37" t="s">
        <v>510</v>
      </c>
      <c r="B360" s="16">
        <v>737.23</v>
      </c>
    </row>
    <row r="361" spans="1:2" ht="11.1" customHeight="1" x14ac:dyDescent="0.2">
      <c r="A361" s="37" t="s">
        <v>374</v>
      </c>
      <c r="B361" s="17">
        <v>1149.54</v>
      </c>
    </row>
    <row r="362" spans="1:2" ht="11.1" customHeight="1" x14ac:dyDescent="0.2">
      <c r="A362" s="37" t="s">
        <v>605</v>
      </c>
      <c r="B362" s="16">
        <v>842.1</v>
      </c>
    </row>
    <row r="363" spans="1:2" ht="11.1" customHeight="1" x14ac:dyDescent="0.2">
      <c r="A363" s="37" t="s">
        <v>331</v>
      </c>
      <c r="B363" s="17">
        <v>1175.27</v>
      </c>
    </row>
    <row r="364" spans="1:2" ht="11.1" customHeight="1" x14ac:dyDescent="0.2">
      <c r="A364" s="37" t="s">
        <v>384</v>
      </c>
      <c r="B364" s="17">
        <v>3186.71</v>
      </c>
    </row>
    <row r="365" spans="1:2" ht="11.1" customHeight="1" x14ac:dyDescent="0.2">
      <c r="A365" s="37" t="s">
        <v>490</v>
      </c>
      <c r="B365" s="17">
        <v>1737.84</v>
      </c>
    </row>
    <row r="366" spans="1:2" ht="11.1" customHeight="1" x14ac:dyDescent="0.2">
      <c r="A366" s="37" t="s">
        <v>326</v>
      </c>
      <c r="B366" s="16">
        <v>442.97</v>
      </c>
    </row>
    <row r="367" spans="1:2" ht="11.1" customHeight="1" x14ac:dyDescent="0.2">
      <c r="A367" s="37" t="s">
        <v>600</v>
      </c>
      <c r="B367" s="17">
        <v>1143.08</v>
      </c>
    </row>
    <row r="368" spans="1:2" ht="11.1" customHeight="1" x14ac:dyDescent="0.2">
      <c r="A368" s="37" t="s">
        <v>359</v>
      </c>
      <c r="B368" s="16">
        <v>846.3</v>
      </c>
    </row>
    <row r="369" spans="1:2" ht="11.1" customHeight="1" x14ac:dyDescent="0.2">
      <c r="A369" s="37" t="s">
        <v>327</v>
      </c>
      <c r="B369" s="16">
        <v>100.31</v>
      </c>
    </row>
    <row r="370" spans="1:2" ht="11.1" customHeight="1" x14ac:dyDescent="0.2">
      <c r="A370" s="37" t="s">
        <v>491</v>
      </c>
      <c r="B370" s="16">
        <v>550.32000000000005</v>
      </c>
    </row>
    <row r="371" spans="1:2" ht="11.1" customHeight="1" x14ac:dyDescent="0.2">
      <c r="A371" s="37" t="s">
        <v>425</v>
      </c>
      <c r="B371" s="16">
        <v>724.21</v>
      </c>
    </row>
    <row r="372" spans="1:2" ht="11.1" customHeight="1" x14ac:dyDescent="0.2">
      <c r="A372" s="37" t="s">
        <v>547</v>
      </c>
      <c r="B372" s="17">
        <v>1052.0999999999999</v>
      </c>
    </row>
    <row r="373" spans="1:2" ht="11.1" customHeight="1" x14ac:dyDescent="0.2">
      <c r="A373" s="37" t="s">
        <v>568</v>
      </c>
      <c r="B373" s="16">
        <v>672.47</v>
      </c>
    </row>
    <row r="374" spans="1:2" ht="11.1" customHeight="1" x14ac:dyDescent="0.2">
      <c r="A374" s="37" t="s">
        <v>448</v>
      </c>
      <c r="B374" s="16">
        <v>196.88</v>
      </c>
    </row>
    <row r="375" spans="1:2" ht="11.1" customHeight="1" x14ac:dyDescent="0.2">
      <c r="A375" s="37" t="s">
        <v>548</v>
      </c>
      <c r="B375" s="16">
        <v>756</v>
      </c>
    </row>
    <row r="376" spans="1:2" ht="12.95" customHeight="1" x14ac:dyDescent="0.2">
      <c r="A376" s="20" t="s">
        <v>643</v>
      </c>
      <c r="B376" s="21">
        <v>337994.2</v>
      </c>
    </row>
  </sheetData>
  <mergeCells count="1">
    <mergeCell ref="A2:H2"/>
  </mergeCells>
  <pageMargins left="0.39370078740157483" right="0.39370078740157483" top="0.39370078740157483" bottom="0.39370078740157483" header="0" footer="0"/>
  <pageSetup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СВОД</vt:lpstr>
      <vt:lpstr>ЗАРПЛАТА ЯНВАРЬ</vt:lpstr>
      <vt:lpstr>ОПС ЯН</vt:lpstr>
      <vt:lpstr>ФОМС ЯН</vt:lpstr>
      <vt:lpstr>ФСС ЯН</vt:lpstr>
      <vt:lpstr>ФСС НС ЯН</vt:lpstr>
      <vt:lpstr>'ЗАРПЛАТА ЯНВАРЬ'!Заголовки_для_печати</vt:lpstr>
      <vt:lpstr>'ОПС ЯН'!Заголовки_для_печати</vt:lpstr>
      <vt:lpstr>'ФОМС ЯН'!Заголовки_для_печати</vt:lpstr>
      <vt:lpstr>'ФСС ЯН'!Заголовки_для_печати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Тимофеева Нина Викторовна</cp:lastModifiedBy>
  <dcterms:modified xsi:type="dcterms:W3CDTF">2022-04-14T08:00:43Z</dcterms:modified>
</cp:coreProperties>
</file>