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0A42336-666C-4304-A830-C373CC621BA5}" xr6:coauthVersionLast="47" xr6:coauthVersionMax="47" xr10:uidLastSave="{00000000-0000-0000-0000-000000000000}"/>
  <bookViews>
    <workbookView xWindow="-108" yWindow="-108" windowWidth="23256" windowHeight="12576" xr2:uid="{E0E1684E-2A30-4C97-9E6D-3EA907FEBFAF}"/>
  </bookViews>
  <sheets>
    <sheet name="Расчет пайка" sheetId="1" r:id="rId1"/>
    <sheet name="Нормы замен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0" i="1" l="1"/>
  <c r="G117" i="1"/>
  <c r="G115" i="1"/>
  <c r="G114" i="1"/>
  <c r="G113" i="1"/>
  <c r="G112" i="1"/>
  <c r="G110" i="1"/>
  <c r="G107" i="1"/>
  <c r="F105" i="1"/>
  <c r="O75" i="1"/>
  <c r="AN34" i="1"/>
  <c r="W33" i="1"/>
  <c r="AW30" i="1"/>
  <c r="O77" i="1"/>
  <c r="O72" i="1"/>
  <c r="O70" i="1"/>
  <c r="O67" i="1"/>
  <c r="N65" i="1"/>
  <c r="G99" i="1"/>
  <c r="G92" i="1"/>
  <c r="G90" i="1"/>
  <c r="G87" i="1"/>
  <c r="F85" i="1"/>
  <c r="G79" i="1"/>
  <c r="G77" i="1"/>
  <c r="G72" i="1"/>
  <c r="G70" i="1"/>
  <c r="G67" i="1"/>
  <c r="F65" i="1"/>
  <c r="W55" i="1"/>
  <c r="W58" i="1"/>
  <c r="W57" i="1"/>
  <c r="W56" i="1"/>
  <c r="W51" i="1"/>
  <c r="W48" i="1"/>
  <c r="V46" i="1"/>
  <c r="O54" i="1"/>
  <c r="O58" i="1"/>
  <c r="O57" i="1"/>
  <c r="O56" i="1"/>
  <c r="O51" i="1"/>
  <c r="O48" i="1"/>
  <c r="N46" i="1"/>
  <c r="G53" i="1"/>
  <c r="G35" i="1"/>
  <c r="O35" i="1"/>
  <c r="W35" i="1"/>
  <c r="AF35" i="1"/>
  <c r="AN35" i="1"/>
  <c r="AW35" i="1"/>
  <c r="BF35" i="1"/>
  <c r="G36" i="1"/>
  <c r="O36" i="1"/>
  <c r="W36" i="1"/>
  <c r="AF36" i="1"/>
  <c r="AN36" i="1"/>
  <c r="AW36" i="1"/>
  <c r="BF36" i="1"/>
  <c r="G37" i="1"/>
  <c r="O37" i="1"/>
  <c r="W37" i="1"/>
  <c r="AF37" i="1"/>
  <c r="AN37" i="1"/>
  <c r="AW37" i="1"/>
  <c r="BF37" i="1"/>
  <c r="G38" i="1"/>
  <c r="O38" i="1"/>
  <c r="W38" i="1"/>
  <c r="AF38" i="1"/>
  <c r="AN38" i="1"/>
  <c r="AW38" i="1"/>
  <c r="BF38" i="1"/>
  <c r="G39" i="1"/>
  <c r="O39" i="1"/>
  <c r="W39" i="1"/>
  <c r="AF39" i="1"/>
  <c r="AN39" i="1"/>
  <c r="AW39" i="1"/>
  <c r="BF39" i="1"/>
  <c r="G40" i="1"/>
  <c r="O40" i="1"/>
  <c r="W40" i="1"/>
  <c r="AF40" i="1"/>
  <c r="AN40" i="1"/>
  <c r="AW40" i="1"/>
  <c r="BF40" i="1"/>
  <c r="G58" i="1"/>
  <c r="G57" i="1"/>
  <c r="G56" i="1"/>
  <c r="G51" i="1"/>
  <c r="G48" i="1"/>
  <c r="F46" i="1"/>
  <c r="BF31" i="1"/>
  <c r="BE28" i="1"/>
  <c r="AV28" i="1"/>
  <c r="AF30" i="1"/>
  <c r="AM28" i="1"/>
  <c r="AF34" i="1"/>
  <c r="AE28" i="1"/>
  <c r="V28" i="1"/>
  <c r="O32" i="1"/>
  <c r="O33" i="1"/>
  <c r="N28" i="1"/>
  <c r="G31" i="1"/>
  <c r="G33" i="1"/>
  <c r="F28" i="1"/>
  <c r="G14" i="1"/>
  <c r="G19" i="1"/>
  <c r="G17" i="1"/>
  <c r="G15" i="1"/>
  <c r="G13" i="1"/>
  <c r="G12" i="1"/>
  <c r="G10" i="1"/>
  <c r="G7" i="1"/>
  <c r="F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Adik</author>
  </authors>
  <commentList>
    <comment ref="B2" authorId="0" shapeId="0" xr:uid="{CE4FDA02-BCD6-4709-B73D-C593D49DE3E2}">
      <text>
        <r>
          <rPr>
            <b/>
            <sz val="9"/>
            <color indexed="81"/>
            <rFont val="Tahoma"/>
            <family val="2"/>
            <charset val="204"/>
          </rPr>
          <t xml:space="preserve">Первоначально тут вводим необходимое количество
</t>
        </r>
      </text>
    </comment>
  </commentList>
</comments>
</file>

<file path=xl/sharedStrings.xml><?xml version="1.0" encoding="utf-8"?>
<sst xmlns="http://schemas.openxmlformats.org/spreadsheetml/2006/main" count="551" uniqueCount="71">
  <si>
    <t>Наименования пищевых продуктов</t>
  </si>
  <si>
    <t>Единица измерения</t>
  </si>
  <si>
    <t>вариант 1</t>
  </si>
  <si>
    <t>вариант 2</t>
  </si>
  <si>
    <t>вариант 3</t>
  </si>
  <si>
    <t>3. Консервы мясные тушеные</t>
  </si>
  <si>
    <t>4. Консервы рыбные</t>
  </si>
  <si>
    <t>5. Консервы мясорастительные</t>
  </si>
  <si>
    <t>8. Карамель</t>
  </si>
  <si>
    <t>или галеты</t>
  </si>
  <si>
    <t>или хлебцы</t>
  </si>
  <si>
    <t>1. Печенье затяжное или крекер из муки пшеничной</t>
  </si>
  <si>
    <t>или вафли</t>
  </si>
  <si>
    <t>банок</t>
  </si>
  <si>
    <t>гр.</t>
  </si>
  <si>
    <t>Количество на одного человека в сутки</t>
  </si>
  <si>
    <t>Остаток на</t>
  </si>
  <si>
    <t>Количество</t>
  </si>
  <si>
    <t>заменяемого продукта</t>
  </si>
  <si>
    <t>продукта-заменителя</t>
  </si>
  <si>
    <t>1. Печенье сахарное заменяется:</t>
  </si>
  <si>
    <t>2. Консервы мясные тушеные заменяются:</t>
  </si>
  <si>
    <t>3. Повидло, джем, конфитюр заменяются:</t>
  </si>
  <si>
    <t>мл</t>
  </si>
  <si>
    <t>галетами, хлебцами</t>
  </si>
  <si>
    <t>сухарями, печеньем затяжным и крекерами</t>
  </si>
  <si>
    <t>вафлями, пряничными изделиями</t>
  </si>
  <si>
    <t>консервами рыбными</t>
  </si>
  <si>
    <t>консервами мясорастительными</t>
  </si>
  <si>
    <t>карамелью</t>
  </si>
  <si>
    <t>шоколадом</t>
  </si>
  <si>
    <t>сахаром</t>
  </si>
  <si>
    <t>соками плодовыми и ягодными</t>
  </si>
  <si>
    <t>чаем</t>
  </si>
  <si>
    <t>кофе натуральным растворимым</t>
  </si>
  <si>
    <t>банки</t>
  </si>
  <si>
    <t>Положено к выдаче</t>
  </si>
  <si>
    <t>кг.</t>
  </si>
  <si>
    <t>Сколько комплектов надо:</t>
  </si>
  <si>
    <t>1. Различными цветами выделены продукты взаимозаменяемые.</t>
  </si>
  <si>
    <t>2. Цифрами обозначены основные продукты по которым производится расчет. Без цифр - продукты заменители.</t>
  </si>
  <si>
    <t>Вариант 1 Когда все основные продукты есть в наличии</t>
  </si>
  <si>
    <t xml:space="preserve">3. Консервы мясные </t>
  </si>
  <si>
    <t>Вариант 2.1. Когда основного продукта не хватает, но имеется заменитель</t>
  </si>
  <si>
    <t>т.е. 5 кг по норме + 15 кг вместо  печенья затяжного</t>
  </si>
  <si>
    <t>т.е. 4 кг по норме + 12 кг вместо  печенья затяжного</t>
  </si>
  <si>
    <t>Вариант 2.2. Когда основного продукта не хватает или нет, первого заменителя не хватает или нет, но имеется второй заменитель</t>
  </si>
  <si>
    <t>Вариант 2.4. Когда основного продукта раздела 2 нет или не хватает</t>
  </si>
  <si>
    <t>Вариант 3.1. Когда есть только мясные консервы (по нормам замены вместо 250 гр рыбных и 1 банки выдается 338 гр мясных)</t>
  </si>
  <si>
    <t>Вариант 3.2. Когда есть только рыбные консервы (по нормам замены вместо 338 гр мясных выдается 500 гр рыбных, вместо 1 банки мясорастительных 250 гр рыбных)</t>
  </si>
  <si>
    <t>Вариант 3.3. Когда есть только мясорастительные консервы (по нормам замены вместо 338 гр мясных выдается 2 банки, вместо 250 гр рыбных - 1 банка)</t>
  </si>
  <si>
    <t>Вариант 3.4. Расчет производится по вариантам при наличии товара (вариант 1-3)</t>
  </si>
  <si>
    <t>2. Печенье Сахар пакетированныйное</t>
  </si>
  <si>
    <t>6. Сахар пакетированный</t>
  </si>
  <si>
    <t>Вариант 2.3. Когда основного продукта раздела 1 нет или не хватает, достаточно печенья Сахар пакетированныйного,  вместо 300 гр. печенья затяжного можно выдать 150 гр печенья Сахар пакетированныйного по нормам замены</t>
  </si>
  <si>
    <t>Вариант 2.7. Когда основного и заменителя продукта раздела 2 нет или не хватает, печенья затяжного не хватает, имеются достаточно галеты (аналогично для хлебцов) вместо 100 гр. печенья Сахар пакетированныйного можно выдать 110 гр галет (или хлебцов) по нормам замены</t>
  </si>
  <si>
    <t>т.е. 30 кг по норме + 10 кг вместо  печенья Сахар пакетированныйного</t>
  </si>
  <si>
    <t>т.е. 16,5 кг по норме + 5,5 кг вместо  печенья Сахар пакетированныйного</t>
  </si>
  <si>
    <t>Сахар (50 кг в мешке)</t>
  </si>
  <si>
    <t>Вариант 4.1. Когда нет пакетированного сахара выдается весовой в мешках (т.е. вместо 6 кг. пакетированного сахара выдается 50 кг. сахара весового или вместо 56 кг пакетированного - 100 кг весового (кратно 50))</t>
  </si>
  <si>
    <t>7. Чай пакетированный</t>
  </si>
  <si>
    <t>Чай весовой (10 кг в мешке)</t>
  </si>
  <si>
    <t>Вариант 2.5. Когда основного продукта раздела 1 и 2 нет или не хватает, достаточное количество вафли, вместо 300 гр. печенья затяжного можно выдать 125 гр вафли по нормам замены</t>
  </si>
  <si>
    <t>Вариант 2.6. Когда основного и заменителя продукта раздела 2 нет или не хватает, достаточно печентя затяжного вместо 100 гр. печенья Сахар пакетированныйного можно выдать 250 гр печенья затяжного по нормам замены</t>
  </si>
  <si>
    <t>Вариант 4.2. Когда нет или недостаточно карамели (50 гр карамели заменяются 125 гр сахара)</t>
  </si>
  <si>
    <t>т.е. 6 кг по норме + 6,25 кг вместо карамели</t>
  </si>
  <si>
    <t>Соки плодовые и ягодные</t>
  </si>
  <si>
    <t>Вариант 6 Когда нет или недостаточно карамели (вместо 50 гр карамели выдается 400 гр сока по нормам замены)</t>
  </si>
  <si>
    <t>3. Все пояснения применены к количеству комплектов 100 ячейки В2</t>
  </si>
  <si>
    <t>В основном расчет проводится по основным продуктам, но когда их нет или недостаточно, применяются нормы замены. В случае когда продуктов одной группы недостаточно, то они не выдаются и применяются уже другие нормы замены, которые к данному расчету не имеют отношение)</t>
  </si>
  <si>
    <t>Вариант 5. Когда нет чая пакетированного выдается чай весовой в мешках (т.е. вместо 0,6 кг. пакетированного чая выдается 1 кг. чая весового (кратно 1))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</si>
</sst>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5"/>
    </xf>
    <xf numFmtId="0" fontId="3" fillId="0" borderId="9" xfId="0" applyFont="1" applyBorder="1" applyAlignment="1">
      <alignment horizontal="left" vertical="center" wrapText="1" indent="5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6" borderId="0" xfId="0" applyFill="1" applyAlignment="1">
      <alignment horizontal="center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 indent="3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left" vertical="center" wrapText="1" indent="3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14" fontId="0" fillId="2" borderId="1" xfId="0" applyNumberForma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/>
    <xf numFmtId="0" fontId="4" fillId="2" borderId="1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4" fillId="7" borderId="1" xfId="0" applyFont="1" applyFill="1" applyBorder="1" applyAlignment="1">
      <alignment horizontal="center"/>
    </xf>
    <xf numFmtId="0" fontId="0" fillId="7" borderId="14" xfId="0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0" fillId="8" borderId="14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 wrapText="1" indent="5"/>
    </xf>
    <xf numFmtId="0" fontId="3" fillId="4" borderId="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 indent="5"/>
    </xf>
    <xf numFmtId="0" fontId="3" fillId="4" borderId="9" xfId="0" applyFont="1" applyFill="1" applyBorder="1" applyAlignment="1">
      <alignment horizontal="left" vertical="center" wrapText="1" indent="5"/>
    </xf>
    <xf numFmtId="0" fontId="5" fillId="6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B365D-4400-45C1-A2B7-DE872AC6EC7B}">
  <dimension ref="A1:BG120"/>
  <sheetViews>
    <sheetView tabSelected="1" zoomScale="60" zoomScaleNormal="60" workbookViewId="0">
      <selection activeCell="G11" sqref="G11"/>
    </sheetView>
  </sheetViews>
  <sheetFormatPr defaultRowHeight="14.4" x14ac:dyDescent="0.3"/>
  <cols>
    <col min="1" max="1" width="43.109375" customWidth="1"/>
    <col min="2" max="2" width="11.44140625" customWidth="1"/>
    <col min="6" max="6" width="11" bestFit="1" customWidth="1"/>
    <col min="7" max="7" width="12.109375" customWidth="1"/>
    <col min="8" max="8" width="2" customWidth="1"/>
    <col min="9" max="9" width="42.6640625" customWidth="1"/>
    <col min="10" max="10" width="10.5546875" customWidth="1"/>
    <col min="14" max="14" width="11" bestFit="1" customWidth="1"/>
    <col min="15" max="16" width="10.5546875" customWidth="1"/>
    <col min="17" max="17" width="42.6640625" customWidth="1"/>
    <col min="22" max="22" width="11.21875" customWidth="1"/>
    <col min="23" max="23" width="10.77734375" customWidth="1"/>
    <col min="24" max="24" width="10.88671875" customWidth="1"/>
    <col min="25" max="25" width="2.44140625" customWidth="1"/>
    <col min="26" max="26" width="42.77734375" customWidth="1"/>
    <col min="31" max="31" width="11.21875" bestFit="1" customWidth="1"/>
    <col min="32" max="32" width="10.77734375" customWidth="1"/>
    <col min="33" max="33" width="2.77734375" customWidth="1"/>
    <col min="34" max="34" width="42.77734375" customWidth="1"/>
    <col min="39" max="39" width="11.21875" bestFit="1" customWidth="1"/>
    <col min="40" max="40" width="10.5546875" customWidth="1"/>
    <col min="41" max="41" width="11.33203125" customWidth="1"/>
    <col min="42" max="42" width="1.88671875" customWidth="1"/>
    <col min="43" max="43" width="42.77734375" customWidth="1"/>
    <col min="48" max="48" width="11.21875" bestFit="1" customWidth="1"/>
    <col min="49" max="49" width="10.77734375" customWidth="1"/>
    <col min="50" max="50" width="11.33203125" customWidth="1"/>
    <col min="52" max="52" width="42.77734375" customWidth="1"/>
    <col min="59" max="59" width="11.33203125" customWidth="1"/>
  </cols>
  <sheetData>
    <row r="1" spans="1:15" x14ac:dyDescent="0.3">
      <c r="A1" s="54" t="s">
        <v>41</v>
      </c>
    </row>
    <row r="2" spans="1:15" x14ac:dyDescent="0.3">
      <c r="A2" s="19" t="s">
        <v>38</v>
      </c>
      <c r="B2" s="20">
        <v>100</v>
      </c>
    </row>
    <row r="3" spans="1:15" ht="15.6" x14ac:dyDescent="0.3">
      <c r="A3" s="1"/>
    </row>
    <row r="4" spans="1:15" ht="14.4" customHeight="1" x14ac:dyDescent="0.3">
      <c r="A4" s="2" t="s">
        <v>0</v>
      </c>
      <c r="B4" s="2" t="s">
        <v>1</v>
      </c>
      <c r="C4" s="2" t="s">
        <v>15</v>
      </c>
      <c r="D4" s="2"/>
      <c r="E4" s="2"/>
      <c r="F4" s="49" t="s">
        <v>16</v>
      </c>
      <c r="G4" s="47" t="s">
        <v>36</v>
      </c>
      <c r="I4" s="73" t="s">
        <v>69</v>
      </c>
      <c r="J4" s="73"/>
      <c r="K4" s="73"/>
      <c r="L4" s="73"/>
      <c r="M4" s="73"/>
      <c r="N4" s="73"/>
      <c r="O4" s="73"/>
    </row>
    <row r="5" spans="1:15" x14ac:dyDescent="0.3">
      <c r="A5" s="2"/>
      <c r="B5" s="2"/>
      <c r="C5" s="2"/>
      <c r="D5" s="2"/>
      <c r="E5" s="2"/>
      <c r="F5" s="50">
        <f ca="1">TODAY()</f>
        <v>44677</v>
      </c>
      <c r="G5" s="47"/>
      <c r="I5" s="73"/>
      <c r="J5" s="73"/>
      <c r="K5" s="73"/>
      <c r="L5" s="73"/>
      <c r="M5" s="73"/>
      <c r="N5" s="73"/>
      <c r="O5" s="73"/>
    </row>
    <row r="6" spans="1:15" ht="15" thickBot="1" x14ac:dyDescent="0.35">
      <c r="A6" s="5"/>
      <c r="B6" s="5"/>
      <c r="C6" s="6" t="s">
        <v>2</v>
      </c>
      <c r="D6" s="6" t="s">
        <v>3</v>
      </c>
      <c r="E6" s="6" t="s">
        <v>4</v>
      </c>
      <c r="F6" s="51" t="s">
        <v>37</v>
      </c>
      <c r="G6" s="48" t="s">
        <v>37</v>
      </c>
      <c r="I6" s="73"/>
      <c r="J6" s="73"/>
      <c r="K6" s="73"/>
      <c r="L6" s="73"/>
      <c r="M6" s="73"/>
      <c r="N6" s="73"/>
      <c r="O6" s="73"/>
    </row>
    <row r="7" spans="1:15" ht="15" customHeight="1" x14ac:dyDescent="0.3">
      <c r="A7" s="21" t="s">
        <v>11</v>
      </c>
      <c r="B7" s="22" t="s">
        <v>14</v>
      </c>
      <c r="C7" s="22">
        <v>300</v>
      </c>
      <c r="D7" s="22">
        <v>300</v>
      </c>
      <c r="E7" s="23">
        <v>300</v>
      </c>
      <c r="F7" s="55">
        <v>50</v>
      </c>
      <c r="G7" s="56">
        <f>$B$2*C7/1000</f>
        <v>30</v>
      </c>
      <c r="I7" s="73"/>
      <c r="J7" s="73"/>
      <c r="K7" s="73"/>
      <c r="L7" s="73"/>
      <c r="M7" s="73"/>
      <c r="N7" s="73"/>
      <c r="O7" s="73"/>
    </row>
    <row r="8" spans="1:15" x14ac:dyDescent="0.3">
      <c r="A8" s="24" t="s">
        <v>9</v>
      </c>
      <c r="B8" s="16" t="s">
        <v>14</v>
      </c>
      <c r="C8" s="16">
        <v>165</v>
      </c>
      <c r="D8" s="16">
        <v>165</v>
      </c>
      <c r="E8" s="25">
        <v>165</v>
      </c>
      <c r="F8" s="55"/>
      <c r="G8" s="56"/>
      <c r="I8" s="73"/>
      <c r="J8" s="73"/>
      <c r="K8" s="73"/>
      <c r="L8" s="73"/>
      <c r="M8" s="73"/>
      <c r="N8" s="73"/>
      <c r="O8" s="73"/>
    </row>
    <row r="9" spans="1:15" x14ac:dyDescent="0.3">
      <c r="A9" s="24" t="s">
        <v>10</v>
      </c>
      <c r="B9" s="16" t="s">
        <v>14</v>
      </c>
      <c r="C9" s="16">
        <v>165</v>
      </c>
      <c r="D9" s="16">
        <v>165</v>
      </c>
      <c r="E9" s="25">
        <v>165</v>
      </c>
      <c r="F9" s="55"/>
      <c r="G9" s="56"/>
      <c r="I9" s="73"/>
      <c r="J9" s="73"/>
      <c r="K9" s="73"/>
      <c r="L9" s="73"/>
      <c r="M9" s="73"/>
      <c r="N9" s="73"/>
      <c r="O9" s="73"/>
    </row>
    <row r="10" spans="1:15" x14ac:dyDescent="0.3">
      <c r="A10" s="26" t="s">
        <v>52</v>
      </c>
      <c r="B10" s="16" t="s">
        <v>14</v>
      </c>
      <c r="C10" s="16">
        <v>50</v>
      </c>
      <c r="D10" s="16">
        <v>50</v>
      </c>
      <c r="E10" s="25">
        <v>50</v>
      </c>
      <c r="F10" s="55">
        <v>50</v>
      </c>
      <c r="G10" s="56">
        <f t="shared" ref="G10:G17" si="0">$B$2*C10/1000</f>
        <v>5</v>
      </c>
      <c r="I10" s="73"/>
      <c r="J10" s="73"/>
      <c r="K10" s="73"/>
      <c r="L10" s="73"/>
      <c r="M10" s="73"/>
      <c r="N10" s="73"/>
      <c r="O10" s="73"/>
    </row>
    <row r="11" spans="1:15" ht="15" thickBot="1" x14ac:dyDescent="0.35">
      <c r="A11" s="27" t="s">
        <v>12</v>
      </c>
      <c r="B11" s="28" t="s">
        <v>14</v>
      </c>
      <c r="C11" s="28">
        <v>40</v>
      </c>
      <c r="D11" s="28">
        <v>40</v>
      </c>
      <c r="E11" s="29">
        <v>40</v>
      </c>
      <c r="F11" s="55"/>
      <c r="G11" s="56"/>
      <c r="I11" s="73"/>
      <c r="J11" s="73"/>
      <c r="K11" s="73"/>
      <c r="L11" s="73"/>
      <c r="M11" s="73"/>
      <c r="N11" s="73"/>
      <c r="O11" s="73"/>
    </row>
    <row r="12" spans="1:15" x14ac:dyDescent="0.3">
      <c r="A12" s="31" t="s">
        <v>5</v>
      </c>
      <c r="B12" s="32" t="s">
        <v>14</v>
      </c>
      <c r="C12" s="32">
        <v>338</v>
      </c>
      <c r="D12" s="32">
        <v>338</v>
      </c>
      <c r="E12" s="33">
        <v>338</v>
      </c>
      <c r="F12" s="55">
        <v>67</v>
      </c>
      <c r="G12" s="56">
        <f t="shared" si="0"/>
        <v>33.799999999999997</v>
      </c>
      <c r="I12" s="73"/>
      <c r="J12" s="73"/>
      <c r="K12" s="73"/>
      <c r="L12" s="73"/>
      <c r="M12" s="73"/>
      <c r="N12" s="73"/>
      <c r="O12" s="73"/>
    </row>
    <row r="13" spans="1:15" x14ac:dyDescent="0.3">
      <c r="A13" s="34" t="s">
        <v>6</v>
      </c>
      <c r="B13" s="18" t="s">
        <v>14</v>
      </c>
      <c r="C13" s="18">
        <v>250</v>
      </c>
      <c r="D13" s="18"/>
      <c r="E13" s="35">
        <v>500</v>
      </c>
      <c r="F13" s="55">
        <v>89</v>
      </c>
      <c r="G13" s="56">
        <f t="shared" si="0"/>
        <v>25</v>
      </c>
      <c r="I13" s="73"/>
      <c r="J13" s="73"/>
      <c r="K13" s="73"/>
      <c r="L13" s="73"/>
      <c r="M13" s="73"/>
      <c r="N13" s="73"/>
      <c r="O13" s="73"/>
    </row>
    <row r="14" spans="1:15" ht="15" thickBot="1" x14ac:dyDescent="0.35">
      <c r="A14" s="68" t="s">
        <v>7</v>
      </c>
      <c r="B14" s="69" t="s">
        <v>13</v>
      </c>
      <c r="C14" s="69">
        <v>1</v>
      </c>
      <c r="D14" s="69">
        <v>2</v>
      </c>
      <c r="E14" s="70"/>
      <c r="F14" s="55">
        <v>600</v>
      </c>
      <c r="G14" s="56">
        <f>$B$2*C14</f>
        <v>100</v>
      </c>
      <c r="I14" s="73"/>
      <c r="J14" s="73"/>
      <c r="K14" s="73"/>
      <c r="L14" s="73"/>
      <c r="M14" s="73"/>
      <c r="N14" s="73"/>
      <c r="O14" s="73"/>
    </row>
    <row r="15" spans="1:15" x14ac:dyDescent="0.3">
      <c r="A15" s="39" t="s">
        <v>53</v>
      </c>
      <c r="B15" s="40" t="s">
        <v>14</v>
      </c>
      <c r="C15" s="40">
        <v>60</v>
      </c>
      <c r="D15" s="40">
        <v>60</v>
      </c>
      <c r="E15" s="41">
        <v>60</v>
      </c>
      <c r="F15" s="55">
        <v>67</v>
      </c>
      <c r="G15" s="56">
        <f t="shared" si="0"/>
        <v>6</v>
      </c>
      <c r="I15" s="73"/>
      <c r="J15" s="73"/>
      <c r="K15" s="73"/>
      <c r="L15" s="73"/>
      <c r="M15" s="73"/>
      <c r="N15" s="73"/>
      <c r="O15" s="73"/>
    </row>
    <row r="16" spans="1:15" x14ac:dyDescent="0.3">
      <c r="A16" s="71" t="s">
        <v>58</v>
      </c>
      <c r="B16" s="17"/>
      <c r="C16" s="17"/>
      <c r="D16" s="17"/>
      <c r="E16" s="43"/>
      <c r="F16" s="55">
        <v>250</v>
      </c>
      <c r="G16" s="56"/>
      <c r="I16" s="73"/>
      <c r="J16" s="73"/>
      <c r="K16" s="73"/>
      <c r="L16" s="73"/>
      <c r="M16" s="73"/>
      <c r="N16" s="73"/>
      <c r="O16" s="73"/>
    </row>
    <row r="17" spans="1:59" x14ac:dyDescent="0.3">
      <c r="A17" s="42" t="s">
        <v>60</v>
      </c>
      <c r="B17" s="17" t="s">
        <v>14</v>
      </c>
      <c r="C17" s="17">
        <v>6</v>
      </c>
      <c r="D17" s="17">
        <v>6</v>
      </c>
      <c r="E17" s="43">
        <v>6</v>
      </c>
      <c r="F17" s="55">
        <v>87</v>
      </c>
      <c r="G17" s="56">
        <f t="shared" si="0"/>
        <v>0.6</v>
      </c>
      <c r="I17" s="73"/>
      <c r="J17" s="73"/>
      <c r="K17" s="73"/>
      <c r="L17" s="73"/>
      <c r="M17" s="73"/>
      <c r="N17" s="73"/>
      <c r="O17" s="73"/>
    </row>
    <row r="18" spans="1:59" x14ac:dyDescent="0.3">
      <c r="A18" s="71" t="s">
        <v>61</v>
      </c>
      <c r="B18" s="17"/>
      <c r="C18" s="17"/>
      <c r="D18" s="17"/>
      <c r="E18" s="43"/>
      <c r="F18" s="55">
        <v>125</v>
      </c>
      <c r="G18" s="56"/>
      <c r="I18" s="73"/>
      <c r="J18" s="73"/>
      <c r="K18" s="73"/>
      <c r="L18" s="73"/>
      <c r="M18" s="73"/>
      <c r="N18" s="73"/>
      <c r="O18" s="73"/>
    </row>
    <row r="19" spans="1:59" x14ac:dyDescent="0.3">
      <c r="A19" s="42" t="s">
        <v>8</v>
      </c>
      <c r="B19" s="17" t="s">
        <v>14</v>
      </c>
      <c r="C19" s="17">
        <v>25</v>
      </c>
      <c r="D19" s="17">
        <v>25</v>
      </c>
      <c r="E19" s="43">
        <v>25</v>
      </c>
      <c r="F19" s="55">
        <v>54</v>
      </c>
      <c r="G19" s="56">
        <f>$B$2*C19/1000</f>
        <v>2.5</v>
      </c>
      <c r="I19" s="73"/>
      <c r="J19" s="73"/>
      <c r="K19" s="73"/>
      <c r="L19" s="73"/>
      <c r="M19" s="73"/>
      <c r="N19" s="73"/>
      <c r="O19" s="73"/>
    </row>
    <row r="20" spans="1:59" ht="15" thickBot="1" x14ac:dyDescent="0.35">
      <c r="A20" s="72" t="s">
        <v>66</v>
      </c>
      <c r="B20" s="45"/>
      <c r="C20" s="45"/>
      <c r="D20" s="45"/>
      <c r="E20" s="46"/>
      <c r="F20" s="55">
        <v>66</v>
      </c>
      <c r="G20" s="56"/>
      <c r="I20" s="73"/>
      <c r="J20" s="73"/>
      <c r="K20" s="73"/>
      <c r="L20" s="73"/>
      <c r="M20" s="73"/>
      <c r="N20" s="73"/>
      <c r="O20" s="73"/>
    </row>
    <row r="21" spans="1:59" x14ac:dyDescent="0.3">
      <c r="I21" s="73"/>
      <c r="J21" s="73"/>
      <c r="K21" s="73"/>
      <c r="L21" s="73"/>
      <c r="M21" s="73"/>
      <c r="N21" s="73"/>
      <c r="O21" s="73"/>
    </row>
    <row r="22" spans="1:59" s="52" customFormat="1" x14ac:dyDescent="0.3">
      <c r="A22" s="53" t="s">
        <v>39</v>
      </c>
      <c r="B22" s="53"/>
      <c r="C22" s="53"/>
      <c r="D22" s="53"/>
      <c r="E22" s="53"/>
      <c r="F22" s="53"/>
      <c r="G22" s="53"/>
    </row>
    <row r="23" spans="1:59" s="52" customFormat="1" x14ac:dyDescent="0.3">
      <c r="A23" s="53" t="s">
        <v>40</v>
      </c>
      <c r="B23" s="53"/>
      <c r="C23" s="53"/>
      <c r="D23" s="53"/>
      <c r="E23" s="53"/>
      <c r="F23" s="53"/>
      <c r="G23" s="53"/>
    </row>
    <row r="24" spans="1:59" s="52" customFormat="1" x14ac:dyDescent="0.3">
      <c r="A24" s="52" t="s">
        <v>68</v>
      </c>
    </row>
    <row r="25" spans="1:59" s="52" customFormat="1" ht="46.2" customHeight="1" x14ac:dyDescent="0.3">
      <c r="A25" s="54" t="s">
        <v>43</v>
      </c>
      <c r="B25"/>
      <c r="C25"/>
      <c r="D25"/>
      <c r="E25"/>
      <c r="F25"/>
      <c r="G25"/>
      <c r="H25"/>
      <c r="I25" s="57" t="s">
        <v>46</v>
      </c>
      <c r="J25" s="57"/>
      <c r="K25" s="57"/>
      <c r="L25" s="57"/>
      <c r="M25" s="57"/>
      <c r="N25" s="57"/>
      <c r="O25" s="57"/>
      <c r="Q25" s="57" t="s">
        <v>54</v>
      </c>
      <c r="R25" s="57"/>
      <c r="S25" s="57"/>
      <c r="T25" s="57"/>
      <c r="U25" s="57"/>
      <c r="V25" s="57"/>
      <c r="W25" s="57"/>
      <c r="Z25" s="57" t="s">
        <v>47</v>
      </c>
      <c r="AA25" s="57"/>
      <c r="AB25" s="57"/>
      <c r="AC25" s="57"/>
      <c r="AD25" s="57"/>
      <c r="AE25" s="57"/>
      <c r="AF25" s="57"/>
      <c r="AH25" s="57" t="s">
        <v>62</v>
      </c>
      <c r="AI25" s="57"/>
      <c r="AJ25" s="57"/>
      <c r="AK25" s="57"/>
      <c r="AL25" s="57"/>
      <c r="AM25" s="57"/>
      <c r="AN25" s="57"/>
      <c r="AQ25" s="57" t="s">
        <v>63</v>
      </c>
      <c r="AR25" s="57"/>
      <c r="AS25" s="57"/>
      <c r="AT25" s="57"/>
      <c r="AU25" s="57"/>
      <c r="AV25" s="57"/>
      <c r="AW25" s="57"/>
      <c r="AZ25" s="57" t="s">
        <v>55</v>
      </c>
      <c r="BA25" s="57"/>
      <c r="BB25" s="57"/>
      <c r="BC25" s="57"/>
      <c r="BD25" s="57"/>
      <c r="BE25" s="57"/>
      <c r="BF25" s="57"/>
    </row>
    <row r="26" spans="1:59" ht="15.6" x14ac:dyDescent="0.3">
      <c r="A26" s="1"/>
      <c r="I26" s="1"/>
      <c r="Q26" s="1"/>
      <c r="Z26" s="1"/>
      <c r="AH26" s="1"/>
      <c r="AQ26" s="1"/>
      <c r="AZ26" s="1"/>
    </row>
    <row r="27" spans="1:59" ht="14.4" customHeight="1" x14ac:dyDescent="0.3">
      <c r="A27" s="2" t="s">
        <v>0</v>
      </c>
      <c r="B27" s="2" t="s">
        <v>1</v>
      </c>
      <c r="C27" s="2" t="s">
        <v>15</v>
      </c>
      <c r="D27" s="2"/>
      <c r="E27" s="2"/>
      <c r="F27" s="49" t="s">
        <v>16</v>
      </c>
      <c r="G27" s="47" t="s">
        <v>36</v>
      </c>
      <c r="I27" s="2" t="s">
        <v>0</v>
      </c>
      <c r="J27" s="2" t="s">
        <v>1</v>
      </c>
      <c r="K27" s="2" t="s">
        <v>15</v>
      </c>
      <c r="L27" s="2"/>
      <c r="M27" s="2"/>
      <c r="N27" s="49" t="s">
        <v>16</v>
      </c>
      <c r="O27" s="47" t="s">
        <v>36</v>
      </c>
      <c r="Q27" s="2" t="s">
        <v>0</v>
      </c>
      <c r="R27" s="2" t="s">
        <v>1</v>
      </c>
      <c r="S27" s="2" t="s">
        <v>15</v>
      </c>
      <c r="T27" s="2"/>
      <c r="U27" s="2"/>
      <c r="V27" s="49" t="s">
        <v>16</v>
      </c>
      <c r="W27" s="47" t="s">
        <v>36</v>
      </c>
      <c r="Z27" s="2" t="s">
        <v>0</v>
      </c>
      <c r="AA27" s="2" t="s">
        <v>1</v>
      </c>
      <c r="AB27" s="2" t="s">
        <v>15</v>
      </c>
      <c r="AC27" s="2"/>
      <c r="AD27" s="2"/>
      <c r="AE27" s="49" t="s">
        <v>16</v>
      </c>
      <c r="AF27" s="47" t="s">
        <v>36</v>
      </c>
      <c r="AH27" s="2" t="s">
        <v>0</v>
      </c>
      <c r="AI27" s="2" t="s">
        <v>1</v>
      </c>
      <c r="AJ27" s="2" t="s">
        <v>15</v>
      </c>
      <c r="AK27" s="2"/>
      <c r="AL27" s="2"/>
      <c r="AM27" s="49" t="s">
        <v>16</v>
      </c>
      <c r="AN27" s="47" t="s">
        <v>36</v>
      </c>
      <c r="AQ27" s="2" t="s">
        <v>0</v>
      </c>
      <c r="AR27" s="2" t="s">
        <v>1</v>
      </c>
      <c r="AS27" s="2" t="s">
        <v>15</v>
      </c>
      <c r="AT27" s="2"/>
      <c r="AU27" s="2"/>
      <c r="AV27" s="49" t="s">
        <v>16</v>
      </c>
      <c r="AW27" s="47" t="s">
        <v>36</v>
      </c>
      <c r="AZ27" s="2" t="s">
        <v>0</v>
      </c>
      <c r="BA27" s="2" t="s">
        <v>1</v>
      </c>
      <c r="BB27" s="2" t="s">
        <v>15</v>
      </c>
      <c r="BC27" s="2"/>
      <c r="BD27" s="2"/>
      <c r="BE27" s="49" t="s">
        <v>16</v>
      </c>
      <c r="BF27" s="47" t="s">
        <v>36</v>
      </c>
    </row>
    <row r="28" spans="1:59" x14ac:dyDescent="0.3">
      <c r="A28" s="2"/>
      <c r="B28" s="2"/>
      <c r="C28" s="2"/>
      <c r="D28" s="2"/>
      <c r="E28" s="2"/>
      <c r="F28" s="50">
        <f ca="1">TODAY()</f>
        <v>44677</v>
      </c>
      <c r="G28" s="47"/>
      <c r="I28" s="2"/>
      <c r="J28" s="2"/>
      <c r="K28" s="2"/>
      <c r="L28" s="2"/>
      <c r="M28" s="2"/>
      <c r="N28" s="50">
        <f ca="1">TODAY()</f>
        <v>44677</v>
      </c>
      <c r="O28" s="47"/>
      <c r="Q28" s="2"/>
      <c r="R28" s="2"/>
      <c r="S28" s="2"/>
      <c r="T28" s="2"/>
      <c r="U28" s="2"/>
      <c r="V28" s="50">
        <f ca="1">TODAY()</f>
        <v>44677</v>
      </c>
      <c r="W28" s="47"/>
      <c r="Z28" s="2"/>
      <c r="AA28" s="2"/>
      <c r="AB28" s="2"/>
      <c r="AC28" s="2"/>
      <c r="AD28" s="2"/>
      <c r="AE28" s="50">
        <f ca="1">TODAY()</f>
        <v>44677</v>
      </c>
      <c r="AF28" s="47"/>
      <c r="AH28" s="2"/>
      <c r="AI28" s="2"/>
      <c r="AJ28" s="2"/>
      <c r="AK28" s="2"/>
      <c r="AL28" s="2"/>
      <c r="AM28" s="50">
        <f ca="1">TODAY()</f>
        <v>44677</v>
      </c>
      <c r="AN28" s="47"/>
      <c r="AQ28" s="2"/>
      <c r="AR28" s="2"/>
      <c r="AS28" s="2"/>
      <c r="AT28" s="2"/>
      <c r="AU28" s="2"/>
      <c r="AV28" s="50">
        <f ca="1">TODAY()</f>
        <v>44677</v>
      </c>
      <c r="AW28" s="47"/>
      <c r="AZ28" s="2"/>
      <c r="BA28" s="2"/>
      <c r="BB28" s="2"/>
      <c r="BC28" s="2"/>
      <c r="BD28" s="2"/>
      <c r="BE28" s="50">
        <f ca="1">TODAY()</f>
        <v>44677</v>
      </c>
      <c r="BF28" s="47"/>
    </row>
    <row r="29" spans="1:59" ht="15" thickBot="1" x14ac:dyDescent="0.35">
      <c r="A29" s="5"/>
      <c r="B29" s="5"/>
      <c r="C29" s="6" t="s">
        <v>2</v>
      </c>
      <c r="D29" s="6" t="s">
        <v>3</v>
      </c>
      <c r="E29" s="6" t="s">
        <v>4</v>
      </c>
      <c r="F29" s="51" t="s">
        <v>37</v>
      </c>
      <c r="G29" s="48" t="s">
        <v>37</v>
      </c>
      <c r="I29" s="5"/>
      <c r="J29" s="5"/>
      <c r="K29" s="6" t="s">
        <v>2</v>
      </c>
      <c r="L29" s="6" t="s">
        <v>3</v>
      </c>
      <c r="M29" s="6" t="s">
        <v>4</v>
      </c>
      <c r="N29" s="51" t="s">
        <v>37</v>
      </c>
      <c r="O29" s="48" t="s">
        <v>37</v>
      </c>
      <c r="Q29" s="5"/>
      <c r="R29" s="5"/>
      <c r="S29" s="6" t="s">
        <v>2</v>
      </c>
      <c r="T29" s="6" t="s">
        <v>3</v>
      </c>
      <c r="U29" s="6" t="s">
        <v>4</v>
      </c>
      <c r="V29" s="51" t="s">
        <v>37</v>
      </c>
      <c r="W29" s="48" t="s">
        <v>37</v>
      </c>
      <c r="Z29" s="5"/>
      <c r="AA29" s="5"/>
      <c r="AB29" s="6" t="s">
        <v>2</v>
      </c>
      <c r="AC29" s="6" t="s">
        <v>3</v>
      </c>
      <c r="AD29" s="6" t="s">
        <v>4</v>
      </c>
      <c r="AE29" s="51" t="s">
        <v>37</v>
      </c>
      <c r="AF29" s="48" t="s">
        <v>37</v>
      </c>
      <c r="AH29" s="5"/>
      <c r="AI29" s="5"/>
      <c r="AJ29" s="6" t="s">
        <v>2</v>
      </c>
      <c r="AK29" s="6" t="s">
        <v>3</v>
      </c>
      <c r="AL29" s="6" t="s">
        <v>4</v>
      </c>
      <c r="AM29" s="51" t="s">
        <v>37</v>
      </c>
      <c r="AN29" s="48" t="s">
        <v>37</v>
      </c>
      <c r="AQ29" s="5"/>
      <c r="AR29" s="5"/>
      <c r="AS29" s="6" t="s">
        <v>2</v>
      </c>
      <c r="AT29" s="6" t="s">
        <v>3</v>
      </c>
      <c r="AU29" s="6" t="s">
        <v>4</v>
      </c>
      <c r="AV29" s="51" t="s">
        <v>37</v>
      </c>
      <c r="AW29" s="48" t="s">
        <v>37</v>
      </c>
      <c r="AZ29" s="5"/>
      <c r="BA29" s="5"/>
      <c r="BB29" s="6" t="s">
        <v>2</v>
      </c>
      <c r="BC29" s="6" t="s">
        <v>3</v>
      </c>
      <c r="BD29" s="6" t="s">
        <v>4</v>
      </c>
      <c r="BE29" s="51" t="s">
        <v>37</v>
      </c>
      <c r="BF29" s="48" t="s">
        <v>37</v>
      </c>
    </row>
    <row r="30" spans="1:59" ht="26.4" customHeight="1" x14ac:dyDescent="0.3">
      <c r="A30" s="21" t="s">
        <v>11</v>
      </c>
      <c r="B30" s="22" t="s">
        <v>14</v>
      </c>
      <c r="C30" s="22">
        <v>300</v>
      </c>
      <c r="D30" s="22">
        <v>300</v>
      </c>
      <c r="E30" s="23">
        <v>300</v>
      </c>
      <c r="F30" s="55">
        <v>25</v>
      </c>
      <c r="G30" s="56"/>
      <c r="I30" s="21" t="s">
        <v>11</v>
      </c>
      <c r="J30" s="22" t="s">
        <v>14</v>
      </c>
      <c r="K30" s="22">
        <v>300</v>
      </c>
      <c r="L30" s="22">
        <v>300</v>
      </c>
      <c r="M30" s="23">
        <v>300</v>
      </c>
      <c r="N30" s="55">
        <v>25</v>
      </c>
      <c r="O30" s="56"/>
      <c r="Q30" s="21" t="s">
        <v>11</v>
      </c>
      <c r="R30" s="22" t="s">
        <v>14</v>
      </c>
      <c r="S30" s="22">
        <v>300</v>
      </c>
      <c r="T30" s="22">
        <v>300</v>
      </c>
      <c r="U30" s="23">
        <v>300</v>
      </c>
      <c r="V30" s="55">
        <v>25</v>
      </c>
      <c r="W30" s="56"/>
      <c r="Z30" s="21" t="s">
        <v>11</v>
      </c>
      <c r="AA30" s="22" t="s">
        <v>14</v>
      </c>
      <c r="AB30" s="22">
        <v>300</v>
      </c>
      <c r="AC30" s="22">
        <v>300</v>
      </c>
      <c r="AD30" s="23">
        <v>300</v>
      </c>
      <c r="AE30" s="55">
        <v>50</v>
      </c>
      <c r="AF30" s="56">
        <f t="shared" ref="AF30" si="1">$B$2*AB30/1000</f>
        <v>30</v>
      </c>
      <c r="AH30" s="21" t="s">
        <v>11</v>
      </c>
      <c r="AI30" s="22" t="s">
        <v>14</v>
      </c>
      <c r="AJ30" s="22">
        <v>300</v>
      </c>
      <c r="AK30" s="22">
        <v>300</v>
      </c>
      <c r="AL30" s="23">
        <v>300</v>
      </c>
      <c r="AM30" s="55">
        <v>25</v>
      </c>
      <c r="AN30" s="56"/>
      <c r="AQ30" s="21" t="s">
        <v>11</v>
      </c>
      <c r="AR30" s="22" t="s">
        <v>14</v>
      </c>
      <c r="AS30" s="22">
        <v>300</v>
      </c>
      <c r="AT30" s="22">
        <v>300</v>
      </c>
      <c r="AU30" s="23">
        <v>300</v>
      </c>
      <c r="AV30" s="55">
        <v>50</v>
      </c>
      <c r="AW30" s="61">
        <f>$B$2*AS30/1000+$B$2*AS33*250/100/1000</f>
        <v>42.5</v>
      </c>
      <c r="AX30" s="62" t="s">
        <v>56</v>
      </c>
      <c r="AZ30" s="21" t="s">
        <v>11</v>
      </c>
      <c r="BA30" s="22" t="s">
        <v>14</v>
      </c>
      <c r="BB30" s="22">
        <v>300</v>
      </c>
      <c r="BC30" s="22">
        <v>300</v>
      </c>
      <c r="BD30" s="23">
        <v>300</v>
      </c>
      <c r="BE30" s="55">
        <v>30</v>
      </c>
      <c r="BF30" s="60"/>
      <c r="BG30" s="62" t="s">
        <v>57</v>
      </c>
    </row>
    <row r="31" spans="1:59" ht="14.4" customHeight="1" x14ac:dyDescent="0.3">
      <c r="A31" s="24" t="s">
        <v>9</v>
      </c>
      <c r="B31" s="16" t="s">
        <v>14</v>
      </c>
      <c r="C31" s="16">
        <v>165</v>
      </c>
      <c r="D31" s="16">
        <v>165</v>
      </c>
      <c r="E31" s="25">
        <v>165</v>
      </c>
      <c r="F31" s="55">
        <v>60</v>
      </c>
      <c r="G31" s="56">
        <f>$B$2*C31/1000</f>
        <v>16.5</v>
      </c>
      <c r="I31" s="24" t="s">
        <v>9</v>
      </c>
      <c r="J31" s="16" t="s">
        <v>14</v>
      </c>
      <c r="K31" s="16">
        <v>165</v>
      </c>
      <c r="L31" s="16">
        <v>165</v>
      </c>
      <c r="M31" s="25">
        <v>165</v>
      </c>
      <c r="N31" s="55">
        <v>10</v>
      </c>
      <c r="O31" s="56"/>
      <c r="Q31" s="24" t="s">
        <v>9</v>
      </c>
      <c r="R31" s="16" t="s">
        <v>14</v>
      </c>
      <c r="S31" s="16">
        <v>165</v>
      </c>
      <c r="T31" s="16">
        <v>165</v>
      </c>
      <c r="U31" s="25">
        <v>165</v>
      </c>
      <c r="V31" s="55">
        <v>10</v>
      </c>
      <c r="W31" s="56"/>
      <c r="X31" s="59" t="s">
        <v>44</v>
      </c>
      <c r="Z31" s="24" t="s">
        <v>9</v>
      </c>
      <c r="AA31" s="16" t="s">
        <v>14</v>
      </c>
      <c r="AB31" s="16">
        <v>165</v>
      </c>
      <c r="AC31" s="16">
        <v>165</v>
      </c>
      <c r="AD31" s="25">
        <v>165</v>
      </c>
      <c r="AE31" s="55">
        <v>10</v>
      </c>
      <c r="AF31" s="56"/>
      <c r="AH31" s="24" t="s">
        <v>9</v>
      </c>
      <c r="AI31" s="16" t="s">
        <v>14</v>
      </c>
      <c r="AJ31" s="16">
        <v>165</v>
      </c>
      <c r="AK31" s="16">
        <v>165</v>
      </c>
      <c r="AL31" s="25">
        <v>165</v>
      </c>
      <c r="AM31" s="55">
        <v>10</v>
      </c>
      <c r="AN31" s="56"/>
      <c r="AO31" s="59" t="s">
        <v>45</v>
      </c>
      <c r="AQ31" s="24" t="s">
        <v>9</v>
      </c>
      <c r="AR31" s="16" t="s">
        <v>14</v>
      </c>
      <c r="AS31" s="16">
        <v>165</v>
      </c>
      <c r="AT31" s="16">
        <v>165</v>
      </c>
      <c r="AU31" s="25">
        <v>165</v>
      </c>
      <c r="AV31" s="55">
        <v>10</v>
      </c>
      <c r="AW31" s="56"/>
      <c r="AX31" s="62"/>
      <c r="AZ31" s="24" t="s">
        <v>9</v>
      </c>
      <c r="BA31" s="16" t="s">
        <v>14</v>
      </c>
      <c r="BB31" s="16">
        <v>165</v>
      </c>
      <c r="BC31" s="16">
        <v>165</v>
      </c>
      <c r="BD31" s="25">
        <v>165</v>
      </c>
      <c r="BE31" s="55">
        <v>10</v>
      </c>
      <c r="BF31" s="61">
        <f>$B$2*BB31/1000+$B$2*BB33*110/100/1000</f>
        <v>22</v>
      </c>
      <c r="BG31" s="62"/>
    </row>
    <row r="32" spans="1:59" x14ac:dyDescent="0.3">
      <c r="A32" s="24" t="s">
        <v>10</v>
      </c>
      <c r="B32" s="16" t="s">
        <v>14</v>
      </c>
      <c r="C32" s="16">
        <v>165</v>
      </c>
      <c r="D32" s="16">
        <v>165</v>
      </c>
      <c r="E32" s="25">
        <v>165</v>
      </c>
      <c r="F32" s="55"/>
      <c r="G32" s="56"/>
      <c r="I32" s="24" t="s">
        <v>10</v>
      </c>
      <c r="J32" s="16" t="s">
        <v>14</v>
      </c>
      <c r="K32" s="16">
        <v>165</v>
      </c>
      <c r="L32" s="16">
        <v>165</v>
      </c>
      <c r="M32" s="25">
        <v>165</v>
      </c>
      <c r="N32" s="55">
        <v>34</v>
      </c>
      <c r="O32" s="56">
        <f t="shared" ref="O32:O33" si="2">$B$2*K32/1000</f>
        <v>16.5</v>
      </c>
      <c r="Q32" s="24" t="s">
        <v>10</v>
      </c>
      <c r="R32" s="16" t="s">
        <v>14</v>
      </c>
      <c r="S32" s="16">
        <v>165</v>
      </c>
      <c r="T32" s="16">
        <v>165</v>
      </c>
      <c r="U32" s="25">
        <v>165</v>
      </c>
      <c r="V32" s="55">
        <v>12</v>
      </c>
      <c r="W32" s="56"/>
      <c r="X32" s="59"/>
      <c r="Z32" s="24" t="s">
        <v>10</v>
      </c>
      <c r="AA32" s="16" t="s">
        <v>14</v>
      </c>
      <c r="AB32" s="16">
        <v>165</v>
      </c>
      <c r="AC32" s="16">
        <v>165</v>
      </c>
      <c r="AD32" s="25">
        <v>165</v>
      </c>
      <c r="AE32" s="55">
        <v>12</v>
      </c>
      <c r="AF32" s="56"/>
      <c r="AH32" s="24" t="s">
        <v>10</v>
      </c>
      <c r="AI32" s="16" t="s">
        <v>14</v>
      </c>
      <c r="AJ32" s="16">
        <v>165</v>
      </c>
      <c r="AK32" s="16">
        <v>165</v>
      </c>
      <c r="AL32" s="25">
        <v>165</v>
      </c>
      <c r="AM32" s="55">
        <v>12</v>
      </c>
      <c r="AN32" s="56"/>
      <c r="AO32" s="59"/>
      <c r="AQ32" s="24" t="s">
        <v>10</v>
      </c>
      <c r="AR32" s="16" t="s">
        <v>14</v>
      </c>
      <c r="AS32" s="16">
        <v>165</v>
      </c>
      <c r="AT32" s="16">
        <v>165</v>
      </c>
      <c r="AU32" s="25">
        <v>165</v>
      </c>
      <c r="AV32" s="55">
        <v>12</v>
      </c>
      <c r="AW32" s="56"/>
      <c r="AX32" s="62"/>
      <c r="AZ32" s="24" t="s">
        <v>10</v>
      </c>
      <c r="BA32" s="16" t="s">
        <v>14</v>
      </c>
      <c r="BB32" s="16">
        <v>165</v>
      </c>
      <c r="BC32" s="16">
        <v>165</v>
      </c>
      <c r="BD32" s="25">
        <v>165</v>
      </c>
      <c r="BE32" s="55">
        <v>12</v>
      </c>
      <c r="BF32" s="56"/>
      <c r="BG32" s="62"/>
    </row>
    <row r="33" spans="1:59" x14ac:dyDescent="0.3">
      <c r="A33" s="26" t="s">
        <v>52</v>
      </c>
      <c r="B33" s="16" t="s">
        <v>14</v>
      </c>
      <c r="C33" s="16">
        <v>50</v>
      </c>
      <c r="D33" s="16">
        <v>50</v>
      </c>
      <c r="E33" s="25">
        <v>50</v>
      </c>
      <c r="F33" s="55">
        <v>50</v>
      </c>
      <c r="G33" s="56">
        <f t="shared" ref="G33" si="3">$B$2*C33/1000</f>
        <v>5</v>
      </c>
      <c r="I33" s="26" t="s">
        <v>52</v>
      </c>
      <c r="J33" s="16" t="s">
        <v>14</v>
      </c>
      <c r="K33" s="16">
        <v>50</v>
      </c>
      <c r="L33" s="16">
        <v>50</v>
      </c>
      <c r="M33" s="25">
        <v>50</v>
      </c>
      <c r="N33" s="55">
        <v>50</v>
      </c>
      <c r="O33" s="56">
        <f t="shared" si="2"/>
        <v>5</v>
      </c>
      <c r="Q33" s="26" t="s">
        <v>52</v>
      </c>
      <c r="R33" s="16" t="s">
        <v>14</v>
      </c>
      <c r="S33" s="16">
        <v>50</v>
      </c>
      <c r="T33" s="16">
        <v>50</v>
      </c>
      <c r="U33" s="25">
        <v>50</v>
      </c>
      <c r="V33" s="55">
        <v>50</v>
      </c>
      <c r="W33" s="58">
        <f>$B$2*S33/1000+B2*S30*100/250/1000</f>
        <v>17</v>
      </c>
      <c r="X33" s="59"/>
      <c r="Z33" s="26" t="s">
        <v>52</v>
      </c>
      <c r="AA33" s="16" t="s">
        <v>14</v>
      </c>
      <c r="AB33" s="16">
        <v>50</v>
      </c>
      <c r="AC33" s="16">
        <v>50</v>
      </c>
      <c r="AD33" s="25">
        <v>50</v>
      </c>
      <c r="AE33" s="55">
        <v>2</v>
      </c>
      <c r="AF33" s="60"/>
      <c r="AH33" s="26" t="s">
        <v>52</v>
      </c>
      <c r="AI33" s="16" t="s">
        <v>14</v>
      </c>
      <c r="AJ33" s="16">
        <v>50</v>
      </c>
      <c r="AK33" s="16">
        <v>50</v>
      </c>
      <c r="AL33" s="25">
        <v>50</v>
      </c>
      <c r="AM33" s="55">
        <v>2</v>
      </c>
      <c r="AN33" s="60"/>
      <c r="AO33" s="59"/>
      <c r="AQ33" s="26" t="s">
        <v>52</v>
      </c>
      <c r="AR33" s="16" t="s">
        <v>14</v>
      </c>
      <c r="AS33" s="16">
        <v>50</v>
      </c>
      <c r="AT33" s="16">
        <v>50</v>
      </c>
      <c r="AU33" s="25">
        <v>50</v>
      </c>
      <c r="AV33" s="55">
        <v>2</v>
      </c>
      <c r="AW33" s="60"/>
      <c r="AX33" s="62"/>
      <c r="AZ33" s="26" t="s">
        <v>52</v>
      </c>
      <c r="BA33" s="16" t="s">
        <v>14</v>
      </c>
      <c r="BB33" s="16">
        <v>50</v>
      </c>
      <c r="BC33" s="16">
        <v>50</v>
      </c>
      <c r="BD33" s="25">
        <v>50</v>
      </c>
      <c r="BE33" s="55">
        <v>2</v>
      </c>
      <c r="BF33" s="60"/>
      <c r="BG33" s="62"/>
    </row>
    <row r="34" spans="1:59" ht="15" thickBot="1" x14ac:dyDescent="0.35">
      <c r="A34" s="27" t="s">
        <v>12</v>
      </c>
      <c r="B34" s="28" t="s">
        <v>14</v>
      </c>
      <c r="C34" s="28">
        <v>40</v>
      </c>
      <c r="D34" s="28">
        <v>40</v>
      </c>
      <c r="E34" s="29">
        <v>40</v>
      </c>
      <c r="F34" s="55"/>
      <c r="G34" s="56"/>
      <c r="I34" s="27" t="s">
        <v>12</v>
      </c>
      <c r="J34" s="28" t="s">
        <v>14</v>
      </c>
      <c r="K34" s="28">
        <v>40</v>
      </c>
      <c r="L34" s="28">
        <v>40</v>
      </c>
      <c r="M34" s="29">
        <v>40</v>
      </c>
      <c r="N34" s="55"/>
      <c r="O34" s="56"/>
      <c r="Q34" s="27" t="s">
        <v>12</v>
      </c>
      <c r="R34" s="28" t="s">
        <v>14</v>
      </c>
      <c r="S34" s="28">
        <v>40</v>
      </c>
      <c r="T34" s="28">
        <v>40</v>
      </c>
      <c r="U34" s="29">
        <v>40</v>
      </c>
      <c r="V34" s="55"/>
      <c r="W34" s="56"/>
      <c r="X34" s="59"/>
      <c r="Z34" s="27" t="s">
        <v>12</v>
      </c>
      <c r="AA34" s="28" t="s">
        <v>14</v>
      </c>
      <c r="AB34" s="28">
        <v>40</v>
      </c>
      <c r="AC34" s="28">
        <v>40</v>
      </c>
      <c r="AD34" s="29">
        <v>40</v>
      </c>
      <c r="AE34" s="55">
        <v>23</v>
      </c>
      <c r="AF34" s="58">
        <f>$B$2*AB34/1000</f>
        <v>4</v>
      </c>
      <c r="AH34" s="27" t="s">
        <v>12</v>
      </c>
      <c r="AI34" s="28" t="s">
        <v>14</v>
      </c>
      <c r="AJ34" s="28">
        <v>40</v>
      </c>
      <c r="AK34" s="28">
        <v>40</v>
      </c>
      <c r="AL34" s="29">
        <v>40</v>
      </c>
      <c r="AM34" s="55">
        <v>23</v>
      </c>
      <c r="AN34" s="58">
        <f>$B$2*AJ34/1000+B2*AJ30*80/250/1000</f>
        <v>13.6</v>
      </c>
      <c r="AO34" s="59"/>
      <c r="AQ34" s="27" t="s">
        <v>12</v>
      </c>
      <c r="AR34" s="28" t="s">
        <v>14</v>
      </c>
      <c r="AS34" s="28">
        <v>40</v>
      </c>
      <c r="AT34" s="28">
        <v>40</v>
      </c>
      <c r="AU34" s="29">
        <v>40</v>
      </c>
      <c r="AV34" s="55">
        <v>2</v>
      </c>
      <c r="AW34" s="60"/>
      <c r="AX34" s="62"/>
      <c r="AZ34" s="27" t="s">
        <v>12</v>
      </c>
      <c r="BA34" s="28" t="s">
        <v>14</v>
      </c>
      <c r="BB34" s="28">
        <v>40</v>
      </c>
      <c r="BC34" s="28">
        <v>40</v>
      </c>
      <c r="BD34" s="29">
        <v>40</v>
      </c>
      <c r="BE34" s="55">
        <v>2</v>
      </c>
      <c r="BF34" s="60"/>
      <c r="BG34" s="62"/>
    </row>
    <row r="35" spans="1:59" x14ac:dyDescent="0.3">
      <c r="A35" s="31" t="s">
        <v>42</v>
      </c>
      <c r="B35" s="32" t="s">
        <v>14</v>
      </c>
      <c r="C35" s="32">
        <v>338</v>
      </c>
      <c r="D35" s="32">
        <v>338</v>
      </c>
      <c r="E35" s="33">
        <v>338</v>
      </c>
      <c r="F35" s="55">
        <v>67</v>
      </c>
      <c r="G35" s="56">
        <f t="shared" ref="G35:G36" si="4">$B$2*C35/1000</f>
        <v>33.799999999999997</v>
      </c>
      <c r="I35" s="31" t="s">
        <v>42</v>
      </c>
      <c r="J35" s="32" t="s">
        <v>14</v>
      </c>
      <c r="K35" s="32">
        <v>338</v>
      </c>
      <c r="L35" s="32">
        <v>338</v>
      </c>
      <c r="M35" s="33">
        <v>338</v>
      </c>
      <c r="N35" s="55">
        <v>67</v>
      </c>
      <c r="O35" s="56">
        <f t="shared" ref="O35:O36" si="5">$B$2*K35/1000</f>
        <v>33.799999999999997</v>
      </c>
      <c r="Q35" s="31" t="s">
        <v>42</v>
      </c>
      <c r="R35" s="32" t="s">
        <v>14</v>
      </c>
      <c r="S35" s="32">
        <v>338</v>
      </c>
      <c r="T35" s="32">
        <v>338</v>
      </c>
      <c r="U35" s="33">
        <v>338</v>
      </c>
      <c r="V35" s="55">
        <v>67</v>
      </c>
      <c r="W35" s="56">
        <f t="shared" ref="W35:W36" si="6">$B$2*S35/1000</f>
        <v>33.799999999999997</v>
      </c>
      <c r="X35" s="59"/>
      <c r="Z35" s="31" t="s">
        <v>42</v>
      </c>
      <c r="AA35" s="32" t="s">
        <v>14</v>
      </c>
      <c r="AB35" s="32">
        <v>338</v>
      </c>
      <c r="AC35" s="32">
        <v>338</v>
      </c>
      <c r="AD35" s="33">
        <v>338</v>
      </c>
      <c r="AE35" s="55">
        <v>67</v>
      </c>
      <c r="AF35" s="56">
        <f t="shared" ref="AF35:AF36" si="7">$B$2*AB35/1000</f>
        <v>33.799999999999997</v>
      </c>
      <c r="AH35" s="31" t="s">
        <v>42</v>
      </c>
      <c r="AI35" s="32" t="s">
        <v>14</v>
      </c>
      <c r="AJ35" s="32">
        <v>338</v>
      </c>
      <c r="AK35" s="32">
        <v>338</v>
      </c>
      <c r="AL35" s="33">
        <v>338</v>
      </c>
      <c r="AM35" s="55">
        <v>67</v>
      </c>
      <c r="AN35" s="56">
        <f t="shared" ref="AN35:AN36" si="8">$B$2*AJ35/1000</f>
        <v>33.799999999999997</v>
      </c>
      <c r="AO35" s="59"/>
      <c r="AQ35" s="31" t="s">
        <v>42</v>
      </c>
      <c r="AR35" s="32" t="s">
        <v>14</v>
      </c>
      <c r="AS35" s="32">
        <v>338</v>
      </c>
      <c r="AT35" s="32">
        <v>338</v>
      </c>
      <c r="AU35" s="33">
        <v>338</v>
      </c>
      <c r="AV35" s="55">
        <v>67</v>
      </c>
      <c r="AW35" s="56">
        <f t="shared" ref="AW35:AW36" si="9">$B$2*AS35/1000</f>
        <v>33.799999999999997</v>
      </c>
      <c r="AX35" s="62"/>
      <c r="AZ35" s="31" t="s">
        <v>42</v>
      </c>
      <c r="BA35" s="32" t="s">
        <v>14</v>
      </c>
      <c r="BB35" s="32">
        <v>338</v>
      </c>
      <c r="BC35" s="32">
        <v>338</v>
      </c>
      <c r="BD35" s="33">
        <v>338</v>
      </c>
      <c r="BE35" s="55">
        <v>67</v>
      </c>
      <c r="BF35" s="56">
        <f t="shared" ref="BF35:BF36" si="10">$B$2*BB35/1000</f>
        <v>33.799999999999997</v>
      </c>
      <c r="BG35" s="62"/>
    </row>
    <row r="36" spans="1:59" x14ac:dyDescent="0.3">
      <c r="A36" s="34" t="s">
        <v>6</v>
      </c>
      <c r="B36" s="18" t="s">
        <v>14</v>
      </c>
      <c r="C36" s="18">
        <v>250</v>
      </c>
      <c r="D36" s="18"/>
      <c r="E36" s="35">
        <v>500</v>
      </c>
      <c r="F36" s="55">
        <v>89</v>
      </c>
      <c r="G36" s="56">
        <f t="shared" si="4"/>
        <v>25</v>
      </c>
      <c r="I36" s="34" t="s">
        <v>6</v>
      </c>
      <c r="J36" s="18" t="s">
        <v>14</v>
      </c>
      <c r="K36" s="18">
        <v>250</v>
      </c>
      <c r="L36" s="18"/>
      <c r="M36" s="35">
        <v>500</v>
      </c>
      <c r="N36" s="55">
        <v>89</v>
      </c>
      <c r="O36" s="56">
        <f t="shared" si="5"/>
        <v>25</v>
      </c>
      <c r="Q36" s="34" t="s">
        <v>6</v>
      </c>
      <c r="R36" s="18" t="s">
        <v>14</v>
      </c>
      <c r="S36" s="18">
        <v>250</v>
      </c>
      <c r="T36" s="18"/>
      <c r="U36" s="35">
        <v>500</v>
      </c>
      <c r="V36" s="55">
        <v>89</v>
      </c>
      <c r="W36" s="56">
        <f t="shared" si="6"/>
        <v>25</v>
      </c>
      <c r="X36" s="59"/>
      <c r="Z36" s="34" t="s">
        <v>6</v>
      </c>
      <c r="AA36" s="18" t="s">
        <v>14</v>
      </c>
      <c r="AB36" s="18">
        <v>250</v>
      </c>
      <c r="AC36" s="18"/>
      <c r="AD36" s="35">
        <v>500</v>
      </c>
      <c r="AE36" s="55">
        <v>89</v>
      </c>
      <c r="AF36" s="56">
        <f t="shared" si="7"/>
        <v>25</v>
      </c>
      <c r="AH36" s="34" t="s">
        <v>6</v>
      </c>
      <c r="AI36" s="18" t="s">
        <v>14</v>
      </c>
      <c r="AJ36" s="18">
        <v>250</v>
      </c>
      <c r="AK36" s="18"/>
      <c r="AL36" s="35">
        <v>500</v>
      </c>
      <c r="AM36" s="55">
        <v>89</v>
      </c>
      <c r="AN36" s="56">
        <f t="shared" si="8"/>
        <v>25</v>
      </c>
      <c r="AO36" s="59"/>
      <c r="AQ36" s="34" t="s">
        <v>6</v>
      </c>
      <c r="AR36" s="18" t="s">
        <v>14</v>
      </c>
      <c r="AS36" s="18">
        <v>250</v>
      </c>
      <c r="AT36" s="18"/>
      <c r="AU36" s="35">
        <v>500</v>
      </c>
      <c r="AV36" s="55">
        <v>89</v>
      </c>
      <c r="AW36" s="56">
        <f t="shared" si="9"/>
        <v>25</v>
      </c>
      <c r="AZ36" s="34" t="s">
        <v>6</v>
      </c>
      <c r="BA36" s="18" t="s">
        <v>14</v>
      </c>
      <c r="BB36" s="18">
        <v>250</v>
      </c>
      <c r="BC36" s="18"/>
      <c r="BD36" s="35">
        <v>500</v>
      </c>
      <c r="BE36" s="55">
        <v>89</v>
      </c>
      <c r="BF36" s="56">
        <f t="shared" si="10"/>
        <v>25</v>
      </c>
    </row>
    <row r="37" spans="1:59" ht="15" thickBot="1" x14ac:dyDescent="0.35">
      <c r="A37" s="36" t="s">
        <v>7</v>
      </c>
      <c r="B37" s="37" t="s">
        <v>13</v>
      </c>
      <c r="C37" s="37">
        <v>1</v>
      </c>
      <c r="D37" s="37">
        <v>2</v>
      </c>
      <c r="E37" s="38"/>
      <c r="F37" s="55">
        <v>600</v>
      </c>
      <c r="G37" s="56">
        <f>$B$2*C37</f>
        <v>100</v>
      </c>
      <c r="I37" s="36" t="s">
        <v>7</v>
      </c>
      <c r="J37" s="37" t="s">
        <v>13</v>
      </c>
      <c r="K37" s="37">
        <v>1</v>
      </c>
      <c r="L37" s="37">
        <v>2</v>
      </c>
      <c r="M37" s="38"/>
      <c r="N37" s="55">
        <v>600</v>
      </c>
      <c r="O37" s="56">
        <f>$B$2*K37</f>
        <v>100</v>
      </c>
      <c r="Q37" s="36" t="s">
        <v>7</v>
      </c>
      <c r="R37" s="37" t="s">
        <v>13</v>
      </c>
      <c r="S37" s="37">
        <v>1</v>
      </c>
      <c r="T37" s="37">
        <v>2</v>
      </c>
      <c r="U37" s="38"/>
      <c r="V37" s="55">
        <v>600</v>
      </c>
      <c r="W37" s="56">
        <f>$B$2*S37</f>
        <v>100</v>
      </c>
      <c r="Z37" s="36" t="s">
        <v>7</v>
      </c>
      <c r="AA37" s="37" t="s">
        <v>13</v>
      </c>
      <c r="AB37" s="37">
        <v>1</v>
      </c>
      <c r="AC37" s="37">
        <v>2</v>
      </c>
      <c r="AD37" s="38"/>
      <c r="AE37" s="55">
        <v>600</v>
      </c>
      <c r="AF37" s="56">
        <f>$B$2*AB37</f>
        <v>100</v>
      </c>
      <c r="AH37" s="36" t="s">
        <v>7</v>
      </c>
      <c r="AI37" s="37" t="s">
        <v>13</v>
      </c>
      <c r="AJ37" s="37">
        <v>1</v>
      </c>
      <c r="AK37" s="37">
        <v>2</v>
      </c>
      <c r="AL37" s="38"/>
      <c r="AM37" s="55">
        <v>600</v>
      </c>
      <c r="AN37" s="56">
        <f>$B$2*AJ37</f>
        <v>100</v>
      </c>
      <c r="AQ37" s="36" t="s">
        <v>7</v>
      </c>
      <c r="AR37" s="37" t="s">
        <v>13</v>
      </c>
      <c r="AS37" s="37">
        <v>1</v>
      </c>
      <c r="AT37" s="37">
        <v>2</v>
      </c>
      <c r="AU37" s="38"/>
      <c r="AV37" s="55">
        <v>600</v>
      </c>
      <c r="AW37" s="56">
        <f>$B$2*AS37</f>
        <v>100</v>
      </c>
      <c r="AZ37" s="36" t="s">
        <v>7</v>
      </c>
      <c r="BA37" s="37" t="s">
        <v>13</v>
      </c>
      <c r="BB37" s="37">
        <v>1</v>
      </c>
      <c r="BC37" s="37">
        <v>2</v>
      </c>
      <c r="BD37" s="38"/>
      <c r="BE37" s="55">
        <v>600</v>
      </c>
      <c r="BF37" s="56">
        <f>$B$2*BB37</f>
        <v>100</v>
      </c>
    </row>
    <row r="38" spans="1:59" x14ac:dyDescent="0.3">
      <c r="A38" s="39" t="s">
        <v>53</v>
      </c>
      <c r="B38" s="40" t="s">
        <v>14</v>
      </c>
      <c r="C38" s="40">
        <v>60</v>
      </c>
      <c r="D38" s="40">
        <v>60</v>
      </c>
      <c r="E38" s="41">
        <v>60</v>
      </c>
      <c r="F38" s="55">
        <v>67</v>
      </c>
      <c r="G38" s="56">
        <f t="shared" ref="G38:G40" si="11">$B$2*C38/1000</f>
        <v>6</v>
      </c>
      <c r="I38" s="39" t="s">
        <v>53</v>
      </c>
      <c r="J38" s="40" t="s">
        <v>14</v>
      </c>
      <c r="K38" s="40">
        <v>60</v>
      </c>
      <c r="L38" s="40">
        <v>60</v>
      </c>
      <c r="M38" s="41">
        <v>60</v>
      </c>
      <c r="N38" s="55">
        <v>67</v>
      </c>
      <c r="O38" s="56">
        <f t="shared" ref="O38:O40" si="12">$B$2*K38/1000</f>
        <v>6</v>
      </c>
      <c r="Q38" s="39" t="s">
        <v>53</v>
      </c>
      <c r="R38" s="40" t="s">
        <v>14</v>
      </c>
      <c r="S38" s="40">
        <v>60</v>
      </c>
      <c r="T38" s="40">
        <v>60</v>
      </c>
      <c r="U38" s="41">
        <v>60</v>
      </c>
      <c r="V38" s="55">
        <v>67</v>
      </c>
      <c r="W38" s="56">
        <f t="shared" ref="W38:W40" si="13">$B$2*S38/1000</f>
        <v>6</v>
      </c>
      <c r="Z38" s="39" t="s">
        <v>53</v>
      </c>
      <c r="AA38" s="40" t="s">
        <v>14</v>
      </c>
      <c r="AB38" s="40">
        <v>60</v>
      </c>
      <c r="AC38" s="40">
        <v>60</v>
      </c>
      <c r="AD38" s="41">
        <v>60</v>
      </c>
      <c r="AE38" s="55">
        <v>67</v>
      </c>
      <c r="AF38" s="56">
        <f t="shared" ref="AF38:AF40" si="14">$B$2*AB38/1000</f>
        <v>6</v>
      </c>
      <c r="AH38" s="39" t="s">
        <v>53</v>
      </c>
      <c r="AI38" s="40" t="s">
        <v>14</v>
      </c>
      <c r="AJ38" s="40">
        <v>60</v>
      </c>
      <c r="AK38" s="40">
        <v>60</v>
      </c>
      <c r="AL38" s="41">
        <v>60</v>
      </c>
      <c r="AM38" s="55">
        <v>67</v>
      </c>
      <c r="AN38" s="56">
        <f t="shared" ref="AN38:AN40" si="15">$B$2*AJ38/1000</f>
        <v>6</v>
      </c>
      <c r="AQ38" s="39" t="s">
        <v>53</v>
      </c>
      <c r="AR38" s="40" t="s">
        <v>14</v>
      </c>
      <c r="AS38" s="40">
        <v>60</v>
      </c>
      <c r="AT38" s="40">
        <v>60</v>
      </c>
      <c r="AU38" s="41">
        <v>60</v>
      </c>
      <c r="AV38" s="55">
        <v>67</v>
      </c>
      <c r="AW38" s="56">
        <f t="shared" ref="AW38:AW40" si="16">$B$2*AS38/1000</f>
        <v>6</v>
      </c>
      <c r="AZ38" s="39" t="s">
        <v>53</v>
      </c>
      <c r="BA38" s="40" t="s">
        <v>14</v>
      </c>
      <c r="BB38" s="40">
        <v>60</v>
      </c>
      <c r="BC38" s="40">
        <v>60</v>
      </c>
      <c r="BD38" s="41">
        <v>60</v>
      </c>
      <c r="BE38" s="55">
        <v>67</v>
      </c>
      <c r="BF38" s="56">
        <f t="shared" ref="BF38:BF40" si="17">$B$2*BB38/1000</f>
        <v>6</v>
      </c>
    </row>
    <row r="39" spans="1:59" x14ac:dyDescent="0.3">
      <c r="A39" s="42" t="s">
        <v>60</v>
      </c>
      <c r="B39" s="17" t="s">
        <v>14</v>
      </c>
      <c r="C39" s="17">
        <v>6</v>
      </c>
      <c r="D39" s="17">
        <v>6</v>
      </c>
      <c r="E39" s="43">
        <v>6</v>
      </c>
      <c r="F39" s="55">
        <v>87</v>
      </c>
      <c r="G39" s="56">
        <f t="shared" si="11"/>
        <v>0.6</v>
      </c>
      <c r="I39" s="42" t="s">
        <v>60</v>
      </c>
      <c r="J39" s="17" t="s">
        <v>14</v>
      </c>
      <c r="K39" s="17">
        <v>6</v>
      </c>
      <c r="L39" s="17">
        <v>6</v>
      </c>
      <c r="M39" s="43">
        <v>6</v>
      </c>
      <c r="N39" s="55">
        <v>87</v>
      </c>
      <c r="O39" s="56">
        <f t="shared" si="12"/>
        <v>0.6</v>
      </c>
      <c r="Q39" s="42" t="s">
        <v>60</v>
      </c>
      <c r="R39" s="17" t="s">
        <v>14</v>
      </c>
      <c r="S39" s="17">
        <v>6</v>
      </c>
      <c r="T39" s="17">
        <v>6</v>
      </c>
      <c r="U39" s="43">
        <v>6</v>
      </c>
      <c r="V39" s="55">
        <v>87</v>
      </c>
      <c r="W39" s="56">
        <f t="shared" si="13"/>
        <v>0.6</v>
      </c>
      <c r="Z39" s="42" t="s">
        <v>60</v>
      </c>
      <c r="AA39" s="17" t="s">
        <v>14</v>
      </c>
      <c r="AB39" s="17">
        <v>6</v>
      </c>
      <c r="AC39" s="17">
        <v>6</v>
      </c>
      <c r="AD39" s="43">
        <v>6</v>
      </c>
      <c r="AE39" s="55">
        <v>87</v>
      </c>
      <c r="AF39" s="56">
        <f t="shared" si="14"/>
        <v>0.6</v>
      </c>
      <c r="AH39" s="42" t="s">
        <v>60</v>
      </c>
      <c r="AI39" s="17" t="s">
        <v>14</v>
      </c>
      <c r="AJ39" s="17">
        <v>6</v>
      </c>
      <c r="AK39" s="17">
        <v>6</v>
      </c>
      <c r="AL39" s="43">
        <v>6</v>
      </c>
      <c r="AM39" s="55">
        <v>87</v>
      </c>
      <c r="AN39" s="56">
        <f t="shared" si="15"/>
        <v>0.6</v>
      </c>
      <c r="AQ39" s="42" t="s">
        <v>60</v>
      </c>
      <c r="AR39" s="17" t="s">
        <v>14</v>
      </c>
      <c r="AS39" s="17">
        <v>6</v>
      </c>
      <c r="AT39" s="17">
        <v>6</v>
      </c>
      <c r="AU39" s="43">
        <v>6</v>
      </c>
      <c r="AV39" s="55">
        <v>87</v>
      </c>
      <c r="AW39" s="56">
        <f t="shared" si="16"/>
        <v>0.6</v>
      </c>
      <c r="AZ39" s="42" t="s">
        <v>60</v>
      </c>
      <c r="BA39" s="17" t="s">
        <v>14</v>
      </c>
      <c r="BB39" s="17">
        <v>6</v>
      </c>
      <c r="BC39" s="17">
        <v>6</v>
      </c>
      <c r="BD39" s="43">
        <v>6</v>
      </c>
      <c r="BE39" s="55">
        <v>87</v>
      </c>
      <c r="BF39" s="56">
        <f t="shared" si="17"/>
        <v>0.6</v>
      </c>
    </row>
    <row r="40" spans="1:59" ht="15" thickBot="1" x14ac:dyDescent="0.35">
      <c r="A40" s="44" t="s">
        <v>8</v>
      </c>
      <c r="B40" s="45" t="s">
        <v>14</v>
      </c>
      <c r="C40" s="45">
        <v>25</v>
      </c>
      <c r="D40" s="45">
        <v>25</v>
      </c>
      <c r="E40" s="46">
        <v>25</v>
      </c>
      <c r="F40" s="55">
        <v>54</v>
      </c>
      <c r="G40" s="56">
        <f t="shared" si="11"/>
        <v>2.5</v>
      </c>
      <c r="I40" s="44" t="s">
        <v>8</v>
      </c>
      <c r="J40" s="45" t="s">
        <v>14</v>
      </c>
      <c r="K40" s="45">
        <v>25</v>
      </c>
      <c r="L40" s="45">
        <v>25</v>
      </c>
      <c r="M40" s="46">
        <v>25</v>
      </c>
      <c r="N40" s="55">
        <v>54</v>
      </c>
      <c r="O40" s="56">
        <f t="shared" si="12"/>
        <v>2.5</v>
      </c>
      <c r="Q40" s="44" t="s">
        <v>8</v>
      </c>
      <c r="R40" s="45" t="s">
        <v>14</v>
      </c>
      <c r="S40" s="45">
        <v>25</v>
      </c>
      <c r="T40" s="45">
        <v>25</v>
      </c>
      <c r="U40" s="46">
        <v>25</v>
      </c>
      <c r="V40" s="55">
        <v>54</v>
      </c>
      <c r="W40" s="56">
        <f t="shared" si="13"/>
        <v>2.5</v>
      </c>
      <c r="Z40" s="44" t="s">
        <v>8</v>
      </c>
      <c r="AA40" s="45" t="s">
        <v>14</v>
      </c>
      <c r="AB40" s="45">
        <v>25</v>
      </c>
      <c r="AC40" s="45">
        <v>25</v>
      </c>
      <c r="AD40" s="46">
        <v>25</v>
      </c>
      <c r="AE40" s="55">
        <v>54</v>
      </c>
      <c r="AF40" s="56">
        <f t="shared" si="14"/>
        <v>2.5</v>
      </c>
      <c r="AH40" s="44" t="s">
        <v>8</v>
      </c>
      <c r="AI40" s="45" t="s">
        <v>14</v>
      </c>
      <c r="AJ40" s="45">
        <v>25</v>
      </c>
      <c r="AK40" s="45">
        <v>25</v>
      </c>
      <c r="AL40" s="46">
        <v>25</v>
      </c>
      <c r="AM40" s="55">
        <v>54</v>
      </c>
      <c r="AN40" s="56">
        <f t="shared" si="15"/>
        <v>2.5</v>
      </c>
      <c r="AQ40" s="44" t="s">
        <v>8</v>
      </c>
      <c r="AR40" s="45" t="s">
        <v>14</v>
      </c>
      <c r="AS40" s="45">
        <v>25</v>
      </c>
      <c r="AT40" s="45">
        <v>25</v>
      </c>
      <c r="AU40" s="46">
        <v>25</v>
      </c>
      <c r="AV40" s="55">
        <v>54</v>
      </c>
      <c r="AW40" s="56">
        <f t="shared" si="16"/>
        <v>2.5</v>
      </c>
      <c r="AZ40" s="44" t="s">
        <v>8</v>
      </c>
      <c r="BA40" s="45" t="s">
        <v>14</v>
      </c>
      <c r="BB40" s="45">
        <v>25</v>
      </c>
      <c r="BC40" s="45">
        <v>25</v>
      </c>
      <c r="BD40" s="46">
        <v>25</v>
      </c>
      <c r="BE40" s="55">
        <v>54</v>
      </c>
      <c r="BF40" s="56">
        <f t="shared" si="17"/>
        <v>2.5</v>
      </c>
    </row>
    <row r="43" spans="1:59" s="63" customFormat="1" ht="31.2" customHeight="1" x14ac:dyDescent="0.3">
      <c r="A43" s="57" t="s">
        <v>48</v>
      </c>
      <c r="B43" s="57"/>
      <c r="C43" s="57"/>
      <c r="D43" s="57"/>
      <c r="E43" s="57"/>
      <c r="F43" s="57"/>
      <c r="G43" s="57"/>
      <c r="I43" s="57" t="s">
        <v>49</v>
      </c>
      <c r="J43" s="57"/>
      <c r="K43" s="57"/>
      <c r="L43" s="57"/>
      <c r="M43" s="57"/>
      <c r="N43" s="57"/>
      <c r="O43" s="57"/>
      <c r="Q43" s="57" t="s">
        <v>50</v>
      </c>
      <c r="R43" s="57"/>
      <c r="S43" s="57"/>
      <c r="T43" s="57"/>
      <c r="U43" s="57"/>
      <c r="V43" s="57"/>
      <c r="W43" s="57"/>
      <c r="Z43" s="57" t="s">
        <v>51</v>
      </c>
      <c r="AA43" s="57"/>
      <c r="AB43" s="57"/>
      <c r="AC43" s="57"/>
      <c r="AD43" s="57"/>
      <c r="AE43" s="57"/>
      <c r="AF43" s="57"/>
    </row>
    <row r="44" spans="1:59" ht="15.6" x14ac:dyDescent="0.3">
      <c r="A44" s="1"/>
      <c r="I44" s="1"/>
      <c r="Q44" s="1"/>
    </row>
    <row r="45" spans="1:59" ht="14.4" customHeight="1" x14ac:dyDescent="0.3">
      <c r="A45" s="2" t="s">
        <v>0</v>
      </c>
      <c r="B45" s="2" t="s">
        <v>1</v>
      </c>
      <c r="C45" s="2" t="s">
        <v>15</v>
      </c>
      <c r="D45" s="2"/>
      <c r="E45" s="2"/>
      <c r="F45" s="49" t="s">
        <v>16</v>
      </c>
      <c r="G45" s="47" t="s">
        <v>36</v>
      </c>
      <c r="I45" s="2" t="s">
        <v>0</v>
      </c>
      <c r="J45" s="2" t="s">
        <v>1</v>
      </c>
      <c r="K45" s="2" t="s">
        <v>15</v>
      </c>
      <c r="L45" s="2"/>
      <c r="M45" s="2"/>
      <c r="N45" s="49" t="s">
        <v>16</v>
      </c>
      <c r="O45" s="47" t="s">
        <v>36</v>
      </c>
      <c r="Q45" s="2" t="s">
        <v>0</v>
      </c>
      <c r="R45" s="2" t="s">
        <v>1</v>
      </c>
      <c r="S45" s="2" t="s">
        <v>15</v>
      </c>
      <c r="T45" s="2"/>
      <c r="U45" s="2"/>
      <c r="V45" s="49" t="s">
        <v>16</v>
      </c>
      <c r="W45" s="47" t="s">
        <v>36</v>
      </c>
    </row>
    <row r="46" spans="1:59" x14ac:dyDescent="0.3">
      <c r="A46" s="2"/>
      <c r="B46" s="2"/>
      <c r="C46" s="2"/>
      <c r="D46" s="2"/>
      <c r="E46" s="2"/>
      <c r="F46" s="50">
        <f ca="1">TODAY()</f>
        <v>44677</v>
      </c>
      <c r="G46" s="47"/>
      <c r="I46" s="2"/>
      <c r="J46" s="2"/>
      <c r="K46" s="2"/>
      <c r="L46" s="2"/>
      <c r="M46" s="2"/>
      <c r="N46" s="50">
        <f ca="1">TODAY()</f>
        <v>44677</v>
      </c>
      <c r="O46" s="47"/>
      <c r="Q46" s="2"/>
      <c r="R46" s="2"/>
      <c r="S46" s="2"/>
      <c r="T46" s="2"/>
      <c r="U46" s="2"/>
      <c r="V46" s="50">
        <f ca="1">TODAY()</f>
        <v>44677</v>
      </c>
      <c r="W46" s="47"/>
    </row>
    <row r="47" spans="1:59" ht="15" thickBot="1" x14ac:dyDescent="0.35">
      <c r="A47" s="5"/>
      <c r="B47" s="5"/>
      <c r="C47" s="6" t="s">
        <v>2</v>
      </c>
      <c r="D47" s="6" t="s">
        <v>3</v>
      </c>
      <c r="E47" s="6" t="s">
        <v>4</v>
      </c>
      <c r="F47" s="51" t="s">
        <v>37</v>
      </c>
      <c r="G47" s="48" t="s">
        <v>37</v>
      </c>
      <c r="I47" s="5"/>
      <c r="J47" s="5"/>
      <c r="K47" s="6" t="s">
        <v>2</v>
      </c>
      <c r="L47" s="6" t="s">
        <v>3</v>
      </c>
      <c r="M47" s="6" t="s">
        <v>4</v>
      </c>
      <c r="N47" s="51" t="s">
        <v>37</v>
      </c>
      <c r="O47" s="48" t="s">
        <v>37</v>
      </c>
      <c r="Q47" s="5"/>
      <c r="R47" s="5"/>
      <c r="S47" s="6" t="s">
        <v>2</v>
      </c>
      <c r="T47" s="6" t="s">
        <v>3</v>
      </c>
      <c r="U47" s="6" t="s">
        <v>4</v>
      </c>
      <c r="V47" s="51" t="s">
        <v>37</v>
      </c>
      <c r="W47" s="48" t="s">
        <v>37</v>
      </c>
    </row>
    <row r="48" spans="1:59" ht="26.4" x14ac:dyDescent="0.3">
      <c r="A48" s="21" t="s">
        <v>11</v>
      </c>
      <c r="B48" s="22" t="s">
        <v>14</v>
      </c>
      <c r="C48" s="22">
        <v>300</v>
      </c>
      <c r="D48" s="22">
        <v>300</v>
      </c>
      <c r="E48" s="23">
        <v>300</v>
      </c>
      <c r="F48" s="55">
        <v>50</v>
      </c>
      <c r="G48" s="56">
        <f>$B$2*C48/1000</f>
        <v>30</v>
      </c>
      <c r="I48" s="21" t="s">
        <v>11</v>
      </c>
      <c r="J48" s="22" t="s">
        <v>14</v>
      </c>
      <c r="K48" s="22">
        <v>300</v>
      </c>
      <c r="L48" s="22">
        <v>300</v>
      </c>
      <c r="M48" s="23">
        <v>300</v>
      </c>
      <c r="N48" s="55">
        <v>50</v>
      </c>
      <c r="O48" s="56">
        <f>$B$2*K48/1000</f>
        <v>30</v>
      </c>
      <c r="Q48" s="21" t="s">
        <v>11</v>
      </c>
      <c r="R48" s="22" t="s">
        <v>14</v>
      </c>
      <c r="S48" s="22">
        <v>300</v>
      </c>
      <c r="T48" s="22">
        <v>300</v>
      </c>
      <c r="U48" s="23">
        <v>300</v>
      </c>
      <c r="V48" s="55">
        <v>50</v>
      </c>
      <c r="W48" s="56">
        <f>$B$2*S48/1000</f>
        <v>30</v>
      </c>
    </row>
    <row r="49" spans="1:23" x14ac:dyDescent="0.3">
      <c r="A49" s="24" t="s">
        <v>9</v>
      </c>
      <c r="B49" s="16" t="s">
        <v>14</v>
      </c>
      <c r="C49" s="16">
        <v>165</v>
      </c>
      <c r="D49" s="16">
        <v>165</v>
      </c>
      <c r="E49" s="25">
        <v>165</v>
      </c>
      <c r="F49" s="55"/>
      <c r="G49" s="56"/>
      <c r="I49" s="24" t="s">
        <v>9</v>
      </c>
      <c r="J49" s="16" t="s">
        <v>14</v>
      </c>
      <c r="K49" s="16">
        <v>165</v>
      </c>
      <c r="L49" s="16">
        <v>165</v>
      </c>
      <c r="M49" s="25">
        <v>165</v>
      </c>
      <c r="N49" s="55"/>
      <c r="O49" s="56"/>
      <c r="Q49" s="24" t="s">
        <v>9</v>
      </c>
      <c r="R49" s="16" t="s">
        <v>14</v>
      </c>
      <c r="S49" s="16">
        <v>165</v>
      </c>
      <c r="T49" s="16">
        <v>165</v>
      </c>
      <c r="U49" s="25">
        <v>165</v>
      </c>
      <c r="V49" s="55"/>
      <c r="W49" s="56"/>
    </row>
    <row r="50" spans="1:23" x14ac:dyDescent="0.3">
      <c r="A50" s="24" t="s">
        <v>10</v>
      </c>
      <c r="B50" s="16" t="s">
        <v>14</v>
      </c>
      <c r="C50" s="16">
        <v>165</v>
      </c>
      <c r="D50" s="16">
        <v>165</v>
      </c>
      <c r="E50" s="25">
        <v>165</v>
      </c>
      <c r="F50" s="55"/>
      <c r="G50" s="56"/>
      <c r="I50" s="24" t="s">
        <v>10</v>
      </c>
      <c r="J50" s="16" t="s">
        <v>14</v>
      </c>
      <c r="K50" s="16">
        <v>165</v>
      </c>
      <c r="L50" s="16">
        <v>165</v>
      </c>
      <c r="M50" s="25">
        <v>165</v>
      </c>
      <c r="N50" s="55"/>
      <c r="O50" s="56"/>
      <c r="Q50" s="24" t="s">
        <v>10</v>
      </c>
      <c r="R50" s="16" t="s">
        <v>14</v>
      </c>
      <c r="S50" s="16">
        <v>165</v>
      </c>
      <c r="T50" s="16">
        <v>165</v>
      </c>
      <c r="U50" s="25">
        <v>165</v>
      </c>
      <c r="V50" s="55"/>
      <c r="W50" s="56"/>
    </row>
    <row r="51" spans="1:23" x14ac:dyDescent="0.3">
      <c r="A51" s="26" t="s">
        <v>52</v>
      </c>
      <c r="B51" s="16" t="s">
        <v>14</v>
      </c>
      <c r="C51" s="16">
        <v>50</v>
      </c>
      <c r="D51" s="16">
        <v>50</v>
      </c>
      <c r="E51" s="25">
        <v>50</v>
      </c>
      <c r="F51" s="55">
        <v>50</v>
      </c>
      <c r="G51" s="56">
        <f t="shared" ref="G51" si="18">$B$2*C51/1000</f>
        <v>5</v>
      </c>
      <c r="I51" s="26" t="s">
        <v>52</v>
      </c>
      <c r="J51" s="16" t="s">
        <v>14</v>
      </c>
      <c r="K51" s="16">
        <v>50</v>
      </c>
      <c r="L51" s="16">
        <v>50</v>
      </c>
      <c r="M51" s="25">
        <v>50</v>
      </c>
      <c r="N51" s="55">
        <v>50</v>
      </c>
      <c r="O51" s="56">
        <f t="shared" ref="O51" si="19">$B$2*K51/1000</f>
        <v>5</v>
      </c>
      <c r="Q51" s="26" t="s">
        <v>52</v>
      </c>
      <c r="R51" s="16" t="s">
        <v>14</v>
      </c>
      <c r="S51" s="16">
        <v>50</v>
      </c>
      <c r="T51" s="16">
        <v>50</v>
      </c>
      <c r="U51" s="25">
        <v>50</v>
      </c>
      <c r="V51" s="55">
        <v>50</v>
      </c>
      <c r="W51" s="56">
        <f t="shared" ref="W51" si="20">$B$2*S51/1000</f>
        <v>5</v>
      </c>
    </row>
    <row r="52" spans="1:23" ht="15" thickBot="1" x14ac:dyDescent="0.35">
      <c r="A52" s="27" t="s">
        <v>12</v>
      </c>
      <c r="B52" s="28" t="s">
        <v>14</v>
      </c>
      <c r="C52" s="28">
        <v>40</v>
      </c>
      <c r="D52" s="28">
        <v>40</v>
      </c>
      <c r="E52" s="29">
        <v>40</v>
      </c>
      <c r="F52" s="55"/>
      <c r="G52" s="56"/>
      <c r="I52" s="27" t="s">
        <v>12</v>
      </c>
      <c r="J52" s="28" t="s">
        <v>14</v>
      </c>
      <c r="K52" s="28">
        <v>40</v>
      </c>
      <c r="L52" s="28">
        <v>40</v>
      </c>
      <c r="M52" s="29">
        <v>40</v>
      </c>
      <c r="N52" s="55"/>
      <c r="O52" s="56"/>
      <c r="Q52" s="27" t="s">
        <v>12</v>
      </c>
      <c r="R52" s="28" t="s">
        <v>14</v>
      </c>
      <c r="S52" s="28">
        <v>40</v>
      </c>
      <c r="T52" s="28">
        <v>40</v>
      </c>
      <c r="U52" s="29">
        <v>40</v>
      </c>
      <c r="V52" s="55"/>
      <c r="W52" s="56"/>
    </row>
    <row r="53" spans="1:23" x14ac:dyDescent="0.3">
      <c r="A53" s="31" t="s">
        <v>5</v>
      </c>
      <c r="B53" s="32" t="s">
        <v>14</v>
      </c>
      <c r="C53" s="32">
        <v>338</v>
      </c>
      <c r="D53" s="32">
        <v>338</v>
      </c>
      <c r="E53" s="33">
        <v>338</v>
      </c>
      <c r="F53" s="55">
        <v>98</v>
      </c>
      <c r="G53" s="56">
        <f>$B$2*C53/1000*2</f>
        <v>67.599999999999994</v>
      </c>
      <c r="I53" s="31" t="s">
        <v>5</v>
      </c>
      <c r="J53" s="32" t="s">
        <v>14</v>
      </c>
      <c r="K53" s="32">
        <v>338</v>
      </c>
      <c r="L53" s="32">
        <v>338</v>
      </c>
      <c r="M53" s="33">
        <v>338</v>
      </c>
      <c r="N53" s="55"/>
      <c r="O53" s="56"/>
      <c r="Q53" s="31" t="s">
        <v>5</v>
      </c>
      <c r="R53" s="32" t="s">
        <v>14</v>
      </c>
      <c r="S53" s="32">
        <v>338</v>
      </c>
      <c r="T53" s="32">
        <v>338</v>
      </c>
      <c r="U53" s="33">
        <v>338</v>
      </c>
      <c r="V53" s="55"/>
      <c r="W53" s="56"/>
    </row>
    <row r="54" spans="1:23" x14ac:dyDescent="0.3">
      <c r="A54" s="34" t="s">
        <v>6</v>
      </c>
      <c r="B54" s="18" t="s">
        <v>14</v>
      </c>
      <c r="C54" s="18">
        <v>250</v>
      </c>
      <c r="D54" s="18"/>
      <c r="E54" s="35">
        <v>500</v>
      </c>
      <c r="F54" s="55"/>
      <c r="G54" s="56"/>
      <c r="I54" s="34" t="s">
        <v>6</v>
      </c>
      <c r="J54" s="18" t="s">
        <v>14</v>
      </c>
      <c r="K54" s="18">
        <v>250</v>
      </c>
      <c r="L54" s="18"/>
      <c r="M54" s="35">
        <v>500</v>
      </c>
      <c r="N54" s="55">
        <v>786</v>
      </c>
      <c r="O54" s="56">
        <f>$B$2*K54/1000*4</f>
        <v>100</v>
      </c>
      <c r="Q54" s="34" t="s">
        <v>6</v>
      </c>
      <c r="R54" s="18" t="s">
        <v>14</v>
      </c>
      <c r="S54" s="18">
        <v>250</v>
      </c>
      <c r="T54" s="18"/>
      <c r="U54" s="35">
        <v>500</v>
      </c>
      <c r="V54" s="55"/>
      <c r="W54" s="56"/>
    </row>
    <row r="55" spans="1:23" ht="15" thickBot="1" x14ac:dyDescent="0.35">
      <c r="A55" s="36" t="s">
        <v>7</v>
      </c>
      <c r="B55" s="37" t="s">
        <v>13</v>
      </c>
      <c r="C55" s="37">
        <v>1</v>
      </c>
      <c r="D55" s="37">
        <v>2</v>
      </c>
      <c r="E55" s="38"/>
      <c r="F55" s="55"/>
      <c r="G55" s="56"/>
      <c r="I55" s="36" t="s">
        <v>7</v>
      </c>
      <c r="J55" s="37" t="s">
        <v>13</v>
      </c>
      <c r="K55" s="37">
        <v>1</v>
      </c>
      <c r="L55" s="37">
        <v>2</v>
      </c>
      <c r="M55" s="38"/>
      <c r="N55" s="55"/>
      <c r="O55" s="56"/>
      <c r="Q55" s="36" t="s">
        <v>7</v>
      </c>
      <c r="R55" s="37" t="s">
        <v>13</v>
      </c>
      <c r="S55" s="37">
        <v>1</v>
      </c>
      <c r="T55" s="37">
        <v>2</v>
      </c>
      <c r="U55" s="38"/>
      <c r="V55" s="55">
        <v>564</v>
      </c>
      <c r="W55" s="56">
        <f>$B$2*S55*4</f>
        <v>400</v>
      </c>
    </row>
    <row r="56" spans="1:23" x14ac:dyDescent="0.3">
      <c r="A56" s="39" t="s">
        <v>53</v>
      </c>
      <c r="B56" s="40" t="s">
        <v>14</v>
      </c>
      <c r="C56" s="40">
        <v>60</v>
      </c>
      <c r="D56" s="40">
        <v>60</v>
      </c>
      <c r="E56" s="41">
        <v>60</v>
      </c>
      <c r="F56" s="55">
        <v>67</v>
      </c>
      <c r="G56" s="56">
        <f t="shared" ref="G56:G58" si="21">$B$2*C56/1000</f>
        <v>6</v>
      </c>
      <c r="I56" s="39" t="s">
        <v>53</v>
      </c>
      <c r="J56" s="40" t="s">
        <v>14</v>
      </c>
      <c r="K56" s="40">
        <v>60</v>
      </c>
      <c r="L56" s="40">
        <v>60</v>
      </c>
      <c r="M56" s="41">
        <v>60</v>
      </c>
      <c r="N56" s="55">
        <v>67</v>
      </c>
      <c r="O56" s="56">
        <f t="shared" ref="O56:O58" si="22">$B$2*K56/1000</f>
        <v>6</v>
      </c>
      <c r="Q56" s="39" t="s">
        <v>53</v>
      </c>
      <c r="R56" s="40" t="s">
        <v>14</v>
      </c>
      <c r="S56" s="40">
        <v>60</v>
      </c>
      <c r="T56" s="40">
        <v>60</v>
      </c>
      <c r="U56" s="41">
        <v>60</v>
      </c>
      <c r="V56" s="55">
        <v>67</v>
      </c>
      <c r="W56" s="56">
        <f t="shared" ref="W56:W58" si="23">$B$2*S56/1000</f>
        <v>6</v>
      </c>
    </row>
    <row r="57" spans="1:23" x14ac:dyDescent="0.3">
      <c r="A57" s="42" t="s">
        <v>60</v>
      </c>
      <c r="B57" s="17" t="s">
        <v>14</v>
      </c>
      <c r="C57" s="17">
        <v>6</v>
      </c>
      <c r="D57" s="17">
        <v>6</v>
      </c>
      <c r="E57" s="43">
        <v>6</v>
      </c>
      <c r="F57" s="55">
        <v>87</v>
      </c>
      <c r="G57" s="56">
        <f t="shared" si="21"/>
        <v>0.6</v>
      </c>
      <c r="I57" s="42" t="s">
        <v>60</v>
      </c>
      <c r="J57" s="17" t="s">
        <v>14</v>
      </c>
      <c r="K57" s="17">
        <v>6</v>
      </c>
      <c r="L57" s="17">
        <v>6</v>
      </c>
      <c r="M57" s="43">
        <v>6</v>
      </c>
      <c r="N57" s="55">
        <v>87</v>
      </c>
      <c r="O57" s="56">
        <f t="shared" si="22"/>
        <v>0.6</v>
      </c>
      <c r="Q57" s="42" t="s">
        <v>60</v>
      </c>
      <c r="R57" s="17" t="s">
        <v>14</v>
      </c>
      <c r="S57" s="17">
        <v>6</v>
      </c>
      <c r="T57" s="17">
        <v>6</v>
      </c>
      <c r="U57" s="43">
        <v>6</v>
      </c>
      <c r="V57" s="55">
        <v>87</v>
      </c>
      <c r="W57" s="56">
        <f t="shared" si="23"/>
        <v>0.6</v>
      </c>
    </row>
    <row r="58" spans="1:23" ht="15" thickBot="1" x14ac:dyDescent="0.35">
      <c r="A58" s="44" t="s">
        <v>8</v>
      </c>
      <c r="B58" s="45" t="s">
        <v>14</v>
      </c>
      <c r="C58" s="45">
        <v>25</v>
      </c>
      <c r="D58" s="45">
        <v>25</v>
      </c>
      <c r="E58" s="46">
        <v>25</v>
      </c>
      <c r="F58" s="55">
        <v>54</v>
      </c>
      <c r="G58" s="56">
        <f t="shared" si="21"/>
        <v>2.5</v>
      </c>
      <c r="I58" s="44" t="s">
        <v>8</v>
      </c>
      <c r="J58" s="45" t="s">
        <v>14</v>
      </c>
      <c r="K58" s="45">
        <v>25</v>
      </c>
      <c r="L58" s="45">
        <v>25</v>
      </c>
      <c r="M58" s="46">
        <v>25</v>
      </c>
      <c r="N58" s="55">
        <v>54</v>
      </c>
      <c r="O58" s="56">
        <f t="shared" si="22"/>
        <v>2.5</v>
      </c>
      <c r="Q58" s="44" t="s">
        <v>8</v>
      </c>
      <c r="R58" s="45" t="s">
        <v>14</v>
      </c>
      <c r="S58" s="45">
        <v>25</v>
      </c>
      <c r="T58" s="45">
        <v>25</v>
      </c>
      <c r="U58" s="46">
        <v>25</v>
      </c>
      <c r="V58" s="55">
        <v>54</v>
      </c>
      <c r="W58" s="56">
        <f t="shared" si="23"/>
        <v>2.5</v>
      </c>
    </row>
    <row r="62" spans="1:23" ht="29.4" customHeight="1" x14ac:dyDescent="0.3">
      <c r="A62" s="57" t="s">
        <v>59</v>
      </c>
      <c r="B62" s="57"/>
      <c r="C62" s="57"/>
      <c r="D62" s="57"/>
      <c r="E62" s="57"/>
      <c r="F62" s="57"/>
      <c r="G62" s="57"/>
      <c r="I62" s="57" t="s">
        <v>64</v>
      </c>
      <c r="J62" s="57"/>
      <c r="K62" s="57"/>
      <c r="L62" s="57"/>
      <c r="M62" s="57"/>
      <c r="N62" s="57"/>
      <c r="O62" s="57"/>
    </row>
    <row r="63" spans="1:23" ht="15.6" x14ac:dyDescent="0.3">
      <c r="A63" s="1"/>
      <c r="I63" s="1"/>
    </row>
    <row r="64" spans="1:23" x14ac:dyDescent="0.3">
      <c r="A64" s="2" t="s">
        <v>0</v>
      </c>
      <c r="B64" s="2" t="s">
        <v>1</v>
      </c>
      <c r="C64" s="2" t="s">
        <v>15</v>
      </c>
      <c r="D64" s="2"/>
      <c r="E64" s="2"/>
      <c r="F64" s="49" t="s">
        <v>16</v>
      </c>
      <c r="G64" s="47" t="s">
        <v>36</v>
      </c>
      <c r="I64" s="2" t="s">
        <v>0</v>
      </c>
      <c r="J64" s="2" t="s">
        <v>1</v>
      </c>
      <c r="K64" s="2" t="s">
        <v>15</v>
      </c>
      <c r="L64" s="2"/>
      <c r="M64" s="2"/>
      <c r="N64" s="49" t="s">
        <v>16</v>
      </c>
      <c r="O64" s="47" t="s">
        <v>36</v>
      </c>
    </row>
    <row r="65" spans="1:16" x14ac:dyDescent="0.3">
      <c r="A65" s="2"/>
      <c r="B65" s="2"/>
      <c r="C65" s="2"/>
      <c r="D65" s="2"/>
      <c r="E65" s="2"/>
      <c r="F65" s="50">
        <f ca="1">TODAY()</f>
        <v>44677</v>
      </c>
      <c r="G65" s="47"/>
      <c r="I65" s="2"/>
      <c r="J65" s="2"/>
      <c r="K65" s="2"/>
      <c r="L65" s="2"/>
      <c r="M65" s="2"/>
      <c r="N65" s="50">
        <f ca="1">TODAY()</f>
        <v>44677</v>
      </c>
      <c r="O65" s="47"/>
    </row>
    <row r="66" spans="1:16" ht="15" thickBot="1" x14ac:dyDescent="0.35">
      <c r="A66" s="5"/>
      <c r="B66" s="5"/>
      <c r="C66" s="6" t="s">
        <v>2</v>
      </c>
      <c r="D66" s="6" t="s">
        <v>3</v>
      </c>
      <c r="E66" s="6" t="s">
        <v>4</v>
      </c>
      <c r="F66" s="51" t="s">
        <v>37</v>
      </c>
      <c r="G66" s="48" t="s">
        <v>37</v>
      </c>
      <c r="I66" s="5"/>
      <c r="J66" s="5"/>
      <c r="K66" s="6" t="s">
        <v>2</v>
      </c>
      <c r="L66" s="6" t="s">
        <v>3</v>
      </c>
      <c r="M66" s="6" t="s">
        <v>4</v>
      </c>
      <c r="N66" s="51" t="s">
        <v>37</v>
      </c>
      <c r="O66" s="48" t="s">
        <v>37</v>
      </c>
    </row>
    <row r="67" spans="1:16" ht="26.4" x14ac:dyDescent="0.3">
      <c r="A67" s="21" t="s">
        <v>11</v>
      </c>
      <c r="B67" s="22" t="s">
        <v>14</v>
      </c>
      <c r="C67" s="22">
        <v>300</v>
      </c>
      <c r="D67" s="22">
        <v>300</v>
      </c>
      <c r="E67" s="23">
        <v>300</v>
      </c>
      <c r="F67" s="55">
        <v>50</v>
      </c>
      <c r="G67" s="56">
        <f>$B$2*C67/1000</f>
        <v>30</v>
      </c>
      <c r="I67" s="21" t="s">
        <v>11</v>
      </c>
      <c r="J67" s="22" t="s">
        <v>14</v>
      </c>
      <c r="K67" s="22">
        <v>300</v>
      </c>
      <c r="L67" s="22">
        <v>300</v>
      </c>
      <c r="M67" s="23">
        <v>300</v>
      </c>
      <c r="N67" s="55">
        <v>50</v>
      </c>
      <c r="O67" s="56">
        <f>$B$2*K67/1000</f>
        <v>30</v>
      </c>
    </row>
    <row r="68" spans="1:16" x14ac:dyDescent="0.3">
      <c r="A68" s="24" t="s">
        <v>9</v>
      </c>
      <c r="B68" s="16" t="s">
        <v>14</v>
      </c>
      <c r="C68" s="16">
        <v>165</v>
      </c>
      <c r="D68" s="16">
        <v>165</v>
      </c>
      <c r="E68" s="25">
        <v>165</v>
      </c>
      <c r="F68" s="55"/>
      <c r="G68" s="56"/>
      <c r="I68" s="24" t="s">
        <v>9</v>
      </c>
      <c r="J68" s="16" t="s">
        <v>14</v>
      </c>
      <c r="K68" s="16">
        <v>165</v>
      </c>
      <c r="L68" s="16">
        <v>165</v>
      </c>
      <c r="M68" s="25">
        <v>165</v>
      </c>
      <c r="N68" s="55"/>
      <c r="O68" s="56"/>
    </row>
    <row r="69" spans="1:16" x14ac:dyDescent="0.3">
      <c r="A69" s="24" t="s">
        <v>10</v>
      </c>
      <c r="B69" s="16" t="s">
        <v>14</v>
      </c>
      <c r="C69" s="16">
        <v>165</v>
      </c>
      <c r="D69" s="16">
        <v>165</v>
      </c>
      <c r="E69" s="25">
        <v>165</v>
      </c>
      <c r="F69" s="55"/>
      <c r="G69" s="56"/>
      <c r="I69" s="24" t="s">
        <v>10</v>
      </c>
      <c r="J69" s="16" t="s">
        <v>14</v>
      </c>
      <c r="K69" s="16">
        <v>165</v>
      </c>
      <c r="L69" s="16">
        <v>165</v>
      </c>
      <c r="M69" s="25">
        <v>165</v>
      </c>
      <c r="N69" s="55"/>
      <c r="O69" s="56"/>
    </row>
    <row r="70" spans="1:16" x14ac:dyDescent="0.3">
      <c r="A70" s="26" t="s">
        <v>52</v>
      </c>
      <c r="B70" s="16" t="s">
        <v>14</v>
      </c>
      <c r="C70" s="16">
        <v>50</v>
      </c>
      <c r="D70" s="16">
        <v>50</v>
      </c>
      <c r="E70" s="25">
        <v>50</v>
      </c>
      <c r="F70" s="55">
        <v>50</v>
      </c>
      <c r="G70" s="56">
        <f t="shared" ref="G70" si="24">$B$2*C70/1000</f>
        <v>5</v>
      </c>
      <c r="I70" s="26" t="s">
        <v>52</v>
      </c>
      <c r="J70" s="16" t="s">
        <v>14</v>
      </c>
      <c r="K70" s="16">
        <v>50</v>
      </c>
      <c r="L70" s="16">
        <v>50</v>
      </c>
      <c r="M70" s="25">
        <v>50</v>
      </c>
      <c r="N70" s="55">
        <v>50</v>
      </c>
      <c r="O70" s="56">
        <f t="shared" ref="O70" si="25">$B$2*K70/1000</f>
        <v>5</v>
      </c>
    </row>
    <row r="71" spans="1:16" ht="15" thickBot="1" x14ac:dyDescent="0.35">
      <c r="A71" s="27" t="s">
        <v>12</v>
      </c>
      <c r="B71" s="28" t="s">
        <v>14</v>
      </c>
      <c r="C71" s="28">
        <v>40</v>
      </c>
      <c r="D71" s="28">
        <v>40</v>
      </c>
      <c r="E71" s="29">
        <v>40</v>
      </c>
      <c r="F71" s="55"/>
      <c r="G71" s="56"/>
      <c r="I71" s="27" t="s">
        <v>12</v>
      </c>
      <c r="J71" s="28" t="s">
        <v>14</v>
      </c>
      <c r="K71" s="28">
        <v>40</v>
      </c>
      <c r="L71" s="28">
        <v>40</v>
      </c>
      <c r="M71" s="29">
        <v>40</v>
      </c>
      <c r="N71" s="55"/>
      <c r="O71" s="56"/>
    </row>
    <row r="72" spans="1:16" x14ac:dyDescent="0.3">
      <c r="A72" s="31" t="s">
        <v>5</v>
      </c>
      <c r="B72" s="32" t="s">
        <v>14</v>
      </c>
      <c r="C72" s="32">
        <v>338</v>
      </c>
      <c r="D72" s="32">
        <v>338</v>
      </c>
      <c r="E72" s="33">
        <v>338</v>
      </c>
      <c r="F72" s="55">
        <v>98</v>
      </c>
      <c r="G72" s="56">
        <f>$B$2*C72/1000*2</f>
        <v>67.599999999999994</v>
      </c>
      <c r="I72" s="31" t="s">
        <v>5</v>
      </c>
      <c r="J72" s="32" t="s">
        <v>14</v>
      </c>
      <c r="K72" s="32">
        <v>338</v>
      </c>
      <c r="L72" s="32">
        <v>338</v>
      </c>
      <c r="M72" s="33">
        <v>338</v>
      </c>
      <c r="N72" s="55">
        <v>98</v>
      </c>
      <c r="O72" s="56">
        <f>$B$2*K72/1000*2</f>
        <v>67.599999999999994</v>
      </c>
    </row>
    <row r="73" spans="1:16" x14ac:dyDescent="0.3">
      <c r="A73" s="34" t="s">
        <v>6</v>
      </c>
      <c r="B73" s="18" t="s">
        <v>14</v>
      </c>
      <c r="C73" s="18">
        <v>250</v>
      </c>
      <c r="D73" s="18"/>
      <c r="E73" s="35">
        <v>500</v>
      </c>
      <c r="F73" s="55"/>
      <c r="G73" s="56"/>
      <c r="I73" s="34" t="s">
        <v>6</v>
      </c>
      <c r="J73" s="18" t="s">
        <v>14</v>
      </c>
      <c r="K73" s="18">
        <v>250</v>
      </c>
      <c r="L73" s="18"/>
      <c r="M73" s="35">
        <v>500</v>
      </c>
      <c r="N73" s="55"/>
      <c r="O73" s="56"/>
      <c r="P73" s="59" t="s">
        <v>65</v>
      </c>
    </row>
    <row r="74" spans="1:16" ht="15" thickBot="1" x14ac:dyDescent="0.35">
      <c r="A74" s="36" t="s">
        <v>7</v>
      </c>
      <c r="B74" s="37" t="s">
        <v>13</v>
      </c>
      <c r="C74" s="37">
        <v>1</v>
      </c>
      <c r="D74" s="37">
        <v>2</v>
      </c>
      <c r="E74" s="38"/>
      <c r="F74" s="55"/>
      <c r="G74" s="56"/>
      <c r="I74" s="36" t="s">
        <v>7</v>
      </c>
      <c r="J74" s="37" t="s">
        <v>13</v>
      </c>
      <c r="K74" s="37">
        <v>1</v>
      </c>
      <c r="L74" s="37">
        <v>2</v>
      </c>
      <c r="M74" s="38"/>
      <c r="N74" s="55"/>
      <c r="O74" s="56"/>
      <c r="P74" s="59"/>
    </row>
    <row r="75" spans="1:16" x14ac:dyDescent="0.3">
      <c r="A75" s="39" t="s">
        <v>53</v>
      </c>
      <c r="B75" s="40" t="s">
        <v>14</v>
      </c>
      <c r="C75" s="40">
        <v>60</v>
      </c>
      <c r="D75" s="40">
        <v>60</v>
      </c>
      <c r="E75" s="41">
        <v>60</v>
      </c>
      <c r="F75" s="55">
        <v>2</v>
      </c>
      <c r="G75" s="56"/>
      <c r="I75" s="39" t="s">
        <v>53</v>
      </c>
      <c r="J75" s="40" t="s">
        <v>14</v>
      </c>
      <c r="K75" s="40">
        <v>60</v>
      </c>
      <c r="L75" s="40">
        <v>60</v>
      </c>
      <c r="M75" s="41">
        <v>60</v>
      </c>
      <c r="N75" s="55">
        <v>67</v>
      </c>
      <c r="O75" s="56">
        <f>$B$2*K75/1000+B2*K79*125/50/1000</f>
        <v>12.25</v>
      </c>
      <c r="P75" s="59"/>
    </row>
    <row r="76" spans="1:16" x14ac:dyDescent="0.3">
      <c r="A76" s="65" t="s">
        <v>58</v>
      </c>
      <c r="B76" s="30"/>
      <c r="C76" s="30"/>
      <c r="D76" s="30"/>
      <c r="E76" s="64"/>
      <c r="F76" s="55">
        <v>250</v>
      </c>
      <c r="G76" s="56">
        <v>50</v>
      </c>
      <c r="I76" s="65" t="s">
        <v>58</v>
      </c>
      <c r="J76" s="30"/>
      <c r="K76" s="30"/>
      <c r="L76" s="30"/>
      <c r="M76" s="64"/>
      <c r="N76" s="55">
        <v>250</v>
      </c>
      <c r="O76" s="56"/>
      <c r="P76" s="59"/>
    </row>
    <row r="77" spans="1:16" x14ac:dyDescent="0.3">
      <c r="A77" s="42" t="s">
        <v>60</v>
      </c>
      <c r="B77" s="17" t="s">
        <v>14</v>
      </c>
      <c r="C77" s="17">
        <v>6</v>
      </c>
      <c r="D77" s="17">
        <v>6</v>
      </c>
      <c r="E77" s="43">
        <v>6</v>
      </c>
      <c r="F77" s="55">
        <v>87</v>
      </c>
      <c r="G77" s="56">
        <f t="shared" ref="G77:G79" si="26">$B$2*C77/1000</f>
        <v>0.6</v>
      </c>
      <c r="I77" s="42" t="s">
        <v>60</v>
      </c>
      <c r="J77" s="17" t="s">
        <v>14</v>
      </c>
      <c r="K77" s="17">
        <v>6</v>
      </c>
      <c r="L77" s="17">
        <v>6</v>
      </c>
      <c r="M77" s="43">
        <v>6</v>
      </c>
      <c r="N77" s="55">
        <v>87</v>
      </c>
      <c r="O77" s="56">
        <f t="shared" ref="O77" si="27">$B$2*K77/1000</f>
        <v>0.6</v>
      </c>
      <c r="P77" s="59"/>
    </row>
    <row r="78" spans="1:16" x14ac:dyDescent="0.3">
      <c r="A78" s="65" t="s">
        <v>61</v>
      </c>
      <c r="B78" s="66"/>
      <c r="C78" s="66"/>
      <c r="D78" s="66"/>
      <c r="E78" s="67"/>
      <c r="F78" s="55">
        <v>125</v>
      </c>
      <c r="G78" s="56"/>
      <c r="I78" s="65" t="s">
        <v>61</v>
      </c>
      <c r="J78" s="66"/>
      <c r="K78" s="66"/>
      <c r="L78" s="66"/>
      <c r="M78" s="67"/>
      <c r="N78" s="55">
        <v>125</v>
      </c>
      <c r="O78" s="56"/>
      <c r="P78" s="59"/>
    </row>
    <row r="79" spans="1:16" ht="15" thickBot="1" x14ac:dyDescent="0.35">
      <c r="A79" s="44" t="s">
        <v>8</v>
      </c>
      <c r="B79" s="45" t="s">
        <v>14</v>
      </c>
      <c r="C79" s="45">
        <v>25</v>
      </c>
      <c r="D79" s="45">
        <v>25</v>
      </c>
      <c r="E79" s="46">
        <v>25</v>
      </c>
      <c r="F79" s="55">
        <v>54</v>
      </c>
      <c r="G79" s="56">
        <f t="shared" si="26"/>
        <v>2.5</v>
      </c>
      <c r="I79" s="44" t="s">
        <v>8</v>
      </c>
      <c r="J79" s="45" t="s">
        <v>14</v>
      </c>
      <c r="K79" s="45">
        <v>25</v>
      </c>
      <c r="L79" s="45">
        <v>25</v>
      </c>
      <c r="M79" s="46">
        <v>25</v>
      </c>
      <c r="N79" s="55">
        <v>1</v>
      </c>
      <c r="O79" s="56"/>
    </row>
    <row r="82" spans="1:7" ht="30.6" customHeight="1" x14ac:dyDescent="0.3">
      <c r="A82" s="57" t="s">
        <v>70</v>
      </c>
      <c r="B82" s="57"/>
      <c r="C82" s="57"/>
      <c r="D82" s="57"/>
      <c r="E82" s="57"/>
      <c r="F82" s="57"/>
      <c r="G82" s="57"/>
    </row>
    <row r="83" spans="1:7" ht="15.6" x14ac:dyDescent="0.3">
      <c r="A83" s="1"/>
    </row>
    <row r="84" spans="1:7" x14ac:dyDescent="0.3">
      <c r="A84" s="2" t="s">
        <v>0</v>
      </c>
      <c r="B84" s="2" t="s">
        <v>1</v>
      </c>
      <c r="C84" s="2" t="s">
        <v>15</v>
      </c>
      <c r="D84" s="2"/>
      <c r="E84" s="2"/>
      <c r="F84" s="49" t="s">
        <v>16</v>
      </c>
      <c r="G84" s="47" t="s">
        <v>36</v>
      </c>
    </row>
    <row r="85" spans="1:7" x14ac:dyDescent="0.3">
      <c r="A85" s="2"/>
      <c r="B85" s="2"/>
      <c r="C85" s="2"/>
      <c r="D85" s="2"/>
      <c r="E85" s="2"/>
      <c r="F85" s="50">
        <f ca="1">TODAY()</f>
        <v>44677</v>
      </c>
      <c r="G85" s="47"/>
    </row>
    <row r="86" spans="1:7" ht="15" thickBot="1" x14ac:dyDescent="0.35">
      <c r="A86" s="5"/>
      <c r="B86" s="5"/>
      <c r="C86" s="6" t="s">
        <v>2</v>
      </c>
      <c r="D86" s="6" t="s">
        <v>3</v>
      </c>
      <c r="E86" s="6" t="s">
        <v>4</v>
      </c>
      <c r="F86" s="51" t="s">
        <v>37</v>
      </c>
      <c r="G86" s="48" t="s">
        <v>37</v>
      </c>
    </row>
    <row r="87" spans="1:7" ht="26.4" x14ac:dyDescent="0.3">
      <c r="A87" s="21" t="s">
        <v>11</v>
      </c>
      <c r="B87" s="22" t="s">
        <v>14</v>
      </c>
      <c r="C87" s="22">
        <v>300</v>
      </c>
      <c r="D87" s="22">
        <v>300</v>
      </c>
      <c r="E87" s="23">
        <v>300</v>
      </c>
      <c r="F87" s="55">
        <v>50</v>
      </c>
      <c r="G87" s="56">
        <f>$B$2*C87/1000</f>
        <v>30</v>
      </c>
    </row>
    <row r="88" spans="1:7" x14ac:dyDescent="0.3">
      <c r="A88" s="24" t="s">
        <v>9</v>
      </c>
      <c r="B88" s="16" t="s">
        <v>14</v>
      </c>
      <c r="C88" s="16">
        <v>165</v>
      </c>
      <c r="D88" s="16">
        <v>165</v>
      </c>
      <c r="E88" s="25">
        <v>165</v>
      </c>
      <c r="F88" s="55"/>
      <c r="G88" s="56"/>
    </row>
    <row r="89" spans="1:7" x14ac:dyDescent="0.3">
      <c r="A89" s="24" t="s">
        <v>10</v>
      </c>
      <c r="B89" s="16" t="s">
        <v>14</v>
      </c>
      <c r="C89" s="16">
        <v>165</v>
      </c>
      <c r="D89" s="16">
        <v>165</v>
      </c>
      <c r="E89" s="25">
        <v>165</v>
      </c>
      <c r="F89" s="55"/>
      <c r="G89" s="56"/>
    </row>
    <row r="90" spans="1:7" x14ac:dyDescent="0.3">
      <c r="A90" s="26" t="s">
        <v>52</v>
      </c>
      <c r="B90" s="16" t="s">
        <v>14</v>
      </c>
      <c r="C90" s="16">
        <v>50</v>
      </c>
      <c r="D90" s="16">
        <v>50</v>
      </c>
      <c r="E90" s="25">
        <v>50</v>
      </c>
      <c r="F90" s="55">
        <v>50</v>
      </c>
      <c r="G90" s="56">
        <f t="shared" ref="G90" si="28">$B$2*C90/1000</f>
        <v>5</v>
      </c>
    </row>
    <row r="91" spans="1:7" ht="15" thickBot="1" x14ac:dyDescent="0.35">
      <c r="A91" s="27" t="s">
        <v>12</v>
      </c>
      <c r="B91" s="28" t="s">
        <v>14</v>
      </c>
      <c r="C91" s="28">
        <v>40</v>
      </c>
      <c r="D91" s="28">
        <v>40</v>
      </c>
      <c r="E91" s="29">
        <v>40</v>
      </c>
      <c r="F91" s="55"/>
      <c r="G91" s="56"/>
    </row>
    <row r="92" spans="1:7" x14ac:dyDescent="0.3">
      <c r="A92" s="31" t="s">
        <v>5</v>
      </c>
      <c r="B92" s="32" t="s">
        <v>14</v>
      </c>
      <c r="C92" s="32">
        <v>338</v>
      </c>
      <c r="D92" s="32">
        <v>338</v>
      </c>
      <c r="E92" s="33">
        <v>338</v>
      </c>
      <c r="F92" s="55">
        <v>98</v>
      </c>
      <c r="G92" s="56">
        <f>$B$2*C92/1000*2</f>
        <v>67.599999999999994</v>
      </c>
    </row>
    <row r="93" spans="1:7" x14ac:dyDescent="0.3">
      <c r="A93" s="34" t="s">
        <v>6</v>
      </c>
      <c r="B93" s="18" t="s">
        <v>14</v>
      </c>
      <c r="C93" s="18">
        <v>250</v>
      </c>
      <c r="D93" s="18"/>
      <c r="E93" s="35">
        <v>500</v>
      </c>
      <c r="F93" s="55"/>
      <c r="G93" s="56"/>
    </row>
    <row r="94" spans="1:7" ht="15" thickBot="1" x14ac:dyDescent="0.35">
      <c r="A94" s="36" t="s">
        <v>7</v>
      </c>
      <c r="B94" s="37" t="s">
        <v>13</v>
      </c>
      <c r="C94" s="37">
        <v>1</v>
      </c>
      <c r="D94" s="37">
        <v>2</v>
      </c>
      <c r="E94" s="38"/>
      <c r="F94" s="55"/>
      <c r="G94" s="56"/>
    </row>
    <row r="95" spans="1:7" x14ac:dyDescent="0.3">
      <c r="A95" s="39" t="s">
        <v>53</v>
      </c>
      <c r="B95" s="40" t="s">
        <v>14</v>
      </c>
      <c r="C95" s="40">
        <v>60</v>
      </c>
      <c r="D95" s="40">
        <v>60</v>
      </c>
      <c r="E95" s="41">
        <v>60</v>
      </c>
      <c r="F95" s="55">
        <v>67</v>
      </c>
      <c r="G95" s="56">
        <v>6</v>
      </c>
    </row>
    <row r="96" spans="1:7" x14ac:dyDescent="0.3">
      <c r="A96" s="65" t="s">
        <v>58</v>
      </c>
      <c r="B96" s="30"/>
      <c r="C96" s="30"/>
      <c r="D96" s="30"/>
      <c r="E96" s="64"/>
      <c r="F96" s="55">
        <v>250</v>
      </c>
      <c r="G96" s="56"/>
    </row>
    <row r="97" spans="1:7" x14ac:dyDescent="0.3">
      <c r="A97" s="42" t="s">
        <v>60</v>
      </c>
      <c r="B97" s="17" t="s">
        <v>14</v>
      </c>
      <c r="C97" s="17">
        <v>6</v>
      </c>
      <c r="D97" s="17">
        <v>6</v>
      </c>
      <c r="E97" s="43">
        <v>6</v>
      </c>
      <c r="F97" s="55">
        <v>87</v>
      </c>
      <c r="G97" s="56"/>
    </row>
    <row r="98" spans="1:7" x14ac:dyDescent="0.3">
      <c r="A98" s="65" t="s">
        <v>61</v>
      </c>
      <c r="B98" s="66"/>
      <c r="C98" s="66"/>
      <c r="D98" s="66"/>
      <c r="E98" s="67"/>
      <c r="F98" s="55">
        <v>125</v>
      </c>
      <c r="G98" s="56">
        <v>1</v>
      </c>
    </row>
    <row r="99" spans="1:7" ht="15" thickBot="1" x14ac:dyDescent="0.35">
      <c r="A99" s="44" t="s">
        <v>8</v>
      </c>
      <c r="B99" s="45" t="s">
        <v>14</v>
      </c>
      <c r="C99" s="45">
        <v>25</v>
      </c>
      <c r="D99" s="45">
        <v>25</v>
      </c>
      <c r="E99" s="46">
        <v>25</v>
      </c>
      <c r="F99" s="55">
        <v>54</v>
      </c>
      <c r="G99" s="56">
        <f t="shared" ref="G97:G99" si="29">$B$2*C99/1000</f>
        <v>2.5</v>
      </c>
    </row>
    <row r="102" spans="1:7" x14ac:dyDescent="0.3">
      <c r="A102" s="54" t="s">
        <v>67</v>
      </c>
    </row>
    <row r="103" spans="1:7" ht="15.6" x14ac:dyDescent="0.3">
      <c r="A103" s="1"/>
    </row>
    <row r="104" spans="1:7" x14ac:dyDescent="0.3">
      <c r="A104" s="2" t="s">
        <v>0</v>
      </c>
      <c r="B104" s="2" t="s">
        <v>1</v>
      </c>
      <c r="C104" s="2" t="s">
        <v>15</v>
      </c>
      <c r="D104" s="2"/>
      <c r="E104" s="2"/>
      <c r="F104" s="49" t="s">
        <v>16</v>
      </c>
      <c r="G104" s="47" t="s">
        <v>36</v>
      </c>
    </row>
    <row r="105" spans="1:7" x14ac:dyDescent="0.3">
      <c r="A105" s="2"/>
      <c r="B105" s="2"/>
      <c r="C105" s="2"/>
      <c r="D105" s="2"/>
      <c r="E105" s="2"/>
      <c r="F105" s="50">
        <f ca="1">TODAY()</f>
        <v>44677</v>
      </c>
      <c r="G105" s="47"/>
    </row>
    <row r="106" spans="1:7" ht="15" thickBot="1" x14ac:dyDescent="0.35">
      <c r="A106" s="5"/>
      <c r="B106" s="5"/>
      <c r="C106" s="6" t="s">
        <v>2</v>
      </c>
      <c r="D106" s="6" t="s">
        <v>3</v>
      </c>
      <c r="E106" s="6" t="s">
        <v>4</v>
      </c>
      <c r="F106" s="51" t="s">
        <v>37</v>
      </c>
      <c r="G106" s="48" t="s">
        <v>37</v>
      </c>
    </row>
    <row r="107" spans="1:7" ht="26.4" x14ac:dyDescent="0.3">
      <c r="A107" s="21" t="s">
        <v>11</v>
      </c>
      <c r="B107" s="22" t="s">
        <v>14</v>
      </c>
      <c r="C107" s="22">
        <v>300</v>
      </c>
      <c r="D107" s="22">
        <v>300</v>
      </c>
      <c r="E107" s="23">
        <v>300</v>
      </c>
      <c r="F107" s="55">
        <v>50</v>
      </c>
      <c r="G107" s="56">
        <f>$B$2*C107/1000</f>
        <v>30</v>
      </c>
    </row>
    <row r="108" spans="1:7" x14ac:dyDescent="0.3">
      <c r="A108" s="24" t="s">
        <v>9</v>
      </c>
      <c r="B108" s="16" t="s">
        <v>14</v>
      </c>
      <c r="C108" s="16">
        <v>165</v>
      </c>
      <c r="D108" s="16">
        <v>165</v>
      </c>
      <c r="E108" s="25">
        <v>165</v>
      </c>
      <c r="F108" s="55"/>
      <c r="G108" s="56"/>
    </row>
    <row r="109" spans="1:7" x14ac:dyDescent="0.3">
      <c r="A109" s="24" t="s">
        <v>10</v>
      </c>
      <c r="B109" s="16" t="s">
        <v>14</v>
      </c>
      <c r="C109" s="16">
        <v>165</v>
      </c>
      <c r="D109" s="16">
        <v>165</v>
      </c>
      <c r="E109" s="25">
        <v>165</v>
      </c>
      <c r="F109" s="55"/>
      <c r="G109" s="56"/>
    </row>
    <row r="110" spans="1:7" x14ac:dyDescent="0.3">
      <c r="A110" s="26" t="s">
        <v>52</v>
      </c>
      <c r="B110" s="16" t="s">
        <v>14</v>
      </c>
      <c r="C110" s="16">
        <v>50</v>
      </c>
      <c r="D110" s="16">
        <v>50</v>
      </c>
      <c r="E110" s="25">
        <v>50</v>
      </c>
      <c r="F110" s="55">
        <v>50</v>
      </c>
      <c r="G110" s="56">
        <f t="shared" ref="G110:G117" si="30">$B$2*C110/1000</f>
        <v>5</v>
      </c>
    </row>
    <row r="111" spans="1:7" ht="15" thickBot="1" x14ac:dyDescent="0.35">
      <c r="A111" s="27" t="s">
        <v>12</v>
      </c>
      <c r="B111" s="28" t="s">
        <v>14</v>
      </c>
      <c r="C111" s="28">
        <v>40</v>
      </c>
      <c r="D111" s="28">
        <v>40</v>
      </c>
      <c r="E111" s="29">
        <v>40</v>
      </c>
      <c r="F111" s="55"/>
      <c r="G111" s="56"/>
    </row>
    <row r="112" spans="1:7" x14ac:dyDescent="0.3">
      <c r="A112" s="31" t="s">
        <v>5</v>
      </c>
      <c r="B112" s="32" t="s">
        <v>14</v>
      </c>
      <c r="C112" s="32">
        <v>338</v>
      </c>
      <c r="D112" s="32">
        <v>338</v>
      </c>
      <c r="E112" s="33">
        <v>338</v>
      </c>
      <c r="F112" s="55">
        <v>67</v>
      </c>
      <c r="G112" s="56">
        <f t="shared" ref="G112:G119" si="31">$B$2*C112/1000</f>
        <v>33.799999999999997</v>
      </c>
    </row>
    <row r="113" spans="1:7" x14ac:dyDescent="0.3">
      <c r="A113" s="34" t="s">
        <v>6</v>
      </c>
      <c r="B113" s="18" t="s">
        <v>14</v>
      </c>
      <c r="C113" s="18">
        <v>250</v>
      </c>
      <c r="D113" s="18"/>
      <c r="E113" s="35">
        <v>500</v>
      </c>
      <c r="F113" s="55">
        <v>89</v>
      </c>
      <c r="G113" s="56">
        <f t="shared" si="31"/>
        <v>25</v>
      </c>
    </row>
    <row r="114" spans="1:7" ht="15" thickBot="1" x14ac:dyDescent="0.35">
      <c r="A114" s="68" t="s">
        <v>7</v>
      </c>
      <c r="B114" s="69" t="s">
        <v>13</v>
      </c>
      <c r="C114" s="69">
        <v>1</v>
      </c>
      <c r="D114" s="69">
        <v>2</v>
      </c>
      <c r="E114" s="70"/>
      <c r="F114" s="55">
        <v>600</v>
      </c>
      <c r="G114" s="56">
        <f>$B$2*C114</f>
        <v>100</v>
      </c>
    </row>
    <row r="115" spans="1:7" x14ac:dyDescent="0.3">
      <c r="A115" s="39" t="s">
        <v>53</v>
      </c>
      <c r="B115" s="40" t="s">
        <v>14</v>
      </c>
      <c r="C115" s="40">
        <v>60</v>
      </c>
      <c r="D115" s="40">
        <v>60</v>
      </c>
      <c r="E115" s="41">
        <v>60</v>
      </c>
      <c r="F115" s="55">
        <v>67</v>
      </c>
      <c r="G115" s="56">
        <f t="shared" ref="G115:G120" si="32">$B$2*C115/1000</f>
        <v>6</v>
      </c>
    </row>
    <row r="116" spans="1:7" x14ac:dyDescent="0.3">
      <c r="A116" s="71" t="s">
        <v>58</v>
      </c>
      <c r="B116" s="17"/>
      <c r="C116" s="17"/>
      <c r="D116" s="17"/>
      <c r="E116" s="43"/>
      <c r="F116" s="55">
        <v>250</v>
      </c>
      <c r="G116" s="56"/>
    </row>
    <row r="117" spans="1:7" x14ac:dyDescent="0.3">
      <c r="A117" s="42" t="s">
        <v>60</v>
      </c>
      <c r="B117" s="17" t="s">
        <v>14</v>
      </c>
      <c r="C117" s="17">
        <v>6</v>
      </c>
      <c r="D117" s="17">
        <v>6</v>
      </c>
      <c r="E117" s="43">
        <v>6</v>
      </c>
      <c r="F117" s="55">
        <v>87</v>
      </c>
      <c r="G117" s="56">
        <f t="shared" ref="G117:G120" si="33">$B$2*C117/1000</f>
        <v>0.6</v>
      </c>
    </row>
    <row r="118" spans="1:7" x14ac:dyDescent="0.3">
      <c r="A118" s="71" t="s">
        <v>61</v>
      </c>
      <c r="B118" s="17"/>
      <c r="C118" s="17"/>
      <c r="D118" s="17"/>
      <c r="E118" s="43"/>
      <c r="F118" s="55">
        <v>125</v>
      </c>
      <c r="G118" s="56"/>
    </row>
    <row r="119" spans="1:7" x14ac:dyDescent="0.3">
      <c r="A119" s="42" t="s">
        <v>8</v>
      </c>
      <c r="B119" s="17" t="s">
        <v>14</v>
      </c>
      <c r="C119" s="17">
        <v>25</v>
      </c>
      <c r="D119" s="17">
        <v>25</v>
      </c>
      <c r="E119" s="43">
        <v>25</v>
      </c>
      <c r="F119" s="55">
        <v>1</v>
      </c>
      <c r="G119" s="56"/>
    </row>
    <row r="120" spans="1:7" ht="15" thickBot="1" x14ac:dyDescent="0.35">
      <c r="A120" s="72" t="s">
        <v>66</v>
      </c>
      <c r="B120" s="45"/>
      <c r="C120" s="45"/>
      <c r="D120" s="45"/>
      <c r="E120" s="46"/>
      <c r="F120" s="55">
        <v>66</v>
      </c>
      <c r="G120" s="56">
        <f>$B$2*C119*400/50/1000</f>
        <v>20</v>
      </c>
    </row>
  </sheetData>
  <mergeCells count="81">
    <mergeCell ref="P73:P78"/>
    <mergeCell ref="A104:A106"/>
    <mergeCell ref="B104:B106"/>
    <mergeCell ref="C104:E105"/>
    <mergeCell ref="G104:G105"/>
    <mergeCell ref="I4:O21"/>
    <mergeCell ref="G84:G85"/>
    <mergeCell ref="I62:O62"/>
    <mergeCell ref="I64:I66"/>
    <mergeCell ref="J64:J66"/>
    <mergeCell ref="K64:M65"/>
    <mergeCell ref="O64:O65"/>
    <mergeCell ref="Z43:AF43"/>
    <mergeCell ref="A62:G62"/>
    <mergeCell ref="A64:A66"/>
    <mergeCell ref="B64:B66"/>
    <mergeCell ref="C64:E65"/>
    <mergeCell ref="G64:G65"/>
    <mergeCell ref="A82:G82"/>
    <mergeCell ref="A84:A86"/>
    <mergeCell ref="B84:B86"/>
    <mergeCell ref="C84:E85"/>
    <mergeCell ref="O45:O46"/>
    <mergeCell ref="A43:G43"/>
    <mergeCell ref="I43:O43"/>
    <mergeCell ref="Q43:W43"/>
    <mergeCell ref="Q45:Q47"/>
    <mergeCell ref="R45:R47"/>
    <mergeCell ref="S45:U46"/>
    <mergeCell ref="W45:W46"/>
    <mergeCell ref="A45:A47"/>
    <mergeCell ref="B45:B47"/>
    <mergeCell ref="C45:E46"/>
    <mergeCell ref="G45:G46"/>
    <mergeCell ref="X31:X36"/>
    <mergeCell ref="I45:I47"/>
    <mergeCell ref="J45:J47"/>
    <mergeCell ref="K45:M46"/>
    <mergeCell ref="AZ25:BF25"/>
    <mergeCell ref="AZ27:AZ29"/>
    <mergeCell ref="BA27:BA29"/>
    <mergeCell ref="BB27:BD28"/>
    <mergeCell ref="BF27:BF28"/>
    <mergeCell ref="BG30:BG35"/>
    <mergeCell ref="AQ25:AW25"/>
    <mergeCell ref="AQ27:AQ29"/>
    <mergeCell ref="AR27:AR29"/>
    <mergeCell ref="AS27:AU28"/>
    <mergeCell ref="AW27:AW28"/>
    <mergeCell ref="AX30:AX35"/>
    <mergeCell ref="AH25:AN25"/>
    <mergeCell ref="AH27:AH29"/>
    <mergeCell ref="AI27:AI29"/>
    <mergeCell ref="AJ27:AL28"/>
    <mergeCell ref="AN27:AN28"/>
    <mergeCell ref="AO31:AO36"/>
    <mergeCell ref="Z25:AF25"/>
    <mergeCell ref="Z27:Z29"/>
    <mergeCell ref="AA27:AA29"/>
    <mergeCell ref="AB27:AD28"/>
    <mergeCell ref="AF27:AF28"/>
    <mergeCell ref="Q27:Q29"/>
    <mergeCell ref="R27:R29"/>
    <mergeCell ref="S27:U28"/>
    <mergeCell ref="W27:W28"/>
    <mergeCell ref="Q25:W25"/>
    <mergeCell ref="C27:E28"/>
    <mergeCell ref="G27:G28"/>
    <mergeCell ref="I27:I29"/>
    <mergeCell ref="J27:J29"/>
    <mergeCell ref="K27:M28"/>
    <mergeCell ref="O27:O28"/>
    <mergeCell ref="G4:G5"/>
    <mergeCell ref="A23:G23"/>
    <mergeCell ref="A22:G22"/>
    <mergeCell ref="A27:A29"/>
    <mergeCell ref="B27:B29"/>
    <mergeCell ref="I25:O25"/>
    <mergeCell ref="A4:A6"/>
    <mergeCell ref="B4:B6"/>
    <mergeCell ref="C4:E5"/>
  </mergeCells>
  <pageMargins left="0.7" right="0.7" top="0.75" bottom="0.75" header="0.3" footer="0.3"/>
  <pageSetup paperSize="9" orientation="portrait" horizontalDpi="300" verticalDpi="0" copies="0" r:id="rId1"/>
  <ignoredErrors>
    <ignoredError sqref="G14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94264-316D-4C82-A373-2DB383E6876A}">
  <dimension ref="A1:D16"/>
  <sheetViews>
    <sheetView workbookViewId="0">
      <selection activeCell="A14" sqref="A14"/>
    </sheetView>
  </sheetViews>
  <sheetFormatPr defaultRowHeight="14.4" x14ac:dyDescent="0.3"/>
  <cols>
    <col min="1" max="1" width="43" customWidth="1"/>
    <col min="2" max="2" width="10.88671875" customWidth="1"/>
    <col min="3" max="3" width="14" customWidth="1"/>
    <col min="4" max="4" width="14.21875" customWidth="1"/>
  </cols>
  <sheetData>
    <row r="1" spans="1:4" x14ac:dyDescent="0.3">
      <c r="A1" s="2" t="s">
        <v>0</v>
      </c>
      <c r="B1" s="2" t="s">
        <v>1</v>
      </c>
      <c r="C1" s="2" t="s">
        <v>17</v>
      </c>
      <c r="D1" s="2"/>
    </row>
    <row r="2" spans="1:4" ht="27" thickBot="1" x14ac:dyDescent="0.35">
      <c r="A2" s="5"/>
      <c r="B2" s="5"/>
      <c r="C2" s="6" t="s">
        <v>18</v>
      </c>
      <c r="D2" s="6" t="s">
        <v>19</v>
      </c>
    </row>
    <row r="3" spans="1:4" x14ac:dyDescent="0.3">
      <c r="A3" s="7" t="s">
        <v>20</v>
      </c>
      <c r="B3" s="8" t="s">
        <v>14</v>
      </c>
      <c r="C3" s="8">
        <v>100</v>
      </c>
      <c r="D3" s="9"/>
    </row>
    <row r="4" spans="1:4" x14ac:dyDescent="0.3">
      <c r="A4" s="14" t="s">
        <v>24</v>
      </c>
      <c r="B4" s="3" t="s">
        <v>14</v>
      </c>
      <c r="C4" s="3"/>
      <c r="D4" s="10">
        <v>110</v>
      </c>
    </row>
    <row r="5" spans="1:4" x14ac:dyDescent="0.3">
      <c r="A5" s="14" t="s">
        <v>25</v>
      </c>
      <c r="B5" s="3" t="s">
        <v>14</v>
      </c>
      <c r="C5" s="3"/>
      <c r="D5" s="10">
        <v>200</v>
      </c>
    </row>
    <row r="6" spans="1:4" ht="15" thickBot="1" x14ac:dyDescent="0.35">
      <c r="A6" s="14" t="s">
        <v>26</v>
      </c>
      <c r="B6" s="3" t="s">
        <v>14</v>
      </c>
      <c r="C6" s="3"/>
      <c r="D6" s="10">
        <v>80</v>
      </c>
    </row>
    <row r="7" spans="1:4" x14ac:dyDescent="0.3">
      <c r="A7" s="7" t="s">
        <v>21</v>
      </c>
      <c r="B7" s="8" t="s">
        <v>14</v>
      </c>
      <c r="C7" s="8">
        <v>338</v>
      </c>
      <c r="D7" s="9"/>
    </row>
    <row r="8" spans="1:4" x14ac:dyDescent="0.3">
      <c r="A8" s="14" t="s">
        <v>27</v>
      </c>
      <c r="B8" s="3" t="s">
        <v>14</v>
      </c>
      <c r="C8" s="4"/>
      <c r="D8" s="10">
        <v>500</v>
      </c>
    </row>
    <row r="9" spans="1:4" ht="15" thickBot="1" x14ac:dyDescent="0.35">
      <c r="A9" s="14" t="s">
        <v>28</v>
      </c>
      <c r="B9" s="3" t="s">
        <v>35</v>
      </c>
      <c r="C9" s="4"/>
      <c r="D9" s="10">
        <v>2</v>
      </c>
    </row>
    <row r="10" spans="1:4" x14ac:dyDescent="0.3">
      <c r="A10" s="7" t="s">
        <v>22</v>
      </c>
      <c r="B10" s="8" t="s">
        <v>14</v>
      </c>
      <c r="C10" s="8">
        <v>100</v>
      </c>
      <c r="D10" s="9"/>
    </row>
    <row r="11" spans="1:4" x14ac:dyDescent="0.3">
      <c r="A11" s="14" t="s">
        <v>29</v>
      </c>
      <c r="B11" s="3" t="s">
        <v>14</v>
      </c>
      <c r="C11" s="4"/>
      <c r="D11" s="10">
        <v>50</v>
      </c>
    </row>
    <row r="12" spans="1:4" x14ac:dyDescent="0.3">
      <c r="A12" s="14" t="s">
        <v>30</v>
      </c>
      <c r="B12" s="3" t="s">
        <v>14</v>
      </c>
      <c r="C12" s="4"/>
      <c r="D12" s="10">
        <v>20</v>
      </c>
    </row>
    <row r="13" spans="1:4" x14ac:dyDescent="0.3">
      <c r="A13" s="14" t="s">
        <v>31</v>
      </c>
      <c r="B13" s="3" t="s">
        <v>14</v>
      </c>
      <c r="C13" s="4"/>
      <c r="D13" s="10">
        <v>125</v>
      </c>
    </row>
    <row r="14" spans="1:4" x14ac:dyDescent="0.3">
      <c r="A14" s="14" t="s">
        <v>32</v>
      </c>
      <c r="B14" s="3" t="s">
        <v>23</v>
      </c>
      <c r="C14" s="4"/>
      <c r="D14" s="10">
        <v>400</v>
      </c>
    </row>
    <row r="15" spans="1:4" x14ac:dyDescent="0.3">
      <c r="A15" s="14" t="s">
        <v>33</v>
      </c>
      <c r="B15" s="3" t="s">
        <v>14</v>
      </c>
      <c r="C15" s="4"/>
      <c r="D15" s="10">
        <v>4</v>
      </c>
    </row>
    <row r="16" spans="1:4" ht="15" thickBot="1" x14ac:dyDescent="0.35">
      <c r="A16" s="15" t="s">
        <v>34</v>
      </c>
      <c r="B16" s="11" t="s">
        <v>14</v>
      </c>
      <c r="C16" s="13"/>
      <c r="D16" s="12">
        <v>4</v>
      </c>
    </row>
  </sheetData>
  <mergeCells count="3">
    <mergeCell ref="A1:A2"/>
    <mergeCell ref="B1:B2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 пайка</vt:lpstr>
      <vt:lpstr>Нормы замены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Adik</dc:creator>
  <cp:lastModifiedBy>Adik</cp:lastModifiedBy>
  <dcterms:created xsi:type="dcterms:W3CDTF">2022-04-26T15:50:27Z</dcterms:created>
  <dcterms:modified xsi:type="dcterms:W3CDTF">2022-04-26T17:58:56Z</dcterms:modified>
</cp:coreProperties>
</file>