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Мария\Downloads\"/>
    </mc:Choice>
  </mc:AlternateContent>
  <xr:revisionPtr revIDLastSave="0" documentId="13_ncr:1_{B7C631EA-1CC9-4351-8BEB-23F0BDBFD4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-К-ВН 19-01-ЭМ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" i="1" l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P33" i="1" l="1"/>
  <c r="J33" i="1"/>
  <c r="AE32" i="1"/>
  <c r="AE33" i="1"/>
  <c r="AE24" i="1"/>
  <c r="AN24" i="1" s="1"/>
  <c r="AE25" i="1"/>
  <c r="AN25" i="1" s="1"/>
  <c r="AE26" i="1"/>
  <c r="AE27" i="1"/>
  <c r="AJ27" i="1" s="1"/>
  <c r="AE28" i="1"/>
  <c r="AN28" i="1" s="1"/>
  <c r="AE29" i="1"/>
  <c r="AE30" i="1"/>
  <c r="AE31" i="1"/>
  <c r="AL31" i="1" s="1"/>
  <c r="AE23" i="1"/>
  <c r="AE22" i="1"/>
  <c r="AF22" i="1" s="1"/>
  <c r="AE21" i="1"/>
  <c r="AH28" i="1"/>
  <c r="AH32" i="1"/>
  <c r="AE20" i="1"/>
  <c r="AH5" i="1"/>
  <c r="AJ5" i="1"/>
  <c r="AL5" i="1"/>
  <c r="AN5" i="1"/>
  <c r="AP5" i="1"/>
  <c r="AR5" i="1"/>
  <c r="BH35" i="1"/>
  <c r="AH6" i="1"/>
  <c r="AJ6" i="1"/>
  <c r="AL6" i="1"/>
  <c r="AN6" i="1"/>
  <c r="AP6" i="1"/>
  <c r="AR6" i="1"/>
  <c r="AH7" i="1"/>
  <c r="AJ7" i="1"/>
  <c r="AL7" i="1"/>
  <c r="AN7" i="1"/>
  <c r="AP7" i="1"/>
  <c r="AR7" i="1"/>
  <c r="AH8" i="1"/>
  <c r="AJ8" i="1"/>
  <c r="AL8" i="1"/>
  <c r="AN8" i="1"/>
  <c r="AP8" i="1"/>
  <c r="AR8" i="1"/>
  <c r="AH9" i="1"/>
  <c r="AJ9" i="1"/>
  <c r="AL9" i="1"/>
  <c r="AN9" i="1"/>
  <c r="AP9" i="1"/>
  <c r="AR9" i="1"/>
  <c r="AH10" i="1"/>
  <c r="AJ10" i="1"/>
  <c r="AL10" i="1"/>
  <c r="AN10" i="1"/>
  <c r="AP10" i="1"/>
  <c r="AR10" i="1"/>
  <c r="AH11" i="1"/>
  <c r="AJ11" i="1"/>
  <c r="AL11" i="1"/>
  <c r="AN11" i="1"/>
  <c r="AP11" i="1"/>
  <c r="AR11" i="1"/>
  <c r="AH12" i="1"/>
  <c r="AJ12" i="1"/>
  <c r="AL12" i="1"/>
  <c r="AN12" i="1"/>
  <c r="AP12" i="1"/>
  <c r="AR12" i="1"/>
  <c r="AH13" i="1"/>
  <c r="AJ13" i="1"/>
  <c r="AL13" i="1"/>
  <c r="AN13" i="1"/>
  <c r="AP13" i="1"/>
  <c r="AR13" i="1"/>
  <c r="AH14" i="1"/>
  <c r="AJ14" i="1"/>
  <c r="AL14" i="1"/>
  <c r="AN14" i="1"/>
  <c r="AP14" i="1"/>
  <c r="AR14" i="1"/>
  <c r="AH15" i="1"/>
  <c r="AJ15" i="1"/>
  <c r="AL15" i="1"/>
  <c r="AN15" i="1"/>
  <c r="AP15" i="1"/>
  <c r="AR15" i="1"/>
  <c r="AH16" i="1"/>
  <c r="AJ16" i="1"/>
  <c r="AL16" i="1"/>
  <c r="AN16" i="1"/>
  <c r="AP16" i="1"/>
  <c r="AR16" i="1"/>
  <c r="AH17" i="1"/>
  <c r="AJ17" i="1"/>
  <c r="AL17" i="1"/>
  <c r="AN17" i="1"/>
  <c r="AP17" i="1"/>
  <c r="AR17" i="1"/>
  <c r="AH18" i="1"/>
  <c r="AJ18" i="1"/>
  <c r="AL18" i="1"/>
  <c r="AN18" i="1"/>
  <c r="AP18" i="1"/>
  <c r="AR18" i="1"/>
  <c r="AH19" i="1"/>
  <c r="AJ19" i="1"/>
  <c r="AL19" i="1"/>
  <c r="AN19" i="1"/>
  <c r="AP19" i="1"/>
  <c r="AR19" i="1"/>
  <c r="AH20" i="1"/>
  <c r="AJ20" i="1"/>
  <c r="AL20" i="1"/>
  <c r="AN20" i="1"/>
  <c r="AP20" i="1"/>
  <c r="AR20" i="1"/>
  <c r="AJ21" i="1"/>
  <c r="AL21" i="1"/>
  <c r="AN21" i="1"/>
  <c r="AP21" i="1"/>
  <c r="AR21" i="1"/>
  <c r="J22" i="1"/>
  <c r="L22" i="1"/>
  <c r="N22" i="1"/>
  <c r="P22" i="1"/>
  <c r="R22" i="1"/>
  <c r="T22" i="1"/>
  <c r="V22" i="1"/>
  <c r="X22" i="1"/>
  <c r="Z22" i="1"/>
  <c r="AB22" i="1"/>
  <c r="AD22" i="1"/>
  <c r="AU22" i="1"/>
  <c r="AW22" i="1"/>
  <c r="AY22" i="1"/>
  <c r="BA22" i="1"/>
  <c r="BL22" i="1"/>
  <c r="AJ23" i="1"/>
  <c r="AL23" i="1"/>
  <c r="AH26" i="1"/>
  <c r="AJ26" i="1"/>
  <c r="AL26" i="1"/>
  <c r="AN26" i="1"/>
  <c r="AP26" i="1"/>
  <c r="AR26" i="1"/>
  <c r="AH27" i="1"/>
  <c r="AP27" i="1"/>
  <c r="AR29" i="1"/>
  <c r="AH30" i="1"/>
  <c r="AJ30" i="1"/>
  <c r="AL30" i="1"/>
  <c r="AN30" i="1"/>
  <c r="AP30" i="1"/>
  <c r="AR30" i="1"/>
  <c r="AJ31" i="1"/>
  <c r="AR31" i="1"/>
  <c r="AN32" i="1"/>
  <c r="L33" i="1"/>
  <c r="N33" i="1"/>
  <c r="R33" i="1"/>
  <c r="T33" i="1"/>
  <c r="V33" i="1"/>
  <c r="X33" i="1"/>
  <c r="Z33" i="1"/>
  <c r="AB33" i="1"/>
  <c r="AD33" i="1"/>
  <c r="AF33" i="1"/>
  <c r="AH33" i="1"/>
  <c r="AJ33" i="1"/>
  <c r="AL33" i="1"/>
  <c r="AN33" i="1"/>
  <c r="AP33" i="1"/>
  <c r="AR33" i="1"/>
  <c r="AU33" i="1"/>
  <c r="AW33" i="1"/>
  <c r="AY33" i="1"/>
  <c r="BA33" i="1"/>
  <c r="BL33" i="1"/>
  <c r="AG35" i="1"/>
  <c r="AI35" i="1"/>
  <c r="AK35" i="1"/>
  <c r="AM35" i="1"/>
  <c r="AO35" i="1"/>
  <c r="AQ35" i="1"/>
  <c r="BD35" i="1"/>
  <c r="BF35" i="1"/>
  <c r="BJ35" i="1"/>
  <c r="AL29" i="1" l="1"/>
  <c r="AN29" i="1"/>
  <c r="AJ29" i="1"/>
  <c r="AH25" i="1"/>
  <c r="AP25" i="1"/>
  <c r="AJ25" i="1"/>
  <c r="AR25" i="1"/>
  <c r="AP29" i="1"/>
  <c r="AP22" i="1"/>
  <c r="AH29" i="1"/>
  <c r="AL25" i="1"/>
  <c r="AN23" i="1"/>
  <c r="AH23" i="1"/>
  <c r="AP23" i="1"/>
  <c r="AH24" i="1"/>
  <c r="AR23" i="1"/>
  <c r="AP31" i="1"/>
  <c r="AH31" i="1"/>
  <c r="AN27" i="1"/>
  <c r="AN31" i="1"/>
  <c r="AL27" i="1"/>
  <c r="AR27" i="1"/>
  <c r="AN22" i="1"/>
  <c r="AN35" i="1" s="1"/>
  <c r="AH22" i="1"/>
  <c r="AJ22" i="1"/>
  <c r="AR22" i="1"/>
  <c r="AL22" i="1"/>
  <c r="AH21" i="1"/>
  <c r="AL32" i="1"/>
  <c r="AL28" i="1"/>
  <c r="AL24" i="1"/>
  <c r="AR32" i="1"/>
  <c r="AJ32" i="1"/>
  <c r="AR28" i="1"/>
  <c r="AJ28" i="1"/>
  <c r="AR24" i="1"/>
  <c r="AJ24" i="1"/>
  <c r="AP32" i="1"/>
  <c r="AP28" i="1"/>
  <c r="AP24" i="1"/>
  <c r="E23" i="1"/>
  <c r="E25" i="1"/>
  <c r="E32" i="1"/>
  <c r="E10" i="1"/>
  <c r="E13" i="1"/>
  <c r="E6" i="1"/>
  <c r="E5" i="1"/>
  <c r="AH35" i="1" l="1"/>
  <c r="AL35" i="1"/>
  <c r="AJ35" i="1"/>
  <c r="AP35" i="1"/>
  <c r="AR35" i="1"/>
  <c r="E35" i="1"/>
  <c r="F33" i="1" l="1"/>
  <c r="F32" i="1"/>
  <c r="F31" i="1"/>
  <c r="F30" i="1"/>
  <c r="F29" i="1"/>
  <c r="F28" i="1"/>
  <c r="F27" i="1"/>
  <c r="F26" i="1"/>
  <c r="F25" i="1"/>
  <c r="F24" i="1"/>
  <c r="F2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5" i="1"/>
  <c r="N5" i="1" l="1"/>
  <c r="V5" i="1"/>
  <c r="AD5" i="1"/>
  <c r="AU5" i="1"/>
  <c r="P5" i="1"/>
  <c r="X5" i="1"/>
  <c r="AF5" i="1"/>
  <c r="AW5" i="1"/>
  <c r="BL5" i="1"/>
  <c r="T5" i="1"/>
  <c r="L5" i="1"/>
  <c r="AB5" i="1"/>
  <c r="J5" i="1"/>
  <c r="Z5" i="1"/>
  <c r="AY5" i="1"/>
  <c r="BA5" i="1"/>
  <c r="R5" i="1"/>
  <c r="N18" i="1"/>
  <c r="V18" i="1"/>
  <c r="AD18" i="1"/>
  <c r="AU18" i="1"/>
  <c r="BL18" i="1"/>
  <c r="P18" i="1"/>
  <c r="X18" i="1"/>
  <c r="AF18" i="1"/>
  <c r="AW18" i="1"/>
  <c r="R18" i="1"/>
  <c r="T18" i="1"/>
  <c r="L18" i="1"/>
  <c r="BA18" i="1"/>
  <c r="J18" i="1"/>
  <c r="Z18" i="1"/>
  <c r="AY18" i="1"/>
  <c r="AB18" i="1"/>
  <c r="N10" i="1"/>
  <c r="V10" i="1"/>
  <c r="AD10" i="1"/>
  <c r="AU10" i="1"/>
  <c r="BL10" i="1"/>
  <c r="P10" i="1"/>
  <c r="X10" i="1"/>
  <c r="AF10" i="1"/>
  <c r="AW10" i="1"/>
  <c r="R10" i="1"/>
  <c r="T10" i="1"/>
  <c r="AB10" i="1"/>
  <c r="BA10" i="1"/>
  <c r="J10" i="1"/>
  <c r="L10" i="1"/>
  <c r="Z10" i="1"/>
  <c r="AY10" i="1"/>
  <c r="L26" i="1"/>
  <c r="T26" i="1"/>
  <c r="AB26" i="1"/>
  <c r="BA26" i="1"/>
  <c r="N26" i="1"/>
  <c r="V26" i="1"/>
  <c r="AD26" i="1"/>
  <c r="AU26" i="1"/>
  <c r="BL26" i="1"/>
  <c r="X26" i="1"/>
  <c r="P26" i="1"/>
  <c r="J26" i="1"/>
  <c r="Z26" i="1"/>
  <c r="AW26" i="1"/>
  <c r="AF26" i="1"/>
  <c r="AY26" i="1"/>
  <c r="R26" i="1"/>
  <c r="L21" i="1"/>
  <c r="T21" i="1"/>
  <c r="AB21" i="1"/>
  <c r="AW21" i="1"/>
  <c r="AF21" i="1"/>
  <c r="N21" i="1"/>
  <c r="V21" i="1"/>
  <c r="AD21" i="1"/>
  <c r="AY21" i="1"/>
  <c r="R21" i="1"/>
  <c r="AU21" i="1"/>
  <c r="X21" i="1"/>
  <c r="BA21" i="1"/>
  <c r="Z21" i="1"/>
  <c r="J21" i="1"/>
  <c r="BL21" i="1"/>
  <c r="P21" i="1"/>
  <c r="L17" i="1"/>
  <c r="T17" i="1"/>
  <c r="AB17" i="1"/>
  <c r="BA17" i="1"/>
  <c r="N17" i="1"/>
  <c r="V17" i="1"/>
  <c r="AD17" i="1"/>
  <c r="AU17" i="1"/>
  <c r="BL17" i="1"/>
  <c r="J17" i="1"/>
  <c r="Z17" i="1"/>
  <c r="AW17" i="1"/>
  <c r="P17" i="1"/>
  <c r="AF17" i="1"/>
  <c r="AY17" i="1"/>
  <c r="X17" i="1"/>
  <c r="R17" i="1"/>
  <c r="L9" i="1"/>
  <c r="T9" i="1"/>
  <c r="AB9" i="1"/>
  <c r="BA9" i="1"/>
  <c r="N9" i="1"/>
  <c r="V9" i="1"/>
  <c r="AD9" i="1"/>
  <c r="AU9" i="1"/>
  <c r="BL9" i="1"/>
  <c r="J9" i="1"/>
  <c r="Z9" i="1"/>
  <c r="AW9" i="1"/>
  <c r="P9" i="1"/>
  <c r="AF9" i="1"/>
  <c r="AY9" i="1"/>
  <c r="X9" i="1"/>
  <c r="R9" i="1"/>
  <c r="N27" i="1"/>
  <c r="V27" i="1"/>
  <c r="AD27" i="1"/>
  <c r="AW27" i="1"/>
  <c r="P27" i="1"/>
  <c r="X27" i="1"/>
  <c r="AY27" i="1"/>
  <c r="L27" i="1"/>
  <c r="AB27" i="1"/>
  <c r="BA27" i="1"/>
  <c r="J27" i="1"/>
  <c r="Z27" i="1"/>
  <c r="R27" i="1"/>
  <c r="BL27" i="1"/>
  <c r="T27" i="1"/>
  <c r="AU27" i="1"/>
  <c r="AF27" i="1"/>
  <c r="J20" i="1"/>
  <c r="R20" i="1"/>
  <c r="Z20" i="1"/>
  <c r="AY20" i="1"/>
  <c r="L20" i="1"/>
  <c r="T20" i="1"/>
  <c r="AB20" i="1"/>
  <c r="BA20" i="1"/>
  <c r="P20" i="1"/>
  <c r="AF20" i="1"/>
  <c r="AW20" i="1"/>
  <c r="V20" i="1"/>
  <c r="BL20" i="1"/>
  <c r="N20" i="1"/>
  <c r="X20" i="1"/>
  <c r="AU20" i="1"/>
  <c r="AD20" i="1"/>
  <c r="J16" i="1"/>
  <c r="R16" i="1"/>
  <c r="Z16" i="1"/>
  <c r="AY16" i="1"/>
  <c r="L16" i="1"/>
  <c r="T16" i="1"/>
  <c r="AB16" i="1"/>
  <c r="BA16" i="1"/>
  <c r="X16" i="1"/>
  <c r="N16" i="1"/>
  <c r="AD16" i="1"/>
  <c r="AU16" i="1"/>
  <c r="P16" i="1"/>
  <c r="AF16" i="1"/>
  <c r="BL16" i="1"/>
  <c r="V16" i="1"/>
  <c r="AW16" i="1"/>
  <c r="J12" i="1"/>
  <c r="R12" i="1"/>
  <c r="Z12" i="1"/>
  <c r="AY12" i="1"/>
  <c r="L12" i="1"/>
  <c r="T12" i="1"/>
  <c r="AB12" i="1"/>
  <c r="BA12" i="1"/>
  <c r="P12" i="1"/>
  <c r="AF12" i="1"/>
  <c r="AW12" i="1"/>
  <c r="V12" i="1"/>
  <c r="BL12" i="1"/>
  <c r="AD12" i="1"/>
  <c r="X12" i="1"/>
  <c r="AU12" i="1"/>
  <c r="N12" i="1"/>
  <c r="J8" i="1"/>
  <c r="R8" i="1"/>
  <c r="Z8" i="1"/>
  <c r="AY8" i="1"/>
  <c r="L8" i="1"/>
  <c r="T8" i="1"/>
  <c r="AB8" i="1"/>
  <c r="BA8" i="1"/>
  <c r="X8" i="1"/>
  <c r="N8" i="1"/>
  <c r="AD8" i="1"/>
  <c r="AU8" i="1"/>
  <c r="AF8" i="1"/>
  <c r="BL8" i="1"/>
  <c r="P8" i="1"/>
  <c r="V8" i="1"/>
  <c r="AW8" i="1"/>
  <c r="J24" i="1"/>
  <c r="R24" i="1"/>
  <c r="Z24" i="1"/>
  <c r="L24" i="1"/>
  <c r="T24" i="1"/>
  <c r="AB24" i="1"/>
  <c r="AU24" i="1"/>
  <c r="BL24" i="1"/>
  <c r="N24" i="1"/>
  <c r="AD24" i="1"/>
  <c r="BA24" i="1"/>
  <c r="P24" i="1"/>
  <c r="AW24" i="1"/>
  <c r="V24" i="1"/>
  <c r="AY24" i="1"/>
  <c r="X24" i="1"/>
  <c r="AF24" i="1"/>
  <c r="J28" i="1"/>
  <c r="R28" i="1"/>
  <c r="Z28" i="1"/>
  <c r="BA28" i="1"/>
  <c r="L28" i="1"/>
  <c r="T28" i="1"/>
  <c r="AB28" i="1"/>
  <c r="AU28" i="1"/>
  <c r="BL28" i="1"/>
  <c r="V28" i="1"/>
  <c r="AW28" i="1"/>
  <c r="P28" i="1"/>
  <c r="AF28" i="1"/>
  <c r="X28" i="1"/>
  <c r="AY28" i="1"/>
  <c r="N28" i="1"/>
  <c r="AD28" i="1"/>
  <c r="N32" i="1"/>
  <c r="V32" i="1"/>
  <c r="AD32" i="1"/>
  <c r="AW32" i="1"/>
  <c r="P32" i="1"/>
  <c r="X32" i="1"/>
  <c r="AF32" i="1"/>
  <c r="AY32" i="1"/>
  <c r="R32" i="1"/>
  <c r="Z32" i="1"/>
  <c r="L32" i="1"/>
  <c r="BL32" i="1"/>
  <c r="T32" i="1"/>
  <c r="AU32" i="1"/>
  <c r="J32" i="1"/>
  <c r="BA32" i="1"/>
  <c r="AB32" i="1"/>
  <c r="N14" i="1"/>
  <c r="V14" i="1"/>
  <c r="AD14" i="1"/>
  <c r="AU14" i="1"/>
  <c r="BL14" i="1"/>
  <c r="P14" i="1"/>
  <c r="X14" i="1"/>
  <c r="AF14" i="1"/>
  <c r="AW14" i="1"/>
  <c r="J14" i="1"/>
  <c r="Z14" i="1"/>
  <c r="AY14" i="1"/>
  <c r="L14" i="1"/>
  <c r="AB14" i="1"/>
  <c r="BA14" i="1"/>
  <c r="R14" i="1"/>
  <c r="T14" i="1"/>
  <c r="N6" i="1"/>
  <c r="V6" i="1"/>
  <c r="AD6" i="1"/>
  <c r="AU6" i="1"/>
  <c r="BL6" i="1"/>
  <c r="P6" i="1"/>
  <c r="X6" i="1"/>
  <c r="AF6" i="1"/>
  <c r="AW6" i="1"/>
  <c r="J6" i="1"/>
  <c r="Z6" i="1"/>
  <c r="AY6" i="1"/>
  <c r="R6" i="1"/>
  <c r="L6" i="1"/>
  <c r="AB6" i="1"/>
  <c r="BA6" i="1"/>
  <c r="T6" i="1"/>
  <c r="P30" i="1"/>
  <c r="X30" i="1"/>
  <c r="AF30" i="1"/>
  <c r="AW30" i="1"/>
  <c r="J30" i="1"/>
  <c r="R30" i="1"/>
  <c r="Z30" i="1"/>
  <c r="AY30" i="1"/>
  <c r="T30" i="1"/>
  <c r="BL30" i="1"/>
  <c r="AB30" i="1"/>
  <c r="AU30" i="1"/>
  <c r="N30" i="1"/>
  <c r="BA30" i="1"/>
  <c r="V30" i="1"/>
  <c r="L30" i="1"/>
  <c r="AD30" i="1"/>
  <c r="L13" i="1"/>
  <c r="T13" i="1"/>
  <c r="AB13" i="1"/>
  <c r="BA13" i="1"/>
  <c r="N13" i="1"/>
  <c r="V13" i="1"/>
  <c r="AD13" i="1"/>
  <c r="AU13" i="1"/>
  <c r="BL13" i="1"/>
  <c r="R13" i="1"/>
  <c r="X13" i="1"/>
  <c r="J13" i="1"/>
  <c r="AW13" i="1"/>
  <c r="AY13" i="1"/>
  <c r="P13" i="1"/>
  <c r="Z13" i="1"/>
  <c r="AF13" i="1"/>
  <c r="P23" i="1"/>
  <c r="X23" i="1"/>
  <c r="AW23" i="1"/>
  <c r="J23" i="1"/>
  <c r="R23" i="1"/>
  <c r="Z23" i="1"/>
  <c r="AY23" i="1"/>
  <c r="L23" i="1"/>
  <c r="AB23" i="1"/>
  <c r="N23" i="1"/>
  <c r="AD23" i="1"/>
  <c r="AU23" i="1"/>
  <c r="T23" i="1"/>
  <c r="BA23" i="1"/>
  <c r="V23" i="1"/>
  <c r="BL23" i="1"/>
  <c r="AF23" i="1"/>
  <c r="J31" i="1"/>
  <c r="R31" i="1"/>
  <c r="Z31" i="1"/>
  <c r="BA31" i="1"/>
  <c r="L31" i="1"/>
  <c r="T31" i="1"/>
  <c r="AB31" i="1"/>
  <c r="AU31" i="1"/>
  <c r="BL31" i="1"/>
  <c r="X31" i="1"/>
  <c r="AW31" i="1"/>
  <c r="P31" i="1"/>
  <c r="N31" i="1"/>
  <c r="AD31" i="1"/>
  <c r="AY31" i="1"/>
  <c r="V31" i="1"/>
  <c r="AF31" i="1"/>
  <c r="P19" i="1"/>
  <c r="X19" i="1"/>
  <c r="AF19" i="1"/>
  <c r="AW19" i="1"/>
  <c r="J19" i="1"/>
  <c r="R19" i="1"/>
  <c r="Z19" i="1"/>
  <c r="AY19" i="1"/>
  <c r="L19" i="1"/>
  <c r="AB19" i="1"/>
  <c r="AU19" i="1"/>
  <c r="N19" i="1"/>
  <c r="AD19" i="1"/>
  <c r="BA19" i="1"/>
  <c r="V19" i="1"/>
  <c r="BL19" i="1"/>
  <c r="T19" i="1"/>
  <c r="P15" i="1"/>
  <c r="X15" i="1"/>
  <c r="AF15" i="1"/>
  <c r="AW15" i="1"/>
  <c r="J15" i="1"/>
  <c r="R15" i="1"/>
  <c r="Z15" i="1"/>
  <c r="AY15" i="1"/>
  <c r="T15" i="1"/>
  <c r="BL15" i="1"/>
  <c r="V15" i="1"/>
  <c r="L15" i="1"/>
  <c r="AD15" i="1"/>
  <c r="N15" i="1"/>
  <c r="AB15" i="1"/>
  <c r="AU15" i="1"/>
  <c r="BA15" i="1"/>
  <c r="P11" i="1"/>
  <c r="X11" i="1"/>
  <c r="AF11" i="1"/>
  <c r="AW11" i="1"/>
  <c r="J11" i="1"/>
  <c r="R11" i="1"/>
  <c r="Z11" i="1"/>
  <c r="AY11" i="1"/>
  <c r="L11" i="1"/>
  <c r="AB11" i="1"/>
  <c r="AU11" i="1"/>
  <c r="N11" i="1"/>
  <c r="AD11" i="1"/>
  <c r="BA11" i="1"/>
  <c r="V11" i="1"/>
  <c r="T11" i="1"/>
  <c r="BL11" i="1"/>
  <c r="P7" i="1"/>
  <c r="X7" i="1"/>
  <c r="AF7" i="1"/>
  <c r="AW7" i="1"/>
  <c r="J7" i="1"/>
  <c r="R7" i="1"/>
  <c r="Z7" i="1"/>
  <c r="AY7" i="1"/>
  <c r="T7" i="1"/>
  <c r="BL7" i="1"/>
  <c r="L7" i="1"/>
  <c r="V7" i="1"/>
  <c r="AB7" i="1"/>
  <c r="AU7" i="1"/>
  <c r="N7" i="1"/>
  <c r="AD7" i="1"/>
  <c r="BA7" i="1"/>
  <c r="P25" i="1"/>
  <c r="R25" i="1"/>
  <c r="Z25" i="1"/>
  <c r="AY25" i="1"/>
  <c r="J25" i="1"/>
  <c r="T25" i="1"/>
  <c r="AB25" i="1"/>
  <c r="BA25" i="1"/>
  <c r="V25" i="1"/>
  <c r="BL25" i="1"/>
  <c r="AD25" i="1"/>
  <c r="N25" i="1"/>
  <c r="AW25" i="1"/>
  <c r="X25" i="1"/>
  <c r="L25" i="1"/>
  <c r="AU25" i="1"/>
  <c r="AF25" i="1"/>
  <c r="N29" i="1"/>
  <c r="V29" i="1"/>
  <c r="AD29" i="1"/>
  <c r="AU29" i="1"/>
  <c r="BL29" i="1"/>
  <c r="P29" i="1"/>
  <c r="X29" i="1"/>
  <c r="AW29" i="1"/>
  <c r="R29" i="1"/>
  <c r="AY29" i="1"/>
  <c r="J29" i="1"/>
  <c r="AB29" i="1"/>
  <c r="T29" i="1"/>
  <c r="BA29" i="1"/>
  <c r="Z29" i="1"/>
  <c r="L29" i="1"/>
  <c r="AF29" i="1"/>
  <c r="F35" i="1"/>
  <c r="H20" i="1"/>
  <c r="H5" i="1"/>
  <c r="H11" i="1"/>
  <c r="H24" i="1"/>
  <c r="H14" i="1"/>
  <c r="H30" i="1"/>
  <c r="H27" i="1"/>
  <c r="H8" i="1"/>
  <c r="H19" i="1"/>
  <c r="H7" i="1"/>
  <c r="H13" i="1"/>
  <c r="H17" i="1"/>
  <c r="H9" i="1"/>
  <c r="H25" i="1"/>
  <c r="H32" i="1"/>
  <c r="H26" i="1"/>
  <c r="H15" i="1"/>
  <c r="H31" i="1"/>
  <c r="H12" i="1"/>
  <c r="H23" i="1"/>
  <c r="H29" i="1"/>
  <c r="H6" i="1"/>
  <c r="H28" i="1"/>
  <c r="H10" i="1"/>
  <c r="H18" i="1"/>
  <c r="H22" i="1"/>
  <c r="H16" i="1"/>
  <c r="H21" i="1"/>
  <c r="H33" i="1"/>
  <c r="AF35" i="1" l="1"/>
  <c r="BA35" i="1"/>
  <c r="AU35" i="1"/>
  <c r="L35" i="1"/>
  <c r="Z35" i="1"/>
  <c r="T35" i="1"/>
  <c r="X35" i="1"/>
  <c r="V35" i="1"/>
  <c r="AB35" i="1"/>
  <c r="AW35" i="1"/>
  <c r="AY35" i="1"/>
  <c r="AD35" i="1"/>
  <c r="N35" i="1"/>
  <c r="R35" i="1"/>
  <c r="J35" i="1"/>
  <c r="BL35" i="1"/>
  <c r="P35" i="1"/>
  <c r="H35" i="1"/>
</calcChain>
</file>

<file path=xl/sharedStrings.xml><?xml version="1.0" encoding="utf-8"?>
<sst xmlns="http://schemas.openxmlformats.org/spreadsheetml/2006/main" count="148" uniqueCount="60">
  <si>
    <t>Наименование, марка</t>
  </si>
  <si>
    <t>ед.изм</t>
  </si>
  <si>
    <t>объем</t>
  </si>
  <si>
    <t>ППГнг(А)-HF-1кВ ГОСТ 31996-2012 ГОСТ 31565-2012</t>
  </si>
  <si>
    <t>сечение</t>
  </si>
  <si>
    <t>3х1,5</t>
  </si>
  <si>
    <t>3х2,5</t>
  </si>
  <si>
    <t>3х4</t>
  </si>
  <si>
    <t>3х6</t>
  </si>
  <si>
    <t>5х1,5</t>
  </si>
  <si>
    <t>5х2,5</t>
  </si>
  <si>
    <t>5х4</t>
  </si>
  <si>
    <t>5х6</t>
  </si>
  <si>
    <t>5х10</t>
  </si>
  <si>
    <t>5х16</t>
  </si>
  <si>
    <t>5х25</t>
  </si>
  <si>
    <t>5х35</t>
  </si>
  <si>
    <t>5х50</t>
  </si>
  <si>
    <t>5х70</t>
  </si>
  <si>
    <t>5х95</t>
  </si>
  <si>
    <t>5х150</t>
  </si>
  <si>
    <t>5х185</t>
  </si>
  <si>
    <t>5х240</t>
  </si>
  <si>
    <t>км</t>
  </si>
  <si>
    <t>ППГнг(А)-FRHF-1кВ ГОСТ 31996-2012 ГОСТ 31565-2012</t>
  </si>
  <si>
    <t>2х1,5</t>
  </si>
  <si>
    <t>2x2x0,6</t>
  </si>
  <si>
    <t xml:space="preserve">Кабель для промышленного интерфейса RS-485 КИПЭнг(А)-HF </t>
  </si>
  <si>
    <t xml:space="preserve">ППГнг(А)-FRHF-1кВ ГОСТ 31996-2012 ГОСТ 31565-2012:  </t>
  </si>
  <si>
    <t>объем, м</t>
  </si>
  <si>
    <t>Цена</t>
  </si>
  <si>
    <t>Сумма</t>
  </si>
  <si>
    <t>ФорумЭлектро</t>
  </si>
  <si>
    <t>Элком-Электро</t>
  </si>
  <si>
    <t>АВС Электро</t>
  </si>
  <si>
    <t>ЭТМ</t>
  </si>
  <si>
    <t>ИТОГО</t>
  </si>
  <si>
    <t>РусскийСвет</t>
  </si>
  <si>
    <t>ВЭС</t>
  </si>
  <si>
    <t>№</t>
  </si>
  <si>
    <t>Лучшая Цена</t>
  </si>
  <si>
    <t>Примечание</t>
  </si>
  <si>
    <t>Готовы дать отсрочку 5 млн. Договор еще не заключен.</t>
  </si>
  <si>
    <t>ООО "Вертикаль"</t>
  </si>
  <si>
    <t>АО "Завод Энергокабель"</t>
  </si>
  <si>
    <t>дата поставки</t>
  </si>
  <si>
    <t>Аванс 25%. Отсрочка месяц.</t>
  </si>
  <si>
    <t>По договору отсрочка 12 млн на 2 месяца. Остальное в предоплату</t>
  </si>
  <si>
    <t>Отсрочка 15 млн на 1.5 месяца.Остальное в предоплату.</t>
  </si>
  <si>
    <t>Жду финальное КП с условиями.</t>
  </si>
  <si>
    <t>Русский Свет</t>
  </si>
  <si>
    <t>Толедо</t>
  </si>
  <si>
    <t>ЭЭХ</t>
  </si>
  <si>
    <t>Луис+</t>
  </si>
  <si>
    <t>Аванс 50%. Отсрочка 2 месяца. Предоставят поручительство.</t>
  </si>
  <si>
    <t>Итого к закупке</t>
  </si>
  <si>
    <t>ВЭС (по наличию)</t>
  </si>
  <si>
    <t>Предоплата. Поставка 21 день (Муленков)</t>
  </si>
  <si>
    <t>Предоплата.
Поставка 35 дней</t>
  </si>
  <si>
    <t>Отсрочка 45 календарных дней. До 15 млн.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</si>
</sst>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₽&quot;_-;\-* #,##0.00\ &quot;₽&quot;_-;_-* &quot;-&quot;??\ &quot;₽&quot;_-;_-@_-"/>
    <numFmt numFmtId="165" formatCode="#,##0.00\ _₽"/>
    <numFmt numFmtId="166" formatCode="#,##0.000_ ;\-#,##0.0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4" fontId="3" fillId="0" borderId="6" xfId="0" applyNumberFormat="1" applyFont="1" applyFill="1" applyBorder="1"/>
    <xf numFmtId="4" fontId="3" fillId="0" borderId="6" xfId="0" applyNumberFormat="1" applyFont="1" applyBorder="1"/>
    <xf numFmtId="0" fontId="0" fillId="0" borderId="6" xfId="0" applyBorder="1"/>
    <xf numFmtId="0" fontId="0" fillId="0" borderId="10" xfId="0" applyBorder="1"/>
    <xf numFmtId="0" fontId="0" fillId="0" borderId="0" xfId="0" applyFill="1"/>
    <xf numFmtId="164" fontId="0" fillId="0" borderId="5" xfId="0" applyNumberFormat="1" applyFill="1" applyBorder="1"/>
    <xf numFmtId="164" fontId="0" fillId="0" borderId="3" xfId="0" applyNumberFormat="1" applyFill="1" applyBorder="1"/>
    <xf numFmtId="164" fontId="0" fillId="0" borderId="7" xfId="0" applyNumberFormat="1" applyFill="1" applyBorder="1"/>
    <xf numFmtId="0" fontId="0" fillId="0" borderId="0" xfId="0" applyBorder="1"/>
    <xf numFmtId="164" fontId="0" fillId="0" borderId="16" xfId="0" applyNumberFormat="1" applyFill="1" applyBorder="1"/>
    <xf numFmtId="0" fontId="0" fillId="0" borderId="13" xfId="0" applyBorder="1"/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65" fontId="0" fillId="0" borderId="8" xfId="0" applyNumberFormat="1" applyFill="1" applyBorder="1" applyAlignment="1"/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23" xfId="0" applyFill="1" applyBorder="1"/>
    <xf numFmtId="0" fontId="0" fillId="0" borderId="22" xfId="0" applyFill="1" applyBorder="1"/>
    <xf numFmtId="0" fontId="0" fillId="0" borderId="24" xfId="0" applyFill="1" applyBorder="1"/>
    <xf numFmtId="0" fontId="2" fillId="0" borderId="25" xfId="0" applyFont="1" applyBorder="1" applyAlignment="1">
      <alignment horizontal="center" vertical="center"/>
    </xf>
    <xf numFmtId="165" fontId="0" fillId="0" borderId="9" xfId="0" applyNumberFormat="1" applyFill="1" applyBorder="1" applyAlignment="1"/>
    <xf numFmtId="165" fontId="0" fillId="0" borderId="15" xfId="0" applyNumberFormat="1" applyFill="1" applyBorder="1" applyAlignment="1"/>
    <xf numFmtId="165" fontId="0" fillId="0" borderId="6" xfId="0" applyNumberFormat="1" applyFill="1" applyBorder="1" applyAlignment="1"/>
    <xf numFmtId="0" fontId="0" fillId="0" borderId="7" xfId="0" applyBorder="1"/>
    <xf numFmtId="0" fontId="0" fillId="0" borderId="3" xfId="0" applyFill="1" applyBorder="1"/>
    <xf numFmtId="0" fontId="0" fillId="0" borderId="0" xfId="0" applyFill="1" applyBorder="1" applyAlignment="1">
      <alignment horizontal="center" wrapText="1"/>
    </xf>
    <xf numFmtId="165" fontId="0" fillId="0" borderId="13" xfId="0" applyNumberFormat="1" applyFill="1" applyBorder="1" applyAlignment="1"/>
    <xf numFmtId="0" fontId="0" fillId="0" borderId="30" xfId="0" applyFill="1" applyBorder="1"/>
    <xf numFmtId="166" fontId="0" fillId="0" borderId="3" xfId="0" applyNumberFormat="1" applyFill="1" applyBorder="1"/>
    <xf numFmtId="166" fontId="0" fillId="0" borderId="16" xfId="0" applyNumberFormat="1" applyFill="1" applyBorder="1"/>
    <xf numFmtId="165" fontId="0" fillId="0" borderId="32" xfId="0" applyNumberFormat="1" applyFill="1" applyBorder="1" applyAlignment="1"/>
    <xf numFmtId="165" fontId="0" fillId="0" borderId="33" xfId="0" applyNumberFormat="1" applyFill="1" applyBorder="1" applyAlignment="1"/>
    <xf numFmtId="0" fontId="0" fillId="0" borderId="34" xfId="0" applyFill="1" applyBorder="1"/>
    <xf numFmtId="166" fontId="0" fillId="0" borderId="36" xfId="0" applyNumberFormat="1" applyFill="1" applyBorder="1"/>
    <xf numFmtId="0" fontId="0" fillId="0" borderId="27" xfId="0" applyFill="1" applyBorder="1"/>
    <xf numFmtId="0" fontId="0" fillId="0" borderId="38" xfId="0" applyFill="1" applyBorder="1"/>
    <xf numFmtId="164" fontId="1" fillId="0" borderId="28" xfId="1" applyFont="1" applyFill="1" applyBorder="1"/>
    <xf numFmtId="164" fontId="1" fillId="0" borderId="37" xfId="1" applyFont="1" applyFill="1" applyBorder="1"/>
    <xf numFmtId="165" fontId="0" fillId="0" borderId="40" xfId="0" applyNumberFormat="1" applyFill="1" applyBorder="1" applyAlignment="1"/>
    <xf numFmtId="164" fontId="1" fillId="0" borderId="22" xfId="1" applyFont="1" applyFill="1" applyBorder="1"/>
    <xf numFmtId="4" fontId="0" fillId="0" borderId="5" xfId="0" applyNumberFormat="1" applyBorder="1"/>
    <xf numFmtId="0" fontId="2" fillId="0" borderId="3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1" fillId="0" borderId="14" xfId="0" applyNumberFormat="1" applyFont="1" applyFill="1" applyBorder="1"/>
    <xf numFmtId="0" fontId="0" fillId="0" borderId="12" xfId="0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165" fontId="0" fillId="0" borderId="27" xfId="0" applyNumberFormat="1" applyFill="1" applyBorder="1" applyAlignment="1"/>
    <xf numFmtId="4" fontId="0" fillId="0" borderId="0" xfId="0" applyNumberFormat="1" applyFill="1"/>
    <xf numFmtId="164" fontId="1" fillId="0" borderId="5" xfId="0" applyNumberFormat="1" applyFont="1" applyFill="1" applyBorder="1"/>
    <xf numFmtId="0" fontId="7" fillId="0" borderId="0" xfId="0" applyFont="1" applyFill="1"/>
    <xf numFmtId="0" fontId="1" fillId="0" borderId="39" xfId="0" applyFont="1" applyFill="1" applyBorder="1" applyAlignment="1">
      <alignment horizontal="center"/>
    </xf>
    <xf numFmtId="14" fontId="6" fillId="0" borderId="18" xfId="0" applyNumberFormat="1" applyFont="1" applyFill="1" applyBorder="1"/>
    <xf numFmtId="14" fontId="6" fillId="0" borderId="20" xfId="0" applyNumberFormat="1" applyFont="1" applyFill="1" applyBorder="1"/>
    <xf numFmtId="14" fontId="6" fillId="0" borderId="35" xfId="0" applyNumberFormat="1" applyFont="1" applyFill="1" applyBorder="1"/>
    <xf numFmtId="14" fontId="6" fillId="0" borderId="13" xfId="0" applyNumberFormat="1" applyFont="1" applyFill="1" applyBorder="1"/>
    <xf numFmtId="14" fontId="6" fillId="0" borderId="26" xfId="0" applyNumberFormat="1" applyFont="1" applyFill="1" applyBorder="1"/>
    <xf numFmtId="14" fontId="6" fillId="0" borderId="39" xfId="0" applyNumberFormat="1" applyFont="1" applyFill="1" applyBorder="1"/>
    <xf numFmtId="0" fontId="0" fillId="0" borderId="13" xfId="0" applyFill="1" applyBorder="1"/>
    <xf numFmtId="0" fontId="0" fillId="0" borderId="8" xfId="0" applyFill="1" applyBorder="1"/>
    <xf numFmtId="165" fontId="0" fillId="0" borderId="29" xfId="0" applyNumberFormat="1" applyFill="1" applyBorder="1" applyAlignment="1"/>
    <xf numFmtId="0" fontId="4" fillId="0" borderId="8" xfId="0" applyFont="1" applyFill="1" applyBorder="1" applyAlignment="1">
      <alignment horizontal="center" vertical="center"/>
    </xf>
    <xf numFmtId="0" fontId="0" fillId="0" borderId="29" xfId="0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0" fontId="1" fillId="0" borderId="3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5"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2:BL44"/>
  <sheetViews>
    <sheetView tabSelected="1" zoomScale="71" zoomScaleNormal="71" workbookViewId="0">
      <pane ySplit="4" topLeftCell="A5" activePane="bottomLeft" state="frozen"/>
      <selection pane="bottomLeft" activeCell="A34" sqref="A34:XFD37"/>
    </sheetView>
  </sheetViews>
  <sheetFormatPr defaultRowHeight="15" outlineLevelCol="1" x14ac:dyDescent="0.25"/>
  <cols>
    <col min="1" max="1" width="5.28515625" customWidth="1"/>
    <col min="2" max="2" width="55.140625" customWidth="1"/>
    <col min="3" max="3" width="10" customWidth="1"/>
    <col min="5" max="5" width="9.28515625" bestFit="1" customWidth="1"/>
    <col min="6" max="6" width="12.5703125" bestFit="1" customWidth="1"/>
    <col min="7" max="7" width="11.7109375" style="11" hidden="1" customWidth="1"/>
    <col min="8" max="8" width="15.5703125" style="11" hidden="1" customWidth="1"/>
    <col min="9" max="9" width="11.7109375" style="11" customWidth="1"/>
    <col min="10" max="10" width="15.5703125" style="11" customWidth="1"/>
    <col min="11" max="11" width="11.7109375" style="11" hidden="1" customWidth="1"/>
    <col min="12" max="12" width="15.5703125" style="11" hidden="1" customWidth="1"/>
    <col min="13" max="13" width="11.7109375" style="11" hidden="1" customWidth="1"/>
    <col min="14" max="14" width="15.5703125" style="11" hidden="1" customWidth="1"/>
    <col min="15" max="15" width="11.7109375" style="11" customWidth="1"/>
    <col min="16" max="16" width="15.5703125" style="11" customWidth="1"/>
    <col min="17" max="17" width="14.140625" style="11" customWidth="1"/>
    <col min="18" max="18" width="15.5703125" style="11" customWidth="1"/>
    <col min="19" max="19" width="14.140625" style="11" customWidth="1"/>
    <col min="20" max="20" width="15.5703125" style="11" customWidth="1"/>
    <col min="21" max="21" width="14.140625" style="11" customWidth="1"/>
    <col min="22" max="22" width="15.5703125" style="11" customWidth="1"/>
    <col min="23" max="23" width="14.140625" style="11" customWidth="1"/>
    <col min="24" max="24" width="15.5703125" style="11" customWidth="1"/>
    <col min="25" max="25" width="14.140625" style="11" customWidth="1"/>
    <col min="26" max="26" width="15.5703125" style="11" customWidth="1"/>
    <col min="27" max="27" width="14.140625" style="11" customWidth="1"/>
    <col min="28" max="28" width="15.5703125" style="11" customWidth="1"/>
    <col min="29" max="29" width="14.140625" style="11" customWidth="1"/>
    <col min="30" max="30" width="15.5703125" style="11" customWidth="1"/>
    <col min="31" max="31" width="14.140625" style="11" bestFit="1" customWidth="1"/>
    <col min="32" max="32" width="15.5703125" style="11" bestFit="1" customWidth="1"/>
    <col min="33" max="33" width="11" style="11" hidden="1" customWidth="1"/>
    <col min="34" max="34" width="14.85546875" style="11" hidden="1" customWidth="1"/>
    <col min="35" max="35" width="11" hidden="1" customWidth="1"/>
    <col min="36" max="36" width="15.5703125" style="11" hidden="1" customWidth="1"/>
    <col min="37" max="37" width="11" hidden="1" customWidth="1"/>
    <col min="38" max="38" width="14.85546875" style="11" hidden="1" customWidth="1"/>
    <col min="39" max="39" width="11" hidden="1" customWidth="1"/>
    <col min="40" max="40" width="14.85546875" style="11" hidden="1" customWidth="1"/>
    <col min="41" max="41" width="10.28515625" hidden="1" customWidth="1"/>
    <col min="42" max="42" width="13.140625" style="11" hidden="1" customWidth="1"/>
    <col min="43" max="43" width="10.28515625" hidden="1" customWidth="1"/>
    <col min="44" max="44" width="13.140625" style="11" hidden="1" customWidth="1"/>
    <col min="45" max="45" width="6.85546875" style="11" customWidth="1"/>
    <col min="46" max="46" width="14.140625" style="11" hidden="1" customWidth="1" outlineLevel="1"/>
    <col min="47" max="47" width="15.5703125" style="11" hidden="1" customWidth="1" outlineLevel="1"/>
    <col min="48" max="48" width="14.140625" style="11" hidden="1" customWidth="1" outlineLevel="1"/>
    <col min="49" max="49" width="15.5703125" style="11" hidden="1" customWidth="1" outlineLevel="1"/>
    <col min="50" max="50" width="14.140625" style="11" hidden="1" customWidth="1" outlineLevel="1"/>
    <col min="51" max="51" width="15.5703125" style="11" hidden="1" customWidth="1" outlineLevel="1"/>
    <col min="52" max="52" width="14.140625" style="11" hidden="1" customWidth="1" outlineLevel="1"/>
    <col min="53" max="53" width="15.5703125" style="11" hidden="1" customWidth="1" outlineLevel="1"/>
    <col min="54" max="54" width="7" style="11" customWidth="1" collapsed="1"/>
    <col min="55" max="55" width="14.140625" style="11" customWidth="1" outlineLevel="1"/>
    <col min="56" max="56" width="15.5703125" style="11" customWidth="1" outlineLevel="1"/>
    <col min="57" max="57" width="14.140625" style="11" customWidth="1" outlineLevel="1"/>
    <col min="58" max="58" width="15.5703125" style="11" customWidth="1" outlineLevel="1"/>
    <col min="59" max="59" width="14.140625" style="11" customWidth="1" outlineLevel="1"/>
    <col min="60" max="60" width="15.5703125" style="11" customWidth="1" outlineLevel="1"/>
    <col min="61" max="61" width="14.140625" style="11" customWidth="1" outlineLevel="1"/>
    <col min="62" max="62" width="15.5703125" style="11" customWidth="1" outlineLevel="1"/>
    <col min="63" max="63" width="14.140625" style="11" customWidth="1" outlineLevel="1"/>
    <col min="64" max="64" width="15.5703125" style="11" customWidth="1" outlineLevel="1"/>
  </cols>
  <sheetData>
    <row r="2" spans="1:64" ht="15.75" thickBot="1" x14ac:dyDescent="0.3">
      <c r="AT2" s="77" t="s">
        <v>40</v>
      </c>
      <c r="AU2" s="77"/>
      <c r="AV2" s="77"/>
      <c r="AW2" s="77"/>
      <c r="AX2" s="77"/>
      <c r="AY2" s="77"/>
      <c r="AZ2" s="77"/>
      <c r="BA2" s="77"/>
      <c r="BB2" s="52"/>
    </row>
    <row r="3" spans="1:64" ht="15.75" thickBot="1" x14ac:dyDescent="0.3">
      <c r="G3" s="78" t="s">
        <v>32</v>
      </c>
      <c r="H3" s="83"/>
      <c r="I3" s="78" t="s">
        <v>33</v>
      </c>
      <c r="J3" s="79"/>
      <c r="K3" s="78" t="s">
        <v>34</v>
      </c>
      <c r="L3" s="79"/>
      <c r="M3" s="78" t="s">
        <v>35</v>
      </c>
      <c r="N3" s="79"/>
      <c r="O3" s="83" t="s">
        <v>37</v>
      </c>
      <c r="P3" s="79"/>
      <c r="Q3" s="78" t="s">
        <v>56</v>
      </c>
      <c r="R3" s="79"/>
      <c r="S3" s="83" t="s">
        <v>38</v>
      </c>
      <c r="T3" s="79"/>
      <c r="U3" s="78" t="s">
        <v>43</v>
      </c>
      <c r="V3" s="79"/>
      <c r="W3" s="78" t="s">
        <v>52</v>
      </c>
      <c r="X3" s="79"/>
      <c r="Y3" s="78" t="s">
        <v>53</v>
      </c>
      <c r="Z3" s="79"/>
      <c r="AA3" s="78" t="s">
        <v>51</v>
      </c>
      <c r="AB3" s="79"/>
      <c r="AC3" s="78" t="s">
        <v>44</v>
      </c>
      <c r="AD3" s="79"/>
      <c r="AE3" s="78" t="s">
        <v>40</v>
      </c>
      <c r="AF3" s="79"/>
      <c r="AG3" s="85" t="s">
        <v>45</v>
      </c>
      <c r="AH3" s="85"/>
      <c r="AI3" s="85"/>
      <c r="AJ3" s="85"/>
      <c r="AK3" s="85"/>
      <c r="AL3" s="85"/>
      <c r="AM3" s="85"/>
      <c r="AN3" s="85"/>
      <c r="AO3" s="85"/>
      <c r="AP3" s="86"/>
      <c r="AQ3" s="86"/>
      <c r="AR3" s="87"/>
      <c r="AS3" s="61"/>
      <c r="AT3" s="78" t="s">
        <v>52</v>
      </c>
      <c r="AU3" s="79"/>
      <c r="AV3" s="78" t="s">
        <v>33</v>
      </c>
      <c r="AW3" s="79"/>
      <c r="AX3" s="78" t="s">
        <v>53</v>
      </c>
      <c r="AY3" s="79"/>
      <c r="AZ3" s="78" t="s">
        <v>38</v>
      </c>
      <c r="BA3" s="79"/>
      <c r="BB3" s="55"/>
      <c r="BC3" s="73" t="s">
        <v>52</v>
      </c>
      <c r="BD3" s="74"/>
      <c r="BE3" s="73" t="s">
        <v>33</v>
      </c>
      <c r="BF3" s="74"/>
      <c r="BG3" s="73" t="s">
        <v>50</v>
      </c>
      <c r="BH3" s="74"/>
      <c r="BI3" s="73" t="s">
        <v>38</v>
      </c>
      <c r="BJ3" s="74"/>
      <c r="BK3" s="73" t="s">
        <v>55</v>
      </c>
      <c r="BL3" s="74"/>
    </row>
    <row r="4" spans="1:64" x14ac:dyDescent="0.25">
      <c r="A4" s="17" t="s">
        <v>39</v>
      </c>
      <c r="B4" s="18" t="s">
        <v>0</v>
      </c>
      <c r="C4" s="18" t="s">
        <v>4</v>
      </c>
      <c r="D4" s="19" t="s">
        <v>1</v>
      </c>
      <c r="E4" s="19" t="s">
        <v>2</v>
      </c>
      <c r="F4" s="29" t="s">
        <v>29</v>
      </c>
      <c r="G4" s="22" t="s">
        <v>30</v>
      </c>
      <c r="H4" s="24" t="s">
        <v>31</v>
      </c>
      <c r="I4" s="22" t="s">
        <v>30</v>
      </c>
      <c r="J4" s="24" t="s">
        <v>31</v>
      </c>
      <c r="K4" s="22" t="s">
        <v>30</v>
      </c>
      <c r="L4" s="24" t="s">
        <v>31</v>
      </c>
      <c r="M4" s="25" t="s">
        <v>30</v>
      </c>
      <c r="N4" s="23" t="s">
        <v>31</v>
      </c>
      <c r="O4" s="22" t="s">
        <v>30</v>
      </c>
      <c r="P4" s="24" t="s">
        <v>31</v>
      </c>
      <c r="Q4" s="22" t="s">
        <v>30</v>
      </c>
      <c r="R4" s="24" t="s">
        <v>31</v>
      </c>
      <c r="S4" s="25" t="s">
        <v>30</v>
      </c>
      <c r="T4" s="23" t="s">
        <v>31</v>
      </c>
      <c r="U4" s="22" t="s">
        <v>30</v>
      </c>
      <c r="V4" s="24" t="s">
        <v>31</v>
      </c>
      <c r="W4" s="22" t="s">
        <v>30</v>
      </c>
      <c r="X4" s="24" t="s">
        <v>31</v>
      </c>
      <c r="Y4" s="22" t="s">
        <v>30</v>
      </c>
      <c r="Z4" s="24" t="s">
        <v>31</v>
      </c>
      <c r="AA4" s="22" t="s">
        <v>30</v>
      </c>
      <c r="AB4" s="24" t="s">
        <v>31</v>
      </c>
      <c r="AC4" s="22" t="s">
        <v>30</v>
      </c>
      <c r="AD4" s="24" t="s">
        <v>31</v>
      </c>
      <c r="AE4" s="22" t="s">
        <v>30</v>
      </c>
      <c r="AF4" s="24" t="s">
        <v>31</v>
      </c>
      <c r="AG4" s="62">
        <v>44641</v>
      </c>
      <c r="AH4" s="63"/>
      <c r="AI4" s="64">
        <v>44652</v>
      </c>
      <c r="AJ4" s="63"/>
      <c r="AK4" s="62">
        <v>44682</v>
      </c>
      <c r="AL4" s="63"/>
      <c r="AM4" s="64">
        <v>44713</v>
      </c>
      <c r="AN4" s="63"/>
      <c r="AO4" s="62">
        <v>44743</v>
      </c>
      <c r="AP4" s="63"/>
      <c r="AQ4" s="65">
        <v>44774</v>
      </c>
      <c r="AR4" s="66"/>
      <c r="AS4" s="67"/>
      <c r="AT4" s="22" t="s">
        <v>30</v>
      </c>
      <c r="AU4" s="24" t="s">
        <v>31</v>
      </c>
      <c r="AV4" s="22" t="s">
        <v>30</v>
      </c>
      <c r="AW4" s="24" t="s">
        <v>31</v>
      </c>
      <c r="AX4" s="22" t="s">
        <v>30</v>
      </c>
      <c r="AY4" s="24" t="s">
        <v>31</v>
      </c>
      <c r="AZ4" s="22" t="s">
        <v>30</v>
      </c>
      <c r="BA4" s="24" t="s">
        <v>31</v>
      </c>
      <c r="BB4" s="51"/>
      <c r="BC4" s="22" t="s">
        <v>30</v>
      </c>
      <c r="BD4" s="24" t="s">
        <v>31</v>
      </c>
      <c r="BE4" s="22" t="s">
        <v>30</v>
      </c>
      <c r="BF4" s="24" t="s">
        <v>31</v>
      </c>
      <c r="BG4" s="22" t="s">
        <v>30</v>
      </c>
      <c r="BH4" s="24" t="s">
        <v>31</v>
      </c>
      <c r="BI4" s="22" t="s">
        <v>30</v>
      </c>
      <c r="BJ4" s="24" t="s">
        <v>31</v>
      </c>
      <c r="BK4" s="22" t="s">
        <v>30</v>
      </c>
      <c r="BL4" s="24" t="s">
        <v>31</v>
      </c>
    </row>
    <row r="5" spans="1:64" hidden="1" x14ac:dyDescent="0.25">
      <c r="A5" s="20">
        <v>1</v>
      </c>
      <c r="B5" s="1" t="s">
        <v>3</v>
      </c>
      <c r="C5" s="1" t="s">
        <v>5</v>
      </c>
      <c r="D5" s="2" t="s">
        <v>23</v>
      </c>
      <c r="E5" s="4">
        <f>2.13+0.065+13.584</f>
        <v>15.779</v>
      </c>
      <c r="F5" s="7">
        <f>E5*1000</f>
        <v>15779</v>
      </c>
      <c r="G5" s="21">
        <v>84.94</v>
      </c>
      <c r="H5" s="30">
        <f>G5*F5</f>
        <v>1340268.26</v>
      </c>
      <c r="I5" s="21">
        <v>84.96</v>
      </c>
      <c r="J5" s="30">
        <f>I5*F5</f>
        <v>1340583.8399999999</v>
      </c>
      <c r="K5" s="21"/>
      <c r="L5" s="30">
        <f>K5*F5</f>
        <v>0</v>
      </c>
      <c r="M5" s="31">
        <v>129.43</v>
      </c>
      <c r="N5" s="32">
        <f>M5*F5</f>
        <v>2042275.9700000002</v>
      </c>
      <c r="O5" s="21">
        <v>82.22</v>
      </c>
      <c r="P5" s="30">
        <f>O5*F5</f>
        <v>1297349.3799999999</v>
      </c>
      <c r="Q5" s="21">
        <v>78.441699999999997</v>
      </c>
      <c r="R5" s="30">
        <f>Q5*F5</f>
        <v>1237731.5843</v>
      </c>
      <c r="S5" s="31">
        <v>82.036799999999999</v>
      </c>
      <c r="T5" s="32">
        <f>S5*F5</f>
        <v>1294458.6672</v>
      </c>
      <c r="U5" s="21">
        <v>85.36</v>
      </c>
      <c r="V5" s="30">
        <f>U5*F5</f>
        <v>1346895.44</v>
      </c>
      <c r="W5" s="21">
        <v>90.95</v>
      </c>
      <c r="X5" s="30">
        <f>W5*F5</f>
        <v>1435100.05</v>
      </c>
      <c r="Y5" s="21">
        <v>77.22</v>
      </c>
      <c r="Z5" s="30">
        <f>Y5*F5</f>
        <v>1218454.3799999999</v>
      </c>
      <c r="AA5" s="21">
        <v>93.41</v>
      </c>
      <c r="AB5" s="30">
        <f t="shared" ref="AB5:AB10" si="0">AA5*$F5</f>
        <v>1473916.39</v>
      </c>
      <c r="AC5" s="21">
        <v>123.96615</v>
      </c>
      <c r="AD5" s="30">
        <f t="shared" ref="AD5:AD33" si="1">AC5*F5</f>
        <v>1956061.8808500001</v>
      </c>
      <c r="AE5" s="21">
        <f>MIN(I5,O5,Q5,S5,U5,W5,Y5,AA5,AC5)</f>
        <v>77.22</v>
      </c>
      <c r="AF5" s="30">
        <f>AE5*$F5</f>
        <v>1218454.3799999999</v>
      </c>
      <c r="AG5" s="36">
        <v>2130</v>
      </c>
      <c r="AH5" s="40">
        <f t="shared" ref="AH5:AH33" si="2">AG5*$AE5</f>
        <v>164478.6</v>
      </c>
      <c r="AI5" s="68"/>
      <c r="AJ5" s="40">
        <f t="shared" ref="AJ5:AJ33" si="3">AI5*$AE5</f>
        <v>0</v>
      </c>
      <c r="AK5" s="68"/>
      <c r="AL5" s="40">
        <f>AK5*$AE5</f>
        <v>0</v>
      </c>
      <c r="AM5" s="68"/>
      <c r="AN5" s="40">
        <f>AM5*$AE5</f>
        <v>0</v>
      </c>
      <c r="AO5" s="68"/>
      <c r="AP5" s="40">
        <f>AO5*$AE5</f>
        <v>0</v>
      </c>
      <c r="AQ5" s="69"/>
      <c r="AR5" s="30">
        <f>AQ5*$AE5</f>
        <v>0</v>
      </c>
      <c r="AS5" s="48"/>
      <c r="AT5" s="21"/>
      <c r="AU5" s="30">
        <f t="shared" ref="AU5:AU10" si="4">AT5*$F5</f>
        <v>0</v>
      </c>
      <c r="AV5" s="21"/>
      <c r="AW5" s="30">
        <f t="shared" ref="AW5:AY10" si="5">AV5*$F5</f>
        <v>0</v>
      </c>
      <c r="AX5" s="21">
        <v>77.22</v>
      </c>
      <c r="AY5" s="30">
        <f t="shared" si="5"/>
        <v>1218454.3799999999</v>
      </c>
      <c r="AZ5" s="21"/>
      <c r="BA5" s="30">
        <f t="shared" ref="BA5:BA11" si="6">AZ5*$F5</f>
        <v>0</v>
      </c>
      <c r="BB5" s="48"/>
      <c r="BC5" s="21"/>
      <c r="BD5" s="30"/>
      <c r="BE5" s="21"/>
      <c r="BF5" s="30"/>
      <c r="BG5" s="21"/>
      <c r="BH5" s="30"/>
      <c r="BI5" s="21"/>
      <c r="BJ5" s="30"/>
      <c r="BK5" s="21"/>
      <c r="BL5" s="30">
        <f t="shared" ref="BL5:BL10" si="7">BK5*$F5</f>
        <v>0</v>
      </c>
    </row>
    <row r="6" spans="1:64" hidden="1" x14ac:dyDescent="0.25">
      <c r="A6" s="20">
        <v>2</v>
      </c>
      <c r="B6" s="1"/>
      <c r="C6" s="1" t="s">
        <v>6</v>
      </c>
      <c r="D6" s="2" t="s">
        <v>23</v>
      </c>
      <c r="E6" s="4">
        <f>14.5+0.06</f>
        <v>14.56</v>
      </c>
      <c r="F6" s="7">
        <f t="shared" ref="F6:F32" si="8">E6*1000</f>
        <v>14560</v>
      </c>
      <c r="G6" s="21">
        <v>131.12</v>
      </c>
      <c r="H6" s="30">
        <f t="shared" ref="H6:H32" si="9">G6*F6</f>
        <v>1909107.2</v>
      </c>
      <c r="I6" s="21">
        <v>163.61000000000001</v>
      </c>
      <c r="J6" s="30">
        <f t="shared" ref="J6:J33" si="10">I6*F6</f>
        <v>2382161.6</v>
      </c>
      <c r="K6" s="21"/>
      <c r="L6" s="30">
        <f t="shared" ref="L6:L33" si="11">K6*F6</f>
        <v>0</v>
      </c>
      <c r="M6" s="31">
        <v>200.57</v>
      </c>
      <c r="N6" s="32">
        <f t="shared" ref="N6:N33" si="12">M6*F6</f>
        <v>2920299.1999999997</v>
      </c>
      <c r="O6" s="21">
        <v>122.08</v>
      </c>
      <c r="P6" s="30">
        <f t="shared" ref="P6:P33" si="13">O6*F6</f>
        <v>1777484.8</v>
      </c>
      <c r="Q6" s="21">
        <v>127.4156</v>
      </c>
      <c r="R6" s="30">
        <f t="shared" ref="R6:R33" si="14">Q6*F6</f>
        <v>1855171.1359999999</v>
      </c>
      <c r="S6" s="31">
        <v>121.94304</v>
      </c>
      <c r="T6" s="32">
        <f t="shared" ref="T6:T32" si="15">S6*F6</f>
        <v>1775490.6624</v>
      </c>
      <c r="U6" s="21">
        <v>133.38</v>
      </c>
      <c r="V6" s="30">
        <f>U6*F6</f>
        <v>1942012.8</v>
      </c>
      <c r="W6" s="21">
        <v>131.44</v>
      </c>
      <c r="X6" s="30">
        <f t="shared" ref="X6:X33" si="16">W6*F6</f>
        <v>1913766.4</v>
      </c>
      <c r="Y6" s="21">
        <v>116.56</v>
      </c>
      <c r="Z6" s="30">
        <f t="shared" ref="Z6:Z33" si="17">Y6*F6</f>
        <v>1697113.6</v>
      </c>
      <c r="AA6" s="21">
        <v>134.82</v>
      </c>
      <c r="AB6" s="30">
        <f t="shared" si="0"/>
        <v>1962979.2</v>
      </c>
      <c r="AC6" s="21">
        <v>161.07811000000001</v>
      </c>
      <c r="AD6" s="30">
        <f t="shared" si="1"/>
        <v>2345297.2816000003</v>
      </c>
      <c r="AE6" s="21">
        <f t="shared" ref="AE5:AE19" si="18">MIN(I6,O6,Q6,S6,U6,W6,Y6,AA6,AC6)</f>
        <v>116.56</v>
      </c>
      <c r="AF6" s="30">
        <f t="shared" ref="AF6:AF10" si="19">AE6*$F6</f>
        <v>1697113.6</v>
      </c>
      <c r="AG6" s="21">
        <v>3630</v>
      </c>
      <c r="AH6" s="41">
        <f t="shared" si="2"/>
        <v>423112.8</v>
      </c>
      <c r="AI6" s="69">
        <v>3625</v>
      </c>
      <c r="AJ6" s="41">
        <f t="shared" si="3"/>
        <v>422530</v>
      </c>
      <c r="AK6" s="69">
        <v>3625</v>
      </c>
      <c r="AL6" s="41">
        <f t="shared" ref="AL6" si="20">AK6*$AE6</f>
        <v>422530</v>
      </c>
      <c r="AM6" s="69">
        <v>3625</v>
      </c>
      <c r="AN6" s="41">
        <f t="shared" ref="AN6" si="21">AM6*$AE6</f>
        <v>422530</v>
      </c>
      <c r="AO6" s="69"/>
      <c r="AP6" s="41">
        <f t="shared" ref="AP6" si="22">AO6*$AE6</f>
        <v>0</v>
      </c>
      <c r="AQ6" s="69"/>
      <c r="AR6" s="30">
        <f t="shared" ref="AR6" si="23">AQ6*$AE6</f>
        <v>0</v>
      </c>
      <c r="AS6" s="48"/>
      <c r="AT6" s="21"/>
      <c r="AU6" s="30">
        <f t="shared" si="4"/>
        <v>0</v>
      </c>
      <c r="AV6" s="21"/>
      <c r="AW6" s="30">
        <f t="shared" si="5"/>
        <v>0</v>
      </c>
      <c r="AX6" s="21">
        <v>116.56</v>
      </c>
      <c r="AY6" s="30">
        <f t="shared" si="5"/>
        <v>1697113.6</v>
      </c>
      <c r="AZ6" s="21"/>
      <c r="BA6" s="30">
        <f t="shared" si="6"/>
        <v>0</v>
      </c>
      <c r="BB6" s="48"/>
      <c r="BC6" s="21"/>
      <c r="BD6" s="30"/>
      <c r="BE6" s="21"/>
      <c r="BF6" s="30"/>
      <c r="BG6" s="21"/>
      <c r="BH6" s="30"/>
      <c r="BI6" s="21"/>
      <c r="BJ6" s="30"/>
      <c r="BK6" s="21"/>
      <c r="BL6" s="30">
        <f t="shared" si="7"/>
        <v>0</v>
      </c>
    </row>
    <row r="7" spans="1:64" ht="14.25" hidden="1" customHeight="1" x14ac:dyDescent="0.25">
      <c r="A7" s="20">
        <v>3</v>
      </c>
      <c r="B7" s="1"/>
      <c r="C7" s="1" t="s">
        <v>7</v>
      </c>
      <c r="D7" s="2" t="s">
        <v>23</v>
      </c>
      <c r="E7" s="4">
        <v>0.75</v>
      </c>
      <c r="F7" s="7">
        <f t="shared" si="8"/>
        <v>750</v>
      </c>
      <c r="G7" s="21">
        <v>188</v>
      </c>
      <c r="H7" s="30">
        <f t="shared" si="9"/>
        <v>141000</v>
      </c>
      <c r="I7" s="21">
        <v>188.17</v>
      </c>
      <c r="J7" s="30">
        <f t="shared" si="10"/>
        <v>141127.5</v>
      </c>
      <c r="K7" s="21">
        <v>283.3</v>
      </c>
      <c r="L7" s="30">
        <f t="shared" si="11"/>
        <v>212475</v>
      </c>
      <c r="M7" s="31">
        <v>286.91000000000003</v>
      </c>
      <c r="N7" s="32">
        <f t="shared" si="12"/>
        <v>215182.50000000003</v>
      </c>
      <c r="O7" s="21"/>
      <c r="P7" s="30">
        <f t="shared" si="13"/>
        <v>0</v>
      </c>
      <c r="Q7" s="21">
        <v>190.28880000000001</v>
      </c>
      <c r="R7" s="30">
        <f t="shared" si="14"/>
        <v>142716.6</v>
      </c>
      <c r="S7" s="31">
        <v>177.84</v>
      </c>
      <c r="T7" s="32">
        <f t="shared" si="15"/>
        <v>133380</v>
      </c>
      <c r="U7" s="21">
        <v>193.47</v>
      </c>
      <c r="V7" s="30">
        <f t="shared" ref="V7:V32" si="24">U7*F7</f>
        <v>145102.5</v>
      </c>
      <c r="W7" s="21">
        <v>245.89</v>
      </c>
      <c r="X7" s="30">
        <f t="shared" si="16"/>
        <v>184417.5</v>
      </c>
      <c r="Y7" s="21">
        <v>183.61</v>
      </c>
      <c r="Z7" s="30">
        <f t="shared" si="17"/>
        <v>137707.5</v>
      </c>
      <c r="AA7" s="21">
        <v>204.19</v>
      </c>
      <c r="AB7" s="30">
        <f t="shared" si="0"/>
        <v>153142.5</v>
      </c>
      <c r="AC7" s="21">
        <v>274.44970999999998</v>
      </c>
      <c r="AD7" s="30">
        <f t="shared" si="1"/>
        <v>205837.28249999997</v>
      </c>
      <c r="AE7" s="21">
        <f t="shared" si="18"/>
        <v>177.84</v>
      </c>
      <c r="AF7" s="30">
        <f t="shared" si="19"/>
        <v>133380</v>
      </c>
      <c r="AG7" s="21">
        <v>750</v>
      </c>
      <c r="AH7" s="41">
        <f t="shared" si="2"/>
        <v>133380</v>
      </c>
      <c r="AI7" s="69"/>
      <c r="AJ7" s="41">
        <f t="shared" si="3"/>
        <v>0</v>
      </c>
      <c r="AK7" s="69"/>
      <c r="AL7" s="41">
        <f t="shared" ref="AL7" si="25">AK7*$AE7</f>
        <v>0</v>
      </c>
      <c r="AM7" s="69"/>
      <c r="AN7" s="41">
        <f t="shared" ref="AN7" si="26">AM7*$AE7</f>
        <v>0</v>
      </c>
      <c r="AO7" s="69"/>
      <c r="AP7" s="41">
        <f t="shared" ref="AP7" si="27">AO7*$AE7</f>
        <v>0</v>
      </c>
      <c r="AQ7" s="69"/>
      <c r="AR7" s="30">
        <f t="shared" ref="AR7" si="28">AQ7*$AE7</f>
        <v>0</v>
      </c>
      <c r="AS7" s="48"/>
      <c r="AT7" s="21"/>
      <c r="AU7" s="30">
        <f t="shared" si="4"/>
        <v>0</v>
      </c>
      <c r="AV7" s="21"/>
      <c r="AW7" s="30">
        <f t="shared" si="5"/>
        <v>0</v>
      </c>
      <c r="AX7" s="21"/>
      <c r="AY7" s="30">
        <f t="shared" si="5"/>
        <v>0</v>
      </c>
      <c r="AZ7" s="21">
        <v>177.84</v>
      </c>
      <c r="BA7" s="30">
        <f t="shared" si="6"/>
        <v>133380</v>
      </c>
      <c r="BB7" s="48"/>
      <c r="BC7" s="21"/>
      <c r="BD7" s="30"/>
      <c r="BE7" s="21"/>
      <c r="BF7" s="30"/>
      <c r="BG7" s="21"/>
      <c r="BH7" s="30"/>
      <c r="BI7" s="21"/>
      <c r="BJ7" s="30"/>
      <c r="BK7" s="21"/>
      <c r="BL7" s="30">
        <f t="shared" si="7"/>
        <v>0</v>
      </c>
    </row>
    <row r="8" spans="1:64" hidden="1" x14ac:dyDescent="0.25">
      <c r="A8" s="20">
        <v>4</v>
      </c>
      <c r="B8" s="1"/>
      <c r="C8" s="1" t="s">
        <v>8</v>
      </c>
      <c r="D8" s="2" t="s">
        <v>23</v>
      </c>
      <c r="E8" s="4">
        <v>7.4999999999999997E-2</v>
      </c>
      <c r="F8" s="7">
        <f t="shared" si="8"/>
        <v>75</v>
      </c>
      <c r="G8" s="21">
        <v>295.63</v>
      </c>
      <c r="H8" s="30">
        <f t="shared" si="9"/>
        <v>22172.25</v>
      </c>
      <c r="I8" s="21">
        <v>335.99</v>
      </c>
      <c r="J8" s="30">
        <f t="shared" si="10"/>
        <v>25199.25</v>
      </c>
      <c r="K8" s="21">
        <v>334</v>
      </c>
      <c r="L8" s="30">
        <f t="shared" si="11"/>
        <v>25050</v>
      </c>
      <c r="M8" s="31">
        <v>361.32</v>
      </c>
      <c r="N8" s="32">
        <f t="shared" si="12"/>
        <v>27099</v>
      </c>
      <c r="O8" s="21"/>
      <c r="P8" s="30">
        <f t="shared" si="13"/>
        <v>0</v>
      </c>
      <c r="Q8" s="21">
        <v>322.07</v>
      </c>
      <c r="R8" s="30">
        <f t="shared" si="14"/>
        <v>24155.25</v>
      </c>
      <c r="S8" s="31">
        <v>301</v>
      </c>
      <c r="T8" s="32">
        <f t="shared" si="15"/>
        <v>22575</v>
      </c>
      <c r="U8" s="21">
        <v>281.01</v>
      </c>
      <c r="V8" s="30">
        <f t="shared" si="24"/>
        <v>21075.75</v>
      </c>
      <c r="W8" s="21">
        <v>336.77</v>
      </c>
      <c r="X8" s="30">
        <f t="shared" si="16"/>
        <v>25257.75</v>
      </c>
      <c r="Y8" s="21">
        <v>266.51</v>
      </c>
      <c r="Z8" s="30">
        <f t="shared" si="17"/>
        <v>19988.25</v>
      </c>
      <c r="AA8" s="21"/>
      <c r="AB8" s="30">
        <f t="shared" si="0"/>
        <v>0</v>
      </c>
      <c r="AC8" s="21">
        <v>751.87891000000002</v>
      </c>
      <c r="AD8" s="30">
        <f t="shared" si="1"/>
        <v>56390.918250000002</v>
      </c>
      <c r="AE8" s="21">
        <f t="shared" si="18"/>
        <v>266.51</v>
      </c>
      <c r="AF8" s="30">
        <f t="shared" si="19"/>
        <v>19988.25</v>
      </c>
      <c r="AG8" s="21"/>
      <c r="AH8" s="41">
        <f t="shared" si="2"/>
        <v>0</v>
      </c>
      <c r="AI8" s="69">
        <v>75</v>
      </c>
      <c r="AJ8" s="41">
        <f t="shared" si="3"/>
        <v>19988.25</v>
      </c>
      <c r="AK8" s="69"/>
      <c r="AL8" s="41">
        <f t="shared" ref="AL8" si="29">AK8*$AE8</f>
        <v>0</v>
      </c>
      <c r="AM8" s="69"/>
      <c r="AN8" s="41">
        <f t="shared" ref="AN8" si="30">AM8*$AE8</f>
        <v>0</v>
      </c>
      <c r="AO8" s="69"/>
      <c r="AP8" s="41">
        <f t="shared" ref="AP8" si="31">AO8*$AE8</f>
        <v>0</v>
      </c>
      <c r="AQ8" s="69"/>
      <c r="AR8" s="30">
        <f t="shared" ref="AR8" si="32">AQ8*$AE8</f>
        <v>0</v>
      </c>
      <c r="AS8" s="48"/>
      <c r="AT8" s="21"/>
      <c r="AU8" s="30">
        <f t="shared" si="4"/>
        <v>0</v>
      </c>
      <c r="AV8" s="21"/>
      <c r="AW8" s="30">
        <f t="shared" si="5"/>
        <v>0</v>
      </c>
      <c r="AX8" s="21">
        <v>266.51</v>
      </c>
      <c r="AY8" s="30">
        <f t="shared" si="5"/>
        <v>19988.25</v>
      </c>
      <c r="AZ8" s="21"/>
      <c r="BA8" s="30">
        <f t="shared" si="6"/>
        <v>0</v>
      </c>
      <c r="BB8" s="48"/>
      <c r="BC8" s="21"/>
      <c r="BD8" s="30"/>
      <c r="BE8" s="21"/>
      <c r="BF8" s="30"/>
      <c r="BG8" s="21"/>
      <c r="BH8" s="30"/>
      <c r="BI8" s="21"/>
      <c r="BJ8" s="30"/>
      <c r="BK8" s="21"/>
      <c r="BL8" s="30">
        <f t="shared" si="7"/>
        <v>0</v>
      </c>
    </row>
    <row r="9" spans="1:64" hidden="1" x14ac:dyDescent="0.25">
      <c r="A9" s="20">
        <v>5</v>
      </c>
      <c r="B9" s="1"/>
      <c r="C9" s="1" t="s">
        <v>9</v>
      </c>
      <c r="D9" s="2" t="s">
        <v>23</v>
      </c>
      <c r="E9" s="3">
        <v>0.72499999999999998</v>
      </c>
      <c r="F9" s="7">
        <f t="shared" si="8"/>
        <v>725</v>
      </c>
      <c r="G9" s="21">
        <v>132.97999999999999</v>
      </c>
      <c r="H9" s="30">
        <f t="shared" si="9"/>
        <v>96410.499999999985</v>
      </c>
      <c r="I9" s="21">
        <v>133.03</v>
      </c>
      <c r="J9" s="30">
        <f t="shared" si="10"/>
        <v>96446.75</v>
      </c>
      <c r="K9" s="21">
        <v>137.9</v>
      </c>
      <c r="L9" s="30">
        <f t="shared" si="11"/>
        <v>99977.5</v>
      </c>
      <c r="M9" s="31">
        <v>184.34</v>
      </c>
      <c r="N9" s="32">
        <f t="shared" si="12"/>
        <v>133646.5</v>
      </c>
      <c r="O9" s="21">
        <v>128.6</v>
      </c>
      <c r="P9" s="30">
        <f t="shared" si="13"/>
        <v>93235</v>
      </c>
      <c r="Q9" s="21"/>
      <c r="R9" s="30">
        <f t="shared" si="14"/>
        <v>0</v>
      </c>
      <c r="S9" s="31">
        <v>120.36</v>
      </c>
      <c r="T9" s="32">
        <f t="shared" si="15"/>
        <v>87261</v>
      </c>
      <c r="U9" s="21">
        <v>136.79</v>
      </c>
      <c r="V9" s="30">
        <f t="shared" si="24"/>
        <v>99172.75</v>
      </c>
      <c r="W9" s="21">
        <v>170.86</v>
      </c>
      <c r="X9" s="30">
        <f t="shared" si="16"/>
        <v>123873.50000000001</v>
      </c>
      <c r="Y9" s="21">
        <v>135.16999999999999</v>
      </c>
      <c r="Z9" s="30">
        <f t="shared" si="17"/>
        <v>97998.249999999985</v>
      </c>
      <c r="AA9" s="21">
        <v>156.63999999999999</v>
      </c>
      <c r="AB9" s="30">
        <f t="shared" si="0"/>
        <v>113563.99999999999</v>
      </c>
      <c r="AC9" s="21">
        <v>235.90985000000001</v>
      </c>
      <c r="AD9" s="30">
        <f t="shared" si="1"/>
        <v>171034.64125000002</v>
      </c>
      <c r="AE9" s="21">
        <f t="shared" si="18"/>
        <v>120.36</v>
      </c>
      <c r="AF9" s="30">
        <f t="shared" si="19"/>
        <v>87261</v>
      </c>
      <c r="AG9" s="21"/>
      <c r="AH9" s="41">
        <f t="shared" si="2"/>
        <v>0</v>
      </c>
      <c r="AI9" s="69">
        <v>725</v>
      </c>
      <c r="AJ9" s="41">
        <f t="shared" si="3"/>
        <v>87261</v>
      </c>
      <c r="AK9" s="69"/>
      <c r="AL9" s="41">
        <f t="shared" ref="AL9" si="33">AK9*$AE9</f>
        <v>0</v>
      </c>
      <c r="AM9" s="69"/>
      <c r="AN9" s="41">
        <f t="shared" ref="AN9" si="34">AM9*$AE9</f>
        <v>0</v>
      </c>
      <c r="AO9" s="69"/>
      <c r="AP9" s="41">
        <f t="shared" ref="AP9" si="35">AO9*$AE9</f>
        <v>0</v>
      </c>
      <c r="AQ9" s="69"/>
      <c r="AR9" s="30">
        <f t="shared" ref="AR9" si="36">AQ9*$AE9</f>
        <v>0</v>
      </c>
      <c r="AS9" s="48"/>
      <c r="AT9" s="21"/>
      <c r="AU9" s="30">
        <f t="shared" si="4"/>
        <v>0</v>
      </c>
      <c r="AV9" s="21"/>
      <c r="AW9" s="30">
        <f t="shared" si="5"/>
        <v>0</v>
      </c>
      <c r="AX9" s="21"/>
      <c r="AY9" s="30">
        <f t="shared" si="5"/>
        <v>0</v>
      </c>
      <c r="AZ9" s="21">
        <v>120.36</v>
      </c>
      <c r="BA9" s="30">
        <f t="shared" si="6"/>
        <v>87261</v>
      </c>
      <c r="BB9" s="48"/>
      <c r="BC9" s="21"/>
      <c r="BD9" s="30"/>
      <c r="BE9" s="21"/>
      <c r="BF9" s="30"/>
      <c r="BG9" s="21"/>
      <c r="BH9" s="30"/>
      <c r="BI9" s="21"/>
      <c r="BJ9" s="30"/>
      <c r="BK9" s="21"/>
      <c r="BL9" s="30">
        <f t="shared" si="7"/>
        <v>0</v>
      </c>
    </row>
    <row r="10" spans="1:64" hidden="1" x14ac:dyDescent="0.25">
      <c r="A10" s="20">
        <v>6</v>
      </c>
      <c r="B10" s="1"/>
      <c r="C10" s="1" t="s">
        <v>10</v>
      </c>
      <c r="D10" s="2" t="s">
        <v>23</v>
      </c>
      <c r="E10" s="4">
        <f>3.834+0.14+0.85</f>
        <v>4.8239999999999998</v>
      </c>
      <c r="F10" s="7">
        <f t="shared" si="8"/>
        <v>4824</v>
      </c>
      <c r="G10" s="21">
        <v>209.92</v>
      </c>
      <c r="H10" s="30">
        <f t="shared" si="9"/>
        <v>1012654.08</v>
      </c>
      <c r="I10" s="21">
        <v>253.09</v>
      </c>
      <c r="J10" s="30">
        <f t="shared" si="10"/>
        <v>1220906.1599999999</v>
      </c>
      <c r="K10" s="21"/>
      <c r="L10" s="30">
        <f t="shared" si="11"/>
        <v>0</v>
      </c>
      <c r="M10" s="31">
        <v>247.75</v>
      </c>
      <c r="N10" s="32">
        <f t="shared" si="12"/>
        <v>1195146</v>
      </c>
      <c r="O10" s="21">
        <v>193.88</v>
      </c>
      <c r="P10" s="30">
        <f t="shared" si="13"/>
        <v>935277.12</v>
      </c>
      <c r="Q10" s="21"/>
      <c r="R10" s="30">
        <f t="shared" si="14"/>
        <v>0</v>
      </c>
      <c r="S10" s="31">
        <v>193.5</v>
      </c>
      <c r="T10" s="32">
        <f t="shared" si="15"/>
        <v>933444</v>
      </c>
      <c r="U10" s="21">
        <v>208.49</v>
      </c>
      <c r="V10" s="30">
        <f t="shared" si="24"/>
        <v>1005755.76</v>
      </c>
      <c r="W10" s="21">
        <v>205.24</v>
      </c>
      <c r="X10" s="30">
        <f t="shared" si="16"/>
        <v>990077.76</v>
      </c>
      <c r="Y10" s="21">
        <v>202.62</v>
      </c>
      <c r="Z10" s="30">
        <f t="shared" si="17"/>
        <v>977438.88</v>
      </c>
      <c r="AA10" s="21">
        <v>228.04</v>
      </c>
      <c r="AB10" s="30">
        <f t="shared" si="0"/>
        <v>1100064.96</v>
      </c>
      <c r="AC10" s="21">
        <v>240.48835</v>
      </c>
      <c r="AD10" s="30">
        <f t="shared" si="1"/>
        <v>1160115.8004000001</v>
      </c>
      <c r="AE10" s="21">
        <f t="shared" si="18"/>
        <v>193.5</v>
      </c>
      <c r="AF10" s="30">
        <f t="shared" si="19"/>
        <v>933444</v>
      </c>
      <c r="AG10" s="21"/>
      <c r="AH10" s="41">
        <f t="shared" si="2"/>
        <v>0</v>
      </c>
      <c r="AI10" s="69">
        <v>1917</v>
      </c>
      <c r="AJ10" s="41">
        <f t="shared" si="3"/>
        <v>370939.5</v>
      </c>
      <c r="AK10" s="69">
        <v>1917</v>
      </c>
      <c r="AL10" s="41">
        <f t="shared" ref="AL10" si="37">AK10*$AE10</f>
        <v>370939.5</v>
      </c>
      <c r="AM10" s="69"/>
      <c r="AN10" s="41">
        <f t="shared" ref="AN10" si="38">AM10*$AE10</f>
        <v>0</v>
      </c>
      <c r="AO10" s="69"/>
      <c r="AP10" s="41">
        <f t="shared" ref="AP10" si="39">AO10*$AE10</f>
        <v>0</v>
      </c>
      <c r="AQ10" s="69"/>
      <c r="AR10" s="30">
        <f t="shared" ref="AR10" si="40">AQ10*$AE10</f>
        <v>0</v>
      </c>
      <c r="AS10" s="48"/>
      <c r="AT10" s="21"/>
      <c r="AU10" s="30">
        <f t="shared" si="4"/>
        <v>0</v>
      </c>
      <c r="AV10" s="21"/>
      <c r="AW10" s="30">
        <f t="shared" si="5"/>
        <v>0</v>
      </c>
      <c r="AX10" s="21"/>
      <c r="AY10" s="30">
        <f t="shared" si="5"/>
        <v>0</v>
      </c>
      <c r="AZ10" s="21">
        <v>193.5</v>
      </c>
      <c r="BA10" s="30">
        <f t="shared" si="6"/>
        <v>933444</v>
      </c>
      <c r="BB10" s="48"/>
      <c r="BC10" s="21"/>
      <c r="BD10" s="30"/>
      <c r="BE10" s="21"/>
      <c r="BF10" s="30"/>
      <c r="BG10" s="21"/>
      <c r="BH10" s="30"/>
      <c r="BI10" s="21"/>
      <c r="BJ10" s="30"/>
      <c r="BK10" s="21"/>
      <c r="BL10" s="30">
        <f t="shared" si="7"/>
        <v>0</v>
      </c>
    </row>
    <row r="11" spans="1:64" hidden="1" x14ac:dyDescent="0.25">
      <c r="A11" s="20">
        <v>7</v>
      </c>
      <c r="B11" s="1"/>
      <c r="C11" s="1" t="s">
        <v>11</v>
      </c>
      <c r="D11" s="2" t="s">
        <v>23</v>
      </c>
      <c r="E11" s="4">
        <v>2.4620000000000002</v>
      </c>
      <c r="F11" s="7">
        <f t="shared" si="8"/>
        <v>2462</v>
      </c>
      <c r="G11" s="21">
        <v>303.02</v>
      </c>
      <c r="H11" s="30">
        <f t="shared" si="9"/>
        <v>746035.24</v>
      </c>
      <c r="I11" s="21">
        <v>303.13</v>
      </c>
      <c r="J11" s="30">
        <f t="shared" si="10"/>
        <v>746306.05999999994</v>
      </c>
      <c r="K11" s="21"/>
      <c r="L11" s="30">
        <f t="shared" si="11"/>
        <v>0</v>
      </c>
      <c r="M11" s="31">
        <v>390.84</v>
      </c>
      <c r="N11" s="32">
        <f t="shared" si="12"/>
        <v>962248.08</v>
      </c>
      <c r="O11" s="21"/>
      <c r="P11" s="30">
        <f t="shared" si="13"/>
        <v>0</v>
      </c>
      <c r="Q11" s="21"/>
      <c r="R11" s="30">
        <f t="shared" si="14"/>
        <v>0</v>
      </c>
      <c r="S11" s="31">
        <v>301.21080000000001</v>
      </c>
      <c r="T11" s="32">
        <f t="shared" si="15"/>
        <v>741580.98959999997</v>
      </c>
      <c r="U11" s="21">
        <v>311.67</v>
      </c>
      <c r="V11" s="30">
        <f t="shared" si="24"/>
        <v>767331.54</v>
      </c>
      <c r="W11" s="21">
        <v>314.56</v>
      </c>
      <c r="X11" s="30">
        <f t="shared" si="16"/>
        <v>774446.72</v>
      </c>
      <c r="Y11" s="21">
        <v>324.72000000000003</v>
      </c>
      <c r="Z11" s="30">
        <f t="shared" si="17"/>
        <v>799460.64</v>
      </c>
      <c r="AA11" s="21">
        <v>347</v>
      </c>
      <c r="AB11" s="30">
        <f>AA11*$F11</f>
        <v>854314</v>
      </c>
      <c r="AC11" s="21">
        <v>371.77170999999998</v>
      </c>
      <c r="AD11" s="30">
        <f t="shared" si="1"/>
        <v>915301.95001999999</v>
      </c>
      <c r="AE11" s="21">
        <f t="shared" si="18"/>
        <v>301.21080000000001</v>
      </c>
      <c r="AF11" s="30">
        <f>AE11*$F11</f>
        <v>741580.98959999997</v>
      </c>
      <c r="AG11" s="21"/>
      <c r="AH11" s="41">
        <f t="shared" si="2"/>
        <v>0</v>
      </c>
      <c r="AI11" s="69">
        <v>1231</v>
      </c>
      <c r="AJ11" s="41">
        <f t="shared" si="3"/>
        <v>370790.49479999999</v>
      </c>
      <c r="AK11" s="69">
        <v>1231</v>
      </c>
      <c r="AL11" s="41">
        <f t="shared" ref="AL11" si="41">AK11*$AE11</f>
        <v>370790.49479999999</v>
      </c>
      <c r="AM11" s="69"/>
      <c r="AN11" s="41">
        <f t="shared" ref="AN11" si="42">AM11*$AE11</f>
        <v>0</v>
      </c>
      <c r="AO11" s="69"/>
      <c r="AP11" s="41">
        <f t="shared" ref="AP11" si="43">AO11*$AE11</f>
        <v>0</v>
      </c>
      <c r="AQ11" s="69"/>
      <c r="AR11" s="30">
        <f t="shared" ref="AR11" si="44">AQ11*$AE11</f>
        <v>0</v>
      </c>
      <c r="AS11" s="48"/>
      <c r="AT11" s="21"/>
      <c r="AU11" s="30">
        <f>AT11*$F11</f>
        <v>0</v>
      </c>
      <c r="AV11" s="21"/>
      <c r="AW11" s="30">
        <f>AV11*$F11</f>
        <v>0</v>
      </c>
      <c r="AX11" s="21"/>
      <c r="AY11" s="30">
        <f>AX11*$F11</f>
        <v>0</v>
      </c>
      <c r="AZ11" s="21">
        <v>301.21080000000001</v>
      </c>
      <c r="BA11" s="30">
        <f t="shared" si="6"/>
        <v>741580.98959999997</v>
      </c>
      <c r="BB11" s="48"/>
      <c r="BC11" s="21"/>
      <c r="BD11" s="30"/>
      <c r="BE11" s="21"/>
      <c r="BF11" s="30"/>
      <c r="BG11" s="21"/>
      <c r="BH11" s="30"/>
      <c r="BI11" s="21"/>
      <c r="BJ11" s="30"/>
      <c r="BK11" s="21"/>
      <c r="BL11" s="30">
        <f>BK11*$F11</f>
        <v>0</v>
      </c>
    </row>
    <row r="12" spans="1:64" hidden="1" x14ac:dyDescent="0.25">
      <c r="A12" s="20">
        <v>8</v>
      </c>
      <c r="B12" s="1"/>
      <c r="C12" s="1" t="s">
        <v>12</v>
      </c>
      <c r="D12" s="2" t="s">
        <v>23</v>
      </c>
      <c r="E12" s="4">
        <v>0.83099999999999996</v>
      </c>
      <c r="F12" s="7">
        <f t="shared" si="8"/>
        <v>831</v>
      </c>
      <c r="G12" s="21">
        <v>443.1</v>
      </c>
      <c r="H12" s="30">
        <f t="shared" si="9"/>
        <v>368216.10000000003</v>
      </c>
      <c r="I12" s="21">
        <v>443.32</v>
      </c>
      <c r="J12" s="30">
        <f t="shared" si="10"/>
        <v>368398.92</v>
      </c>
      <c r="K12" s="21">
        <v>553.6</v>
      </c>
      <c r="L12" s="30">
        <f t="shared" si="11"/>
        <v>460041.60000000003</v>
      </c>
      <c r="M12" s="31">
        <v>566.94000000000005</v>
      </c>
      <c r="N12" s="32">
        <f t="shared" si="12"/>
        <v>471127.14000000007</v>
      </c>
      <c r="O12" s="21"/>
      <c r="P12" s="30">
        <f t="shared" si="13"/>
        <v>0</v>
      </c>
      <c r="Q12" s="21">
        <v>527.51</v>
      </c>
      <c r="R12" s="30">
        <f t="shared" si="14"/>
        <v>438360.81</v>
      </c>
      <c r="S12" s="31">
        <v>443.45069999999998</v>
      </c>
      <c r="T12" s="32">
        <f t="shared" si="15"/>
        <v>368507.53169999999</v>
      </c>
      <c r="U12" s="21">
        <v>470.87</v>
      </c>
      <c r="V12" s="30">
        <f t="shared" si="24"/>
        <v>391292.97000000003</v>
      </c>
      <c r="W12" s="21">
        <v>548.72</v>
      </c>
      <c r="X12" s="30">
        <f t="shared" si="16"/>
        <v>455986.32</v>
      </c>
      <c r="Y12" s="21">
        <v>469.13</v>
      </c>
      <c r="Z12" s="30">
        <f t="shared" si="17"/>
        <v>389847.02999999997</v>
      </c>
      <c r="AA12" s="21">
        <v>490.69</v>
      </c>
      <c r="AB12" s="30">
        <f t="shared" ref="AB12:AB32" si="45">AA12*$F12</f>
        <v>407763.39</v>
      </c>
      <c r="AC12" s="21">
        <v>591.82624999999996</v>
      </c>
      <c r="AD12" s="30">
        <f t="shared" si="1"/>
        <v>491807.61374999996</v>
      </c>
      <c r="AE12" s="21">
        <f t="shared" si="18"/>
        <v>443.32</v>
      </c>
      <c r="AF12" s="30">
        <f t="shared" ref="AF12:AF32" si="46">AE12*$F12</f>
        <v>368398.92</v>
      </c>
      <c r="AG12" s="21"/>
      <c r="AH12" s="41">
        <f t="shared" si="2"/>
        <v>0</v>
      </c>
      <c r="AI12" s="69">
        <v>831</v>
      </c>
      <c r="AJ12" s="41">
        <f t="shared" si="3"/>
        <v>368398.92</v>
      </c>
      <c r="AK12" s="69"/>
      <c r="AL12" s="41">
        <f t="shared" ref="AL12" si="47">AK12*$AE12</f>
        <v>0</v>
      </c>
      <c r="AM12" s="69"/>
      <c r="AN12" s="41">
        <f t="shared" ref="AN12" si="48">AM12*$AE12</f>
        <v>0</v>
      </c>
      <c r="AO12" s="69"/>
      <c r="AP12" s="41">
        <f t="shared" ref="AP12" si="49">AO12*$AE12</f>
        <v>0</v>
      </c>
      <c r="AQ12" s="69"/>
      <c r="AR12" s="30">
        <f t="shared" ref="AR12" si="50">AQ12*$AE12</f>
        <v>0</v>
      </c>
      <c r="AS12" s="48"/>
      <c r="AT12" s="21"/>
      <c r="AU12" s="30">
        <f t="shared" ref="AU12:AU32" si="51">AT12*$F12</f>
        <v>0</v>
      </c>
      <c r="AV12" s="21">
        <v>443.32</v>
      </c>
      <c r="AW12" s="30">
        <f t="shared" ref="AW12:AY32" si="52">AV12*$F12</f>
        <v>368398.92</v>
      </c>
      <c r="AX12" s="21"/>
      <c r="AY12" s="30">
        <f t="shared" si="52"/>
        <v>0</v>
      </c>
      <c r="AZ12" s="21"/>
      <c r="BA12" s="30">
        <f t="shared" ref="BA12:BA32" si="53">AZ12*$F12</f>
        <v>0</v>
      </c>
      <c r="BB12" s="48"/>
      <c r="BC12" s="21"/>
      <c r="BD12" s="30"/>
      <c r="BE12" s="21"/>
      <c r="BF12" s="30"/>
      <c r="BG12" s="21"/>
      <c r="BH12" s="30"/>
      <c r="BI12" s="21"/>
      <c r="BJ12" s="30"/>
      <c r="BK12" s="21"/>
      <c r="BL12" s="30">
        <f t="shared" ref="BL12:BL32" si="54">BK12*$F12</f>
        <v>0</v>
      </c>
    </row>
    <row r="13" spans="1:64" hidden="1" x14ac:dyDescent="0.25">
      <c r="A13" s="20">
        <v>9</v>
      </c>
      <c r="B13" s="1"/>
      <c r="C13" s="1" t="s">
        <v>13</v>
      </c>
      <c r="D13" s="2" t="s">
        <v>23</v>
      </c>
      <c r="E13" s="4">
        <f>1.381+0.025</f>
        <v>1.4059999999999999</v>
      </c>
      <c r="F13" s="7">
        <f t="shared" si="8"/>
        <v>1406</v>
      </c>
      <c r="G13" s="21">
        <v>743.5</v>
      </c>
      <c r="H13" s="30">
        <f t="shared" si="9"/>
        <v>1045361</v>
      </c>
      <c r="I13" s="21">
        <v>743.59</v>
      </c>
      <c r="J13" s="30">
        <f t="shared" si="10"/>
        <v>1045487.54</v>
      </c>
      <c r="K13" s="21"/>
      <c r="L13" s="30">
        <f t="shared" si="11"/>
        <v>0</v>
      </c>
      <c r="M13" s="31"/>
      <c r="N13" s="32">
        <f t="shared" si="12"/>
        <v>0</v>
      </c>
      <c r="O13" s="21">
        <v>884.15</v>
      </c>
      <c r="P13" s="30">
        <f t="shared" si="13"/>
        <v>1243114.8999999999</v>
      </c>
      <c r="Q13" s="21"/>
      <c r="R13" s="30">
        <f t="shared" si="14"/>
        <v>0</v>
      </c>
      <c r="S13" s="31">
        <v>701.61300000000006</v>
      </c>
      <c r="T13" s="32">
        <f t="shared" si="15"/>
        <v>986467.87800000003</v>
      </c>
      <c r="U13" s="21">
        <v>764.56</v>
      </c>
      <c r="V13" s="30">
        <f t="shared" si="24"/>
        <v>1074971.3599999999</v>
      </c>
      <c r="W13" s="21">
        <v>700.83</v>
      </c>
      <c r="X13" s="30">
        <f t="shared" si="16"/>
        <v>985366.9800000001</v>
      </c>
      <c r="Y13" s="21">
        <v>758.47</v>
      </c>
      <c r="Z13" s="30">
        <f t="shared" si="17"/>
        <v>1066408.82</v>
      </c>
      <c r="AA13" s="21">
        <v>767.45</v>
      </c>
      <c r="AB13" s="30">
        <f t="shared" si="45"/>
        <v>1079034.7</v>
      </c>
      <c r="AC13" s="21">
        <v>819.80844000000002</v>
      </c>
      <c r="AD13" s="30">
        <f t="shared" si="1"/>
        <v>1152650.66664</v>
      </c>
      <c r="AE13" s="21">
        <f t="shared" si="18"/>
        <v>700.83</v>
      </c>
      <c r="AF13" s="30">
        <f t="shared" si="46"/>
        <v>985366.9800000001</v>
      </c>
      <c r="AG13" s="21"/>
      <c r="AH13" s="41">
        <f t="shared" si="2"/>
        <v>0</v>
      </c>
      <c r="AI13" s="69">
        <v>1381</v>
      </c>
      <c r="AJ13" s="41">
        <f t="shared" si="3"/>
        <v>967846.2300000001</v>
      </c>
      <c r="AK13" s="69"/>
      <c r="AL13" s="41">
        <f t="shared" ref="AL13" si="55">AK13*$AE13</f>
        <v>0</v>
      </c>
      <c r="AM13" s="69"/>
      <c r="AN13" s="41">
        <f t="shared" ref="AN13" si="56">AM13*$AE13</f>
        <v>0</v>
      </c>
      <c r="AO13" s="69"/>
      <c r="AP13" s="41">
        <f t="shared" ref="AP13" si="57">AO13*$AE13</f>
        <v>0</v>
      </c>
      <c r="AQ13" s="69"/>
      <c r="AR13" s="30">
        <f t="shared" ref="AR13" si="58">AQ13*$AE13</f>
        <v>0</v>
      </c>
      <c r="AS13" s="48"/>
      <c r="AT13" s="21">
        <v>700.83</v>
      </c>
      <c r="AU13" s="30">
        <f t="shared" si="51"/>
        <v>985366.9800000001</v>
      </c>
      <c r="AV13" s="21"/>
      <c r="AW13" s="30">
        <f t="shared" si="52"/>
        <v>0</v>
      </c>
      <c r="AX13" s="21"/>
      <c r="AY13" s="30">
        <f t="shared" si="52"/>
        <v>0</v>
      </c>
      <c r="AZ13" s="21"/>
      <c r="BA13" s="30">
        <f t="shared" si="53"/>
        <v>0</v>
      </c>
      <c r="BB13" s="48"/>
      <c r="BC13" s="21"/>
      <c r="BD13" s="30"/>
      <c r="BE13" s="21"/>
      <c r="BF13" s="30"/>
      <c r="BG13" s="21"/>
      <c r="BH13" s="30"/>
      <c r="BI13" s="21"/>
      <c r="BJ13" s="30"/>
      <c r="BK13" s="21"/>
      <c r="BL13" s="30">
        <f t="shared" si="54"/>
        <v>0</v>
      </c>
    </row>
    <row r="14" spans="1:64" hidden="1" x14ac:dyDescent="0.25">
      <c r="A14" s="20">
        <v>10</v>
      </c>
      <c r="B14" s="1"/>
      <c r="C14" s="1" t="s">
        <v>14</v>
      </c>
      <c r="D14" s="2" t="s">
        <v>23</v>
      </c>
      <c r="E14" s="4">
        <v>0.41499999999999998</v>
      </c>
      <c r="F14" s="7">
        <f t="shared" si="8"/>
        <v>415</v>
      </c>
      <c r="G14" s="21">
        <v>1195.0999999999999</v>
      </c>
      <c r="H14" s="30">
        <f t="shared" si="9"/>
        <v>495966.49999999994</v>
      </c>
      <c r="I14" s="21">
        <v>1195.1300000000001</v>
      </c>
      <c r="J14" s="30">
        <f t="shared" si="10"/>
        <v>495978.95000000007</v>
      </c>
      <c r="K14" s="21"/>
      <c r="L14" s="30">
        <f t="shared" si="11"/>
        <v>0</v>
      </c>
      <c r="M14" s="31">
        <v>1403.75</v>
      </c>
      <c r="N14" s="32">
        <f t="shared" si="12"/>
        <v>582556.25</v>
      </c>
      <c r="O14" s="21">
        <v>1306.1600000000001</v>
      </c>
      <c r="P14" s="30">
        <f t="shared" si="13"/>
        <v>542056.4</v>
      </c>
      <c r="Q14" s="21">
        <v>1346.06</v>
      </c>
      <c r="R14" s="30">
        <f t="shared" si="14"/>
        <v>558614.9</v>
      </c>
      <c r="S14" s="31">
        <v>1194.144</v>
      </c>
      <c r="T14" s="32">
        <f t="shared" si="15"/>
        <v>495569.76</v>
      </c>
      <c r="U14" s="21">
        <v>1228.83</v>
      </c>
      <c r="V14" s="30">
        <f t="shared" si="24"/>
        <v>509964.44999999995</v>
      </c>
      <c r="W14" s="21">
        <v>1326.84</v>
      </c>
      <c r="X14" s="30">
        <f t="shared" si="16"/>
        <v>550638.6</v>
      </c>
      <c r="Y14" s="21">
        <v>1189.98</v>
      </c>
      <c r="Z14" s="30">
        <f t="shared" si="17"/>
        <v>493841.7</v>
      </c>
      <c r="AA14" s="21">
        <v>1345.94</v>
      </c>
      <c r="AB14" s="30">
        <f t="shared" si="45"/>
        <v>558565.1</v>
      </c>
      <c r="AC14" s="21">
        <v>2047.33924</v>
      </c>
      <c r="AD14" s="30">
        <f t="shared" si="1"/>
        <v>849645.78460000001</v>
      </c>
      <c r="AE14" s="21">
        <f t="shared" si="18"/>
        <v>1189.98</v>
      </c>
      <c r="AF14" s="30">
        <f t="shared" si="46"/>
        <v>493841.7</v>
      </c>
      <c r="AG14" s="21"/>
      <c r="AH14" s="41">
        <f t="shared" si="2"/>
        <v>0</v>
      </c>
      <c r="AI14" s="69">
        <v>420</v>
      </c>
      <c r="AJ14" s="41">
        <f t="shared" si="3"/>
        <v>499791.60000000003</v>
      </c>
      <c r="AK14" s="69"/>
      <c r="AL14" s="41">
        <f t="shared" ref="AL14" si="59">AK14*$AE14</f>
        <v>0</v>
      </c>
      <c r="AM14" s="69"/>
      <c r="AN14" s="41">
        <f t="shared" ref="AN14" si="60">AM14*$AE14</f>
        <v>0</v>
      </c>
      <c r="AO14" s="69"/>
      <c r="AP14" s="41">
        <f t="shared" ref="AP14" si="61">AO14*$AE14</f>
        <v>0</v>
      </c>
      <c r="AQ14" s="69"/>
      <c r="AR14" s="30">
        <f t="shared" ref="AR14" si="62">AQ14*$AE14</f>
        <v>0</v>
      </c>
      <c r="AS14" s="48"/>
      <c r="AT14" s="21"/>
      <c r="AU14" s="30">
        <f t="shared" si="51"/>
        <v>0</v>
      </c>
      <c r="AV14" s="21"/>
      <c r="AW14" s="30">
        <f t="shared" si="52"/>
        <v>0</v>
      </c>
      <c r="AX14" s="21">
        <v>1189.98</v>
      </c>
      <c r="AY14" s="30">
        <f t="shared" si="52"/>
        <v>493841.7</v>
      </c>
      <c r="AZ14" s="21"/>
      <c r="BA14" s="30">
        <f t="shared" si="53"/>
        <v>0</v>
      </c>
      <c r="BB14" s="48"/>
      <c r="BC14" s="21"/>
      <c r="BD14" s="30"/>
      <c r="BE14" s="21"/>
      <c r="BF14" s="30"/>
      <c r="BG14" s="21"/>
      <c r="BH14" s="30"/>
      <c r="BI14" s="21"/>
      <c r="BJ14" s="30"/>
      <c r="BK14" s="21"/>
      <c r="BL14" s="30">
        <f t="shared" si="54"/>
        <v>0</v>
      </c>
    </row>
    <row r="15" spans="1:64" hidden="1" x14ac:dyDescent="0.25">
      <c r="A15" s="20">
        <v>11</v>
      </c>
      <c r="B15" s="1"/>
      <c r="C15" s="1" t="s">
        <v>15</v>
      </c>
      <c r="D15" s="2" t="s">
        <v>23</v>
      </c>
      <c r="E15" s="4">
        <v>0.8</v>
      </c>
      <c r="F15" s="7">
        <f t="shared" si="8"/>
        <v>800</v>
      </c>
      <c r="G15" s="21">
        <v>1788.8</v>
      </c>
      <c r="H15" s="30">
        <f t="shared" si="9"/>
        <v>1431040</v>
      </c>
      <c r="I15" s="21">
        <v>1788.84</v>
      </c>
      <c r="J15" s="30">
        <f t="shared" si="10"/>
        <v>1431072</v>
      </c>
      <c r="K15" s="21"/>
      <c r="L15" s="30">
        <f t="shared" si="11"/>
        <v>0</v>
      </c>
      <c r="M15" s="31">
        <v>2048.39</v>
      </c>
      <c r="N15" s="32">
        <f t="shared" si="12"/>
        <v>1638712</v>
      </c>
      <c r="O15" s="21">
        <v>2076.16</v>
      </c>
      <c r="P15" s="30">
        <f t="shared" si="13"/>
        <v>1660928</v>
      </c>
      <c r="Q15" s="21"/>
      <c r="R15" s="30">
        <f t="shared" si="14"/>
        <v>0</v>
      </c>
      <c r="S15" s="31">
        <v>1786.0025499999999</v>
      </c>
      <c r="T15" s="32">
        <f t="shared" si="15"/>
        <v>1428802.04</v>
      </c>
      <c r="U15" s="21">
        <v>1839.28</v>
      </c>
      <c r="V15" s="30">
        <f t="shared" si="24"/>
        <v>1471424</v>
      </c>
      <c r="W15" s="21">
        <v>1562.82</v>
      </c>
      <c r="X15" s="30">
        <f t="shared" si="16"/>
        <v>1250256</v>
      </c>
      <c r="Y15" s="21">
        <v>1866.22</v>
      </c>
      <c r="Z15" s="30">
        <f t="shared" si="17"/>
        <v>1492976</v>
      </c>
      <c r="AA15" s="21">
        <v>1728.13</v>
      </c>
      <c r="AB15" s="30">
        <f t="shared" si="45"/>
        <v>1382504</v>
      </c>
      <c r="AC15" s="21">
        <v>2187.7219100000002</v>
      </c>
      <c r="AD15" s="30">
        <f t="shared" si="1"/>
        <v>1750177.5280000002</v>
      </c>
      <c r="AE15" s="21">
        <f t="shared" si="18"/>
        <v>1562.82</v>
      </c>
      <c r="AF15" s="30">
        <f t="shared" si="46"/>
        <v>1250256</v>
      </c>
      <c r="AG15" s="21"/>
      <c r="AH15" s="41">
        <f t="shared" si="2"/>
        <v>0</v>
      </c>
      <c r="AI15" s="69">
        <v>800</v>
      </c>
      <c r="AJ15" s="41">
        <f t="shared" si="3"/>
        <v>1250256</v>
      </c>
      <c r="AK15" s="69"/>
      <c r="AL15" s="41">
        <f t="shared" ref="AL15" si="63">AK15*$AE15</f>
        <v>0</v>
      </c>
      <c r="AM15" s="69"/>
      <c r="AN15" s="41">
        <f t="shared" ref="AN15" si="64">AM15*$AE15</f>
        <v>0</v>
      </c>
      <c r="AO15" s="69"/>
      <c r="AP15" s="41">
        <f t="shared" ref="AP15" si="65">AO15*$AE15</f>
        <v>0</v>
      </c>
      <c r="AQ15" s="69"/>
      <c r="AR15" s="30">
        <f t="shared" ref="AR15" si="66">AQ15*$AE15</f>
        <v>0</v>
      </c>
      <c r="AS15" s="48"/>
      <c r="AT15" s="21">
        <v>1562.82</v>
      </c>
      <c r="AU15" s="30">
        <f t="shared" si="51"/>
        <v>1250256</v>
      </c>
      <c r="AV15" s="21"/>
      <c r="AW15" s="30">
        <f t="shared" si="52"/>
        <v>0</v>
      </c>
      <c r="AX15" s="21"/>
      <c r="AY15" s="30">
        <f t="shared" si="52"/>
        <v>0</v>
      </c>
      <c r="AZ15" s="21"/>
      <c r="BA15" s="30">
        <f t="shared" si="53"/>
        <v>0</v>
      </c>
      <c r="BB15" s="48"/>
      <c r="BC15" s="21"/>
      <c r="BD15" s="30"/>
      <c r="BE15" s="21"/>
      <c r="BF15" s="30"/>
      <c r="BG15" s="21"/>
      <c r="BH15" s="30"/>
      <c r="BI15" s="21"/>
      <c r="BJ15" s="30"/>
      <c r="BK15" s="21"/>
      <c r="BL15" s="30">
        <f t="shared" si="54"/>
        <v>0</v>
      </c>
    </row>
    <row r="16" spans="1:64" hidden="1" x14ac:dyDescent="0.25">
      <c r="A16" s="20">
        <v>12</v>
      </c>
      <c r="B16" s="1"/>
      <c r="C16" s="1" t="s">
        <v>16</v>
      </c>
      <c r="D16" s="2" t="s">
        <v>23</v>
      </c>
      <c r="E16" s="4">
        <v>0.43</v>
      </c>
      <c r="F16" s="7">
        <f t="shared" si="8"/>
        <v>430</v>
      </c>
      <c r="G16" s="21">
        <v>2456.6</v>
      </c>
      <c r="H16" s="30">
        <f t="shared" si="9"/>
        <v>1056338</v>
      </c>
      <c r="I16" s="21">
        <v>2456.8000000000002</v>
      </c>
      <c r="J16" s="30">
        <f t="shared" si="10"/>
        <v>1056424</v>
      </c>
      <c r="K16" s="21"/>
      <c r="L16" s="30">
        <f t="shared" si="11"/>
        <v>0</v>
      </c>
      <c r="M16" s="31">
        <v>3142.44</v>
      </c>
      <c r="N16" s="32">
        <f t="shared" si="12"/>
        <v>1351249.2</v>
      </c>
      <c r="O16" s="21">
        <v>2815.25</v>
      </c>
      <c r="P16" s="30">
        <f t="shared" si="13"/>
        <v>1210557.5</v>
      </c>
      <c r="Q16" s="21">
        <v>2687.4172100000001</v>
      </c>
      <c r="R16" s="30">
        <f t="shared" si="14"/>
        <v>1155589.4003000001</v>
      </c>
      <c r="S16" s="31">
        <v>2443.5346300000001</v>
      </c>
      <c r="T16" s="32">
        <f t="shared" si="15"/>
        <v>1050719.8909</v>
      </c>
      <c r="U16" s="21">
        <v>2526.08</v>
      </c>
      <c r="V16" s="30">
        <f t="shared" si="24"/>
        <v>1086214.3999999999</v>
      </c>
      <c r="W16" s="21">
        <v>2154.08</v>
      </c>
      <c r="X16" s="30">
        <f t="shared" si="16"/>
        <v>926254.4</v>
      </c>
      <c r="Y16" s="21">
        <v>2551.3000000000002</v>
      </c>
      <c r="Z16" s="30">
        <f t="shared" si="17"/>
        <v>1097059</v>
      </c>
      <c r="AA16" s="21">
        <v>2755.54</v>
      </c>
      <c r="AB16" s="30">
        <f t="shared" si="45"/>
        <v>1184882.2</v>
      </c>
      <c r="AC16" s="21">
        <v>3082.5323600000002</v>
      </c>
      <c r="AD16" s="30">
        <f t="shared" si="1"/>
        <v>1325488.9148000001</v>
      </c>
      <c r="AE16" s="21">
        <f t="shared" si="18"/>
        <v>2154.08</v>
      </c>
      <c r="AF16" s="30">
        <f t="shared" si="46"/>
        <v>926254.4</v>
      </c>
      <c r="AG16" s="21"/>
      <c r="AH16" s="41">
        <f t="shared" si="2"/>
        <v>0</v>
      </c>
      <c r="AI16" s="69">
        <v>430</v>
      </c>
      <c r="AJ16" s="41">
        <f t="shared" si="3"/>
        <v>926254.4</v>
      </c>
      <c r="AK16" s="69"/>
      <c r="AL16" s="41">
        <f t="shared" ref="AL16" si="67">AK16*$AE16</f>
        <v>0</v>
      </c>
      <c r="AM16" s="69"/>
      <c r="AN16" s="41">
        <f t="shared" ref="AN16" si="68">AM16*$AE16</f>
        <v>0</v>
      </c>
      <c r="AO16" s="69"/>
      <c r="AP16" s="41">
        <f t="shared" ref="AP16" si="69">AO16*$AE16</f>
        <v>0</v>
      </c>
      <c r="AQ16" s="69"/>
      <c r="AR16" s="30">
        <f t="shared" ref="AR16" si="70">AQ16*$AE16</f>
        <v>0</v>
      </c>
      <c r="AS16" s="48"/>
      <c r="AT16" s="21">
        <v>2154.08</v>
      </c>
      <c r="AU16" s="30">
        <f t="shared" si="51"/>
        <v>926254.4</v>
      </c>
      <c r="AV16" s="21"/>
      <c r="AW16" s="30">
        <f t="shared" si="52"/>
        <v>0</v>
      </c>
      <c r="AX16" s="21"/>
      <c r="AY16" s="30">
        <f t="shared" si="52"/>
        <v>0</v>
      </c>
      <c r="AZ16" s="21"/>
      <c r="BA16" s="30">
        <f t="shared" si="53"/>
        <v>0</v>
      </c>
      <c r="BB16" s="48"/>
      <c r="BC16" s="21"/>
      <c r="BD16" s="30"/>
      <c r="BE16" s="21"/>
      <c r="BF16" s="30"/>
      <c r="BG16" s="21"/>
      <c r="BH16" s="30"/>
      <c r="BI16" s="21"/>
      <c r="BJ16" s="30"/>
      <c r="BK16" s="21"/>
      <c r="BL16" s="30">
        <f t="shared" si="54"/>
        <v>0</v>
      </c>
    </row>
    <row r="17" spans="1:64" hidden="1" x14ac:dyDescent="0.25">
      <c r="A17" s="20">
        <v>13</v>
      </c>
      <c r="B17" s="1"/>
      <c r="C17" s="1" t="s">
        <v>17</v>
      </c>
      <c r="D17" s="2" t="s">
        <v>23</v>
      </c>
      <c r="E17" s="4">
        <v>0.41</v>
      </c>
      <c r="F17" s="7">
        <f t="shared" si="8"/>
        <v>410</v>
      </c>
      <c r="G17" s="21">
        <v>3550.86</v>
      </c>
      <c r="H17" s="30">
        <f t="shared" si="9"/>
        <v>1455852.6</v>
      </c>
      <c r="I17" s="21">
        <v>3551.6</v>
      </c>
      <c r="J17" s="30">
        <f t="shared" si="10"/>
        <v>1456156</v>
      </c>
      <c r="K17" s="21"/>
      <c r="L17" s="30">
        <f t="shared" si="11"/>
        <v>0</v>
      </c>
      <c r="M17" s="31">
        <v>4302.96</v>
      </c>
      <c r="N17" s="32">
        <f t="shared" si="12"/>
        <v>1764213.6</v>
      </c>
      <c r="O17" s="21">
        <v>3750.55</v>
      </c>
      <c r="P17" s="30">
        <f t="shared" si="13"/>
        <v>1537725.5</v>
      </c>
      <c r="Q17" s="21">
        <v>3902.29</v>
      </c>
      <c r="R17" s="30">
        <f t="shared" si="14"/>
        <v>1599938.9</v>
      </c>
      <c r="S17" s="31">
        <v>3092.1660000000002</v>
      </c>
      <c r="T17" s="32">
        <f t="shared" si="15"/>
        <v>1267788.06</v>
      </c>
      <c r="U17" s="21">
        <v>3651.76</v>
      </c>
      <c r="V17" s="30">
        <f t="shared" si="24"/>
        <v>1497221.6</v>
      </c>
      <c r="W17" s="21">
        <v>3056.39</v>
      </c>
      <c r="X17" s="30">
        <f t="shared" si="16"/>
        <v>1253119.8999999999</v>
      </c>
      <c r="Y17" s="21">
        <v>3441.24</v>
      </c>
      <c r="Z17" s="30">
        <f t="shared" si="17"/>
        <v>1410908.4</v>
      </c>
      <c r="AA17" s="21">
        <v>4151.6499999999996</v>
      </c>
      <c r="AB17" s="30">
        <f t="shared" si="45"/>
        <v>1702176.4999999998</v>
      </c>
      <c r="AC17" s="21">
        <v>4460.41518</v>
      </c>
      <c r="AD17" s="30">
        <f t="shared" si="1"/>
        <v>1828770.2238</v>
      </c>
      <c r="AE17" s="21">
        <f t="shared" si="18"/>
        <v>3056.39</v>
      </c>
      <c r="AF17" s="30">
        <f t="shared" si="46"/>
        <v>1253119.8999999999</v>
      </c>
      <c r="AG17" s="21"/>
      <c r="AH17" s="41">
        <f t="shared" si="2"/>
        <v>0</v>
      </c>
      <c r="AI17" s="69">
        <v>410</v>
      </c>
      <c r="AJ17" s="41">
        <f t="shared" si="3"/>
        <v>1253119.8999999999</v>
      </c>
      <c r="AK17" s="69"/>
      <c r="AL17" s="41">
        <f t="shared" ref="AL17" si="71">AK17*$AE17</f>
        <v>0</v>
      </c>
      <c r="AM17" s="69"/>
      <c r="AN17" s="41">
        <f t="shared" ref="AN17" si="72">AM17*$AE17</f>
        <v>0</v>
      </c>
      <c r="AO17" s="69"/>
      <c r="AP17" s="41">
        <f t="shared" ref="AP17" si="73">AO17*$AE17</f>
        <v>0</v>
      </c>
      <c r="AQ17" s="69"/>
      <c r="AR17" s="30">
        <f t="shared" ref="AR17" si="74">AQ17*$AE17</f>
        <v>0</v>
      </c>
      <c r="AS17" s="48"/>
      <c r="AT17" s="21">
        <v>3056.39</v>
      </c>
      <c r="AU17" s="30">
        <f t="shared" si="51"/>
        <v>1253119.8999999999</v>
      </c>
      <c r="AV17" s="21"/>
      <c r="AW17" s="30">
        <f t="shared" si="52"/>
        <v>0</v>
      </c>
      <c r="AX17" s="21"/>
      <c r="AY17" s="30">
        <f t="shared" si="52"/>
        <v>0</v>
      </c>
      <c r="AZ17" s="21"/>
      <c r="BA17" s="30">
        <f t="shared" si="53"/>
        <v>0</v>
      </c>
      <c r="BB17" s="48"/>
      <c r="BC17" s="21"/>
      <c r="BD17" s="30"/>
      <c r="BE17" s="21"/>
      <c r="BF17" s="30"/>
      <c r="BG17" s="21"/>
      <c r="BH17" s="30"/>
      <c r="BI17" s="21"/>
      <c r="BJ17" s="30"/>
      <c r="BK17" s="21"/>
      <c r="BL17" s="30">
        <f t="shared" si="54"/>
        <v>0</v>
      </c>
    </row>
    <row r="18" spans="1:64" hidden="1" x14ac:dyDescent="0.25">
      <c r="A18" s="20">
        <v>14</v>
      </c>
      <c r="B18" s="1"/>
      <c r="C18" s="1" t="s">
        <v>18</v>
      </c>
      <c r="D18" s="2" t="s">
        <v>23</v>
      </c>
      <c r="E18" s="4">
        <v>0.02</v>
      </c>
      <c r="F18" s="7">
        <f t="shared" si="8"/>
        <v>20</v>
      </c>
      <c r="G18" s="21">
        <v>4789.1000000000004</v>
      </c>
      <c r="H18" s="30">
        <f t="shared" si="9"/>
        <v>95782</v>
      </c>
      <c r="I18" s="21">
        <v>4832.59</v>
      </c>
      <c r="J18" s="30">
        <f t="shared" si="10"/>
        <v>96651.8</v>
      </c>
      <c r="K18" s="21"/>
      <c r="L18" s="30">
        <f t="shared" si="11"/>
        <v>0</v>
      </c>
      <c r="M18" s="31">
        <v>5940.34</v>
      </c>
      <c r="N18" s="32">
        <f t="shared" si="12"/>
        <v>118806.8</v>
      </c>
      <c r="O18" s="21">
        <v>4719.3</v>
      </c>
      <c r="P18" s="30">
        <f t="shared" si="13"/>
        <v>94386</v>
      </c>
      <c r="Q18" s="21">
        <v>4899.1450000000004</v>
      </c>
      <c r="R18" s="30">
        <f t="shared" si="14"/>
        <v>97982.900000000009</v>
      </c>
      <c r="S18" s="31">
        <v>4578.6400000000003</v>
      </c>
      <c r="T18" s="32">
        <f t="shared" si="15"/>
        <v>91572.800000000003</v>
      </c>
      <c r="U18" s="21">
        <v>4902.99</v>
      </c>
      <c r="V18" s="30">
        <f t="shared" si="24"/>
        <v>98059.799999999988</v>
      </c>
      <c r="W18" s="21">
        <v>4498.3599999999997</v>
      </c>
      <c r="X18" s="30">
        <f t="shared" si="16"/>
        <v>89967.2</v>
      </c>
      <c r="Y18" s="21">
        <v>4805.46</v>
      </c>
      <c r="Z18" s="30">
        <f t="shared" si="17"/>
        <v>96109.2</v>
      </c>
      <c r="AA18" s="21">
        <v>4796.17</v>
      </c>
      <c r="AB18" s="30">
        <f t="shared" si="45"/>
        <v>95923.4</v>
      </c>
      <c r="AC18" s="21">
        <v>14431.224749999999</v>
      </c>
      <c r="AD18" s="30">
        <f t="shared" si="1"/>
        <v>288624.495</v>
      </c>
      <c r="AE18" s="21">
        <f t="shared" si="18"/>
        <v>4498.3599999999997</v>
      </c>
      <c r="AF18" s="30">
        <f t="shared" si="46"/>
        <v>89967.2</v>
      </c>
      <c r="AG18" s="21"/>
      <c r="AH18" s="41">
        <f t="shared" si="2"/>
        <v>0</v>
      </c>
      <c r="AI18" s="69">
        <v>20</v>
      </c>
      <c r="AJ18" s="41">
        <f t="shared" si="3"/>
        <v>89967.2</v>
      </c>
      <c r="AK18" s="69"/>
      <c r="AL18" s="41">
        <f t="shared" ref="AL18" si="75">AK18*$AE18</f>
        <v>0</v>
      </c>
      <c r="AM18" s="69"/>
      <c r="AN18" s="41">
        <f t="shared" ref="AN18" si="76">AM18*$AE18</f>
        <v>0</v>
      </c>
      <c r="AO18" s="69"/>
      <c r="AP18" s="41">
        <f t="shared" ref="AP18" si="77">AO18*$AE18</f>
        <v>0</v>
      </c>
      <c r="AQ18" s="69"/>
      <c r="AR18" s="30">
        <f t="shared" ref="AR18" si="78">AQ18*$AE18</f>
        <v>0</v>
      </c>
      <c r="AS18" s="48"/>
      <c r="AT18" s="21">
        <v>4498.3599999999997</v>
      </c>
      <c r="AU18" s="30">
        <f t="shared" si="51"/>
        <v>89967.2</v>
      </c>
      <c r="AV18" s="21"/>
      <c r="AW18" s="30">
        <f t="shared" si="52"/>
        <v>0</v>
      </c>
      <c r="AX18" s="21"/>
      <c r="AY18" s="30">
        <f t="shared" si="52"/>
        <v>0</v>
      </c>
      <c r="AZ18" s="21"/>
      <c r="BA18" s="30">
        <f t="shared" si="53"/>
        <v>0</v>
      </c>
      <c r="BB18" s="48"/>
      <c r="BC18" s="21"/>
      <c r="BD18" s="30"/>
      <c r="BE18" s="21"/>
      <c r="BF18" s="30"/>
      <c r="BG18" s="21"/>
      <c r="BH18" s="30"/>
      <c r="BI18" s="21"/>
      <c r="BJ18" s="30"/>
      <c r="BK18" s="21"/>
      <c r="BL18" s="30">
        <f t="shared" si="54"/>
        <v>0</v>
      </c>
    </row>
    <row r="19" spans="1:64" hidden="1" x14ac:dyDescent="0.25">
      <c r="A19" s="20">
        <v>15</v>
      </c>
      <c r="B19" s="1"/>
      <c r="C19" s="1" t="s">
        <v>19</v>
      </c>
      <c r="D19" s="2" t="s">
        <v>23</v>
      </c>
      <c r="E19" s="4">
        <v>0.57499999999999996</v>
      </c>
      <c r="F19" s="7">
        <f t="shared" si="8"/>
        <v>575</v>
      </c>
      <c r="G19" s="21">
        <v>6667.2</v>
      </c>
      <c r="H19" s="30">
        <f t="shared" si="9"/>
        <v>3833640</v>
      </c>
      <c r="I19" s="21">
        <v>6667.97</v>
      </c>
      <c r="J19" s="30">
        <f t="shared" si="10"/>
        <v>3834082.75</v>
      </c>
      <c r="K19" s="21"/>
      <c r="L19" s="30">
        <f t="shared" si="11"/>
        <v>0</v>
      </c>
      <c r="M19" s="31">
        <v>7310.81</v>
      </c>
      <c r="N19" s="32">
        <f t="shared" si="12"/>
        <v>4203715.75</v>
      </c>
      <c r="O19" s="21">
        <v>6439.93</v>
      </c>
      <c r="P19" s="30">
        <f t="shared" si="13"/>
        <v>3702959.75</v>
      </c>
      <c r="Q19" s="21"/>
      <c r="R19" s="30">
        <f t="shared" si="14"/>
        <v>0</v>
      </c>
      <c r="S19" s="31">
        <v>5969.3801199999998</v>
      </c>
      <c r="T19" s="32">
        <f t="shared" si="15"/>
        <v>3432393.5689999997</v>
      </c>
      <c r="U19" s="21">
        <v>6851.13</v>
      </c>
      <c r="V19" s="30">
        <f t="shared" si="24"/>
        <v>3939399.75</v>
      </c>
      <c r="W19" s="21">
        <v>5723.45</v>
      </c>
      <c r="X19" s="30">
        <f t="shared" si="16"/>
        <v>3290983.75</v>
      </c>
      <c r="Y19" s="21">
        <v>6636.3</v>
      </c>
      <c r="Z19" s="30">
        <f t="shared" si="17"/>
        <v>3815872.5</v>
      </c>
      <c r="AA19" s="21">
        <v>6513.36</v>
      </c>
      <c r="AB19" s="30">
        <f t="shared" si="45"/>
        <v>3745182</v>
      </c>
      <c r="AC19" s="21">
        <v>6983.2627199999997</v>
      </c>
      <c r="AD19" s="30">
        <f t="shared" si="1"/>
        <v>4015376.0639999998</v>
      </c>
      <c r="AE19" s="21">
        <f t="shared" si="18"/>
        <v>5723.45</v>
      </c>
      <c r="AF19" s="30">
        <f t="shared" si="46"/>
        <v>3290983.75</v>
      </c>
      <c r="AG19" s="21"/>
      <c r="AH19" s="41">
        <f t="shared" si="2"/>
        <v>0</v>
      </c>
      <c r="AI19" s="69">
        <v>590</v>
      </c>
      <c r="AJ19" s="41">
        <f t="shared" si="3"/>
        <v>3376835.5</v>
      </c>
      <c r="AK19" s="69"/>
      <c r="AL19" s="41">
        <f t="shared" ref="AL19" si="79">AK19*$AE19</f>
        <v>0</v>
      </c>
      <c r="AM19" s="69"/>
      <c r="AN19" s="41">
        <f t="shared" ref="AN19" si="80">AM19*$AE19</f>
        <v>0</v>
      </c>
      <c r="AO19" s="69"/>
      <c r="AP19" s="41">
        <f t="shared" ref="AP19" si="81">AO19*$AE19</f>
        <v>0</v>
      </c>
      <c r="AQ19" s="69"/>
      <c r="AR19" s="30">
        <f t="shared" ref="AR19" si="82">AQ19*$AE19</f>
        <v>0</v>
      </c>
      <c r="AS19" s="48"/>
      <c r="AT19" s="21">
        <v>5723.45</v>
      </c>
      <c r="AU19" s="30">
        <f t="shared" si="51"/>
        <v>3290983.75</v>
      </c>
      <c r="AV19" s="21"/>
      <c r="AW19" s="30">
        <f t="shared" si="52"/>
        <v>0</v>
      </c>
      <c r="AX19" s="21"/>
      <c r="AY19" s="30">
        <f t="shared" si="52"/>
        <v>0</v>
      </c>
      <c r="AZ19" s="21"/>
      <c r="BA19" s="30">
        <f t="shared" si="53"/>
        <v>0</v>
      </c>
      <c r="BB19" s="48"/>
      <c r="BC19" s="21"/>
      <c r="BD19" s="30"/>
      <c r="BE19" s="21"/>
      <c r="BF19" s="30"/>
      <c r="BG19" s="21"/>
      <c r="BH19" s="30"/>
      <c r="BI19" s="21"/>
      <c r="BJ19" s="30"/>
      <c r="BK19" s="21"/>
      <c r="BL19" s="30">
        <f t="shared" si="54"/>
        <v>0</v>
      </c>
    </row>
    <row r="20" spans="1:64" hidden="1" x14ac:dyDescent="0.25">
      <c r="A20" s="20">
        <v>16</v>
      </c>
      <c r="B20" s="1"/>
      <c r="C20" s="1" t="s">
        <v>20</v>
      </c>
      <c r="D20" s="2" t="s">
        <v>23</v>
      </c>
      <c r="E20" s="4">
        <v>0.09</v>
      </c>
      <c r="F20" s="7">
        <f t="shared" si="8"/>
        <v>90</v>
      </c>
      <c r="G20" s="21">
        <v>10576.6</v>
      </c>
      <c r="H20" s="30">
        <f t="shared" si="9"/>
        <v>951894</v>
      </c>
      <c r="I20" s="21">
        <v>10109.73</v>
      </c>
      <c r="J20" s="30">
        <f t="shared" si="10"/>
        <v>909875.7</v>
      </c>
      <c r="K20" s="21"/>
      <c r="L20" s="30">
        <f t="shared" si="11"/>
        <v>0</v>
      </c>
      <c r="M20" s="31"/>
      <c r="N20" s="32">
        <f t="shared" si="12"/>
        <v>0</v>
      </c>
      <c r="O20" s="21"/>
      <c r="P20" s="30">
        <f t="shared" si="13"/>
        <v>0</v>
      </c>
      <c r="Q20" s="21">
        <v>10618.017</v>
      </c>
      <c r="R20" s="30">
        <f t="shared" si="14"/>
        <v>955621.53</v>
      </c>
      <c r="S20" s="31">
        <v>10530.34533</v>
      </c>
      <c r="T20" s="32">
        <f t="shared" si="15"/>
        <v>947731.0797</v>
      </c>
      <c r="U20" s="21">
        <v>10793.38</v>
      </c>
      <c r="V20" s="30">
        <f t="shared" si="24"/>
        <v>971404.2</v>
      </c>
      <c r="W20" s="21">
        <v>9772.7900000000009</v>
      </c>
      <c r="X20" s="30">
        <f t="shared" si="16"/>
        <v>879551.10000000009</v>
      </c>
      <c r="Y20" s="21">
        <v>10260.23</v>
      </c>
      <c r="Z20" s="30">
        <f t="shared" si="17"/>
        <v>923420.7</v>
      </c>
      <c r="AA20" s="21">
        <v>11491.62</v>
      </c>
      <c r="AB20" s="30">
        <f t="shared" si="45"/>
        <v>1034245.8</v>
      </c>
      <c r="AC20" s="21">
        <v>20200.449970000001</v>
      </c>
      <c r="AD20" s="30">
        <f t="shared" si="1"/>
        <v>1818040.4973000002</v>
      </c>
      <c r="AE20" s="21">
        <f>MIN(I20,O20,Q20,S20,U20,W20,Y20,AA20,AC20)</f>
        <v>9772.7900000000009</v>
      </c>
      <c r="AF20" s="30">
        <f t="shared" si="46"/>
        <v>879551.10000000009</v>
      </c>
      <c r="AG20" s="21"/>
      <c r="AH20" s="41">
        <f t="shared" si="2"/>
        <v>0</v>
      </c>
      <c r="AI20" s="69">
        <v>90</v>
      </c>
      <c r="AJ20" s="41">
        <f t="shared" si="3"/>
        <v>879551.10000000009</v>
      </c>
      <c r="AK20" s="69"/>
      <c r="AL20" s="41">
        <f t="shared" ref="AL20" si="83">AK20*$AE20</f>
        <v>0</v>
      </c>
      <c r="AM20" s="69"/>
      <c r="AN20" s="41">
        <f t="shared" ref="AN20" si="84">AM20*$AE20</f>
        <v>0</v>
      </c>
      <c r="AO20" s="69"/>
      <c r="AP20" s="41">
        <f t="shared" ref="AP20" si="85">AO20*$AE20</f>
        <v>0</v>
      </c>
      <c r="AQ20" s="69"/>
      <c r="AR20" s="30">
        <f t="shared" ref="AR20" si="86">AQ20*$AE20</f>
        <v>0</v>
      </c>
      <c r="AS20" s="48"/>
      <c r="AT20" s="21">
        <v>9772.7900000000009</v>
      </c>
      <c r="AU20" s="30">
        <f t="shared" si="51"/>
        <v>879551.10000000009</v>
      </c>
      <c r="AV20" s="21"/>
      <c r="AW20" s="30">
        <f t="shared" si="52"/>
        <v>0</v>
      </c>
      <c r="AX20" s="21"/>
      <c r="AY20" s="30">
        <f t="shared" si="52"/>
        <v>0</v>
      </c>
      <c r="AZ20" s="21"/>
      <c r="BA20" s="30">
        <f t="shared" si="53"/>
        <v>0</v>
      </c>
      <c r="BB20" s="48"/>
      <c r="BC20" s="21"/>
      <c r="BD20" s="30"/>
      <c r="BE20" s="21"/>
      <c r="BF20" s="30"/>
      <c r="BG20" s="21"/>
      <c r="BH20" s="30"/>
      <c r="BI20" s="21"/>
      <c r="BJ20" s="30"/>
      <c r="BK20" s="21"/>
      <c r="BL20" s="30">
        <f t="shared" si="54"/>
        <v>0</v>
      </c>
    </row>
    <row r="21" spans="1:64" hidden="1" x14ac:dyDescent="0.25">
      <c r="A21" s="20">
        <v>17</v>
      </c>
      <c r="B21" s="1"/>
      <c r="C21" s="1" t="s">
        <v>21</v>
      </c>
      <c r="D21" s="2" t="s">
        <v>23</v>
      </c>
      <c r="E21" s="4">
        <v>0.19500000000000001</v>
      </c>
      <c r="F21" s="7">
        <f t="shared" si="8"/>
        <v>195</v>
      </c>
      <c r="G21" s="21">
        <v>12930.8</v>
      </c>
      <c r="H21" s="30">
        <f t="shared" si="9"/>
        <v>2521506</v>
      </c>
      <c r="I21" s="21">
        <v>12068.99</v>
      </c>
      <c r="J21" s="30">
        <f t="shared" si="10"/>
        <v>2353453.0499999998</v>
      </c>
      <c r="K21" s="21"/>
      <c r="L21" s="30">
        <f t="shared" si="11"/>
        <v>0</v>
      </c>
      <c r="M21" s="31">
        <v>16096.64</v>
      </c>
      <c r="N21" s="32">
        <f t="shared" si="12"/>
        <v>3138844.8</v>
      </c>
      <c r="O21" s="21"/>
      <c r="P21" s="30">
        <f t="shared" si="13"/>
        <v>0</v>
      </c>
      <c r="Q21" s="21">
        <v>12656.5335</v>
      </c>
      <c r="R21" s="30">
        <f t="shared" si="14"/>
        <v>2468024.0324999997</v>
      </c>
      <c r="S21" s="31">
        <v>12889.2333</v>
      </c>
      <c r="T21" s="32">
        <f t="shared" si="15"/>
        <v>2513400.4934999999</v>
      </c>
      <c r="U21" s="21">
        <v>13019.53</v>
      </c>
      <c r="V21" s="30">
        <f t="shared" si="24"/>
        <v>2538808.35</v>
      </c>
      <c r="W21" s="21">
        <v>11020.62</v>
      </c>
      <c r="X21" s="30">
        <f t="shared" si="16"/>
        <v>2149020.9000000004</v>
      </c>
      <c r="Y21" s="21">
        <v>12837.13</v>
      </c>
      <c r="Z21" s="30">
        <f t="shared" si="17"/>
        <v>2503240.3499999996</v>
      </c>
      <c r="AA21" s="21">
        <v>12665.11</v>
      </c>
      <c r="AB21" s="30">
        <f t="shared" si="45"/>
        <v>2469696.4500000002</v>
      </c>
      <c r="AC21" s="21">
        <v>16406.809550000002</v>
      </c>
      <c r="AD21" s="30">
        <f t="shared" si="1"/>
        <v>3199327.8622500002</v>
      </c>
      <c r="AE21" s="21">
        <f>MIN(I21,O21,Q21,S21,U21,W21,Y21,AA21,AC21)</f>
        <v>11020.62</v>
      </c>
      <c r="AF21" s="30">
        <f t="shared" si="46"/>
        <v>2149020.9000000004</v>
      </c>
      <c r="AG21" s="21"/>
      <c r="AH21" s="41">
        <f t="shared" si="2"/>
        <v>0</v>
      </c>
      <c r="AI21" s="69">
        <v>195</v>
      </c>
      <c r="AJ21" s="41">
        <f t="shared" si="3"/>
        <v>2149020.9000000004</v>
      </c>
      <c r="AK21" s="69"/>
      <c r="AL21" s="41">
        <f t="shared" ref="AL21" si="87">AK21*$AE21</f>
        <v>0</v>
      </c>
      <c r="AM21" s="69"/>
      <c r="AN21" s="41">
        <f t="shared" ref="AN21" si="88">AM21*$AE21</f>
        <v>0</v>
      </c>
      <c r="AO21" s="69"/>
      <c r="AP21" s="41">
        <f t="shared" ref="AP21" si="89">AO21*$AE21</f>
        <v>0</v>
      </c>
      <c r="AQ21" s="69"/>
      <c r="AR21" s="30">
        <f t="shared" ref="AR21" si="90">AQ21*$AE21</f>
        <v>0</v>
      </c>
      <c r="AS21" s="48"/>
      <c r="AT21" s="21">
        <v>11020.62</v>
      </c>
      <c r="AU21" s="30">
        <f t="shared" si="51"/>
        <v>2149020.9000000004</v>
      </c>
      <c r="AV21" s="21"/>
      <c r="AW21" s="30">
        <f t="shared" si="52"/>
        <v>0</v>
      </c>
      <c r="AX21" s="21"/>
      <c r="AY21" s="30">
        <f t="shared" si="52"/>
        <v>0</v>
      </c>
      <c r="AZ21" s="21"/>
      <c r="BA21" s="30">
        <f t="shared" si="53"/>
        <v>0</v>
      </c>
      <c r="BB21" s="48"/>
      <c r="BC21" s="21"/>
      <c r="BD21" s="30"/>
      <c r="BE21" s="21"/>
      <c r="BF21" s="30"/>
      <c r="BG21" s="21"/>
      <c r="BH21" s="30"/>
      <c r="BI21" s="21"/>
      <c r="BJ21" s="30"/>
      <c r="BK21" s="21"/>
      <c r="BL21" s="30">
        <f t="shared" si="54"/>
        <v>0</v>
      </c>
    </row>
    <row r="22" spans="1:64" hidden="1" x14ac:dyDescent="0.25">
      <c r="A22" s="20">
        <v>18</v>
      </c>
      <c r="B22" s="1"/>
      <c r="C22" s="1" t="s">
        <v>22</v>
      </c>
      <c r="D22" s="2" t="s">
        <v>23</v>
      </c>
      <c r="E22" s="4">
        <v>0.75</v>
      </c>
      <c r="F22" s="7">
        <v>750</v>
      </c>
      <c r="G22" s="21">
        <v>17328</v>
      </c>
      <c r="H22" s="30">
        <f t="shared" si="9"/>
        <v>12996000</v>
      </c>
      <c r="I22" s="21">
        <v>17325</v>
      </c>
      <c r="J22" s="30">
        <f t="shared" si="10"/>
        <v>12993750</v>
      </c>
      <c r="K22" s="21"/>
      <c r="L22" s="30">
        <f t="shared" si="11"/>
        <v>0</v>
      </c>
      <c r="M22" s="31">
        <v>20675.28</v>
      </c>
      <c r="N22" s="32">
        <f t="shared" si="12"/>
        <v>15506460</v>
      </c>
      <c r="O22" s="21"/>
      <c r="P22" s="30">
        <f t="shared" si="13"/>
        <v>0</v>
      </c>
      <c r="Q22" s="21">
        <v>12540.528</v>
      </c>
      <c r="R22" s="30">
        <f t="shared" si="14"/>
        <v>9405396</v>
      </c>
      <c r="S22" s="31">
        <v>15092.33208</v>
      </c>
      <c r="T22" s="32">
        <f t="shared" si="15"/>
        <v>11319249.060000001</v>
      </c>
      <c r="U22" s="21">
        <v>16687.88</v>
      </c>
      <c r="V22" s="30">
        <f t="shared" si="24"/>
        <v>12515910</v>
      </c>
      <c r="W22" s="21">
        <v>12050</v>
      </c>
      <c r="X22" s="30">
        <f t="shared" si="16"/>
        <v>9037500</v>
      </c>
      <c r="Y22" s="21">
        <v>16819.18</v>
      </c>
      <c r="Z22" s="30">
        <f t="shared" si="17"/>
        <v>12614385</v>
      </c>
      <c r="AA22" s="21">
        <v>16201.24</v>
      </c>
      <c r="AB22" s="30">
        <f t="shared" si="45"/>
        <v>12150930</v>
      </c>
      <c r="AC22" s="21">
        <v>17328.280610000002</v>
      </c>
      <c r="AD22" s="30">
        <f t="shared" si="1"/>
        <v>12996210.457500001</v>
      </c>
      <c r="AE22" s="21">
        <f>MIN(I22,O22,Q22,S22,U22,W22,Y22,AA22,AC22)</f>
        <v>12050</v>
      </c>
      <c r="AF22" s="30">
        <f t="shared" si="46"/>
        <v>9037500</v>
      </c>
      <c r="AG22" s="21"/>
      <c r="AH22" s="41">
        <f t="shared" si="2"/>
        <v>0</v>
      </c>
      <c r="AI22" s="69">
        <v>750</v>
      </c>
      <c r="AJ22" s="41">
        <f t="shared" si="3"/>
        <v>9037500</v>
      </c>
      <c r="AK22" s="69"/>
      <c r="AL22" s="41">
        <f t="shared" ref="AL22" si="91">AK22*$AE22</f>
        <v>0</v>
      </c>
      <c r="AM22" s="69"/>
      <c r="AN22" s="41">
        <f t="shared" ref="AN22" si="92">AM22*$AE22</f>
        <v>0</v>
      </c>
      <c r="AO22" s="69"/>
      <c r="AP22" s="41">
        <f t="shared" ref="AP22" si="93">AO22*$AE22</f>
        <v>0</v>
      </c>
      <c r="AQ22" s="69"/>
      <c r="AR22" s="30">
        <f t="shared" ref="AR22" si="94">AQ22*$AE22</f>
        <v>0</v>
      </c>
      <c r="AS22" s="48"/>
      <c r="AT22" s="21">
        <v>14296.27</v>
      </c>
      <c r="AU22" s="30">
        <f t="shared" si="51"/>
        <v>10722202.5</v>
      </c>
      <c r="AV22" s="21"/>
      <c r="AW22" s="30">
        <f t="shared" si="52"/>
        <v>0</v>
      </c>
      <c r="AX22" s="21"/>
      <c r="AY22" s="30">
        <f t="shared" si="52"/>
        <v>0</v>
      </c>
      <c r="AZ22" s="21"/>
      <c r="BA22" s="30">
        <f t="shared" si="53"/>
        <v>0</v>
      </c>
      <c r="BB22" s="48"/>
      <c r="BC22" s="21"/>
      <c r="BD22" s="30"/>
      <c r="BE22" s="21"/>
      <c r="BF22" s="30"/>
      <c r="BG22" s="21"/>
      <c r="BH22" s="30"/>
      <c r="BI22" s="21"/>
      <c r="BJ22" s="30"/>
      <c r="BK22" s="21"/>
      <c r="BL22" s="30">
        <f t="shared" si="54"/>
        <v>0</v>
      </c>
    </row>
    <row r="23" spans="1:64" ht="30" hidden="1" x14ac:dyDescent="0.25">
      <c r="A23" s="20">
        <v>19</v>
      </c>
      <c r="B23" s="1" t="s">
        <v>28</v>
      </c>
      <c r="C23" s="1" t="s">
        <v>5</v>
      </c>
      <c r="D23" s="2" t="s">
        <v>23</v>
      </c>
      <c r="E23" s="4">
        <f>6.01+0.035+11.949</f>
        <v>17.994</v>
      </c>
      <c r="F23" s="7">
        <f t="shared" si="8"/>
        <v>17994</v>
      </c>
      <c r="G23" s="21">
        <v>103.02</v>
      </c>
      <c r="H23" s="30">
        <f t="shared" si="9"/>
        <v>1853741.88</v>
      </c>
      <c r="I23" s="21">
        <v>104.6</v>
      </c>
      <c r="J23" s="30">
        <f t="shared" si="10"/>
        <v>1882172.4</v>
      </c>
      <c r="K23" s="21"/>
      <c r="L23" s="30">
        <f t="shared" si="11"/>
        <v>0</v>
      </c>
      <c r="M23" s="31">
        <v>123.35</v>
      </c>
      <c r="N23" s="32">
        <f t="shared" si="12"/>
        <v>2219559.9</v>
      </c>
      <c r="O23" s="21">
        <v>100.85</v>
      </c>
      <c r="P23" s="30">
        <f t="shared" si="13"/>
        <v>1814694.9</v>
      </c>
      <c r="Q23" s="21"/>
      <c r="R23" s="30">
        <f t="shared" si="14"/>
        <v>0</v>
      </c>
      <c r="S23" s="31">
        <v>102.9432</v>
      </c>
      <c r="T23" s="32">
        <f t="shared" si="15"/>
        <v>1852359.9408</v>
      </c>
      <c r="U23" s="21">
        <v>101.37</v>
      </c>
      <c r="V23" s="30">
        <f t="shared" si="24"/>
        <v>1824051.78</v>
      </c>
      <c r="W23" s="21">
        <v>105</v>
      </c>
      <c r="X23" s="30">
        <f t="shared" si="16"/>
        <v>1889370</v>
      </c>
      <c r="Y23" s="21">
        <v>97.42</v>
      </c>
      <c r="Z23" s="30">
        <f t="shared" si="17"/>
        <v>1752975.48</v>
      </c>
      <c r="AA23" s="21">
        <v>121.94</v>
      </c>
      <c r="AB23" s="30">
        <f t="shared" si="45"/>
        <v>2194188.36</v>
      </c>
      <c r="AC23" s="21">
        <v>158.67634000000001</v>
      </c>
      <c r="AD23" s="30">
        <f t="shared" si="1"/>
        <v>2855222.0619600001</v>
      </c>
      <c r="AE23" s="21">
        <f>MIN(I23,O23,Q23,S23,U23,W23,Y23,AA23,AC23)</f>
        <v>97.42</v>
      </c>
      <c r="AF23" s="30">
        <f t="shared" si="46"/>
        <v>1752975.48</v>
      </c>
      <c r="AG23" s="21"/>
      <c r="AH23" s="41">
        <f t="shared" si="2"/>
        <v>0</v>
      </c>
      <c r="AI23" s="69"/>
      <c r="AJ23" s="41">
        <f t="shared" si="3"/>
        <v>0</v>
      </c>
      <c r="AK23" s="69"/>
      <c r="AL23" s="41">
        <f t="shared" ref="AL23" si="95">AK23*$AE23</f>
        <v>0</v>
      </c>
      <c r="AM23" s="69"/>
      <c r="AN23" s="41">
        <f t="shared" ref="AN23" si="96">AM23*$AE23</f>
        <v>0</v>
      </c>
      <c r="AO23" s="69">
        <v>3000</v>
      </c>
      <c r="AP23" s="41">
        <f t="shared" ref="AP23" si="97">AO23*$AE23</f>
        <v>292260</v>
      </c>
      <c r="AQ23" s="69">
        <v>3010</v>
      </c>
      <c r="AR23" s="30">
        <f t="shared" ref="AR23" si="98">AQ23*$AE23</f>
        <v>293234.2</v>
      </c>
      <c r="AS23" s="48"/>
      <c r="AT23" s="21"/>
      <c r="AU23" s="30">
        <f t="shared" si="51"/>
        <v>0</v>
      </c>
      <c r="AV23" s="21">
        <v>100.85</v>
      </c>
      <c r="AW23" s="30">
        <f t="shared" si="52"/>
        <v>1814694.9</v>
      </c>
      <c r="AX23" s="21"/>
      <c r="AY23" s="30">
        <f t="shared" si="52"/>
        <v>0</v>
      </c>
      <c r="AZ23" s="21"/>
      <c r="BA23" s="30">
        <f t="shared" si="53"/>
        <v>0</v>
      </c>
      <c r="BB23" s="48"/>
      <c r="BC23" s="21"/>
      <c r="BD23" s="30"/>
      <c r="BE23" s="21"/>
      <c r="BF23" s="30"/>
      <c r="BG23" s="21"/>
      <c r="BH23" s="30"/>
      <c r="BI23" s="21"/>
      <c r="BJ23" s="30"/>
      <c r="BK23" s="21"/>
      <c r="BL23" s="30">
        <f t="shared" si="54"/>
        <v>0</v>
      </c>
    </row>
    <row r="24" spans="1:64" hidden="1" x14ac:dyDescent="0.25">
      <c r="A24" s="20">
        <v>20</v>
      </c>
      <c r="B24" s="1"/>
      <c r="C24" s="1" t="s">
        <v>6</v>
      </c>
      <c r="D24" s="2" t="s">
        <v>23</v>
      </c>
      <c r="E24" s="4">
        <v>1.2250000000000001</v>
      </c>
      <c r="F24" s="7">
        <f t="shared" si="8"/>
        <v>1225</v>
      </c>
      <c r="G24" s="21">
        <v>149.97999999999999</v>
      </c>
      <c r="H24" s="30">
        <f t="shared" si="9"/>
        <v>183725.5</v>
      </c>
      <c r="I24" s="21">
        <v>150.02000000000001</v>
      </c>
      <c r="J24" s="30">
        <f t="shared" si="10"/>
        <v>183774.5</v>
      </c>
      <c r="K24" s="21"/>
      <c r="L24" s="30">
        <f t="shared" si="11"/>
        <v>0</v>
      </c>
      <c r="M24" s="31">
        <v>200.57</v>
      </c>
      <c r="N24" s="32">
        <f t="shared" si="12"/>
        <v>245698.25</v>
      </c>
      <c r="O24" s="21">
        <v>143.65</v>
      </c>
      <c r="P24" s="30">
        <f t="shared" si="13"/>
        <v>175971.25</v>
      </c>
      <c r="Q24" s="21"/>
      <c r="R24" s="30">
        <f t="shared" si="14"/>
        <v>0</v>
      </c>
      <c r="S24" s="31">
        <v>125.28</v>
      </c>
      <c r="T24" s="32">
        <f t="shared" si="15"/>
        <v>153468</v>
      </c>
      <c r="U24" s="21">
        <v>154.25</v>
      </c>
      <c r="V24" s="30">
        <f>U24*F24</f>
        <v>188956.25</v>
      </c>
      <c r="W24" s="21">
        <v>153.26</v>
      </c>
      <c r="X24" s="30">
        <f t="shared" si="16"/>
        <v>187743.5</v>
      </c>
      <c r="Y24" s="21">
        <v>140.44999999999999</v>
      </c>
      <c r="Z24" s="30">
        <f t="shared" si="17"/>
        <v>172051.25</v>
      </c>
      <c r="AA24" s="21">
        <v>169.1</v>
      </c>
      <c r="AB24" s="30">
        <f t="shared" si="45"/>
        <v>207147.5</v>
      </c>
      <c r="AC24" s="21">
        <v>204.53658999999999</v>
      </c>
      <c r="AD24" s="30">
        <f t="shared" si="1"/>
        <v>250557.32274999999</v>
      </c>
      <c r="AE24" s="21">
        <f t="shared" ref="AE24:AE33" si="99">MIN(I24,O24,Q24,S24,U24,W24,Y24,AA24,AC24)</f>
        <v>125.28</v>
      </c>
      <c r="AF24" s="30">
        <f t="shared" si="46"/>
        <v>153468</v>
      </c>
      <c r="AG24" s="21">
        <v>1230</v>
      </c>
      <c r="AH24" s="41">
        <f t="shared" si="2"/>
        <v>154094.39999999999</v>
      </c>
      <c r="AI24" s="69"/>
      <c r="AJ24" s="41">
        <f t="shared" si="3"/>
        <v>0</v>
      </c>
      <c r="AK24" s="69"/>
      <c r="AL24" s="41">
        <f t="shared" ref="AL24" si="100">AK24*$AE24</f>
        <v>0</v>
      </c>
      <c r="AM24" s="69"/>
      <c r="AN24" s="41">
        <f t="shared" ref="AN24" si="101">AM24*$AE24</f>
        <v>0</v>
      </c>
      <c r="AO24" s="69"/>
      <c r="AP24" s="41">
        <f t="shared" ref="AP24" si="102">AO24*$AE24</f>
        <v>0</v>
      </c>
      <c r="AQ24" s="69"/>
      <c r="AR24" s="30">
        <f t="shared" ref="AR24" si="103">AQ24*$AE24</f>
        <v>0</v>
      </c>
      <c r="AS24" s="48"/>
      <c r="AT24" s="21"/>
      <c r="AU24" s="30">
        <f t="shared" si="51"/>
        <v>0</v>
      </c>
      <c r="AV24" s="21"/>
      <c r="AW24" s="30">
        <f t="shared" si="52"/>
        <v>0</v>
      </c>
      <c r="AX24" s="21"/>
      <c r="AY24" s="30">
        <f t="shared" si="52"/>
        <v>0</v>
      </c>
      <c r="AZ24" s="21">
        <v>125.28</v>
      </c>
      <c r="BA24" s="30">
        <f t="shared" si="53"/>
        <v>153468</v>
      </c>
      <c r="BB24" s="48"/>
      <c r="BC24" s="21"/>
      <c r="BD24" s="30"/>
      <c r="BE24" s="21"/>
      <c r="BF24" s="30"/>
      <c r="BG24" s="21"/>
      <c r="BH24" s="30"/>
      <c r="BI24" s="21"/>
      <c r="BJ24" s="30"/>
      <c r="BK24" s="21"/>
      <c r="BL24" s="30">
        <f t="shared" si="54"/>
        <v>0</v>
      </c>
    </row>
    <row r="25" spans="1:64" hidden="1" x14ac:dyDescent="0.25">
      <c r="A25" s="20">
        <v>21</v>
      </c>
      <c r="B25" s="1"/>
      <c r="C25" s="1" t="s">
        <v>10</v>
      </c>
      <c r="D25" s="2" t="s">
        <v>23</v>
      </c>
      <c r="E25" s="4">
        <f>1.395+0.85</f>
        <v>2.2450000000000001</v>
      </c>
      <c r="F25" s="7">
        <f t="shared" si="8"/>
        <v>2245</v>
      </c>
      <c r="G25" s="21">
        <v>229.4</v>
      </c>
      <c r="H25" s="30">
        <f t="shared" si="9"/>
        <v>515003</v>
      </c>
      <c r="I25" s="21">
        <v>229.42</v>
      </c>
      <c r="J25" s="30">
        <f t="shared" si="10"/>
        <v>515047.89999999997</v>
      </c>
      <c r="K25" s="21"/>
      <c r="L25" s="30">
        <f t="shared" si="11"/>
        <v>0</v>
      </c>
      <c r="M25" s="31">
        <v>312.86</v>
      </c>
      <c r="N25" s="32">
        <f t="shared" si="12"/>
        <v>702370.70000000007</v>
      </c>
      <c r="O25" s="21"/>
      <c r="P25" s="30">
        <f t="shared" si="13"/>
        <v>0</v>
      </c>
      <c r="Q25" s="21"/>
      <c r="R25" s="30">
        <f t="shared" si="14"/>
        <v>0</v>
      </c>
      <c r="S25" s="31">
        <v>229.42080000000001</v>
      </c>
      <c r="T25" s="32">
        <f t="shared" si="15"/>
        <v>515049.69600000005</v>
      </c>
      <c r="U25" s="21">
        <v>235.88</v>
      </c>
      <c r="V25" s="30">
        <f t="shared" si="24"/>
        <v>529550.6</v>
      </c>
      <c r="W25" s="21">
        <v>277.31</v>
      </c>
      <c r="X25" s="30">
        <f t="shared" si="16"/>
        <v>622560.94999999995</v>
      </c>
      <c r="Y25" s="21">
        <v>226.25</v>
      </c>
      <c r="Z25" s="30">
        <f t="shared" si="17"/>
        <v>507931.25</v>
      </c>
      <c r="AA25" s="21">
        <v>260.36</v>
      </c>
      <c r="AB25" s="30">
        <f t="shared" si="45"/>
        <v>584508.20000000007</v>
      </c>
      <c r="AC25" s="21">
        <v>306.23674</v>
      </c>
      <c r="AD25" s="30">
        <f t="shared" si="1"/>
        <v>687501.48129999998</v>
      </c>
      <c r="AE25" s="21">
        <f t="shared" si="99"/>
        <v>226.25</v>
      </c>
      <c r="AF25" s="30">
        <f t="shared" si="46"/>
        <v>507931.25</v>
      </c>
      <c r="AG25" s="21"/>
      <c r="AH25" s="41">
        <f t="shared" si="2"/>
        <v>0</v>
      </c>
      <c r="AI25" s="69">
        <v>1395</v>
      </c>
      <c r="AJ25" s="41">
        <f t="shared" si="3"/>
        <v>315618.75</v>
      </c>
      <c r="AK25" s="69"/>
      <c r="AL25" s="41">
        <f t="shared" ref="AL25" si="104">AK25*$AE25</f>
        <v>0</v>
      </c>
      <c r="AM25" s="69"/>
      <c r="AN25" s="41">
        <f t="shared" ref="AN25" si="105">AM25*$AE25</f>
        <v>0</v>
      </c>
      <c r="AO25" s="69"/>
      <c r="AP25" s="41">
        <f t="shared" ref="AP25" si="106">AO25*$AE25</f>
        <v>0</v>
      </c>
      <c r="AQ25" s="69"/>
      <c r="AR25" s="30">
        <f t="shared" ref="AR25" si="107">AQ25*$AE25</f>
        <v>0</v>
      </c>
      <c r="AS25" s="48"/>
      <c r="AT25" s="21"/>
      <c r="AU25" s="30">
        <f t="shared" si="51"/>
        <v>0</v>
      </c>
      <c r="AV25" s="21"/>
      <c r="AW25" s="30">
        <f t="shared" si="52"/>
        <v>0</v>
      </c>
      <c r="AX25" s="21">
        <v>226.25</v>
      </c>
      <c r="AY25" s="30">
        <f t="shared" si="52"/>
        <v>507931.25</v>
      </c>
      <c r="AZ25" s="21"/>
      <c r="BA25" s="30">
        <f t="shared" si="53"/>
        <v>0</v>
      </c>
      <c r="BB25" s="48"/>
      <c r="BC25" s="21"/>
      <c r="BD25" s="30"/>
      <c r="BE25" s="21"/>
      <c r="BF25" s="30"/>
      <c r="BG25" s="21"/>
      <c r="BH25" s="30"/>
      <c r="BI25" s="21"/>
      <c r="BJ25" s="30"/>
      <c r="BK25" s="21"/>
      <c r="BL25" s="30">
        <f t="shared" si="54"/>
        <v>0</v>
      </c>
    </row>
    <row r="26" spans="1:64" hidden="1" x14ac:dyDescent="0.25">
      <c r="A26" s="20">
        <v>22</v>
      </c>
      <c r="B26" s="1"/>
      <c r="C26" s="1" t="s">
        <v>11</v>
      </c>
      <c r="D26" s="2" t="s">
        <v>23</v>
      </c>
      <c r="E26" s="4">
        <v>9.5000000000000001E-2</v>
      </c>
      <c r="F26" s="7">
        <f t="shared" si="8"/>
        <v>95</v>
      </c>
      <c r="G26" s="21">
        <v>352.5</v>
      </c>
      <c r="H26" s="30">
        <f t="shared" si="9"/>
        <v>33487.5</v>
      </c>
      <c r="I26" s="21">
        <v>352.56</v>
      </c>
      <c r="J26" s="30">
        <f t="shared" si="10"/>
        <v>33493.199999999997</v>
      </c>
      <c r="K26" s="21">
        <v>373.2</v>
      </c>
      <c r="L26" s="30">
        <f t="shared" si="11"/>
        <v>35454</v>
      </c>
      <c r="M26" s="31">
        <v>456.17</v>
      </c>
      <c r="N26" s="32">
        <f t="shared" si="12"/>
        <v>43336.15</v>
      </c>
      <c r="O26" s="21"/>
      <c r="P26" s="30">
        <f t="shared" si="13"/>
        <v>0</v>
      </c>
      <c r="Q26" s="21">
        <v>389.48</v>
      </c>
      <c r="R26" s="30">
        <f t="shared" si="14"/>
        <v>37000.6</v>
      </c>
      <c r="S26" s="31">
        <v>364</v>
      </c>
      <c r="T26" s="32">
        <f t="shared" si="15"/>
        <v>34580</v>
      </c>
      <c r="U26" s="21">
        <v>362.5</v>
      </c>
      <c r="V26" s="30">
        <f t="shared" si="24"/>
        <v>34437.5</v>
      </c>
      <c r="W26" s="21">
        <v>443.44</v>
      </c>
      <c r="X26" s="30">
        <f t="shared" si="16"/>
        <v>42126.8</v>
      </c>
      <c r="Y26" s="21">
        <v>349.14</v>
      </c>
      <c r="Z26" s="30">
        <f t="shared" si="17"/>
        <v>33168.299999999996</v>
      </c>
      <c r="AA26" s="21">
        <v>390.75</v>
      </c>
      <c r="AB26" s="30">
        <f t="shared" si="45"/>
        <v>37121.25</v>
      </c>
      <c r="AC26" s="21">
        <v>1259.1721600000001</v>
      </c>
      <c r="AD26" s="30">
        <f t="shared" si="1"/>
        <v>119621.35520000001</v>
      </c>
      <c r="AE26" s="21">
        <f t="shared" si="99"/>
        <v>349.14</v>
      </c>
      <c r="AF26" s="30">
        <f t="shared" si="46"/>
        <v>33168.299999999996</v>
      </c>
      <c r="AG26" s="21"/>
      <c r="AH26" s="41">
        <f t="shared" si="2"/>
        <v>0</v>
      </c>
      <c r="AI26" s="69">
        <v>95</v>
      </c>
      <c r="AJ26" s="41">
        <f t="shared" si="3"/>
        <v>33168.299999999996</v>
      </c>
      <c r="AK26" s="69"/>
      <c r="AL26" s="41">
        <f t="shared" ref="AL26" si="108">AK26*$AE26</f>
        <v>0</v>
      </c>
      <c r="AM26" s="69"/>
      <c r="AN26" s="41">
        <f t="shared" ref="AN26" si="109">AM26*$AE26</f>
        <v>0</v>
      </c>
      <c r="AO26" s="69"/>
      <c r="AP26" s="41">
        <f t="shared" ref="AP26" si="110">AO26*$AE26</f>
        <v>0</v>
      </c>
      <c r="AQ26" s="69"/>
      <c r="AR26" s="30">
        <f t="shared" ref="AR26" si="111">AQ26*$AE26</f>
        <v>0</v>
      </c>
      <c r="AS26" s="48"/>
      <c r="AT26" s="21"/>
      <c r="AU26" s="30">
        <f t="shared" si="51"/>
        <v>0</v>
      </c>
      <c r="AV26" s="21"/>
      <c r="AW26" s="30">
        <f t="shared" si="52"/>
        <v>0</v>
      </c>
      <c r="AX26" s="21">
        <v>349.14</v>
      </c>
      <c r="AY26" s="30">
        <f t="shared" si="52"/>
        <v>33168.299999999996</v>
      </c>
      <c r="AZ26" s="21"/>
      <c r="BA26" s="30">
        <f t="shared" si="53"/>
        <v>0</v>
      </c>
      <c r="BB26" s="48"/>
      <c r="BC26" s="21"/>
      <c r="BD26" s="30"/>
      <c r="BE26" s="21"/>
      <c r="BF26" s="30"/>
      <c r="BG26" s="21"/>
      <c r="BH26" s="30"/>
      <c r="BI26" s="21"/>
      <c r="BJ26" s="30"/>
      <c r="BK26" s="21"/>
      <c r="BL26" s="30">
        <f t="shared" si="54"/>
        <v>0</v>
      </c>
    </row>
    <row r="27" spans="1:64" hidden="1" x14ac:dyDescent="0.25">
      <c r="A27" s="20">
        <v>23</v>
      </c>
      <c r="B27" s="1"/>
      <c r="C27" s="1" t="s">
        <v>12</v>
      </c>
      <c r="D27" s="2" t="s">
        <v>23</v>
      </c>
      <c r="E27" s="4">
        <v>0.24</v>
      </c>
      <c r="F27" s="7">
        <f t="shared" si="8"/>
        <v>240</v>
      </c>
      <c r="G27" s="21">
        <v>480.4</v>
      </c>
      <c r="H27" s="30">
        <f t="shared" si="9"/>
        <v>115296</v>
      </c>
      <c r="I27" s="21">
        <v>480.45</v>
      </c>
      <c r="J27" s="30">
        <f t="shared" si="10"/>
        <v>115308</v>
      </c>
      <c r="K27" s="21"/>
      <c r="L27" s="30">
        <f t="shared" si="11"/>
        <v>0</v>
      </c>
      <c r="M27" s="31">
        <v>626.79999999999995</v>
      </c>
      <c r="N27" s="32">
        <f t="shared" si="12"/>
        <v>150432</v>
      </c>
      <c r="O27" s="21"/>
      <c r="P27" s="30">
        <f t="shared" si="13"/>
        <v>0</v>
      </c>
      <c r="Q27" s="21">
        <v>556.4</v>
      </c>
      <c r="R27" s="30">
        <f t="shared" si="14"/>
        <v>133536</v>
      </c>
      <c r="S27" s="31">
        <v>520</v>
      </c>
      <c r="T27" s="32">
        <f t="shared" si="15"/>
        <v>124800</v>
      </c>
      <c r="U27" s="21">
        <v>385.2</v>
      </c>
      <c r="V27" s="30">
        <f t="shared" si="24"/>
        <v>92448</v>
      </c>
      <c r="W27" s="21">
        <v>597.65</v>
      </c>
      <c r="X27" s="30">
        <f t="shared" si="16"/>
        <v>143436</v>
      </c>
      <c r="Y27" s="21">
        <v>497.24</v>
      </c>
      <c r="Z27" s="30">
        <f t="shared" si="17"/>
        <v>119337.60000000001</v>
      </c>
      <c r="AA27" s="21">
        <v>526.35</v>
      </c>
      <c r="AB27" s="30">
        <f t="shared" si="45"/>
        <v>126324</v>
      </c>
      <c r="AC27" s="21">
        <v>1158.1485700000001</v>
      </c>
      <c r="AD27" s="30">
        <f t="shared" si="1"/>
        <v>277955.6568</v>
      </c>
      <c r="AE27" s="21">
        <f t="shared" si="99"/>
        <v>385.2</v>
      </c>
      <c r="AF27" s="30">
        <f t="shared" si="46"/>
        <v>92448</v>
      </c>
      <c r="AG27" s="21"/>
      <c r="AH27" s="41">
        <f t="shared" si="2"/>
        <v>0</v>
      </c>
      <c r="AI27" s="69">
        <v>240</v>
      </c>
      <c r="AJ27" s="41">
        <f t="shared" si="3"/>
        <v>92448</v>
      </c>
      <c r="AK27" s="69"/>
      <c r="AL27" s="41">
        <f t="shared" ref="AL27" si="112">AK27*$AE27</f>
        <v>0</v>
      </c>
      <c r="AM27" s="69"/>
      <c r="AN27" s="41">
        <f t="shared" ref="AN27" si="113">AM27*$AE27</f>
        <v>0</v>
      </c>
      <c r="AO27" s="69"/>
      <c r="AP27" s="41">
        <f t="shared" ref="AP27" si="114">AO27*$AE27</f>
        <v>0</v>
      </c>
      <c r="AQ27" s="69"/>
      <c r="AR27" s="30">
        <f t="shared" ref="AR27" si="115">AQ27*$AE27</f>
        <v>0</v>
      </c>
      <c r="AS27" s="48"/>
      <c r="AT27" s="21"/>
      <c r="AU27" s="30">
        <f t="shared" si="51"/>
        <v>0</v>
      </c>
      <c r="AV27" s="21">
        <v>480.45</v>
      </c>
      <c r="AW27" s="30">
        <f t="shared" si="52"/>
        <v>115308</v>
      </c>
      <c r="AX27" s="21"/>
      <c r="AY27" s="30">
        <f t="shared" si="52"/>
        <v>0</v>
      </c>
      <c r="AZ27" s="21"/>
      <c r="BA27" s="30">
        <f t="shared" si="53"/>
        <v>0</v>
      </c>
      <c r="BB27" s="48"/>
      <c r="BC27" s="21"/>
      <c r="BD27" s="30"/>
      <c r="BE27" s="21"/>
      <c r="BF27" s="30"/>
      <c r="BG27" s="21"/>
      <c r="BH27" s="30"/>
      <c r="BI27" s="21"/>
      <c r="BJ27" s="30"/>
      <c r="BK27" s="21"/>
      <c r="BL27" s="30">
        <f t="shared" si="54"/>
        <v>0</v>
      </c>
    </row>
    <row r="28" spans="1:64" hidden="1" x14ac:dyDescent="0.25">
      <c r="A28" s="20">
        <v>24</v>
      </c>
      <c r="B28" s="1"/>
      <c r="C28" s="1" t="s">
        <v>13</v>
      </c>
      <c r="D28" s="2" t="s">
        <v>23</v>
      </c>
      <c r="E28" s="4">
        <v>0.17499999999999999</v>
      </c>
      <c r="F28" s="7">
        <f t="shared" si="8"/>
        <v>175</v>
      </c>
      <c r="G28" s="21">
        <v>791</v>
      </c>
      <c r="H28" s="30">
        <f t="shared" si="9"/>
        <v>138425</v>
      </c>
      <c r="I28" s="21">
        <v>791.2</v>
      </c>
      <c r="J28" s="30">
        <f t="shared" si="10"/>
        <v>138460</v>
      </c>
      <c r="K28" s="21">
        <v>860.7</v>
      </c>
      <c r="L28" s="30">
        <f t="shared" si="11"/>
        <v>150622.5</v>
      </c>
      <c r="M28" s="31">
        <v>1005.17</v>
      </c>
      <c r="N28" s="32">
        <f t="shared" si="12"/>
        <v>175904.75</v>
      </c>
      <c r="O28" s="21">
        <v>940.72</v>
      </c>
      <c r="P28" s="30">
        <f t="shared" si="13"/>
        <v>164626</v>
      </c>
      <c r="Q28" s="21">
        <v>891.31</v>
      </c>
      <c r="R28" s="30">
        <f t="shared" si="14"/>
        <v>155979.25</v>
      </c>
      <c r="S28" s="31">
        <v>833</v>
      </c>
      <c r="T28" s="32">
        <f t="shared" si="15"/>
        <v>145775</v>
      </c>
      <c r="U28" s="21">
        <v>813.51</v>
      </c>
      <c r="V28" s="30">
        <f t="shared" si="24"/>
        <v>142364.25</v>
      </c>
      <c r="W28" s="21">
        <v>901.58</v>
      </c>
      <c r="X28" s="30">
        <f t="shared" si="16"/>
        <v>157776.5</v>
      </c>
      <c r="Y28" s="21">
        <v>792.26</v>
      </c>
      <c r="Z28" s="30">
        <f t="shared" si="17"/>
        <v>138645.5</v>
      </c>
      <c r="AA28" s="21">
        <v>837.65</v>
      </c>
      <c r="AB28" s="30">
        <f t="shared" si="45"/>
        <v>146588.75</v>
      </c>
      <c r="AC28" s="21">
        <v>2546.3891100000001</v>
      </c>
      <c r="AD28" s="30">
        <f t="shared" si="1"/>
        <v>445618.09425000002</v>
      </c>
      <c r="AE28" s="21">
        <f t="shared" si="99"/>
        <v>791.2</v>
      </c>
      <c r="AF28" s="30">
        <f t="shared" si="46"/>
        <v>138460</v>
      </c>
      <c r="AG28" s="21"/>
      <c r="AH28" s="41">
        <f t="shared" si="2"/>
        <v>0</v>
      </c>
      <c r="AI28" s="69">
        <v>175</v>
      </c>
      <c r="AJ28" s="41">
        <f t="shared" si="3"/>
        <v>138460</v>
      </c>
      <c r="AK28" s="69"/>
      <c r="AL28" s="41">
        <f t="shared" ref="AL28" si="116">AK28*$AE28</f>
        <v>0</v>
      </c>
      <c r="AM28" s="69"/>
      <c r="AN28" s="41">
        <f t="shared" ref="AN28" si="117">AM28*$AE28</f>
        <v>0</v>
      </c>
      <c r="AO28" s="69"/>
      <c r="AP28" s="41">
        <f t="shared" ref="AP28" si="118">AO28*$AE28</f>
        <v>0</v>
      </c>
      <c r="AQ28" s="69"/>
      <c r="AR28" s="30">
        <f t="shared" ref="AR28" si="119">AQ28*$AE28</f>
        <v>0</v>
      </c>
      <c r="AS28" s="48"/>
      <c r="AT28" s="21"/>
      <c r="AU28" s="30">
        <f t="shared" si="51"/>
        <v>0</v>
      </c>
      <c r="AV28" s="21">
        <v>791.2</v>
      </c>
      <c r="AW28" s="30">
        <f t="shared" si="52"/>
        <v>138460</v>
      </c>
      <c r="AX28" s="21"/>
      <c r="AY28" s="30">
        <f t="shared" si="52"/>
        <v>0</v>
      </c>
      <c r="AZ28" s="21"/>
      <c r="BA28" s="30">
        <f t="shared" si="53"/>
        <v>0</v>
      </c>
      <c r="BB28" s="48"/>
      <c r="BC28" s="21"/>
      <c r="BD28" s="30"/>
      <c r="BE28" s="21"/>
      <c r="BF28" s="30"/>
      <c r="BG28" s="21"/>
      <c r="BH28" s="30"/>
      <c r="BI28" s="21"/>
      <c r="BJ28" s="30"/>
      <c r="BK28" s="21"/>
      <c r="BL28" s="30">
        <f t="shared" si="54"/>
        <v>0</v>
      </c>
    </row>
    <row r="29" spans="1:64" hidden="1" x14ac:dyDescent="0.25">
      <c r="A29" s="20">
        <v>25</v>
      </c>
      <c r="B29" s="1"/>
      <c r="C29" s="1" t="s">
        <v>16</v>
      </c>
      <c r="D29" s="2" t="s">
        <v>23</v>
      </c>
      <c r="E29" s="4">
        <v>7.0000000000000007E-2</v>
      </c>
      <c r="F29" s="7">
        <f t="shared" si="8"/>
        <v>70</v>
      </c>
      <c r="G29" s="21">
        <v>2585.4</v>
      </c>
      <c r="H29" s="30">
        <f t="shared" si="9"/>
        <v>180978</v>
      </c>
      <c r="I29" s="21">
        <v>2585.46</v>
      </c>
      <c r="J29" s="30">
        <f t="shared" si="10"/>
        <v>180982.2</v>
      </c>
      <c r="K29" s="21">
        <v>2667.8</v>
      </c>
      <c r="L29" s="30">
        <f t="shared" si="11"/>
        <v>186746</v>
      </c>
      <c r="M29" s="31">
        <v>3197.51</v>
      </c>
      <c r="N29" s="32">
        <f t="shared" si="12"/>
        <v>223825.7</v>
      </c>
      <c r="O29" s="21">
        <v>3031.1</v>
      </c>
      <c r="P29" s="30">
        <f t="shared" si="13"/>
        <v>212177</v>
      </c>
      <c r="Q29" s="21">
        <v>3001.35</v>
      </c>
      <c r="R29" s="30">
        <f t="shared" si="14"/>
        <v>210094.5</v>
      </c>
      <c r="S29" s="31">
        <v>2805</v>
      </c>
      <c r="T29" s="32">
        <f t="shared" si="15"/>
        <v>196350</v>
      </c>
      <c r="U29" s="21">
        <v>2637.69</v>
      </c>
      <c r="V29" s="30">
        <f t="shared" si="24"/>
        <v>184638.30000000002</v>
      </c>
      <c r="W29" s="21">
        <v>2775.6</v>
      </c>
      <c r="X29" s="30">
        <f t="shared" si="16"/>
        <v>194292</v>
      </c>
      <c r="Y29" s="21">
        <v>2612.6799999999998</v>
      </c>
      <c r="Z29" s="30">
        <f t="shared" si="17"/>
        <v>182887.59999999998</v>
      </c>
      <c r="AA29" s="21">
        <v>2793.46</v>
      </c>
      <c r="AB29" s="30">
        <f t="shared" si="45"/>
        <v>195542.2</v>
      </c>
      <c r="AC29" s="21">
        <v>7832.4962699999996</v>
      </c>
      <c r="AD29" s="30">
        <f t="shared" si="1"/>
        <v>548274.7389</v>
      </c>
      <c r="AE29" s="21">
        <f t="shared" si="99"/>
        <v>2585.46</v>
      </c>
      <c r="AF29" s="30">
        <f t="shared" si="46"/>
        <v>180982.2</v>
      </c>
      <c r="AG29" s="21"/>
      <c r="AH29" s="41">
        <f t="shared" si="2"/>
        <v>0</v>
      </c>
      <c r="AI29" s="69">
        <v>70</v>
      </c>
      <c r="AJ29" s="41">
        <f t="shared" si="3"/>
        <v>180982.2</v>
      </c>
      <c r="AK29" s="69"/>
      <c r="AL29" s="41">
        <f t="shared" ref="AL29" si="120">AK29*$AE29</f>
        <v>0</v>
      </c>
      <c r="AM29" s="69"/>
      <c r="AN29" s="41">
        <f t="shared" ref="AN29" si="121">AM29*$AE29</f>
        <v>0</v>
      </c>
      <c r="AO29" s="69"/>
      <c r="AP29" s="41">
        <f t="shared" ref="AP29" si="122">AO29*$AE29</f>
        <v>0</v>
      </c>
      <c r="AQ29" s="69"/>
      <c r="AR29" s="30">
        <f t="shared" ref="AR29" si="123">AQ29*$AE29</f>
        <v>0</v>
      </c>
      <c r="AS29" s="48"/>
      <c r="AT29" s="21"/>
      <c r="AU29" s="30">
        <f t="shared" si="51"/>
        <v>0</v>
      </c>
      <c r="AV29" s="21">
        <v>2585.46</v>
      </c>
      <c r="AW29" s="30">
        <f t="shared" si="52"/>
        <v>180982.2</v>
      </c>
      <c r="AX29" s="21"/>
      <c r="AY29" s="30">
        <f t="shared" si="52"/>
        <v>0</v>
      </c>
      <c r="AZ29" s="21"/>
      <c r="BA29" s="30">
        <f t="shared" si="53"/>
        <v>0</v>
      </c>
      <c r="BB29" s="48"/>
      <c r="BC29" s="21"/>
      <c r="BD29" s="30"/>
      <c r="BE29" s="21"/>
      <c r="BF29" s="30"/>
      <c r="BG29" s="21"/>
      <c r="BH29" s="30"/>
      <c r="BI29" s="21"/>
      <c r="BJ29" s="30"/>
      <c r="BK29" s="21"/>
      <c r="BL29" s="30">
        <f t="shared" si="54"/>
        <v>0</v>
      </c>
    </row>
    <row r="30" spans="1:64" hidden="1" x14ac:dyDescent="0.25">
      <c r="A30" s="20">
        <v>26</v>
      </c>
      <c r="B30" s="1"/>
      <c r="C30" s="1" t="s">
        <v>19</v>
      </c>
      <c r="D30" s="2" t="s">
        <v>23</v>
      </c>
      <c r="E30" s="4">
        <v>0.28999999999999998</v>
      </c>
      <c r="F30" s="7">
        <f t="shared" si="8"/>
        <v>290</v>
      </c>
      <c r="G30" s="21">
        <v>6291.5</v>
      </c>
      <c r="H30" s="30">
        <f t="shared" si="9"/>
        <v>1824535</v>
      </c>
      <c r="I30" s="21">
        <v>6289.97</v>
      </c>
      <c r="J30" s="30">
        <f t="shared" si="10"/>
        <v>1824091.3</v>
      </c>
      <c r="K30" s="21">
        <v>7099.8</v>
      </c>
      <c r="L30" s="30">
        <f t="shared" si="11"/>
        <v>2058942</v>
      </c>
      <c r="M30" s="31">
        <v>8107.36</v>
      </c>
      <c r="N30" s="32">
        <f t="shared" si="12"/>
        <v>2351134.4</v>
      </c>
      <c r="O30" s="21"/>
      <c r="P30" s="30">
        <f t="shared" si="13"/>
        <v>0</v>
      </c>
      <c r="Q30" s="21"/>
      <c r="R30" s="30">
        <f t="shared" si="14"/>
        <v>0</v>
      </c>
      <c r="S30" s="31">
        <v>6289.1909999999998</v>
      </c>
      <c r="T30" s="32">
        <f t="shared" si="15"/>
        <v>1823865.39</v>
      </c>
      <c r="U30" s="21">
        <v>6794.83</v>
      </c>
      <c r="V30" s="30">
        <f t="shared" si="24"/>
        <v>1970500.7</v>
      </c>
      <c r="W30" s="21">
        <v>6121.5</v>
      </c>
      <c r="X30" s="30">
        <f t="shared" si="16"/>
        <v>1775235</v>
      </c>
      <c r="Y30" s="21">
        <v>6793.38</v>
      </c>
      <c r="Z30" s="30">
        <f t="shared" si="17"/>
        <v>1970080.2</v>
      </c>
      <c r="AA30" s="21">
        <v>7434.42</v>
      </c>
      <c r="AB30" s="30">
        <f t="shared" si="45"/>
        <v>2155981.7999999998</v>
      </c>
      <c r="AC30" s="21"/>
      <c r="AD30" s="30">
        <f t="shared" si="1"/>
        <v>0</v>
      </c>
      <c r="AE30" s="21">
        <f t="shared" si="99"/>
        <v>6121.5</v>
      </c>
      <c r="AF30" s="30">
        <f t="shared" si="46"/>
        <v>1775235</v>
      </c>
      <c r="AG30" s="21"/>
      <c r="AH30" s="41">
        <f t="shared" si="2"/>
        <v>0</v>
      </c>
      <c r="AI30" s="69">
        <v>290</v>
      </c>
      <c r="AJ30" s="41">
        <f t="shared" si="3"/>
        <v>1775235</v>
      </c>
      <c r="AK30" s="69"/>
      <c r="AL30" s="41">
        <f t="shared" ref="AL30" si="124">AK30*$AE30</f>
        <v>0</v>
      </c>
      <c r="AM30" s="69"/>
      <c r="AN30" s="41">
        <f t="shared" ref="AN30" si="125">AM30*$AE30</f>
        <v>0</v>
      </c>
      <c r="AO30" s="69"/>
      <c r="AP30" s="41">
        <f t="shared" ref="AP30" si="126">AO30*$AE30</f>
        <v>0</v>
      </c>
      <c r="AQ30" s="69"/>
      <c r="AR30" s="30">
        <f t="shared" ref="AR30" si="127">AQ30*$AE30</f>
        <v>0</v>
      </c>
      <c r="AS30" s="48"/>
      <c r="AT30" s="21">
        <v>6121.5</v>
      </c>
      <c r="AU30" s="30">
        <f t="shared" si="51"/>
        <v>1775235</v>
      </c>
      <c r="AV30" s="21"/>
      <c r="AW30" s="30">
        <f t="shared" si="52"/>
        <v>0</v>
      </c>
      <c r="AX30" s="21"/>
      <c r="AY30" s="30">
        <f t="shared" si="52"/>
        <v>0</v>
      </c>
      <c r="AZ30" s="21"/>
      <c r="BA30" s="30">
        <f t="shared" si="53"/>
        <v>0</v>
      </c>
      <c r="BB30" s="48"/>
      <c r="BC30" s="21"/>
      <c r="BD30" s="30"/>
      <c r="BE30" s="21"/>
      <c r="BF30" s="30"/>
      <c r="BG30" s="21"/>
      <c r="BH30" s="30"/>
      <c r="BI30" s="21"/>
      <c r="BJ30" s="30"/>
      <c r="BK30" s="21"/>
      <c r="BL30" s="30">
        <f t="shared" si="54"/>
        <v>0</v>
      </c>
    </row>
    <row r="31" spans="1:64" hidden="1" x14ac:dyDescent="0.25">
      <c r="A31" s="20">
        <v>27</v>
      </c>
      <c r="B31" s="1"/>
      <c r="C31" s="1" t="s">
        <v>21</v>
      </c>
      <c r="D31" s="2" t="s">
        <v>23</v>
      </c>
      <c r="E31" s="4">
        <v>0.1</v>
      </c>
      <c r="F31" s="7">
        <f t="shared" si="8"/>
        <v>100</v>
      </c>
      <c r="G31" s="21">
        <v>13798.3</v>
      </c>
      <c r="H31" s="30">
        <f t="shared" si="9"/>
        <v>1379830</v>
      </c>
      <c r="I31" s="21"/>
      <c r="J31" s="30">
        <f t="shared" si="10"/>
        <v>0</v>
      </c>
      <c r="K31" s="21"/>
      <c r="L31" s="30">
        <f t="shared" si="11"/>
        <v>0</v>
      </c>
      <c r="M31" s="31"/>
      <c r="N31" s="32">
        <f t="shared" si="12"/>
        <v>0</v>
      </c>
      <c r="O31" s="21"/>
      <c r="P31" s="30">
        <f t="shared" si="13"/>
        <v>0</v>
      </c>
      <c r="Q31" s="21">
        <v>13398.894</v>
      </c>
      <c r="R31" s="30">
        <f t="shared" si="14"/>
        <v>1339889.3999999999</v>
      </c>
      <c r="S31" s="31">
        <v>13789.39</v>
      </c>
      <c r="T31" s="32">
        <f t="shared" si="15"/>
        <v>1378939</v>
      </c>
      <c r="U31" s="21">
        <v>13842.19</v>
      </c>
      <c r="V31" s="30">
        <f t="shared" si="24"/>
        <v>1384219</v>
      </c>
      <c r="W31" s="21">
        <v>13231.12</v>
      </c>
      <c r="X31" s="30">
        <f t="shared" si="16"/>
        <v>1323112</v>
      </c>
      <c r="Y31" s="21">
        <v>13048.99</v>
      </c>
      <c r="Z31" s="30">
        <f t="shared" si="17"/>
        <v>1304899</v>
      </c>
      <c r="AA31" s="21">
        <v>13400</v>
      </c>
      <c r="AB31" s="30">
        <f t="shared" si="45"/>
        <v>1340000</v>
      </c>
      <c r="AC31" s="21"/>
      <c r="AD31" s="30">
        <f t="shared" si="1"/>
        <v>0</v>
      </c>
      <c r="AE31" s="21">
        <f t="shared" si="99"/>
        <v>13048.99</v>
      </c>
      <c r="AF31" s="30">
        <f t="shared" si="46"/>
        <v>1304899</v>
      </c>
      <c r="AG31" s="21"/>
      <c r="AH31" s="41">
        <f t="shared" si="2"/>
        <v>0</v>
      </c>
      <c r="AI31" s="69">
        <v>100</v>
      </c>
      <c r="AJ31" s="41">
        <f t="shared" si="3"/>
        <v>1304899</v>
      </c>
      <c r="AK31" s="69"/>
      <c r="AL31" s="41">
        <f t="shared" ref="AL31" si="128">AK31*$AE31</f>
        <v>0</v>
      </c>
      <c r="AM31" s="69"/>
      <c r="AN31" s="41">
        <f t="shared" ref="AN31" si="129">AM31*$AE31</f>
        <v>0</v>
      </c>
      <c r="AO31" s="69"/>
      <c r="AP31" s="41">
        <f t="shared" ref="AP31" si="130">AO31*$AE31</f>
        <v>0</v>
      </c>
      <c r="AQ31" s="69"/>
      <c r="AR31" s="30">
        <f t="shared" ref="AR31" si="131">AQ31*$AE31</f>
        <v>0</v>
      </c>
      <c r="AS31" s="48"/>
      <c r="AT31" s="21"/>
      <c r="AU31" s="30">
        <f t="shared" si="51"/>
        <v>0</v>
      </c>
      <c r="AV31" s="21"/>
      <c r="AW31" s="30">
        <f t="shared" si="52"/>
        <v>0</v>
      </c>
      <c r="AX31" s="21">
        <v>13048.99</v>
      </c>
      <c r="AY31" s="30">
        <f t="shared" si="52"/>
        <v>1304899</v>
      </c>
      <c r="AZ31" s="21"/>
      <c r="BA31" s="30">
        <f t="shared" si="53"/>
        <v>0</v>
      </c>
      <c r="BB31" s="48"/>
      <c r="BC31" s="21"/>
      <c r="BD31" s="30"/>
      <c r="BE31" s="21"/>
      <c r="BF31" s="30"/>
      <c r="BG31" s="21"/>
      <c r="BH31" s="30"/>
      <c r="BI31" s="21"/>
      <c r="BJ31" s="30"/>
      <c r="BK31" s="21"/>
      <c r="BL31" s="30">
        <f t="shared" si="54"/>
        <v>0</v>
      </c>
    </row>
    <row r="32" spans="1:64" ht="15" hidden="1" customHeight="1" x14ac:dyDescent="0.25">
      <c r="A32" s="20">
        <v>28</v>
      </c>
      <c r="B32" s="1" t="s">
        <v>24</v>
      </c>
      <c r="C32" s="1" t="s">
        <v>25</v>
      </c>
      <c r="D32" s="2" t="s">
        <v>23</v>
      </c>
      <c r="E32" s="2">
        <f>1.2+2.555</f>
        <v>3.7549999999999999</v>
      </c>
      <c r="F32" s="8">
        <f t="shared" si="8"/>
        <v>3755</v>
      </c>
      <c r="G32" s="21">
        <v>74.8</v>
      </c>
      <c r="H32" s="30">
        <f t="shared" si="9"/>
        <v>280874</v>
      </c>
      <c r="I32" s="21">
        <v>74.87</v>
      </c>
      <c r="J32" s="30">
        <f t="shared" si="10"/>
        <v>281136.85000000003</v>
      </c>
      <c r="K32" s="21"/>
      <c r="L32" s="30">
        <f t="shared" si="11"/>
        <v>0</v>
      </c>
      <c r="M32" s="31">
        <v>122.09</v>
      </c>
      <c r="N32" s="32">
        <f t="shared" si="12"/>
        <v>458447.95</v>
      </c>
      <c r="O32" s="21"/>
      <c r="P32" s="30">
        <f t="shared" si="13"/>
        <v>0</v>
      </c>
      <c r="Q32" s="21"/>
      <c r="R32" s="30">
        <f t="shared" si="14"/>
        <v>0</v>
      </c>
      <c r="S32" s="31">
        <v>74.173199999999994</v>
      </c>
      <c r="T32" s="32">
        <f t="shared" si="15"/>
        <v>278520.36599999998</v>
      </c>
      <c r="U32" s="21">
        <v>76.97</v>
      </c>
      <c r="V32" s="30">
        <f t="shared" si="24"/>
        <v>289022.34999999998</v>
      </c>
      <c r="W32" s="21">
        <v>128.56</v>
      </c>
      <c r="X32" s="30">
        <f t="shared" si="16"/>
        <v>482742.8</v>
      </c>
      <c r="Y32" s="21">
        <v>73.13</v>
      </c>
      <c r="Z32" s="30">
        <f t="shared" si="17"/>
        <v>274603.14999999997</v>
      </c>
      <c r="AA32" s="21">
        <v>94.04</v>
      </c>
      <c r="AB32" s="30">
        <f t="shared" si="45"/>
        <v>353120.2</v>
      </c>
      <c r="AC32" s="21">
        <v>138.59434999999999</v>
      </c>
      <c r="AD32" s="30">
        <f t="shared" si="1"/>
        <v>520421.78424999997</v>
      </c>
      <c r="AE32" s="21">
        <f t="shared" si="99"/>
        <v>73.13</v>
      </c>
      <c r="AF32" s="30">
        <f t="shared" si="46"/>
        <v>274603.14999999997</v>
      </c>
      <c r="AG32" s="21"/>
      <c r="AH32" s="41">
        <f t="shared" si="2"/>
        <v>0</v>
      </c>
      <c r="AI32" s="69">
        <v>1200</v>
      </c>
      <c r="AJ32" s="41">
        <f t="shared" si="3"/>
        <v>87756</v>
      </c>
      <c r="AK32" s="69"/>
      <c r="AL32" s="41">
        <f t="shared" ref="AL32" si="132">AK32*$AE32</f>
        <v>0</v>
      </c>
      <c r="AM32" s="69"/>
      <c r="AN32" s="41">
        <f t="shared" ref="AN32" si="133">AM32*$AE32</f>
        <v>0</v>
      </c>
      <c r="AO32" s="69"/>
      <c r="AP32" s="41">
        <f t="shared" ref="AP32" si="134">AO32*$AE32</f>
        <v>0</v>
      </c>
      <c r="AQ32" s="69"/>
      <c r="AR32" s="30">
        <f t="shared" ref="AR32" si="135">AQ32*$AE32</f>
        <v>0</v>
      </c>
      <c r="AS32" s="48"/>
      <c r="AT32" s="21"/>
      <c r="AU32" s="30">
        <f t="shared" si="51"/>
        <v>0</v>
      </c>
      <c r="AV32" s="21"/>
      <c r="AW32" s="30">
        <f t="shared" si="52"/>
        <v>0</v>
      </c>
      <c r="AX32" s="21">
        <v>73.13</v>
      </c>
      <c r="AY32" s="30">
        <f t="shared" si="52"/>
        <v>274603.14999999997</v>
      </c>
      <c r="AZ32" s="21"/>
      <c r="BA32" s="30">
        <f t="shared" si="53"/>
        <v>0</v>
      </c>
      <c r="BB32" s="48"/>
      <c r="BC32" s="21"/>
      <c r="BD32" s="30"/>
      <c r="BE32" s="21"/>
      <c r="BF32" s="30"/>
      <c r="BG32" s="21"/>
      <c r="BH32" s="30"/>
      <c r="BI32" s="21"/>
      <c r="BJ32" s="30"/>
      <c r="BK32" s="21"/>
      <c r="BL32" s="30">
        <f t="shared" si="54"/>
        <v>0</v>
      </c>
    </row>
    <row r="33" spans="1:64" ht="30.75" thickBot="1" x14ac:dyDescent="0.3">
      <c r="A33" s="20">
        <v>29</v>
      </c>
      <c r="B33" s="1" t="s">
        <v>27</v>
      </c>
      <c r="C33" s="1" t="s">
        <v>26</v>
      </c>
      <c r="D33" s="2" t="s">
        <v>23</v>
      </c>
      <c r="E33" s="2">
        <v>0.51</v>
      </c>
      <c r="F33" s="9">
        <f>E33*1000</f>
        <v>510</v>
      </c>
      <c r="G33" s="21">
        <v>217.55</v>
      </c>
      <c r="H33" s="30">
        <f>G33*F33</f>
        <v>110950.5</v>
      </c>
      <c r="I33" s="21">
        <v>198.6</v>
      </c>
      <c r="J33" s="30">
        <f>I33*F33</f>
        <v>101286</v>
      </c>
      <c r="K33" s="21"/>
      <c r="L33" s="30">
        <f t="shared" si="11"/>
        <v>0</v>
      </c>
      <c r="M33" s="31"/>
      <c r="N33" s="32">
        <f t="shared" si="12"/>
        <v>0</v>
      </c>
      <c r="O33" s="21">
        <v>239.11</v>
      </c>
      <c r="P33" s="30">
        <f>O33*F33</f>
        <v>121946.1</v>
      </c>
      <c r="Q33" s="70">
        <v>208.65</v>
      </c>
      <c r="R33" s="57">
        <f t="shared" si="14"/>
        <v>106411.5</v>
      </c>
      <c r="S33" s="31">
        <v>195</v>
      </c>
      <c r="T33" s="32">
        <f>S33*F33</f>
        <v>99450</v>
      </c>
      <c r="U33" s="21">
        <v>212</v>
      </c>
      <c r="V33" s="30">
        <f>U33*F33</f>
        <v>108120</v>
      </c>
      <c r="W33" s="21">
        <v>198.6</v>
      </c>
      <c r="X33" s="30">
        <f t="shared" si="16"/>
        <v>101286</v>
      </c>
      <c r="Y33" s="21">
        <v>198.6</v>
      </c>
      <c r="Z33" s="30">
        <f t="shared" si="17"/>
        <v>101286</v>
      </c>
      <c r="AA33" s="21"/>
      <c r="AB33" s="30">
        <f>AA33*$F33</f>
        <v>0</v>
      </c>
      <c r="AC33" s="21"/>
      <c r="AD33" s="30">
        <f t="shared" si="1"/>
        <v>0</v>
      </c>
      <c r="AE33" s="21">
        <f t="shared" si="99"/>
        <v>195</v>
      </c>
      <c r="AF33" s="30">
        <f>AE33*$F33</f>
        <v>99450</v>
      </c>
      <c r="AG33" s="21"/>
      <c r="AH33" s="41">
        <f t="shared" si="2"/>
        <v>0</v>
      </c>
      <c r="AI33" s="71">
        <v>510</v>
      </c>
      <c r="AJ33" s="41">
        <f t="shared" si="3"/>
        <v>99450</v>
      </c>
      <c r="AK33" s="69"/>
      <c r="AL33" s="41">
        <f t="shared" ref="AL33" si="136">AK33*$AE33</f>
        <v>0</v>
      </c>
      <c r="AM33" s="69"/>
      <c r="AN33" s="41">
        <f t="shared" ref="AN33" si="137">AM33*$AE33</f>
        <v>0</v>
      </c>
      <c r="AO33" s="69"/>
      <c r="AP33" s="41">
        <f t="shared" ref="AP33" si="138">AO33*$AE33</f>
        <v>0</v>
      </c>
      <c r="AQ33" s="69"/>
      <c r="AR33" s="30">
        <f t="shared" ref="AR33" si="139">AQ33*$AE33</f>
        <v>0</v>
      </c>
      <c r="AS33" s="48"/>
      <c r="AT33" s="21"/>
      <c r="AU33" s="30">
        <f>AT33*$F33</f>
        <v>0</v>
      </c>
      <c r="AV33" s="21"/>
      <c r="AW33" s="30">
        <f>AV33*$F33</f>
        <v>0</v>
      </c>
      <c r="AX33" s="21"/>
      <c r="AY33" s="30">
        <f>AX33*$F33</f>
        <v>0</v>
      </c>
      <c r="AZ33" s="21">
        <v>195</v>
      </c>
      <c r="BA33" s="30">
        <f>AZ33*$F33</f>
        <v>99450</v>
      </c>
      <c r="BB33" s="48"/>
      <c r="BC33" s="21"/>
      <c r="BD33" s="30"/>
      <c r="BE33" s="21"/>
      <c r="BF33" s="30"/>
      <c r="BG33" s="21"/>
      <c r="BH33" s="30"/>
      <c r="BI33" s="21"/>
      <c r="BJ33" s="30"/>
      <c r="BK33" s="21"/>
      <c r="BL33" s="30">
        <f>BK33*$F33</f>
        <v>0</v>
      </c>
    </row>
    <row r="34" spans="1:64" ht="15.75" hidden="1" thickBot="1" x14ac:dyDescent="0.3">
      <c r="A34" s="10"/>
      <c r="B34" s="15"/>
      <c r="C34" s="15"/>
      <c r="D34" s="15"/>
      <c r="E34" s="15"/>
      <c r="F34" s="15"/>
      <c r="G34" s="27"/>
      <c r="H34" s="28"/>
      <c r="I34" s="27"/>
      <c r="J34" s="28"/>
      <c r="K34" s="27"/>
      <c r="L34" s="28"/>
      <c r="M34" s="26"/>
      <c r="N34" s="26"/>
      <c r="O34" s="27"/>
      <c r="P34" s="28"/>
      <c r="Q34" s="26"/>
      <c r="R34" s="26"/>
      <c r="S34" s="26"/>
      <c r="T34" s="26"/>
      <c r="U34" s="27"/>
      <c r="V34" s="28"/>
      <c r="W34" s="27"/>
      <c r="X34" s="28"/>
      <c r="Y34" s="27"/>
      <c r="Z34" s="28"/>
      <c r="AA34" s="27"/>
      <c r="AB34" s="28"/>
      <c r="AC34" s="27"/>
      <c r="AD34" s="28"/>
      <c r="AE34" s="27"/>
      <c r="AF34" s="28"/>
      <c r="AG34" s="37"/>
      <c r="AH34" s="42"/>
      <c r="AI34" s="72"/>
      <c r="AJ34" s="42"/>
      <c r="AK34" s="72"/>
      <c r="AL34" s="45"/>
      <c r="AM34" s="72"/>
      <c r="AN34" s="45"/>
      <c r="AO34" s="72"/>
      <c r="AP34" s="45"/>
      <c r="AQ34" s="72"/>
      <c r="AR34" s="44"/>
      <c r="AS34" s="26"/>
      <c r="AT34" s="27"/>
      <c r="AU34" s="28"/>
      <c r="AV34" s="27"/>
      <c r="AW34" s="28"/>
      <c r="AX34" s="27"/>
      <c r="AY34" s="28"/>
      <c r="AZ34" s="27"/>
      <c r="BA34" s="28"/>
      <c r="BB34" s="26"/>
      <c r="BC34" s="27"/>
      <c r="BD34" s="28"/>
      <c r="BE34" s="27"/>
      <c r="BF34" s="28"/>
      <c r="BG34" s="27"/>
      <c r="BH34" s="28"/>
      <c r="BI34" s="27"/>
      <c r="BJ34" s="28"/>
      <c r="BK34" s="27"/>
      <c r="BL34" s="28"/>
    </row>
    <row r="35" spans="1:64" ht="15.75" hidden="1" thickBot="1" x14ac:dyDescent="0.3">
      <c r="A35" s="5"/>
      <c r="B35" s="6" t="s">
        <v>36</v>
      </c>
      <c r="C35" s="6"/>
      <c r="D35" s="6"/>
      <c r="E35" s="6">
        <f>SUM(E5:E34)</f>
        <v>71.795999999999992</v>
      </c>
      <c r="F35" s="50">
        <f>SUM(F5:F34)</f>
        <v>71796</v>
      </c>
      <c r="G35" s="34"/>
      <c r="H35" s="14">
        <f>SUM(H5:H34)</f>
        <v>38136090.109999999</v>
      </c>
      <c r="I35" s="13"/>
      <c r="J35" s="12">
        <f>SUM(J5:J34)</f>
        <v>37249814.220000006</v>
      </c>
      <c r="K35" s="16"/>
      <c r="L35" s="14">
        <f>SUM(L5:L34)</f>
        <v>3229308.6</v>
      </c>
      <c r="M35" s="13"/>
      <c r="N35" s="12">
        <f>SUM(N5:N34)</f>
        <v>42842292.590000011</v>
      </c>
      <c r="O35" s="16"/>
      <c r="P35" s="14">
        <f>SUM(P5:P34)</f>
        <v>16584489.6</v>
      </c>
      <c r="Q35" s="13"/>
      <c r="R35" s="14">
        <f>SUM(R5:R34)</f>
        <v>21922214.293099999</v>
      </c>
      <c r="S35" s="13"/>
      <c r="T35" s="14">
        <f>SUM(T5:T34)</f>
        <v>35493549.874799997</v>
      </c>
      <c r="U35" s="13"/>
      <c r="V35" s="12">
        <f>SUM(V5:V34)</f>
        <v>38170326.150000006</v>
      </c>
      <c r="W35" s="13"/>
      <c r="X35" s="12">
        <f>SUM(X5:X34)</f>
        <v>33235266.379999999</v>
      </c>
      <c r="Y35" s="13"/>
      <c r="Z35" s="12">
        <f>SUM(Z5:Z34)</f>
        <v>37410095.530000001</v>
      </c>
      <c r="AA35" s="13"/>
      <c r="AB35" s="59">
        <f>SUM(AB5:AB34)</f>
        <v>38809406.850000001</v>
      </c>
      <c r="AC35" s="13"/>
      <c r="AD35" s="12">
        <f>SUM(AD5:AD34)</f>
        <v>42231332.357919998</v>
      </c>
      <c r="AE35" s="13"/>
      <c r="AF35" s="59">
        <f t="shared" ref="AF35:AR35" si="140">SUM(AF5:AF34)</f>
        <v>31869103.4496</v>
      </c>
      <c r="AG35" s="38">
        <f t="shared" si="140"/>
        <v>7740</v>
      </c>
      <c r="AH35" s="46">
        <f t="shared" si="140"/>
        <v>875065.8</v>
      </c>
      <c r="AI35" s="39">
        <f t="shared" si="140"/>
        <v>17565</v>
      </c>
      <c r="AJ35" s="46">
        <f t="shared" si="140"/>
        <v>26098068.244800001</v>
      </c>
      <c r="AK35" s="38">
        <f t="shared" si="140"/>
        <v>6773</v>
      </c>
      <c r="AL35" s="46">
        <f t="shared" si="140"/>
        <v>1164259.9948</v>
      </c>
      <c r="AM35" s="38">
        <f t="shared" si="140"/>
        <v>3625</v>
      </c>
      <c r="AN35" s="46">
        <f t="shared" si="140"/>
        <v>422530</v>
      </c>
      <c r="AO35" s="38">
        <f t="shared" si="140"/>
        <v>3000</v>
      </c>
      <c r="AP35" s="46">
        <f t="shared" si="140"/>
        <v>292260</v>
      </c>
      <c r="AQ35" s="43">
        <f t="shared" si="140"/>
        <v>3010</v>
      </c>
      <c r="AR35" s="47">
        <f t="shared" si="140"/>
        <v>293234.2</v>
      </c>
      <c r="AS35" s="49"/>
      <c r="AT35" s="13"/>
      <c r="AU35" s="59">
        <f>SUM(AU5:AU34)</f>
        <v>23321957.73</v>
      </c>
      <c r="AV35" s="13"/>
      <c r="AW35" s="59">
        <f>SUM(AW5:AW34)</f>
        <v>2617844.02</v>
      </c>
      <c r="AX35" s="13"/>
      <c r="AY35" s="59">
        <f>SUM(AY5:AY34)</f>
        <v>5549999.6300000008</v>
      </c>
      <c r="AZ35" s="13"/>
      <c r="BA35" s="59">
        <f>SUM(BA5:BA34)</f>
        <v>2148583.9896</v>
      </c>
      <c r="BB35" s="53"/>
      <c r="BC35" s="13"/>
      <c r="BD35" s="59">
        <f>SUM(BD5:BD34)</f>
        <v>0</v>
      </c>
      <c r="BE35" s="13"/>
      <c r="BF35" s="59">
        <f>SUM(BF5:BF34)</f>
        <v>0</v>
      </c>
      <c r="BG35" s="13"/>
      <c r="BH35" s="59">
        <f>SUM(BH5:BH34)</f>
        <v>0</v>
      </c>
      <c r="BI35" s="13"/>
      <c r="BJ35" s="59">
        <f>SUM(BJ5:BJ34)</f>
        <v>0</v>
      </c>
      <c r="BK35" s="13"/>
      <c r="BL35" s="59">
        <f>SUM(BL5:BL34)</f>
        <v>0</v>
      </c>
    </row>
    <row r="36" spans="1:64" ht="15.75" hidden="1" thickBot="1" x14ac:dyDescent="0.3">
      <c r="AI36" s="11"/>
      <c r="AK36" s="11"/>
      <c r="AM36" s="11"/>
      <c r="AO36" s="11"/>
      <c r="AQ36" s="11"/>
    </row>
    <row r="37" spans="1:64" ht="61.5" hidden="1" customHeight="1" thickBot="1" x14ac:dyDescent="0.35">
      <c r="A37" s="5"/>
      <c r="B37" s="6" t="s">
        <v>41</v>
      </c>
      <c r="C37" s="6"/>
      <c r="D37" s="6"/>
      <c r="E37" s="6"/>
      <c r="F37" s="33"/>
      <c r="G37" s="88" t="s">
        <v>46</v>
      </c>
      <c r="H37" s="84"/>
      <c r="I37" s="82" t="s">
        <v>47</v>
      </c>
      <c r="J37" s="84"/>
      <c r="K37" s="82" t="s">
        <v>42</v>
      </c>
      <c r="L37" s="84"/>
      <c r="M37" s="82"/>
      <c r="N37" s="84"/>
      <c r="O37" s="82" t="s">
        <v>48</v>
      </c>
      <c r="P37" s="84"/>
      <c r="Q37" s="82" t="s">
        <v>54</v>
      </c>
      <c r="R37" s="84"/>
      <c r="S37" s="82" t="s">
        <v>54</v>
      </c>
      <c r="T37" s="84"/>
      <c r="U37" s="82" t="s">
        <v>49</v>
      </c>
      <c r="V37" s="84"/>
      <c r="W37" s="82" t="s">
        <v>57</v>
      </c>
      <c r="X37" s="84"/>
      <c r="Y37" s="82" t="s">
        <v>58</v>
      </c>
      <c r="Z37" s="84"/>
      <c r="AA37" s="82" t="s">
        <v>59</v>
      </c>
      <c r="AB37" s="81"/>
      <c r="AC37" s="82"/>
      <c r="AD37" s="84"/>
      <c r="AE37" s="82"/>
      <c r="AF37" s="81"/>
      <c r="AG37" s="35"/>
      <c r="AH37" s="35"/>
      <c r="AI37" s="11"/>
      <c r="AJ37" s="35"/>
      <c r="AK37" s="11"/>
      <c r="AL37" s="35"/>
      <c r="AM37" s="11"/>
      <c r="AN37" s="35"/>
      <c r="AO37" s="11"/>
      <c r="AP37" s="35"/>
      <c r="AQ37" s="11"/>
      <c r="AR37" s="35"/>
      <c r="AS37" s="56"/>
      <c r="AT37" s="82"/>
      <c r="AU37" s="81"/>
      <c r="AV37" s="82"/>
      <c r="AW37" s="81"/>
      <c r="AX37" s="82"/>
      <c r="AY37" s="81"/>
      <c r="AZ37" s="82"/>
      <c r="BA37" s="81"/>
      <c r="BB37" s="54"/>
      <c r="BC37" s="80"/>
      <c r="BD37" s="81"/>
      <c r="BE37" s="82"/>
      <c r="BF37" s="81"/>
      <c r="BG37" s="82"/>
      <c r="BH37" s="81"/>
      <c r="BI37" s="82"/>
      <c r="BJ37" s="81"/>
      <c r="BK37" s="75"/>
      <c r="BL37" s="76"/>
    </row>
    <row r="40" spans="1:64" ht="15.75" x14ac:dyDescent="0.25">
      <c r="B40" s="60"/>
      <c r="C40" s="11"/>
    </row>
    <row r="41" spans="1:64" ht="15.75" x14ac:dyDescent="0.25">
      <c r="B41" s="60"/>
      <c r="C41" s="11"/>
    </row>
    <row r="42" spans="1:64" ht="15.75" x14ac:dyDescent="0.25">
      <c r="B42" s="60"/>
      <c r="C42" s="11"/>
      <c r="P42" s="58"/>
    </row>
    <row r="43" spans="1:64" x14ac:dyDescent="0.25">
      <c r="B43" s="11"/>
      <c r="C43" s="11"/>
    </row>
    <row r="44" spans="1:64" x14ac:dyDescent="0.25">
      <c r="B44" s="11"/>
      <c r="C44" s="11"/>
    </row>
  </sheetData>
  <mergeCells count="46">
    <mergeCell ref="AC37:AD37"/>
    <mergeCell ref="S3:T3"/>
    <mergeCell ref="AE3:AF3"/>
    <mergeCell ref="AA3:AB3"/>
    <mergeCell ref="AA37:AB37"/>
    <mergeCell ref="U3:V3"/>
    <mergeCell ref="AC3:AD3"/>
    <mergeCell ref="AG3:AR3"/>
    <mergeCell ref="AZ37:BA37"/>
    <mergeCell ref="G3:H3"/>
    <mergeCell ref="I3:J3"/>
    <mergeCell ref="K3:L3"/>
    <mergeCell ref="M3:N3"/>
    <mergeCell ref="AZ3:BA3"/>
    <mergeCell ref="G37:H37"/>
    <mergeCell ref="I37:J37"/>
    <mergeCell ref="K37:L37"/>
    <mergeCell ref="M37:N37"/>
    <mergeCell ref="O37:P37"/>
    <mergeCell ref="AV3:AW3"/>
    <mergeCell ref="AV37:AW37"/>
    <mergeCell ref="S37:T37"/>
    <mergeCell ref="AE37:AF37"/>
    <mergeCell ref="O3:P3"/>
    <mergeCell ref="Y3:Z3"/>
    <mergeCell ref="Y37:Z37"/>
    <mergeCell ref="W3:X3"/>
    <mergeCell ref="W37:X37"/>
    <mergeCell ref="Q3:R3"/>
    <mergeCell ref="Q37:R37"/>
    <mergeCell ref="U37:V37"/>
    <mergeCell ref="BK3:BL3"/>
    <mergeCell ref="BK37:BL37"/>
    <mergeCell ref="AT2:BA2"/>
    <mergeCell ref="BC3:BD3"/>
    <mergeCell ref="BE3:BF3"/>
    <mergeCell ref="BG3:BH3"/>
    <mergeCell ref="BI3:BJ3"/>
    <mergeCell ref="AT3:AU3"/>
    <mergeCell ref="BC37:BD37"/>
    <mergeCell ref="BE37:BF37"/>
    <mergeCell ref="BG37:BH37"/>
    <mergeCell ref="BI37:BJ37"/>
    <mergeCell ref="AX3:AY3"/>
    <mergeCell ref="AX37:AY37"/>
    <mergeCell ref="AT37:AU37"/>
  </mergeCells>
  <conditionalFormatting sqref="I33:AD33">
    <cfRule type="expression" dxfId="2" priority="2" stopIfTrue="1">
      <formula>$I$33=MIN($I$33:$AD$33)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10-К-ВН 19-01-ЭМ1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2</dc:creator>
  <cp:lastModifiedBy>Мария</cp:lastModifiedBy>
  <dcterms:created xsi:type="dcterms:W3CDTF">2015-06-05T18:17:20Z</dcterms:created>
  <dcterms:modified xsi:type="dcterms:W3CDTF">2022-04-18T07:10:53Z</dcterms:modified>
</cp:coreProperties>
</file>