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045" windowHeight="472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5" i="1"/>
  <c r="J16"/>
  <c r="J17"/>
  <c r="J18"/>
  <c r="J19"/>
  <c r="J14"/>
  <c r="J13"/>
  <c r="J12"/>
  <c r="J11"/>
  <c r="J10"/>
  <c r="J9"/>
  <c r="J8"/>
  <c r="J5"/>
  <c r="J6"/>
  <c r="J7"/>
  <c r="J4"/>
  <c r="J3"/>
  <c r="I13"/>
  <c r="L13" s="1"/>
  <c r="I11"/>
  <c r="L11" s="1"/>
  <c r="I10"/>
  <c r="L10" s="1"/>
  <c r="I9"/>
  <c r="L9" s="1"/>
  <c r="I8"/>
  <c r="L8" s="1"/>
  <c r="I5"/>
  <c r="L5" s="1"/>
  <c r="I6"/>
  <c r="L6" s="1"/>
  <c r="I7"/>
  <c r="L7" s="1"/>
  <c r="I4"/>
  <c r="L4" s="1"/>
  <c r="I12"/>
  <c r="L12" s="1"/>
  <c r="I14"/>
  <c r="L14" s="1"/>
  <c r="I15"/>
  <c r="L15" s="1"/>
  <c r="I16"/>
  <c r="L16" s="1"/>
  <c r="I17"/>
  <c r="L17" s="1"/>
  <c r="I18"/>
  <c r="L18" s="1"/>
  <c r="I19"/>
  <c r="L19" s="1"/>
  <c r="I3"/>
  <c r="K16" l="1"/>
  <c r="K6"/>
  <c r="K18"/>
  <c r="K8"/>
  <c r="K4"/>
  <c r="K10"/>
  <c r="K14"/>
  <c r="K17"/>
  <c r="K13"/>
  <c r="K9"/>
  <c r="K5"/>
  <c r="K19"/>
  <c r="K15"/>
  <c r="K11"/>
  <c r="K7"/>
  <c r="K12"/>
</calcChain>
</file>

<file path=xl/sharedStrings.xml><?xml version="1.0" encoding="utf-8"?>
<sst xmlns="http://schemas.openxmlformats.org/spreadsheetml/2006/main" count="27" uniqueCount="21">
  <si>
    <t>Глава</t>
  </si>
  <si>
    <t>Зашёл</t>
  </si>
  <si>
    <t>Вышел</t>
  </si>
  <si>
    <t>Ник</t>
  </si>
  <si>
    <t>Дни в клане</t>
  </si>
  <si>
    <t>Роль</t>
  </si>
  <si>
    <t>До новой роли осталось дней</t>
  </si>
  <si>
    <t>aa</t>
  </si>
  <si>
    <t>ss</t>
  </si>
  <si>
    <t>dd</t>
  </si>
  <si>
    <t>ff</t>
  </si>
  <si>
    <t>gg</t>
  </si>
  <si>
    <t>qq</t>
  </si>
  <si>
    <t>ww</t>
  </si>
  <si>
    <t>ee</t>
  </si>
  <si>
    <t>rr</t>
  </si>
  <si>
    <t>tt</t>
  </si>
  <si>
    <t>sdf</t>
  </si>
  <si>
    <t>asdsad</t>
  </si>
  <si>
    <t>qwewqe</t>
  </si>
  <si>
    <t>sfdsf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</si>
</sst>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wrapText="1"/>
    </xf>
    <xf numFmtId="14" fontId="1" fillId="0" borderId="0" xfId="0" applyNumberFormat="1" applyFont="1" applyBorder="1" applyAlignment="1">
      <alignment vertical="top" wrapText="1"/>
    </xf>
    <xf numFmtId="14" fontId="1" fillId="0" borderId="0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14" fontId="1" fillId="0" borderId="0" xfId="0" applyNumberFormat="1" applyFont="1"/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22"/>
  <sheetViews>
    <sheetView tabSelected="1" topLeftCell="B1" zoomScale="90" zoomScaleNormal="90" zoomScaleSheetLayoutView="90" zoomScalePageLayoutView="70" workbookViewId="0">
      <selection activeCell="I7" sqref="I7"/>
    </sheetView>
  </sheetViews>
  <sheetFormatPr defaultRowHeight="18.75"/>
  <cols>
    <col min="1" max="2" width="9.140625" style="1"/>
    <col min="3" max="3" width="24.85546875" style="1" customWidth="1"/>
    <col min="4" max="8" width="13.85546875" style="1" customWidth="1"/>
    <col min="9" max="9" width="14.42578125" style="1" customWidth="1"/>
    <col min="10" max="10" width="18.42578125" style="1" customWidth="1"/>
    <col min="11" max="11" width="24" style="1" customWidth="1"/>
    <col min="12" max="12" width="38.85546875" style="1" customWidth="1"/>
    <col min="13" max="13" width="39" style="1" customWidth="1"/>
    <col min="14" max="16384" width="9.140625" style="1"/>
  </cols>
  <sheetData>
    <row r="2" spans="2:12">
      <c r="C2" s="7" t="s">
        <v>3</v>
      </c>
      <c r="D2" s="7" t="s">
        <v>1</v>
      </c>
      <c r="E2" s="7" t="s">
        <v>2</v>
      </c>
      <c r="F2" s="7" t="s">
        <v>1</v>
      </c>
      <c r="G2" s="7" t="s">
        <v>2</v>
      </c>
      <c r="H2" s="7" t="s">
        <v>1</v>
      </c>
      <c r="I2" s="14" t="s">
        <v>4</v>
      </c>
      <c r="J2" s="15"/>
      <c r="K2" s="7" t="s">
        <v>5</v>
      </c>
      <c r="L2" s="7" t="s">
        <v>6</v>
      </c>
    </row>
    <row r="3" spans="2:12">
      <c r="B3" s="2">
        <v>1</v>
      </c>
      <c r="C3" s="4" t="s">
        <v>7</v>
      </c>
      <c r="D3" s="6">
        <v>43237</v>
      </c>
      <c r="E3" s="3"/>
      <c r="F3" s="3"/>
      <c r="I3" s="9">
        <f ca="1">TODAY()-D3</f>
        <v>1448</v>
      </c>
      <c r="J3" s="10" t="str">
        <f ca="1">DATEDIF(D3,TODAY(),"y")&amp;"г."&amp;DATEDIF(D3,TODAY(),"ym")&amp;"м."&amp;DATEDIF(D3,TODAY(),"md")&amp;"д."</f>
        <v>3г.11м.18д.</v>
      </c>
      <c r="K3" s="9" t="s">
        <v>0</v>
      </c>
    </row>
    <row r="4" spans="2:12">
      <c r="B4" s="2">
        <v>2</v>
      </c>
      <c r="C4" s="4" t="s">
        <v>8</v>
      </c>
      <c r="D4" s="6">
        <v>43651</v>
      </c>
      <c r="E4" s="5">
        <v>44147</v>
      </c>
      <c r="F4" s="6">
        <v>44469</v>
      </c>
      <c r="I4" s="9">
        <f ca="1">E4-D4+TODAY()-F4</f>
        <v>712</v>
      </c>
      <c r="J4" s="10" t="str">
        <f ca="1">DATEDIF(D4+F4,E4+TODAY(),"y")&amp;"г."&amp;DATEDIF(D4+F4,E4+TODAY(),"ym")&amp;"м."&amp;DATEDIF(D4+F4,E4+TODAY(),"md")&amp;"д."</f>
        <v>1г.11м.13д.</v>
      </c>
      <c r="K4" s="9" t="str">
        <f ca="1">IF(I4&gt;730,"2 Года в ARR",IF(I4&gt;365,"Год в ARR",IF(I4&gt;182,"Мешок",IF(I4&gt;91,"Пакет",IF(I4&gt;45,"Кулёк",IF(I4&lt;45,"Новенький"))))))</f>
        <v>Год в ARR</v>
      </c>
      <c r="L4" s="9">
        <f ca="1">730-I4</f>
        <v>18</v>
      </c>
    </row>
    <row r="5" spans="2:12">
      <c r="B5" s="2">
        <v>3</v>
      </c>
      <c r="C5" s="1" t="s">
        <v>9</v>
      </c>
      <c r="D5" s="8">
        <v>44185</v>
      </c>
      <c r="E5" s="8">
        <v>44571</v>
      </c>
      <c r="F5" s="8">
        <v>44623</v>
      </c>
      <c r="I5" s="9">
        <f t="shared" ref="I5:I7" ca="1" si="0">E5-D5+TODAY()-F5</f>
        <v>448</v>
      </c>
      <c r="J5" s="10" t="str">
        <f t="shared" ref="J5:J7" ca="1" si="1">DATEDIF(D5+F5,E5+TODAY(),"y")&amp;"г."&amp;DATEDIF(D5+F5,E5+TODAY(),"ym")&amp;"м."&amp;DATEDIF(D5+F5,E5+TODAY(),"md")&amp;"д."</f>
        <v>1г.2м.24д.</v>
      </c>
      <c r="K5" s="9" t="str">
        <f t="shared" ref="K5:K19" ca="1" si="2">IF(I5&gt;730,"2 Года в ARR",IF(I5&gt;365,"Год в ARR",IF(I5&gt;182,"Мешок",IF(I5&gt;91,"Пакет",IF(I5&gt;45,"Кулёк",IF(I5&lt;45,"Новенький"))))))</f>
        <v>Год в ARR</v>
      </c>
      <c r="L5" s="9">
        <f ca="1">730-I5</f>
        <v>282</v>
      </c>
    </row>
    <row r="6" spans="2:12">
      <c r="B6" s="2">
        <v>4</v>
      </c>
      <c r="C6" s="1" t="s">
        <v>10</v>
      </c>
      <c r="D6" s="8">
        <v>43814</v>
      </c>
      <c r="E6" s="8">
        <v>44083</v>
      </c>
      <c r="F6" s="8">
        <v>44591</v>
      </c>
      <c r="I6" s="9">
        <f t="shared" ca="1" si="0"/>
        <v>363</v>
      </c>
      <c r="J6" s="10" t="str">
        <f t="shared" ca="1" si="1"/>
        <v>0г.11м.29д.</v>
      </c>
      <c r="K6" s="9" t="str">
        <f t="shared" ca="1" si="2"/>
        <v>Мешок</v>
      </c>
      <c r="L6" s="9">
        <f ca="1">365-I6</f>
        <v>2</v>
      </c>
    </row>
    <row r="7" spans="2:12">
      <c r="B7" s="2">
        <v>5</v>
      </c>
      <c r="C7" s="1" t="s">
        <v>11</v>
      </c>
      <c r="D7" s="8">
        <v>43900</v>
      </c>
      <c r="E7" s="8">
        <v>44108</v>
      </c>
      <c r="F7" s="8">
        <v>44618</v>
      </c>
      <c r="I7" s="12">
        <f t="shared" ca="1" si="0"/>
        <v>275</v>
      </c>
      <c r="J7" s="13" t="str">
        <f t="shared" ca="1" si="1"/>
        <v>0г.8м.27д.</v>
      </c>
      <c r="K7" s="9" t="str">
        <f t="shared" ca="1" si="2"/>
        <v>Мешок</v>
      </c>
      <c r="L7" s="9">
        <f ca="1">365-I7</f>
        <v>90</v>
      </c>
    </row>
    <row r="8" spans="2:12">
      <c r="B8" s="2">
        <v>6</v>
      </c>
      <c r="C8" s="1" t="s">
        <v>12</v>
      </c>
      <c r="D8" s="8">
        <v>44186</v>
      </c>
      <c r="E8" s="8">
        <v>44368</v>
      </c>
      <c r="F8" s="8">
        <v>44501</v>
      </c>
      <c r="G8" s="8">
        <v>44571</v>
      </c>
      <c r="H8" s="8">
        <v>44671</v>
      </c>
      <c r="I8" s="9">
        <f ca="1">E8-D8+G8-F8+TODAY()-H8</f>
        <v>266</v>
      </c>
      <c r="J8" s="10" t="str">
        <f ca="1">DATEDIF(D8+F8+H8,E8+G8+TODAY(),"y")&amp;"г."&amp;DATEDIF(D8+F8+H8,E8+G8+TODAY(),"ym")&amp;"м."&amp;DATEDIF(D8+F8+H8,E8+G8+TODAY(),"md")&amp;"д."</f>
        <v>0г.8м.23д.</v>
      </c>
      <c r="K8" s="9" t="str">
        <f t="shared" ca="1" si="2"/>
        <v>Мешок</v>
      </c>
      <c r="L8" s="9">
        <f ca="1">365-I8</f>
        <v>99</v>
      </c>
    </row>
    <row r="9" spans="2:12">
      <c r="B9" s="2">
        <v>7</v>
      </c>
      <c r="C9" s="1" t="s">
        <v>13</v>
      </c>
      <c r="D9" s="8">
        <v>44137</v>
      </c>
      <c r="E9" s="8">
        <v>44276</v>
      </c>
      <c r="F9" s="8">
        <v>44671</v>
      </c>
      <c r="I9" s="12">
        <f ca="1">E9-D9+TODAY()-F9</f>
        <v>153</v>
      </c>
      <c r="J9" s="13" t="str">
        <f ca="1">DATEDIF(D9+F9,E9+TODAY(),"y")&amp;"г."&amp;DATEDIF(D9+F9,E9+TODAY(),"ym")&amp;"м."&amp;DATEDIF(D9+F9,E9+TODAY(),"md")&amp;"д."</f>
        <v>0г.5м.3д.</v>
      </c>
      <c r="K9" s="9" t="str">
        <f t="shared" ca="1" si="2"/>
        <v>Пакет</v>
      </c>
      <c r="L9" s="9">
        <f ca="1">182-I9</f>
        <v>29</v>
      </c>
    </row>
    <row r="10" spans="2:12">
      <c r="B10" s="2">
        <v>8</v>
      </c>
      <c r="C10" s="4" t="s">
        <v>14</v>
      </c>
      <c r="D10" s="8">
        <v>43932</v>
      </c>
      <c r="E10" s="8">
        <v>43980</v>
      </c>
      <c r="F10" s="8">
        <v>43999</v>
      </c>
      <c r="G10" s="8">
        <v>44074</v>
      </c>
      <c r="H10" s="8">
        <v>44667</v>
      </c>
      <c r="I10" s="12">
        <f ca="1">E10-D10+G10-F10+TODAY()-H10</f>
        <v>141</v>
      </c>
      <c r="J10" s="13" t="str">
        <f ca="1">DATEDIF(D10+F10+H10,E10+G10+TODAY(),"y")&amp;"г."&amp;DATEDIF(D10+F10+H10,E10+G10+TODAY(),"ym")&amp;"м."&amp;DATEDIF(D10+F10+H10,E10+G10+TODAY(),"md")&amp;"д."</f>
        <v>0г.4м.20д.</v>
      </c>
      <c r="K10" s="9" t="str">
        <f t="shared" ca="1" si="2"/>
        <v>Пакет</v>
      </c>
      <c r="L10" s="9">
        <f ca="1">182-I10</f>
        <v>41</v>
      </c>
    </row>
    <row r="11" spans="2:12">
      <c r="B11" s="2">
        <v>9</v>
      </c>
      <c r="C11" s="1" t="s">
        <v>15</v>
      </c>
      <c r="D11" s="8">
        <v>44268</v>
      </c>
      <c r="E11" s="8">
        <v>44339</v>
      </c>
      <c r="F11" s="8">
        <v>44632</v>
      </c>
      <c r="I11" s="12">
        <f ca="1">E11-D11+TODAY()-F11</f>
        <v>124</v>
      </c>
      <c r="J11" s="13" t="str">
        <f ca="1">DATEDIF(D11+F11,E11+TODAY(),"y")&amp;"г."&amp;DATEDIF(D11+F11,E11+TODAY(),"ym")&amp;"м."&amp;DATEDIF(D11+F11,E11+TODAY(),"md")&amp;"д."</f>
        <v>0г.4м.1д.</v>
      </c>
      <c r="K11" s="9" t="str">
        <f t="shared" ca="1" si="2"/>
        <v>Пакет</v>
      </c>
      <c r="L11" s="9">
        <f ca="1">182-I11</f>
        <v>58</v>
      </c>
    </row>
    <row r="12" spans="2:12">
      <c r="B12" s="2">
        <v>10</v>
      </c>
      <c r="C12" s="1" t="s">
        <v>16</v>
      </c>
      <c r="D12" s="8">
        <v>44567</v>
      </c>
      <c r="I12" s="12">
        <f t="shared" ref="I12:I19" ca="1" si="3">TODAY()-D12</f>
        <v>118</v>
      </c>
      <c r="J12" s="13" t="str">
        <f ca="1">DATEDIF(D12+F12,E12+TODAY(),"y")&amp;"г."&amp;DATEDIF(D12+F12,E12+TODAY(),"ym")&amp;"м."&amp;DATEDIF(D12+F12,E12+TODAY(),"md")&amp;"д."</f>
        <v>0г.3м.29д.</v>
      </c>
      <c r="K12" s="9" t="str">
        <f t="shared" ca="1" si="2"/>
        <v>Пакет</v>
      </c>
      <c r="L12" s="9">
        <f ca="1">182-I12</f>
        <v>64</v>
      </c>
    </row>
    <row r="13" spans="2:12">
      <c r="B13" s="2">
        <v>11</v>
      </c>
      <c r="C13" s="1" t="s">
        <v>8</v>
      </c>
      <c r="D13" s="8">
        <v>44049</v>
      </c>
      <c r="E13" s="8">
        <v>44059</v>
      </c>
      <c r="F13" s="8">
        <v>44630</v>
      </c>
      <c r="I13" s="12">
        <f ca="1">E13-D13+TODAY()-F13</f>
        <v>65</v>
      </c>
      <c r="J13" s="13" t="str">
        <f ca="1">DATEDIF(D13+F13,E13+TODAY(),"y")&amp;"г."&amp;DATEDIF(D13+F13,E13+TODAY(),"ym")&amp;"м."&amp;DATEDIF(D13+F13,E13+TODAY(),"md")&amp;"д."</f>
        <v>0г.2м.4д.</v>
      </c>
      <c r="K13" s="9" t="str">
        <f t="shared" ca="1" si="2"/>
        <v>Кулёк</v>
      </c>
      <c r="L13" s="9">
        <f ca="1">91-I13</f>
        <v>26</v>
      </c>
    </row>
    <row r="14" spans="2:12">
      <c r="B14" s="2">
        <v>12</v>
      </c>
      <c r="C14" s="1" t="s">
        <v>9</v>
      </c>
      <c r="D14" s="8">
        <v>44669</v>
      </c>
      <c r="I14" s="12">
        <f t="shared" ca="1" si="3"/>
        <v>16</v>
      </c>
      <c r="J14" s="13" t="str">
        <f ca="1">DATEDIF(D14,TODAY(),"y")&amp;"г."&amp;DATEDIF(D14,TODAY(),"ym")&amp;"м."&amp;DATEDIF(D14,TODAY(),"md")&amp;"д."</f>
        <v>0г.0м.17д.</v>
      </c>
      <c r="K14" s="9" t="str">
        <f t="shared" ca="1" si="2"/>
        <v>Новенький</v>
      </c>
      <c r="L14" s="9">
        <f t="shared" ref="L14:L19" ca="1" si="4">45-I14</f>
        <v>29</v>
      </c>
    </row>
    <row r="15" spans="2:12">
      <c r="B15" s="2">
        <v>13</v>
      </c>
      <c r="C15" s="1" t="s">
        <v>17</v>
      </c>
      <c r="D15" s="8">
        <v>44669</v>
      </c>
      <c r="I15" s="12">
        <f t="shared" ca="1" si="3"/>
        <v>16</v>
      </c>
      <c r="J15" s="13" t="str">
        <f t="shared" ref="J15:J19" ca="1" si="5">DATEDIF(D15,TODAY(),"y")&amp;"г."&amp;DATEDIF(D15,TODAY(),"ym")&amp;"м."&amp;DATEDIF(D15,TODAY(),"md")&amp;"д."</f>
        <v>0г.0м.17д.</v>
      </c>
      <c r="K15" s="9" t="str">
        <f t="shared" ca="1" si="2"/>
        <v>Новенький</v>
      </c>
      <c r="L15" s="9">
        <f t="shared" ca="1" si="4"/>
        <v>29</v>
      </c>
    </row>
    <row r="16" spans="2:12">
      <c r="B16" s="2">
        <v>14</v>
      </c>
      <c r="C16" s="1" t="s">
        <v>18</v>
      </c>
      <c r="D16" s="8">
        <v>44670</v>
      </c>
      <c r="I16" s="12">
        <f t="shared" ca="1" si="3"/>
        <v>15</v>
      </c>
      <c r="J16" s="13" t="str">
        <f t="shared" ca="1" si="5"/>
        <v>0г.0м.16д.</v>
      </c>
      <c r="K16" s="9" t="str">
        <f t="shared" ca="1" si="2"/>
        <v>Новенький</v>
      </c>
      <c r="L16" s="9">
        <f t="shared" ca="1" si="4"/>
        <v>30</v>
      </c>
    </row>
    <row r="17" spans="2:12">
      <c r="B17" s="2">
        <v>15</v>
      </c>
      <c r="C17" s="1" t="s">
        <v>19</v>
      </c>
      <c r="D17" s="8">
        <v>44683</v>
      </c>
      <c r="I17" s="9">
        <f t="shared" ca="1" si="3"/>
        <v>2</v>
      </c>
      <c r="J17" s="10" t="str">
        <f t="shared" ca="1" si="5"/>
        <v>0г.0м.2д.</v>
      </c>
      <c r="K17" s="9" t="str">
        <f t="shared" ca="1" si="2"/>
        <v>Новенький</v>
      </c>
      <c r="L17" s="9">
        <f t="shared" ca="1" si="4"/>
        <v>43</v>
      </c>
    </row>
    <row r="18" spans="2:12">
      <c r="B18" s="2">
        <v>16</v>
      </c>
      <c r="C18" s="1" t="s">
        <v>20</v>
      </c>
      <c r="D18" s="8">
        <v>44683</v>
      </c>
      <c r="I18" s="9">
        <f t="shared" ca="1" si="3"/>
        <v>2</v>
      </c>
      <c r="J18" s="10" t="str">
        <f t="shared" ca="1" si="5"/>
        <v>0г.0м.2д.</v>
      </c>
      <c r="K18" s="9" t="str">
        <f t="shared" ca="1" si="2"/>
        <v>Новенький</v>
      </c>
      <c r="L18" s="9">
        <f t="shared" ca="1" si="4"/>
        <v>43</v>
      </c>
    </row>
    <row r="19" spans="2:12">
      <c r="B19" s="2">
        <v>17</v>
      </c>
      <c r="C19" s="1" t="s">
        <v>18</v>
      </c>
      <c r="D19" s="8">
        <v>44683</v>
      </c>
      <c r="I19" s="9">
        <f t="shared" ca="1" si="3"/>
        <v>2</v>
      </c>
      <c r="J19" s="10" t="str">
        <f t="shared" ca="1" si="5"/>
        <v>0г.0м.2д.</v>
      </c>
      <c r="K19" s="9" t="str">
        <f t="shared" ca="1" si="2"/>
        <v>Новенький</v>
      </c>
      <c r="L19" s="9">
        <f t="shared" ca="1" si="4"/>
        <v>43</v>
      </c>
    </row>
    <row r="20" spans="2:12">
      <c r="B20" s="2">
        <v>18</v>
      </c>
      <c r="I20" s="11"/>
    </row>
    <row r="21" spans="2:12">
      <c r="B21" s="2">
        <v>19</v>
      </c>
      <c r="I21" s="11"/>
    </row>
    <row r="22" spans="2:12">
      <c r="B22" s="2">
        <v>20</v>
      </c>
    </row>
  </sheetData>
  <mergeCells count="1">
    <mergeCell ref="I2:J2"/>
  </mergeCells>
  <pageMargins left="0.7" right="0.7" top="0.75" bottom="0.75" header="0.3" footer="0.3"/>
  <pageSetup paperSize="9" scale="45" orientation="portrait" horizontalDpi="180" verticalDpi="180" r:id="rId1"/>
  <ignoredErrors>
    <ignoredError sqref="I8 I10 I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2022-05-04T11:46:59Z</dcterms:modified>
</cp:coreProperties>
</file>