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5EA8658D-1784-43B1-AC0C-A92AC720B4F9}" xr6:coauthVersionLast="37" xr6:coauthVersionMax="37" xr10:uidLastSave="{00000000-0000-0000-0000-000000000000}"/>
  <bookViews>
    <workbookView xWindow="0" yWindow="0" windowWidth="28800" windowHeight="12225" xr2:uid="{003F4F6F-C812-46DD-914C-0E7386BDADA8}"/>
  </bookViews>
  <sheets>
    <sheet name="Лист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9" i="1" l="1"/>
  <c r="C24" i="1" l="1"/>
  <c r="C26" i="1" s="1"/>
  <c r="C20" i="1"/>
  <c r="C14" i="1" l="1"/>
  <c r="C15" i="1" s="1"/>
  <c r="C16" i="1" s="1"/>
  <c r="C13" i="1"/>
  <c r="C12" i="1" l="1"/>
  <c r="C25" i="1" l="1"/>
  <c r="C27" i="1" l="1"/>
  <c r="C28" i="1" s="1"/>
  <c r="C30" i="1" s="1"/>
  <c r="C18" i="1" l="1"/>
  <c r="C17" i="1" l="1"/>
  <c r="C29" i="1" l="1"/>
  <c r="D12" i="1" s="1"/>
  <c r="C21" i="1"/>
  <c r="C31" i="1" l="1"/>
</calcChain>
</file>

<file path=xl/sharedStrings.xml><?xml version="1.0" encoding="utf-8"?>
<sst xmlns="http://schemas.openxmlformats.org/spreadsheetml/2006/main" count="39" uniqueCount="38">
  <si>
    <t>постоянные значения</t>
  </si>
  <si>
    <t>коэф.наценки</t>
  </si>
  <si>
    <t>средняя стоимость заказа</t>
  </si>
  <si>
    <t>средняя стоимость доставки</t>
  </si>
  <si>
    <t>% заложенный на развитие от оборота</t>
  </si>
  <si>
    <t xml:space="preserve">кол-во заказов при данном обороте </t>
  </si>
  <si>
    <t>кол-во возврата в заказах</t>
  </si>
  <si>
    <t>кол-во возврата в сумме</t>
  </si>
  <si>
    <t>сумма расходов на доставку</t>
  </si>
  <si>
    <t>Налог УСН</t>
  </si>
  <si>
    <t>САЛЬДО</t>
  </si>
  <si>
    <t>должно быть 0?????</t>
  </si>
  <si>
    <t>Налог НДС</t>
  </si>
  <si>
    <t>ИСХОДЯ ИЗ ОБЩЕГО ОБОРОТА</t>
  </si>
  <si>
    <t>ОБОРОТ по компании №1</t>
  </si>
  <si>
    <t>ОБОРОТ по компании №2</t>
  </si>
  <si>
    <t xml:space="preserve">Оборот между компаниями №1 и №2 равен соотношению 1:5, т.е. </t>
  </si>
  <si>
    <t>По компании №1 налогооблагаемая база равна 6% от оборота, соответственно налог сотавит</t>
  </si>
  <si>
    <t>По компании №2 уплачивается НДС 20%</t>
  </si>
  <si>
    <t>оборот компаний без НДС</t>
  </si>
  <si>
    <t>план продаж в день</t>
  </si>
  <si>
    <t>итого оборот по 2 компаниям с НДС составит</t>
  </si>
  <si>
    <t>затраты при этом составляют БЕЗ НДС</t>
  </si>
  <si>
    <t>стоимость закупки товара чтобы покрыть затраты</t>
  </si>
  <si>
    <t>сумма закупки потрачен.на возврат</t>
  </si>
  <si>
    <t>будем считать что НДС обнуляется при затратах, поэтому в затраты его не заносим</t>
  </si>
  <si>
    <t>сумма всех расходов без НДС</t>
  </si>
  <si>
    <t>Расчет плана продаж по совмещенным компаниям на месяц</t>
  </si>
  <si>
    <r>
      <t xml:space="preserve">стоимость закупки растет пропорционально затратам,т.е. чтобы окупить данные затраты мне нужно купить товар на сумму покрывающие затраты, </t>
    </r>
    <r>
      <rPr>
        <b/>
        <sz val="14"/>
        <color rgb="FFFF0000"/>
        <rFont val="Calibri"/>
        <family val="2"/>
        <charset val="204"/>
        <scheme val="minor"/>
      </rPr>
      <t>НО при этом сумма закупки уменьшается на сумму закупки товара,который пришел с возврата, т.к. он будет реализован в след.месяце</t>
    </r>
  </si>
  <si>
    <t>количество дней в месяце</t>
  </si>
  <si>
    <t>% возврата</t>
  </si>
  <si>
    <t>% на развитие</t>
  </si>
  <si>
    <t>Цель данного плана понять при каком плане продаж в день группа компаний будет в 0 и также при всесении дополнительных трат в ячейку С3, данные таблицы должны  пересчитыватся, так же  переодически будут меняться вводные в серой зоне</t>
  </si>
  <si>
    <t>САЛЬДО между расходами и оборотом без НДС</t>
  </si>
  <si>
    <t>по идее эта сумма должна быть тут</t>
  </si>
  <si>
    <t>есть сомнения правильно ли расчитаны затраты на закупку товара в ячейках С19 и С20</t>
  </si>
  <si>
    <t>Дополнительные затраты</t>
  </si>
  <si>
    <t>Основные затраты (Постоянная величина)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</si>
</sst>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\ &quot;₽&quot;"/>
    <numFmt numFmtId="165" formatCode="0.0"/>
    <numFmt numFmtId="166" formatCode="0.0%"/>
  </numFmts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4"/>
      <color rgb="FFFF0000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96">
    <xf numFmtId="0" fontId="0" fillId="0" borderId="0" xfId="0"/>
    <xf numFmtId="164" fontId="0" fillId="0" borderId="0" xfId="0" applyNumberFormat="1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64" fontId="2" fillId="0" borderId="9" xfId="0" applyNumberFormat="1" applyFont="1" applyBorder="1" applyAlignment="1">
      <alignment horizontal="center" vertical="center"/>
    </xf>
    <xf numFmtId="1" fontId="2" fillId="0" borderId="9" xfId="0" applyNumberFormat="1" applyFont="1" applyBorder="1" applyAlignment="1">
      <alignment horizontal="center" vertical="center"/>
    </xf>
    <xf numFmtId="1" fontId="2" fillId="3" borderId="9" xfId="0" applyNumberFormat="1" applyFont="1" applyFill="1" applyBorder="1" applyAlignment="1">
      <alignment horizontal="center" vertical="center"/>
    </xf>
    <xf numFmtId="164" fontId="2" fillId="3" borderId="9" xfId="0" applyNumberFormat="1" applyFont="1" applyFill="1" applyBorder="1" applyAlignment="1">
      <alignment horizontal="center" vertical="center"/>
    </xf>
    <xf numFmtId="164" fontId="2" fillId="4" borderId="9" xfId="0" applyNumberFormat="1" applyFont="1" applyFill="1" applyBorder="1" applyAlignment="1">
      <alignment horizontal="center" vertical="center"/>
    </xf>
    <xf numFmtId="164" fontId="2" fillId="0" borderId="14" xfId="0" applyNumberFormat="1" applyFont="1" applyBorder="1" applyAlignment="1">
      <alignment horizontal="center" vertical="center"/>
    </xf>
    <xf numFmtId="9" fontId="0" fillId="0" borderId="16" xfId="1" applyFont="1" applyBorder="1" applyAlignment="1">
      <alignment horizontal="center" vertical="center"/>
    </xf>
    <xf numFmtId="164" fontId="0" fillId="6" borderId="17" xfId="0" applyNumberFormat="1" applyFill="1" applyBorder="1" applyAlignment="1">
      <alignment horizontal="center" vertical="center"/>
    </xf>
    <xf numFmtId="164" fontId="0" fillId="6" borderId="18" xfId="0" applyNumberFormat="1" applyFill="1" applyBorder="1" applyAlignment="1">
      <alignment horizontal="center" vertical="center"/>
    </xf>
    <xf numFmtId="164" fontId="6" fillId="6" borderId="18" xfId="0" applyNumberFormat="1" applyFont="1" applyFill="1" applyBorder="1" applyAlignment="1">
      <alignment horizontal="center" vertical="center"/>
    </xf>
    <xf numFmtId="164" fontId="6" fillId="6" borderId="19" xfId="0" applyNumberFormat="1" applyFont="1" applyFill="1" applyBorder="1" applyAlignment="1">
      <alignment horizontal="center" vertical="center"/>
    </xf>
    <xf numFmtId="164" fontId="1" fillId="0" borderId="0" xfId="0" applyNumberFormat="1" applyFont="1" applyFill="1" applyAlignment="1">
      <alignment vertical="center" wrapText="1"/>
    </xf>
    <xf numFmtId="0" fontId="0" fillId="0" borderId="0" xfId="0" applyFill="1"/>
    <xf numFmtId="164" fontId="1" fillId="6" borderId="1" xfId="0" applyNumberFormat="1" applyFont="1" applyFill="1" applyBorder="1" applyAlignment="1">
      <alignment horizontal="center" vertical="center"/>
    </xf>
    <xf numFmtId="164" fontId="0" fillId="2" borderId="10" xfId="0" applyNumberFormat="1" applyFill="1" applyBorder="1" applyAlignment="1">
      <alignment horizontal="center" vertical="center"/>
    </xf>
    <xf numFmtId="164" fontId="0" fillId="2" borderId="18" xfId="0" applyNumberFormat="1" applyFill="1" applyBorder="1" applyAlignment="1">
      <alignment horizontal="center" vertical="center"/>
    </xf>
    <xf numFmtId="0" fontId="1" fillId="6" borderId="15" xfId="0" applyFont="1" applyFill="1" applyBorder="1" applyAlignment="1">
      <alignment horizontal="center" vertical="center" wrapText="1"/>
    </xf>
    <xf numFmtId="0" fontId="1" fillId="6" borderId="16" xfId="0" applyFont="1" applyFill="1" applyBorder="1" applyAlignment="1">
      <alignment horizontal="center" vertical="center" wrapText="1"/>
    </xf>
    <xf numFmtId="0" fontId="1" fillId="6" borderId="21" xfId="0" applyFont="1" applyFill="1" applyBorder="1" applyAlignment="1">
      <alignment horizontal="center" vertical="center" wrapText="1"/>
    </xf>
    <xf numFmtId="0" fontId="1" fillId="6" borderId="22" xfId="0" applyFont="1" applyFill="1" applyBorder="1" applyAlignment="1">
      <alignment horizontal="center" vertical="center" wrapText="1"/>
    </xf>
    <xf numFmtId="0" fontId="1" fillId="6" borderId="23" xfId="0" applyFont="1" applyFill="1" applyBorder="1" applyAlignment="1">
      <alignment horizontal="center" vertical="center" wrapText="1"/>
    </xf>
    <xf numFmtId="0" fontId="1" fillId="6" borderId="20" xfId="0" applyFont="1" applyFill="1" applyBorder="1" applyAlignment="1">
      <alignment horizontal="center" vertical="center" wrapText="1"/>
    </xf>
    <xf numFmtId="0" fontId="1" fillId="6" borderId="0" xfId="0" applyFont="1" applyFill="1" applyBorder="1" applyAlignment="1">
      <alignment horizontal="center" vertical="center" wrapText="1"/>
    </xf>
    <xf numFmtId="0" fontId="1" fillId="6" borderId="24" xfId="0" applyFont="1" applyFill="1" applyBorder="1" applyAlignment="1">
      <alignment horizontal="center" vertical="center" wrapText="1"/>
    </xf>
    <xf numFmtId="0" fontId="1" fillId="6" borderId="25" xfId="0" applyFont="1" applyFill="1" applyBorder="1" applyAlignment="1">
      <alignment horizontal="center" vertical="center" wrapText="1"/>
    </xf>
    <xf numFmtId="0" fontId="1" fillId="6" borderId="26" xfId="0" applyFont="1" applyFill="1" applyBorder="1" applyAlignment="1">
      <alignment horizontal="center" vertical="center" wrapText="1"/>
    </xf>
    <xf numFmtId="0" fontId="1" fillId="6" borderId="4" xfId="0" applyFont="1" applyFill="1" applyBorder="1" applyAlignment="1">
      <alignment horizontal="center" vertical="center" wrapText="1"/>
    </xf>
    <xf numFmtId="0" fontId="0" fillId="6" borderId="28" xfId="0" applyFill="1" applyBorder="1" applyAlignment="1">
      <alignment horizontal="center" vertical="center" wrapText="1"/>
    </xf>
    <xf numFmtId="0" fontId="0" fillId="6" borderId="9" xfId="0" applyFill="1" applyBorder="1" applyAlignment="1">
      <alignment horizontal="center" vertical="center" wrapText="1"/>
    </xf>
    <xf numFmtId="0" fontId="6" fillId="6" borderId="28" xfId="0" applyFont="1" applyFill="1" applyBorder="1" applyAlignment="1">
      <alignment horizontal="center" vertical="center" wrapText="1"/>
    </xf>
    <xf numFmtId="0" fontId="6" fillId="6" borderId="9" xfId="0" applyFont="1" applyFill="1" applyBorder="1" applyAlignment="1">
      <alignment horizontal="center" vertical="center" wrapText="1"/>
    </xf>
    <xf numFmtId="0" fontId="6" fillId="6" borderId="27" xfId="0" applyFont="1" applyFill="1" applyBorder="1" applyAlignment="1">
      <alignment horizontal="center" vertical="center" wrapText="1"/>
    </xf>
    <xf numFmtId="0" fontId="6" fillId="6" borderId="10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1" fillId="5" borderId="15" xfId="0" applyFont="1" applyFill="1" applyBorder="1" applyAlignment="1">
      <alignment horizontal="center" vertical="center" wrapText="1"/>
    </xf>
    <xf numFmtId="0" fontId="1" fillId="5" borderId="30" xfId="0" applyFont="1" applyFill="1" applyBorder="1" applyAlignment="1">
      <alignment horizontal="center" vertical="center" wrapText="1"/>
    </xf>
    <xf numFmtId="0" fontId="1" fillId="5" borderId="16" xfId="0" applyFont="1" applyFill="1" applyBorder="1" applyAlignment="1">
      <alignment horizontal="center" vertical="center" wrapText="1"/>
    </xf>
    <xf numFmtId="0" fontId="0" fillId="6" borderId="29" xfId="0" applyFill="1" applyBorder="1" applyAlignment="1">
      <alignment horizontal="center" vertical="center" wrapText="1"/>
    </xf>
    <xf numFmtId="0" fontId="0" fillId="6" borderId="8" xfId="0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3" borderId="28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164" fontId="7" fillId="3" borderId="21" xfId="0" applyNumberFormat="1" applyFont="1" applyFill="1" applyBorder="1" applyAlignment="1">
      <alignment horizontal="center" vertical="center" wrapText="1"/>
    </xf>
    <xf numFmtId="164" fontId="7" fillId="3" borderId="22" xfId="0" applyNumberFormat="1" applyFont="1" applyFill="1" applyBorder="1" applyAlignment="1">
      <alignment horizontal="center" vertical="center" wrapText="1"/>
    </xf>
    <xf numFmtId="164" fontId="7" fillId="3" borderId="23" xfId="0" applyNumberFormat="1" applyFont="1" applyFill="1" applyBorder="1" applyAlignment="1">
      <alignment horizontal="center" vertical="center" wrapText="1"/>
    </xf>
    <xf numFmtId="164" fontId="7" fillId="3" borderId="20" xfId="0" applyNumberFormat="1" applyFont="1" applyFill="1" applyBorder="1" applyAlignment="1">
      <alignment horizontal="center" vertical="center" wrapText="1"/>
    </xf>
    <xf numFmtId="164" fontId="7" fillId="3" borderId="0" xfId="0" applyNumberFormat="1" applyFont="1" applyFill="1" applyBorder="1" applyAlignment="1">
      <alignment horizontal="center" vertical="center" wrapText="1"/>
    </xf>
    <xf numFmtId="164" fontId="7" fillId="3" borderId="24" xfId="0" applyNumberFormat="1" applyFont="1" applyFill="1" applyBorder="1" applyAlignment="1">
      <alignment horizontal="center" vertical="center" wrapText="1"/>
    </xf>
    <xf numFmtId="164" fontId="7" fillId="3" borderId="25" xfId="0" applyNumberFormat="1" applyFont="1" applyFill="1" applyBorder="1" applyAlignment="1">
      <alignment horizontal="center" vertical="center" wrapText="1"/>
    </xf>
    <xf numFmtId="164" fontId="7" fillId="3" borderId="26" xfId="0" applyNumberFormat="1" applyFont="1" applyFill="1" applyBorder="1" applyAlignment="1">
      <alignment horizontal="center" vertical="center" wrapText="1"/>
    </xf>
    <xf numFmtId="164" fontId="7" fillId="3" borderId="4" xfId="0" applyNumberFormat="1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1" fillId="8" borderId="21" xfId="0" applyFont="1" applyFill="1" applyBorder="1" applyAlignment="1">
      <alignment horizontal="center" vertical="center" wrapText="1"/>
    </xf>
    <xf numFmtId="0" fontId="1" fillId="8" borderId="22" xfId="0" applyFont="1" applyFill="1" applyBorder="1" applyAlignment="1">
      <alignment horizontal="center" vertical="center" wrapText="1"/>
    </xf>
    <xf numFmtId="0" fontId="1" fillId="8" borderId="23" xfId="0" applyFont="1" applyFill="1" applyBorder="1" applyAlignment="1">
      <alignment horizontal="center" vertical="center" wrapText="1"/>
    </xf>
    <xf numFmtId="0" fontId="1" fillId="8" borderId="25" xfId="0" applyFont="1" applyFill="1" applyBorder="1" applyAlignment="1">
      <alignment horizontal="center" vertical="center" wrapText="1"/>
    </xf>
    <xf numFmtId="0" fontId="1" fillId="8" borderId="26" xfId="0" applyFont="1" applyFill="1" applyBorder="1" applyAlignment="1">
      <alignment horizontal="center" vertical="center" wrapText="1"/>
    </xf>
    <xf numFmtId="0" fontId="1" fillId="8" borderId="4" xfId="0" applyFont="1" applyFill="1" applyBorder="1" applyAlignment="1">
      <alignment horizontal="center" vertical="center" wrapText="1"/>
    </xf>
    <xf numFmtId="164" fontId="3" fillId="2" borderId="0" xfId="0" applyNumberFormat="1" applyFont="1" applyFill="1" applyAlignment="1">
      <alignment horizontal="center"/>
    </xf>
    <xf numFmtId="0" fontId="1" fillId="8" borderId="15" xfId="0" applyFont="1" applyFill="1" applyBorder="1" applyAlignment="1">
      <alignment horizontal="center"/>
    </xf>
    <xf numFmtId="0" fontId="1" fillId="8" borderId="30" xfId="0" applyFont="1" applyFill="1" applyBorder="1" applyAlignment="1">
      <alignment horizontal="center"/>
    </xf>
    <xf numFmtId="0" fontId="1" fillId="8" borderId="16" xfId="0" applyFont="1" applyFill="1" applyBorder="1" applyAlignment="1">
      <alignment horizontal="center"/>
    </xf>
    <xf numFmtId="0" fontId="2" fillId="9" borderId="5" xfId="0" applyFont="1" applyFill="1" applyBorder="1" applyAlignment="1">
      <alignment horizontal="center" vertical="center" wrapText="1"/>
    </xf>
    <xf numFmtId="0" fontId="2" fillId="9" borderId="11" xfId="0" applyFont="1" applyFill="1" applyBorder="1" applyAlignment="1">
      <alignment horizontal="center" vertical="center" wrapText="1"/>
    </xf>
    <xf numFmtId="0" fontId="2" fillId="9" borderId="3" xfId="0" applyFont="1" applyFill="1" applyBorder="1" applyAlignment="1">
      <alignment horizontal="center" vertical="center" wrapText="1"/>
    </xf>
    <xf numFmtId="0" fontId="2" fillId="9" borderId="6" xfId="0" applyFont="1" applyFill="1" applyBorder="1" applyAlignment="1">
      <alignment horizontal="center" vertical="center" wrapText="1"/>
    </xf>
    <xf numFmtId="0" fontId="0" fillId="8" borderId="16" xfId="0" applyFill="1" applyBorder="1" applyAlignment="1">
      <alignment horizontal="center" vertical="center" wrapText="1"/>
    </xf>
    <xf numFmtId="0" fontId="5" fillId="7" borderId="21" xfId="0" applyFont="1" applyFill="1" applyBorder="1" applyAlignment="1">
      <alignment horizontal="center" vertical="center" wrapText="1"/>
    </xf>
    <xf numFmtId="0" fontId="5" fillId="7" borderId="22" xfId="0" applyFont="1" applyFill="1" applyBorder="1" applyAlignment="1">
      <alignment horizontal="center" vertical="center" wrapText="1"/>
    </xf>
    <xf numFmtId="0" fontId="5" fillId="7" borderId="23" xfId="0" applyFont="1" applyFill="1" applyBorder="1" applyAlignment="1">
      <alignment horizontal="center" vertical="center" wrapText="1"/>
    </xf>
    <xf numFmtId="0" fontId="2" fillId="9" borderId="31" xfId="0" applyFont="1" applyFill="1" applyBorder="1" applyAlignment="1">
      <alignment horizontal="center" vertical="center" wrapText="1"/>
    </xf>
    <xf numFmtId="0" fontId="2" fillId="9" borderId="32" xfId="0" applyFont="1" applyFill="1" applyBorder="1" applyAlignment="1">
      <alignment horizontal="center" vertical="center" wrapText="1"/>
    </xf>
    <xf numFmtId="0" fontId="2" fillId="9" borderId="31" xfId="0" applyFont="1" applyFill="1" applyBorder="1" applyAlignment="1">
      <alignment horizontal="center" vertical="center" wrapText="1"/>
    </xf>
    <xf numFmtId="0" fontId="2" fillId="9" borderId="33" xfId="0" applyFont="1" applyFill="1" applyBorder="1" applyAlignment="1">
      <alignment horizontal="center" vertical="center" wrapText="1"/>
    </xf>
    <xf numFmtId="0" fontId="2" fillId="9" borderId="34" xfId="0" applyFont="1" applyFill="1" applyBorder="1" applyAlignment="1">
      <alignment horizontal="center" vertical="center" wrapText="1"/>
    </xf>
    <xf numFmtId="164" fontId="2" fillId="9" borderId="17" xfId="0" applyNumberFormat="1" applyFont="1" applyFill="1" applyBorder="1" applyAlignment="1">
      <alignment horizontal="center" vertical="center"/>
    </xf>
    <xf numFmtId="164" fontId="2" fillId="9" borderId="19" xfId="0" applyNumberFormat="1" applyFont="1" applyFill="1" applyBorder="1" applyAlignment="1">
      <alignment horizontal="center" vertical="center"/>
    </xf>
    <xf numFmtId="0" fontId="2" fillId="9" borderId="17" xfId="0" applyFont="1" applyFill="1" applyBorder="1" applyAlignment="1">
      <alignment horizontal="center" vertical="center"/>
    </xf>
    <xf numFmtId="165" fontId="2" fillId="9" borderId="18" xfId="0" applyNumberFormat="1" applyFont="1" applyFill="1" applyBorder="1" applyAlignment="1">
      <alignment horizontal="center" vertical="center"/>
    </xf>
    <xf numFmtId="164" fontId="2" fillId="9" borderId="18" xfId="0" applyNumberFormat="1" applyFont="1" applyFill="1" applyBorder="1" applyAlignment="1">
      <alignment horizontal="center" vertical="center"/>
    </xf>
    <xf numFmtId="166" fontId="2" fillId="9" borderId="18" xfId="0" applyNumberFormat="1" applyFont="1" applyFill="1" applyBorder="1" applyAlignment="1">
      <alignment horizontal="center" vertical="center"/>
    </xf>
    <xf numFmtId="9" fontId="2" fillId="9" borderId="18" xfId="0" applyNumberFormat="1" applyFont="1" applyFill="1" applyBorder="1" applyAlignment="1">
      <alignment horizontal="center" vertical="center"/>
    </xf>
    <xf numFmtId="1" fontId="2" fillId="9" borderId="35" xfId="0" applyNumberFormat="1" applyFont="1" applyFill="1" applyBorder="1" applyAlignment="1">
      <alignment horizontal="center" vertic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1228725</xdr:colOff>
      <xdr:row>12</xdr:row>
      <xdr:rowOff>66675</xdr:rowOff>
    </xdr:from>
    <xdr:to>
      <xdr:col>3</xdr:col>
      <xdr:colOff>523875</xdr:colOff>
      <xdr:row>28</xdr:row>
      <xdr:rowOff>104775</xdr:rowOff>
    </xdr:to>
    <xdr:cxnSp macro="">
      <xdr:nvCxnSpPr>
        <xdr:cNvPr id="2" name="Прямая со стрелкой 1">
          <a:extLst>
            <a:ext uri="{FF2B5EF4-FFF2-40B4-BE49-F238E27FC236}">
              <a16:creationId xmlns:a16="http://schemas.microsoft.com/office/drawing/2014/main" id="{A84D5C2C-9D3A-44D8-B974-A7E0F19E77FD}"/>
            </a:ext>
          </a:extLst>
        </xdr:cNvPr>
        <xdr:cNvCxnSpPr/>
      </xdr:nvCxnSpPr>
      <xdr:spPr>
        <a:xfrm flipV="1">
          <a:off x="6162675" y="3295650"/>
          <a:ext cx="666750" cy="3600450"/>
        </a:xfrm>
        <a:prstGeom prst="straightConnector1">
          <a:avLst/>
        </a:prstGeom>
        <a:ln w="38100">
          <a:solidFill>
            <a:srgbClr val="FF0000"/>
          </a:solidFill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</xdr:col>
      <xdr:colOff>3343275</xdr:colOff>
      <xdr:row>21</xdr:row>
      <xdr:rowOff>295275</xdr:rowOff>
    </xdr:from>
    <xdr:to>
      <xdr:col>2</xdr:col>
      <xdr:colOff>333375</xdr:colOff>
      <xdr:row>21</xdr:row>
      <xdr:rowOff>295275</xdr:rowOff>
    </xdr:to>
    <xdr:cxnSp macro="">
      <xdr:nvCxnSpPr>
        <xdr:cNvPr id="4" name="Прямая со стрелкой 3">
          <a:extLst>
            <a:ext uri="{FF2B5EF4-FFF2-40B4-BE49-F238E27FC236}">
              <a16:creationId xmlns:a16="http://schemas.microsoft.com/office/drawing/2014/main" id="{7207BA44-5DC7-4FA9-AEA7-EC3AE7740E7D}"/>
            </a:ext>
          </a:extLst>
        </xdr:cNvPr>
        <xdr:cNvCxnSpPr/>
      </xdr:nvCxnSpPr>
      <xdr:spPr>
        <a:xfrm flipV="1">
          <a:off x="4581525" y="4486275"/>
          <a:ext cx="685800" cy="0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866775</xdr:colOff>
      <xdr:row>0</xdr:row>
      <xdr:rowOff>542925</xdr:rowOff>
    </xdr:from>
    <xdr:to>
      <xdr:col>3</xdr:col>
      <xdr:colOff>1447800</xdr:colOff>
      <xdr:row>0</xdr:row>
      <xdr:rowOff>542926</xdr:rowOff>
    </xdr:to>
    <xdr:cxnSp macro="">
      <xdr:nvCxnSpPr>
        <xdr:cNvPr id="6" name="Прямая со стрелкой 5">
          <a:extLst>
            <a:ext uri="{FF2B5EF4-FFF2-40B4-BE49-F238E27FC236}">
              <a16:creationId xmlns:a16="http://schemas.microsoft.com/office/drawing/2014/main" id="{97E15263-6F5C-49BC-B5F3-515BFA144133}"/>
            </a:ext>
          </a:extLst>
        </xdr:cNvPr>
        <xdr:cNvCxnSpPr/>
      </xdr:nvCxnSpPr>
      <xdr:spPr>
        <a:xfrm flipH="1">
          <a:off x="5800725" y="542925"/>
          <a:ext cx="1952625" cy="1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1171575</xdr:colOff>
      <xdr:row>10</xdr:row>
      <xdr:rowOff>47625</xdr:rowOff>
    </xdr:from>
    <xdr:to>
      <xdr:col>3</xdr:col>
      <xdr:colOff>257175</xdr:colOff>
      <xdr:row>11</xdr:row>
      <xdr:rowOff>133350</xdr:rowOff>
    </xdr:to>
    <xdr:cxnSp macro="">
      <xdr:nvCxnSpPr>
        <xdr:cNvPr id="7" name="Прямая со стрелкой 6">
          <a:extLst>
            <a:ext uri="{FF2B5EF4-FFF2-40B4-BE49-F238E27FC236}">
              <a16:creationId xmlns:a16="http://schemas.microsoft.com/office/drawing/2014/main" id="{2AAADEB8-FED9-46FF-87AC-AA7C52526225}"/>
            </a:ext>
          </a:extLst>
        </xdr:cNvPr>
        <xdr:cNvCxnSpPr/>
      </xdr:nvCxnSpPr>
      <xdr:spPr>
        <a:xfrm flipH="1">
          <a:off x="6105525" y="2371725"/>
          <a:ext cx="457200" cy="29527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657225</xdr:colOff>
      <xdr:row>10</xdr:row>
      <xdr:rowOff>38100</xdr:rowOff>
    </xdr:from>
    <xdr:to>
      <xdr:col>3</xdr:col>
      <xdr:colOff>752475</xdr:colOff>
      <xdr:row>11</xdr:row>
      <xdr:rowOff>57150</xdr:rowOff>
    </xdr:to>
    <xdr:cxnSp macro="">
      <xdr:nvCxnSpPr>
        <xdr:cNvPr id="9" name="Прямая со стрелкой 8">
          <a:extLst>
            <a:ext uri="{FF2B5EF4-FFF2-40B4-BE49-F238E27FC236}">
              <a16:creationId xmlns:a16="http://schemas.microsoft.com/office/drawing/2014/main" id="{5762EDA5-3416-413E-B1CC-024B85E0E562}"/>
            </a:ext>
          </a:extLst>
        </xdr:cNvPr>
        <xdr:cNvCxnSpPr/>
      </xdr:nvCxnSpPr>
      <xdr:spPr>
        <a:xfrm flipH="1" flipV="1">
          <a:off x="6962775" y="2362200"/>
          <a:ext cx="9525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361950</xdr:colOff>
      <xdr:row>18</xdr:row>
      <xdr:rowOff>104775</xdr:rowOff>
    </xdr:from>
    <xdr:to>
      <xdr:col>3</xdr:col>
      <xdr:colOff>1362075</xdr:colOff>
      <xdr:row>18</xdr:row>
      <xdr:rowOff>114300</xdr:rowOff>
    </xdr:to>
    <xdr:cxnSp macro="">
      <xdr:nvCxnSpPr>
        <xdr:cNvPr id="11" name="Прямая со стрелкой 10">
          <a:extLst>
            <a:ext uri="{FF2B5EF4-FFF2-40B4-BE49-F238E27FC236}">
              <a16:creationId xmlns:a16="http://schemas.microsoft.com/office/drawing/2014/main" id="{67593D6E-C1D2-4D9F-9CE7-05646633DBE7}"/>
            </a:ext>
          </a:extLst>
        </xdr:cNvPr>
        <xdr:cNvCxnSpPr/>
      </xdr:nvCxnSpPr>
      <xdr:spPr>
        <a:xfrm flipH="1" flipV="1">
          <a:off x="6667500" y="4124325"/>
          <a:ext cx="1000125" cy="952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342900</xdr:colOff>
      <xdr:row>19</xdr:row>
      <xdr:rowOff>104775</xdr:rowOff>
    </xdr:from>
    <xdr:to>
      <xdr:col>3</xdr:col>
      <xdr:colOff>1343025</xdr:colOff>
      <xdr:row>19</xdr:row>
      <xdr:rowOff>114300</xdr:rowOff>
    </xdr:to>
    <xdr:cxnSp macro="">
      <xdr:nvCxnSpPr>
        <xdr:cNvPr id="12" name="Прямая со стрелкой 11">
          <a:extLst>
            <a:ext uri="{FF2B5EF4-FFF2-40B4-BE49-F238E27FC236}">
              <a16:creationId xmlns:a16="http://schemas.microsoft.com/office/drawing/2014/main" id="{CBC2F97F-D560-4ADD-8D76-85C8675A07D2}"/>
            </a:ext>
          </a:extLst>
        </xdr:cNvPr>
        <xdr:cNvCxnSpPr/>
      </xdr:nvCxnSpPr>
      <xdr:spPr>
        <a:xfrm flipH="1" flipV="1">
          <a:off x="6648450" y="4324350"/>
          <a:ext cx="1000125" cy="952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21DE39-3AF6-4BC4-B807-A00BCAF55FF4}">
  <dimension ref="A1:O31"/>
  <sheetViews>
    <sheetView tabSelected="1" workbookViewId="0">
      <selection activeCell="E8" sqref="E8"/>
    </sheetView>
  </sheetViews>
  <sheetFormatPr defaultRowHeight="15" x14ac:dyDescent="0.25"/>
  <cols>
    <col min="1" max="1" width="18.5703125" style="2" customWidth="1"/>
    <col min="2" max="2" width="55.42578125" style="2" customWidth="1"/>
    <col min="3" max="3" width="20.5703125" style="3" customWidth="1"/>
    <col min="4" max="4" width="22.28515625" customWidth="1"/>
    <col min="5" max="5" width="10.42578125" bestFit="1" customWidth="1"/>
  </cols>
  <sheetData>
    <row r="1" spans="1:15" ht="56.25" customHeight="1" thickBot="1" x14ac:dyDescent="0.3">
      <c r="A1" s="80" t="s">
        <v>27</v>
      </c>
      <c r="B1" s="81"/>
      <c r="C1" s="82"/>
      <c r="E1" s="22" t="s">
        <v>32</v>
      </c>
      <c r="F1" s="23"/>
      <c r="G1" s="23"/>
      <c r="H1" s="23"/>
      <c r="I1" s="23"/>
      <c r="J1" s="23"/>
      <c r="K1" s="23"/>
      <c r="L1" s="23"/>
      <c r="M1" s="23"/>
      <c r="N1" s="24"/>
    </row>
    <row r="2" spans="1:15" ht="15.75" x14ac:dyDescent="0.25">
      <c r="A2" s="75" t="s">
        <v>37</v>
      </c>
      <c r="B2" s="83"/>
      <c r="C2" s="88">
        <v>10000000</v>
      </c>
      <c r="D2" s="1"/>
      <c r="E2" s="25"/>
      <c r="F2" s="26"/>
      <c r="G2" s="26"/>
      <c r="H2" s="26"/>
      <c r="I2" s="26"/>
      <c r="J2" s="26"/>
      <c r="K2" s="26"/>
      <c r="L2" s="26"/>
      <c r="M2" s="26"/>
      <c r="N2" s="27"/>
    </row>
    <row r="3" spans="1:15" ht="16.5" thickBot="1" x14ac:dyDescent="0.3">
      <c r="A3" s="76" t="s">
        <v>36</v>
      </c>
      <c r="B3" s="84"/>
      <c r="C3" s="89">
        <v>10000</v>
      </c>
      <c r="D3" s="1"/>
      <c r="E3" s="25"/>
      <c r="F3" s="26"/>
      <c r="G3" s="26"/>
      <c r="H3" s="26"/>
      <c r="I3" s="26"/>
      <c r="J3" s="26"/>
      <c r="K3" s="26"/>
      <c r="L3" s="26"/>
      <c r="M3" s="26"/>
      <c r="N3" s="27"/>
    </row>
    <row r="4" spans="1:15" ht="15.75" x14ac:dyDescent="0.25">
      <c r="A4" s="75" t="s">
        <v>0</v>
      </c>
      <c r="B4" s="85" t="s">
        <v>29</v>
      </c>
      <c r="C4" s="90">
        <v>30</v>
      </c>
      <c r="E4" s="25"/>
      <c r="F4" s="26"/>
      <c r="G4" s="26"/>
      <c r="H4" s="26"/>
      <c r="I4" s="26"/>
      <c r="J4" s="26"/>
      <c r="K4" s="26"/>
      <c r="L4" s="26"/>
      <c r="M4" s="26"/>
      <c r="N4" s="27"/>
    </row>
    <row r="5" spans="1:15" ht="16.5" thickBot="1" x14ac:dyDescent="0.3">
      <c r="A5" s="77"/>
      <c r="B5" s="86" t="s">
        <v>1</v>
      </c>
      <c r="C5" s="91">
        <v>2.7</v>
      </c>
      <c r="E5" s="28"/>
      <c r="F5" s="29"/>
      <c r="G5" s="29"/>
      <c r="H5" s="29"/>
      <c r="I5" s="29"/>
      <c r="J5" s="29"/>
      <c r="K5" s="29"/>
      <c r="L5" s="29"/>
      <c r="M5" s="29"/>
      <c r="N5" s="30"/>
    </row>
    <row r="6" spans="1:15" ht="15.75" x14ac:dyDescent="0.25">
      <c r="A6" s="77"/>
      <c r="B6" s="86" t="s">
        <v>2</v>
      </c>
      <c r="C6" s="92">
        <v>4500</v>
      </c>
    </row>
    <row r="7" spans="1:15" ht="15.75" x14ac:dyDescent="0.25">
      <c r="A7" s="77"/>
      <c r="B7" s="86" t="s">
        <v>30</v>
      </c>
      <c r="C7" s="93">
        <v>0.188</v>
      </c>
    </row>
    <row r="8" spans="1:15" ht="15.75" x14ac:dyDescent="0.25">
      <c r="A8" s="77"/>
      <c r="B8" s="86" t="s">
        <v>31</v>
      </c>
      <c r="C8" s="94">
        <v>0.05</v>
      </c>
      <c r="E8" s="15"/>
      <c r="F8" s="15"/>
      <c r="G8" s="15"/>
      <c r="H8" s="15"/>
    </row>
    <row r="9" spans="1:15" ht="16.5" thickBot="1" x14ac:dyDescent="0.3">
      <c r="A9" s="77"/>
      <c r="B9" s="86" t="s">
        <v>9</v>
      </c>
      <c r="C9" s="94">
        <v>0.06</v>
      </c>
      <c r="E9" s="15"/>
      <c r="F9" s="15"/>
      <c r="G9" s="15"/>
      <c r="H9" s="15"/>
    </row>
    <row r="10" spans="1:15" ht="30.75" thickBot="1" x14ac:dyDescent="0.3">
      <c r="A10" s="77"/>
      <c r="B10" s="86" t="s">
        <v>12</v>
      </c>
      <c r="C10" s="94">
        <v>0.2</v>
      </c>
      <c r="D10" s="79" t="s">
        <v>34</v>
      </c>
      <c r="E10" s="54" t="s">
        <v>28</v>
      </c>
      <c r="F10" s="55"/>
      <c r="G10" s="55"/>
      <c r="H10" s="55"/>
      <c r="I10" s="55"/>
      <c r="J10" s="55"/>
      <c r="K10" s="55"/>
      <c r="L10" s="55"/>
      <c r="M10" s="55"/>
      <c r="N10" s="56"/>
    </row>
    <row r="11" spans="1:15" ht="16.5" thickBot="1" x14ac:dyDescent="0.3">
      <c r="A11" s="78"/>
      <c r="B11" s="87" t="s">
        <v>3</v>
      </c>
      <c r="C11" s="95">
        <v>440</v>
      </c>
      <c r="E11" s="57"/>
      <c r="F11" s="58"/>
      <c r="G11" s="58"/>
      <c r="H11" s="58"/>
      <c r="I11" s="58"/>
      <c r="J11" s="58"/>
      <c r="K11" s="58"/>
      <c r="L11" s="58"/>
      <c r="M11" s="58"/>
      <c r="N11" s="59"/>
    </row>
    <row r="12" spans="1:15" ht="21" x14ac:dyDescent="0.35">
      <c r="A12" s="63" t="s">
        <v>23</v>
      </c>
      <c r="B12" s="64"/>
      <c r="C12" s="9">
        <f>C20/C5</f>
        <v>10547945.205479454</v>
      </c>
      <c r="D12" s="71">
        <f>C29/C5</f>
        <v>8564931.506849315</v>
      </c>
      <c r="E12" s="57"/>
      <c r="F12" s="58"/>
      <c r="G12" s="58"/>
      <c r="H12" s="58"/>
      <c r="I12" s="58"/>
      <c r="J12" s="58"/>
      <c r="K12" s="58"/>
      <c r="L12" s="58"/>
      <c r="M12" s="58"/>
      <c r="N12" s="59"/>
    </row>
    <row r="13" spans="1:15" ht="15.75" x14ac:dyDescent="0.25">
      <c r="A13" s="48" t="s">
        <v>4</v>
      </c>
      <c r="B13" s="49"/>
      <c r="C13" s="4">
        <f>C20*C8</f>
        <v>1423972.6027397264</v>
      </c>
      <c r="D13" s="1"/>
      <c r="E13" s="57"/>
      <c r="F13" s="58"/>
      <c r="G13" s="58"/>
      <c r="H13" s="58"/>
      <c r="I13" s="58"/>
      <c r="J13" s="58"/>
      <c r="K13" s="58"/>
      <c r="L13" s="58"/>
      <c r="M13" s="58"/>
      <c r="N13" s="59"/>
    </row>
    <row r="14" spans="1:15" ht="15.75" x14ac:dyDescent="0.25">
      <c r="A14" s="48" t="s">
        <v>5</v>
      </c>
      <c r="B14" s="49"/>
      <c r="C14" s="5">
        <f>C20/C6</f>
        <v>6328.7671232876728</v>
      </c>
      <c r="D14" s="1"/>
      <c r="E14" s="57"/>
      <c r="F14" s="58"/>
      <c r="G14" s="58"/>
      <c r="H14" s="58"/>
      <c r="I14" s="58"/>
      <c r="J14" s="58"/>
      <c r="K14" s="58"/>
      <c r="L14" s="58"/>
      <c r="M14" s="58"/>
      <c r="N14" s="59"/>
      <c r="O14" s="16"/>
    </row>
    <row r="15" spans="1:15" ht="16.5" thickBot="1" x14ac:dyDescent="0.3">
      <c r="A15" s="46" t="s">
        <v>6</v>
      </c>
      <c r="B15" s="47"/>
      <c r="C15" s="6">
        <f>C14*C7</f>
        <v>1189.8082191780825</v>
      </c>
      <c r="E15" s="60"/>
      <c r="F15" s="61"/>
      <c r="G15" s="61"/>
      <c r="H15" s="61"/>
      <c r="I15" s="61"/>
      <c r="J15" s="61"/>
      <c r="K15" s="61"/>
      <c r="L15" s="61"/>
      <c r="M15" s="61"/>
      <c r="N15" s="62"/>
      <c r="O15" s="16"/>
    </row>
    <row r="16" spans="1:15" ht="15.75" x14ac:dyDescent="0.25">
      <c r="A16" s="46" t="s">
        <v>7</v>
      </c>
      <c r="B16" s="47"/>
      <c r="C16" s="7">
        <f>C15*C6</f>
        <v>5354136.9863013709</v>
      </c>
      <c r="D16" s="1"/>
      <c r="E16" s="15"/>
      <c r="F16" s="15"/>
      <c r="G16" s="15"/>
      <c r="H16" s="15"/>
      <c r="I16" s="16"/>
      <c r="J16" s="16"/>
      <c r="K16" s="16"/>
      <c r="L16" s="16"/>
      <c r="M16" s="16"/>
      <c r="N16" s="16"/>
      <c r="O16" s="16"/>
    </row>
    <row r="17" spans="1:15" ht="15.75" x14ac:dyDescent="0.25">
      <c r="A17" s="52" t="s">
        <v>24</v>
      </c>
      <c r="B17" s="53"/>
      <c r="C17" s="7">
        <f>C16/C5</f>
        <v>1983013.6986301371</v>
      </c>
      <c r="D17" s="1"/>
      <c r="E17" s="15"/>
      <c r="F17" s="15"/>
      <c r="G17" s="15"/>
      <c r="H17" s="15"/>
      <c r="I17" s="16"/>
      <c r="J17" s="16"/>
      <c r="K17" s="16"/>
      <c r="L17" s="16"/>
      <c r="M17" s="16"/>
      <c r="N17" s="16"/>
      <c r="O17" s="16"/>
    </row>
    <row r="18" spans="1:15" ht="16.5" thickBot="1" x14ac:dyDescent="0.3">
      <c r="A18" s="48" t="s">
        <v>8</v>
      </c>
      <c r="B18" s="49"/>
      <c r="C18" s="4">
        <f>C14*C11</f>
        <v>2784657.534246576</v>
      </c>
      <c r="D18" s="1"/>
      <c r="E18" s="15"/>
      <c r="F18" s="15"/>
      <c r="G18" s="15"/>
      <c r="H18" s="15"/>
    </row>
    <row r="19" spans="1:15" ht="15.75" customHeight="1" x14ac:dyDescent="0.25">
      <c r="A19" s="48" t="s">
        <v>26</v>
      </c>
      <c r="B19" s="49"/>
      <c r="C19" s="4">
        <f>C12+C13+C18+C2+C3-C17</f>
        <v>22783561.643835623</v>
      </c>
      <c r="D19" s="1"/>
      <c r="E19" s="65" t="s">
        <v>35</v>
      </c>
      <c r="F19" s="66"/>
      <c r="G19" s="66"/>
      <c r="H19" s="66"/>
      <c r="I19" s="66"/>
      <c r="J19" s="66"/>
      <c r="K19" s="66"/>
      <c r="L19" s="66"/>
      <c r="M19" s="66"/>
      <c r="N19" s="67"/>
    </row>
    <row r="20" spans="1:15" ht="16.5" thickBot="1" x14ac:dyDescent="0.3">
      <c r="A20" s="50" t="s">
        <v>19</v>
      </c>
      <c r="B20" s="51"/>
      <c r="C20" s="8">
        <f>(C2+C3)/(1-1/C5-C8-C7-C11/C6-C22*C9+C7/C5)</f>
        <v>28479452.054794528</v>
      </c>
      <c r="E20" s="68"/>
      <c r="F20" s="69"/>
      <c r="G20" s="69"/>
      <c r="H20" s="69"/>
      <c r="I20" s="69"/>
      <c r="J20" s="69"/>
      <c r="K20" s="69"/>
      <c r="L20" s="69"/>
      <c r="M20" s="69"/>
      <c r="N20" s="70"/>
    </row>
    <row r="21" spans="1:15" ht="15.75" thickBot="1" x14ac:dyDescent="0.3">
      <c r="A21" s="44" t="s">
        <v>33</v>
      </c>
      <c r="B21" s="45"/>
      <c r="C21" s="18">
        <f>C20-C19</f>
        <v>5695890.4109589048</v>
      </c>
      <c r="D21" t="s">
        <v>11</v>
      </c>
      <c r="E21" s="16"/>
      <c r="F21" s="16"/>
      <c r="G21" s="16"/>
      <c r="H21" s="16"/>
    </row>
    <row r="22" spans="1:15" ht="54" customHeight="1" thickBot="1" x14ac:dyDescent="0.3">
      <c r="A22" s="37" t="s">
        <v>16</v>
      </c>
      <c r="B22" s="38"/>
      <c r="C22" s="10">
        <v>0.2</v>
      </c>
    </row>
    <row r="23" spans="1:15" ht="15.75" thickBot="1" x14ac:dyDescent="0.3">
      <c r="A23" s="39" t="s">
        <v>13</v>
      </c>
      <c r="B23" s="40"/>
      <c r="C23" s="41"/>
    </row>
    <row r="24" spans="1:15" x14ac:dyDescent="0.25">
      <c r="A24" s="42" t="s">
        <v>14</v>
      </c>
      <c r="B24" s="43"/>
      <c r="C24" s="11">
        <f>C20*C22</f>
        <v>5695890.4109589057</v>
      </c>
    </row>
    <row r="25" spans="1:15" x14ac:dyDescent="0.25">
      <c r="A25" s="31" t="s">
        <v>15</v>
      </c>
      <c r="B25" s="32"/>
      <c r="C25" s="12">
        <f>C20-C24</f>
        <v>22783561.643835623</v>
      </c>
    </row>
    <row r="26" spans="1:15" ht="15.75" thickBot="1" x14ac:dyDescent="0.3">
      <c r="A26" s="31" t="s">
        <v>17</v>
      </c>
      <c r="B26" s="32"/>
      <c r="C26" s="19">
        <f>C24*C9</f>
        <v>341753.42465753434</v>
      </c>
    </row>
    <row r="27" spans="1:15" ht="15.75" thickBot="1" x14ac:dyDescent="0.3">
      <c r="A27" s="31" t="s">
        <v>18</v>
      </c>
      <c r="B27" s="32"/>
      <c r="C27" s="12">
        <f>C25*C10</f>
        <v>4556712.3287671246</v>
      </c>
      <c r="D27" s="72" t="s">
        <v>25</v>
      </c>
      <c r="E27" s="73"/>
      <c r="F27" s="73"/>
      <c r="G27" s="73"/>
      <c r="H27" s="73"/>
      <c r="I27" s="73"/>
      <c r="J27" s="73"/>
      <c r="K27" s="74"/>
    </row>
    <row r="28" spans="1:15" x14ac:dyDescent="0.25">
      <c r="A28" s="33" t="s">
        <v>21</v>
      </c>
      <c r="B28" s="34"/>
      <c r="C28" s="13">
        <f>C25+C24+C27</f>
        <v>33036164.383561652</v>
      </c>
    </row>
    <row r="29" spans="1:15" x14ac:dyDescent="0.25">
      <c r="A29" s="31" t="s">
        <v>22</v>
      </c>
      <c r="B29" s="32"/>
      <c r="C29" s="12">
        <f>C2+C3+C12+C13+C18+C26-C17</f>
        <v>23125315.068493154</v>
      </c>
    </row>
    <row r="30" spans="1:15" ht="15.75" thickBot="1" x14ac:dyDescent="0.3">
      <c r="A30" s="35" t="s">
        <v>20</v>
      </c>
      <c r="B30" s="36"/>
      <c r="C30" s="14">
        <f>C28/C4</f>
        <v>1101205.4794520552</v>
      </c>
    </row>
    <row r="31" spans="1:15" ht="15.75" thickBot="1" x14ac:dyDescent="0.3">
      <c r="A31" s="20" t="s">
        <v>10</v>
      </c>
      <c r="B31" s="21"/>
      <c r="C31" s="17">
        <f>C28-C29-C27</f>
        <v>5354136.9863013737</v>
      </c>
      <c r="D31" t="s">
        <v>11</v>
      </c>
    </row>
  </sheetData>
  <mergeCells count="28">
    <mergeCell ref="E19:N20"/>
    <mergeCell ref="E10:N15"/>
    <mergeCell ref="A3:B3"/>
    <mergeCell ref="A4:A11"/>
    <mergeCell ref="A12:B12"/>
    <mergeCell ref="A13:B13"/>
    <mergeCell ref="A14:B14"/>
    <mergeCell ref="A16:B16"/>
    <mergeCell ref="A18:B18"/>
    <mergeCell ref="A19:B19"/>
    <mergeCell ref="A20:B20"/>
    <mergeCell ref="A17:B17"/>
    <mergeCell ref="A31:B31"/>
    <mergeCell ref="D27:K27"/>
    <mergeCell ref="E1:N5"/>
    <mergeCell ref="A26:B26"/>
    <mergeCell ref="A27:B27"/>
    <mergeCell ref="A28:B28"/>
    <mergeCell ref="A29:B29"/>
    <mergeCell ref="A30:B30"/>
    <mergeCell ref="A1:C1"/>
    <mergeCell ref="A22:B22"/>
    <mergeCell ref="A23:C23"/>
    <mergeCell ref="A24:B24"/>
    <mergeCell ref="A25:B25"/>
    <mergeCell ref="A2:B2"/>
    <mergeCell ref="A21:B21"/>
    <mergeCell ref="A15:B15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2022-05-13T09:09:34Z</dcterms:created>
  <dcterms:modified xsi:type="dcterms:W3CDTF">2022-05-17T09:58:35Z</dcterms:modified>
</cp:coreProperties>
</file>