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9540" activeTab="1"/>
  </bookViews>
  <sheets>
    <sheet name="Лист1" sheetId="1" r:id="rId1"/>
    <sheet name="Лист1 (2)" sheetId="4" r:id="rId2"/>
    <sheet name="Лист2 (2)" sheetId="5" r:id="rId3"/>
    <sheet name="Лист3 (2)" sheetId="6" r:id="rId4"/>
    <sheet name="Лист2" sheetId="2" r:id="rId5"/>
    <sheet name="Лист3" sheetId="3" r:id="rId6"/>
  </sheets>
  <definedNames>
    <definedName name="ПВ">Лист1!$A$1:$A$11</definedName>
    <definedName name="пд">Лист1!$A$1</definedName>
    <definedName name="пр">Лист1!$A$2:$J$2</definedName>
    <definedName name="Праздник">Лист1!$A$1:$J$2</definedName>
    <definedName name="Праздник1">Лист1!$A$1:$J$2</definedName>
    <definedName name="Праздники">Лист1!$A$1:$I$2</definedName>
  </definedNames>
  <calcPr calcId="144525"/>
</workbook>
</file>

<file path=xl/calcChain.xml><?xml version="1.0" encoding="utf-8"?>
<calcChain xmlns="http://schemas.openxmlformats.org/spreadsheetml/2006/main">
  <c r="AK7" i="4" l="1"/>
  <c r="AK21" i="4"/>
  <c r="AK22" i="4"/>
  <c r="AK20" i="4"/>
  <c r="BD21" i="4" l="1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7" i="4"/>
  <c r="BB8" i="4" l="1"/>
  <c r="BD7" i="4"/>
  <c r="AN8" i="4" l="1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7" i="4"/>
  <c r="AM9" i="4"/>
  <c r="AM10" i="4"/>
  <c r="AM11" i="4"/>
  <c r="AM12" i="4"/>
  <c r="AM13" i="4"/>
  <c r="AM14" i="4"/>
  <c r="AM15" i="4"/>
  <c r="AM16" i="4"/>
  <c r="AM17" i="4"/>
  <c r="AM18" i="4"/>
  <c r="AM19" i="4"/>
  <c r="AM8" i="4"/>
  <c r="AK42" i="4"/>
  <c r="F6" i="4" l="1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BD23" i="4"/>
  <c r="BD24" i="4"/>
  <c r="BD25" i="4"/>
  <c r="BD27" i="4"/>
  <c r="BD28" i="4"/>
  <c r="BD29" i="4"/>
  <c r="BD30" i="4"/>
  <c r="BD31" i="4"/>
  <c r="BD32" i="4"/>
  <c r="BD33" i="4"/>
  <c r="BD34" i="4"/>
  <c r="BD35" i="4"/>
  <c r="BD36" i="4"/>
  <c r="AK57" i="4"/>
  <c r="AZ5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I42" i="4" l="1"/>
  <c r="W42" i="4"/>
  <c r="Q42" i="4"/>
  <c r="AB42" i="4"/>
  <c r="P42" i="4"/>
  <c r="J42" i="4"/>
  <c r="AA42" i="4"/>
  <c r="I42" i="4"/>
  <c r="Z42" i="4"/>
  <c r="N42" i="4"/>
  <c r="H42" i="4"/>
  <c r="AE42" i="4"/>
  <c r="Y42" i="4"/>
  <c r="S42" i="4"/>
  <c r="M42" i="4"/>
  <c r="G42" i="4"/>
  <c r="AC42" i="4"/>
  <c r="K42" i="4"/>
  <c r="AH42" i="4"/>
  <c r="V42" i="4"/>
  <c r="AG42" i="4"/>
  <c r="U42" i="4"/>
  <c r="O42" i="4"/>
  <c r="AF42" i="4"/>
  <c r="T42" i="4"/>
  <c r="AJ42" i="4"/>
  <c r="AD42" i="4"/>
  <c r="X42" i="4"/>
  <c r="R42" i="4"/>
  <c r="L42" i="4"/>
  <c r="F42" i="4"/>
  <c r="BD3" i="4"/>
  <c r="F3" i="4"/>
  <c r="AZ7" i="4" l="1"/>
  <c r="BB11" i="4"/>
  <c r="AO11" i="4"/>
  <c r="AO21" i="4"/>
  <c r="BB19" i="4"/>
  <c r="AO19" i="4"/>
  <c r="BB10" i="4"/>
  <c r="AO10" i="4"/>
  <c r="BB18" i="4"/>
  <c r="AO18" i="4"/>
  <c r="BB12" i="4"/>
  <c r="AO12" i="4"/>
  <c r="BB17" i="4"/>
  <c r="AO17" i="4"/>
  <c r="AO22" i="4"/>
  <c r="BB13" i="4"/>
  <c r="AO13" i="4"/>
  <c r="BB16" i="4"/>
  <c r="AO16" i="4"/>
  <c r="AO14" i="4"/>
  <c r="BB14" i="4"/>
  <c r="AO8" i="4"/>
  <c r="AO20" i="4"/>
  <c r="AO9" i="4"/>
  <c r="BB9" i="4"/>
  <c r="AO15" i="4"/>
  <c r="BB15" i="4"/>
  <c r="AS11" i="4"/>
  <c r="AS21" i="4"/>
  <c r="AS16" i="4"/>
  <c r="AS18" i="4"/>
  <c r="AS8" i="4"/>
  <c r="AS20" i="4"/>
  <c r="AS22" i="4"/>
  <c r="AS13" i="4"/>
  <c r="AS19" i="4"/>
  <c r="AS10" i="4"/>
  <c r="AS14" i="4"/>
  <c r="AS12" i="4"/>
  <c r="AS17" i="4"/>
  <c r="AS9" i="4"/>
  <c r="AS7" i="4"/>
  <c r="AS15" i="4"/>
  <c r="AP11" i="4"/>
  <c r="AQ11" i="4"/>
  <c r="AK11" i="4"/>
  <c r="AQ13" i="4"/>
  <c r="AP13" i="4"/>
  <c r="AK13" i="4"/>
  <c r="AQ21" i="4"/>
  <c r="AP21" i="4"/>
  <c r="AQ19" i="4"/>
  <c r="AP19" i="4"/>
  <c r="AK19" i="4"/>
  <c r="AK16" i="4"/>
  <c r="AP16" i="4"/>
  <c r="AQ16" i="4"/>
  <c r="AK10" i="4"/>
  <c r="AP10" i="4"/>
  <c r="AQ10" i="4"/>
  <c r="AP18" i="4"/>
  <c r="AK18" i="4"/>
  <c r="AQ18" i="4"/>
  <c r="AQ14" i="4"/>
  <c r="AK14" i="4"/>
  <c r="AP14" i="4"/>
  <c r="AQ8" i="4"/>
  <c r="AP8" i="4"/>
  <c r="AK8" i="4"/>
  <c r="AP12" i="4"/>
  <c r="AQ12" i="4"/>
  <c r="AK12" i="4"/>
  <c r="AQ20" i="4"/>
  <c r="AP20" i="4"/>
  <c r="AP17" i="4"/>
  <c r="AQ17" i="4"/>
  <c r="AK17" i="4"/>
  <c r="AQ22" i="4"/>
  <c r="AP22" i="4"/>
  <c r="AK9" i="4"/>
  <c r="AQ9" i="4"/>
  <c r="AP9" i="4"/>
  <c r="AP7" i="4"/>
  <c r="AO7" i="4"/>
  <c r="AQ7" i="4"/>
  <c r="AK15" i="4"/>
  <c r="AP15" i="4"/>
  <c r="AQ15" i="4"/>
  <c r="AZ21" i="4"/>
  <c r="AZ20" i="4"/>
  <c r="BD20" i="4"/>
  <c r="AZ22" i="4"/>
  <c r="BD22" i="4"/>
  <c r="BD12" i="4"/>
  <c r="AZ12" i="4"/>
  <c r="AZ13" i="4"/>
  <c r="AZ15" i="4"/>
  <c r="BD15" i="4"/>
  <c r="AZ18" i="4"/>
  <c r="BD18" i="4"/>
  <c r="AZ14" i="4"/>
  <c r="BD14" i="4"/>
  <c r="AZ10" i="4"/>
  <c r="BD10" i="4"/>
  <c r="AZ17" i="4"/>
  <c r="BD17" i="4"/>
  <c r="AZ19" i="4"/>
  <c r="BD19" i="4"/>
  <c r="AZ11" i="4"/>
  <c r="BD11" i="4"/>
  <c r="AZ9" i="4"/>
  <c r="BD9" i="4"/>
  <c r="AZ16" i="4"/>
  <c r="BD16" i="4"/>
  <c r="AZ8" i="4"/>
  <c r="BD8" i="4"/>
</calcChain>
</file>

<file path=xl/sharedStrings.xml><?xml version="1.0" encoding="utf-8"?>
<sst xmlns="http://schemas.openxmlformats.org/spreadsheetml/2006/main" count="568" uniqueCount="146">
  <si>
    <t xml:space="preserve"> 03.07.2022</t>
  </si>
  <si>
    <t xml:space="preserve">     Проверил: гл. механик             __________________________                                                                              Дата сдачи табеля____________</t>
  </si>
  <si>
    <t xml:space="preserve">     Табель сдал: начальник РМУ __________________________                                                              </t>
  </si>
  <si>
    <t>Выходные и праздничные дни - В</t>
  </si>
  <si>
    <t>Неявки с разрешения администрации - А</t>
  </si>
  <si>
    <t>Опоздания и преждевременный уход с работы - М</t>
  </si>
  <si>
    <t>Выполнение служебных поручений вне территории предприятия - Т</t>
  </si>
  <si>
    <t>Прогулы - П</t>
  </si>
  <si>
    <t>Очередные и дополнительные отпуска - О</t>
  </si>
  <si>
    <t xml:space="preserve">Командировки служебные - К </t>
  </si>
  <si>
    <t xml:space="preserve">Неявки, разрешенные законом (выполнение государственных обязонностей) - Г </t>
  </si>
  <si>
    <t>К</t>
  </si>
  <si>
    <t>С</t>
  </si>
  <si>
    <t>У</t>
  </si>
  <si>
    <t>П</t>
  </si>
  <si>
    <t>Т</t>
  </si>
  <si>
    <t>О</t>
  </si>
  <si>
    <t>Лобан С.К.</t>
  </si>
  <si>
    <t>Кочнев Д.Н.</t>
  </si>
  <si>
    <t>В</t>
  </si>
  <si>
    <t>Аниславский А. Н</t>
  </si>
  <si>
    <t>Малиновский А.И</t>
  </si>
  <si>
    <t>отпуск</t>
  </si>
  <si>
    <t>Пух Р.С.</t>
  </si>
  <si>
    <t>Курьянович С.В.</t>
  </si>
  <si>
    <t>Дубейко А. В.</t>
  </si>
  <si>
    <t>Пух С.Г.</t>
  </si>
  <si>
    <t>Коршак А.А.</t>
  </si>
  <si>
    <t>Клещук Е.А.</t>
  </si>
  <si>
    <t>Змушко Д.А.</t>
  </si>
  <si>
    <t>Лычников В.А.</t>
  </si>
  <si>
    <t>Дежурные</t>
  </si>
  <si>
    <t>ночные</t>
  </si>
  <si>
    <t>сверхурочные</t>
  </si>
  <si>
    <t>всего</t>
  </si>
  <si>
    <t>Опозд., преждевр. уход</t>
  </si>
  <si>
    <t>Текущий простой</t>
  </si>
  <si>
    <t>прогул</t>
  </si>
  <si>
    <t>с разр. админ.</t>
  </si>
  <si>
    <t>Болезнь</t>
  </si>
  <si>
    <t>Пр. неявки разр. Зак.</t>
  </si>
  <si>
    <t>Очередной отпуск</t>
  </si>
  <si>
    <t>Целосмен. простоев</t>
  </si>
  <si>
    <t>Фактической работы</t>
  </si>
  <si>
    <t>Отработано часов</t>
  </si>
  <si>
    <t>Недороботано часов</t>
  </si>
  <si>
    <t>Выходные и праздничные дни</t>
  </si>
  <si>
    <t>Дни неявки</t>
  </si>
  <si>
    <t>Приказ</t>
  </si>
  <si>
    <t>Дни явок</t>
  </si>
  <si>
    <t>Числа                    месяца</t>
  </si>
  <si>
    <t>Профессия, должность</t>
  </si>
  <si>
    <t>Разряд</t>
  </si>
  <si>
    <t>Табельный №</t>
  </si>
  <si>
    <t>Ф.И.О.</t>
  </si>
  <si>
    <t>Порядковый №</t>
  </si>
  <si>
    <r>
      <t xml:space="preserve">Цех (отдел), участок </t>
    </r>
    <r>
      <rPr>
        <u/>
        <sz val="14"/>
        <color theme="1"/>
        <rFont val="Calibri"/>
        <family val="2"/>
        <charset val="204"/>
        <scheme val="minor"/>
      </rPr>
      <t xml:space="preserve">  РМУ  </t>
    </r>
    <r>
      <rPr>
        <sz val="14"/>
        <color theme="1"/>
        <rFont val="Calibri"/>
        <family val="2"/>
        <charset val="204"/>
        <scheme val="minor"/>
      </rPr>
      <t xml:space="preserve"> Смена________                                 за _____________________________ месяц 201_</t>
    </r>
  </si>
  <si>
    <t xml:space="preserve">                                                                                                                        ТАБЕЛЬ УЧЕТА РАБОЧЕГО ВРЕМЕНИ                                                                                                                   </t>
  </si>
  <si>
    <t>в</t>
  </si>
  <si>
    <t>токарь</t>
  </si>
  <si>
    <t>Коломенский И.С</t>
  </si>
  <si>
    <r>
      <t xml:space="preserve">Цех (отдел), участок </t>
    </r>
    <r>
      <rPr>
        <u/>
        <sz val="14"/>
        <color theme="1"/>
        <rFont val="Calibri"/>
        <family val="2"/>
        <charset val="204"/>
        <scheme val="minor"/>
      </rPr>
      <t xml:space="preserve">  РМУ  </t>
    </r>
    <r>
      <rPr>
        <sz val="14"/>
        <color theme="1"/>
        <rFont val="Calibri"/>
        <family val="2"/>
        <charset val="204"/>
        <scheme val="minor"/>
      </rPr>
      <t xml:space="preserve"> Смена________                                 за _____________________________ месяц 2022</t>
    </r>
  </si>
  <si>
    <t xml:space="preserve">  в</t>
  </si>
  <si>
    <t xml:space="preserve">логика </t>
  </si>
  <si>
    <t>Функция остат(</t>
  </si>
  <si>
    <t>Невыясненная неявка-НН</t>
  </si>
  <si>
    <t>Учебный отпуск - Уо</t>
  </si>
  <si>
    <t>Максименя А.И</t>
  </si>
  <si>
    <t>Праздничные часы</t>
  </si>
  <si>
    <t>Невыясненная неявка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</si>
  <si>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</si>
  <si>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ОАО "Слуцкий КХП"                                                                              ТАБЕЛЬ УЧЕТА РАБОЧЕГО ВРЕМЕНИ                                                                                                                   </t>
  </si>
  <si>
    <t>37, 38, 39, 93, 2-ПБ</t>
  </si>
  <si>
    <t>Малиновский А</t>
  </si>
  <si>
    <t>37,38, 39, 93, 2-ПБ</t>
  </si>
  <si>
    <t>Гадун А.</t>
  </si>
  <si>
    <t>Степура Р.Р.</t>
  </si>
  <si>
    <t>18-1, 37, 93, 2-ПБ</t>
  </si>
  <si>
    <t>вод. Погр</t>
  </si>
  <si>
    <t>Аманович Т.К.</t>
  </si>
  <si>
    <t>37, 43, 44-1, 72, 76, 93, 4-ПБ, 2-ПБ, 125</t>
  </si>
  <si>
    <t>сварщик</t>
  </si>
  <si>
    <t>Лемеш П.</t>
  </si>
  <si>
    <t>Бортник Е.И.</t>
  </si>
  <si>
    <t>36,37, 43, 44-1, 72, 76, 93, 4-ПБ, 2-ПБ, 125</t>
  </si>
  <si>
    <t>Янович С.В.</t>
  </si>
  <si>
    <t>Безкоровайный С</t>
  </si>
  <si>
    <t>37, 43, 44-1, 72,  76, 93, 4-ПБ, 2-ПБ, 125</t>
  </si>
  <si>
    <t>Губчик Ю.И.</t>
  </si>
  <si>
    <t>36, 37, 40, 93, 2-ПБ</t>
  </si>
  <si>
    <t>жестянщ.</t>
  </si>
  <si>
    <t>Локтиев А.Н.</t>
  </si>
  <si>
    <t>Андрусевич С.А.</t>
  </si>
  <si>
    <t>5а, 36, 37, 72, 93,162, 2-ПБ</t>
  </si>
  <si>
    <t>слесарь</t>
  </si>
  <si>
    <t>Малышко А.Ф.</t>
  </si>
  <si>
    <t>37, 41, 72, 76, 93, 2-ПБ</t>
  </si>
  <si>
    <t>Дубейко А.</t>
  </si>
  <si>
    <t>Толпеко К.В.</t>
  </si>
  <si>
    <t>Павлович А.А.</t>
  </si>
  <si>
    <t>36, 37, 41, 72, 76, 93, 2-ПБ</t>
  </si>
  <si>
    <t>Ефимов Д.С.</t>
  </si>
  <si>
    <t>36, 37, 93, 2-ПБ, 192</t>
  </si>
  <si>
    <t>Конопляник С.П.</t>
  </si>
  <si>
    <t>Астрейко С.Н.</t>
  </si>
  <si>
    <t>Шилович А.В.</t>
  </si>
  <si>
    <t>Новик С.В.</t>
  </si>
  <si>
    <t>Кругленя В.М.</t>
  </si>
  <si>
    <t>Михайлов А.И.</t>
  </si>
  <si>
    <t>Долбик С.А.</t>
  </si>
  <si>
    <t>Аниславский А. Н.</t>
  </si>
  <si>
    <t>Малиновский А.И.</t>
  </si>
  <si>
    <t>Лемеш П.А.</t>
  </si>
  <si>
    <t>Вечер В. В.</t>
  </si>
  <si>
    <t>Гадун А.Г.</t>
  </si>
  <si>
    <t>Дубейко А.В.</t>
  </si>
  <si>
    <t>Безкоровайный С.Ю</t>
  </si>
  <si>
    <r>
      <t xml:space="preserve">Цех (отдел), участок </t>
    </r>
    <r>
      <rPr>
        <u/>
        <sz val="14"/>
        <color theme="1"/>
        <rFont val="Calibri"/>
        <family val="2"/>
        <charset val="204"/>
        <scheme val="minor"/>
      </rPr>
      <t xml:space="preserve">  РМУ  </t>
    </r>
    <r>
      <rPr>
        <sz val="14"/>
        <color theme="1"/>
        <rFont val="Calibri"/>
        <family val="2"/>
        <charset val="204"/>
        <scheme val="minor"/>
      </rPr>
      <t xml:space="preserve"> Смена________                                                 за = месяц 2022</t>
    </r>
  </si>
  <si>
    <r>
      <rPr>
        <b/>
        <u/>
        <sz val="12"/>
        <color theme="1"/>
        <rFont val="Calibri"/>
        <family val="2"/>
        <charset val="204"/>
        <scheme val="minor"/>
      </rPr>
      <t xml:space="preserve">     Элеватор</t>
    </r>
    <r>
      <rPr>
        <u/>
        <sz val="11"/>
        <color theme="1"/>
        <rFont val="Calibri"/>
        <family val="2"/>
        <charset val="204"/>
        <scheme val="minor"/>
      </rPr>
      <t xml:space="preserve">  смена_______</t>
    </r>
  </si>
  <si>
    <t>праздники</t>
  </si>
  <si>
    <t>Саванович Т.Н.</t>
  </si>
  <si>
    <t>Луцевич А.А.</t>
  </si>
  <si>
    <t>Коваленко А.Н.</t>
  </si>
  <si>
    <t>Дешин Д.А</t>
  </si>
  <si>
    <t>Ст. мастер</t>
  </si>
  <si>
    <t>См. мастер</t>
  </si>
  <si>
    <t>Есина С.А.</t>
  </si>
  <si>
    <t>Михалевич Т.Я.</t>
  </si>
  <si>
    <t>Макареня С.Н.</t>
  </si>
  <si>
    <t>Германович Ю.И</t>
  </si>
  <si>
    <t>Уласевич Е.Н.</t>
  </si>
  <si>
    <t>Бычек Б.А.</t>
  </si>
  <si>
    <t>Талейко Л.Н.</t>
  </si>
  <si>
    <t>Шерешик Р.И</t>
  </si>
  <si>
    <t>Питкова В.Н.</t>
  </si>
  <si>
    <t>Глушец Т.Н.</t>
  </si>
  <si>
    <t>Яцко А.Н.</t>
  </si>
  <si>
    <t>Транспортерщик</t>
  </si>
  <si>
    <t>сепараторщик</t>
  </si>
  <si>
    <t>весовщик</t>
  </si>
  <si>
    <t xml:space="preserve">уборщик </t>
  </si>
  <si>
    <t>силосник</t>
  </si>
  <si>
    <t>день матери</t>
  </si>
  <si>
    <t xml:space="preserve"> числа                    месяца</t>
  </si>
  <si>
    <t>ДМ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</si>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</sst>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"/>
    <numFmt numFmtId="165" formatCode="ddd\ dd/mm/yyyy"/>
    <numFmt numFmtId="166" formatCode="&quot;за&quot;\ mmmm\ yyyy\ \г\о\д\а"/>
    <numFmt numFmtId="167" formatCode="#,##0;#,##0;;"/>
    <numFmt numFmtId="168" formatCode="[h]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5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1" fillId="0" borderId="0" xfId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3" fillId="0" borderId="4" xfId="1" applyFont="1" applyBorder="1" applyAlignment="1">
      <alignment horizontal="left" shrinkToFit="1"/>
    </xf>
    <xf numFmtId="0" fontId="1" fillId="0" borderId="2" xfId="1" applyFont="1" applyBorder="1"/>
    <xf numFmtId="0" fontId="1" fillId="3" borderId="2" xfId="1" applyFont="1" applyFill="1" applyBorder="1"/>
    <xf numFmtId="0" fontId="1" fillId="4" borderId="2" xfId="1" applyFont="1" applyFill="1" applyBorder="1"/>
    <xf numFmtId="0" fontId="5" fillId="0" borderId="1" xfId="1" applyFont="1" applyBorder="1"/>
    <xf numFmtId="0" fontId="1" fillId="0" borderId="2" xfId="1" applyBorder="1"/>
    <xf numFmtId="0" fontId="1" fillId="0" borderId="4" xfId="1" applyBorder="1"/>
    <xf numFmtId="0" fontId="6" fillId="0" borderId="7" xfId="1" applyFont="1" applyBorder="1" applyAlignment="1"/>
    <xf numFmtId="0" fontId="1" fillId="0" borderId="8" xfId="1" applyBorder="1"/>
    <xf numFmtId="0" fontId="1" fillId="0" borderId="3" xfId="1" applyFont="1" applyBorder="1"/>
    <xf numFmtId="0" fontId="3" fillId="3" borderId="2" xfId="1" applyFont="1" applyFill="1" applyBorder="1" applyAlignment="1">
      <alignment horizontal="left" shrinkToFit="1"/>
    </xf>
    <xf numFmtId="0" fontId="3" fillId="4" borderId="2" xfId="1" applyFont="1" applyFill="1" applyBorder="1" applyAlignment="1">
      <alignment horizontal="left" shrinkToFit="1"/>
    </xf>
    <xf numFmtId="0" fontId="3" fillId="4" borderId="3" xfId="1" applyFont="1" applyFill="1" applyBorder="1" applyAlignment="1">
      <alignment horizontal="left" shrinkToFit="1"/>
    </xf>
    <xf numFmtId="0" fontId="3" fillId="3" borderId="3" xfId="1" applyFont="1" applyFill="1" applyBorder="1" applyAlignment="1">
      <alignment horizontal="left" shrinkToFit="1"/>
    </xf>
    <xf numFmtId="0" fontId="1" fillId="0" borderId="5" xfId="1" applyFont="1" applyBorder="1"/>
    <xf numFmtId="0" fontId="5" fillId="0" borderId="1" xfId="1" applyFont="1" applyBorder="1" applyAlignment="1">
      <alignment wrapText="1"/>
    </xf>
    <xf numFmtId="0" fontId="3" fillId="4" borderId="9" xfId="1" applyFont="1" applyFill="1" applyBorder="1" applyAlignment="1">
      <alignment horizontal="left" shrinkToFit="1"/>
    </xf>
    <xf numFmtId="2" fontId="3" fillId="0" borderId="10" xfId="1" applyNumberFormat="1" applyFont="1" applyBorder="1" applyAlignment="1">
      <alignment horizontal="left" shrinkToFit="1"/>
    </xf>
    <xf numFmtId="2" fontId="3" fillId="0" borderId="2" xfId="1" applyNumberFormat="1" applyFont="1" applyBorder="1" applyAlignment="1">
      <alignment horizontal="left" shrinkToFit="1"/>
    </xf>
    <xf numFmtId="1" fontId="3" fillId="0" borderId="3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left" shrinkToFit="1"/>
    </xf>
    <xf numFmtId="0" fontId="3" fillId="0" borderId="11" xfId="1" applyFont="1" applyBorder="1" applyAlignment="1">
      <alignment horizontal="left" shrinkToFit="1"/>
    </xf>
    <xf numFmtId="0" fontId="3" fillId="0" borderId="12" xfId="1" applyFont="1" applyBorder="1" applyAlignment="1">
      <alignment horizontal="left" shrinkToFit="1"/>
    </xf>
    <xf numFmtId="0" fontId="3" fillId="0" borderId="14" xfId="1" applyFont="1" applyBorder="1" applyAlignment="1">
      <alignment horizontal="left" shrinkToFit="1"/>
    </xf>
    <xf numFmtId="0" fontId="3" fillId="0" borderId="15" xfId="1" applyFont="1" applyBorder="1" applyAlignment="1">
      <alignment horizontal="left" shrinkToFit="1"/>
    </xf>
    <xf numFmtId="0" fontId="1" fillId="0" borderId="13" xfId="1" applyBorder="1"/>
    <xf numFmtId="0" fontId="1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textRotation="90"/>
    </xf>
    <xf numFmtId="0" fontId="1" fillId="0" borderId="2" xfId="1" applyBorder="1" applyAlignment="1">
      <alignment textRotation="90"/>
    </xf>
    <xf numFmtId="0" fontId="1" fillId="0" borderId="3" xfId="1" applyBorder="1" applyAlignment="1">
      <alignment textRotation="90"/>
    </xf>
    <xf numFmtId="0" fontId="1" fillId="0" borderId="1" xfId="1" applyBorder="1"/>
    <xf numFmtId="0" fontId="1" fillId="0" borderId="1" xfId="1" applyBorder="1" applyAlignment="1">
      <alignment horizontal="center" textRotation="90" wrapText="1"/>
    </xf>
    <xf numFmtId="0" fontId="1" fillId="0" borderId="5" xfId="1" applyBorder="1" applyAlignment="1">
      <alignment horizontal="center" textRotation="90" wrapText="1"/>
    </xf>
    <xf numFmtId="0" fontId="1" fillId="0" borderId="2" xfId="1" applyBorder="1" applyAlignment="1">
      <alignment horizontal="center" textRotation="90" wrapText="1"/>
    </xf>
    <xf numFmtId="0" fontId="1" fillId="0" borderId="4" xfId="1" applyBorder="1" applyAlignment="1">
      <alignment horizontal="center" textRotation="90" wrapText="1"/>
    </xf>
    <xf numFmtId="0" fontId="1" fillId="0" borderId="1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5" xfId="1" applyFont="1" applyBorder="1"/>
    <xf numFmtId="0" fontId="1" fillId="0" borderId="1" xfId="1" applyFont="1" applyBorder="1"/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9" xfId="1" applyFont="1" applyBorder="1"/>
    <xf numFmtId="0" fontId="1" fillId="0" borderId="4" xfId="1" applyFont="1" applyBorder="1"/>
    <xf numFmtId="0" fontId="1" fillId="0" borderId="7" xfId="1" applyFont="1" applyBorder="1" applyAlignment="1"/>
    <xf numFmtId="2" fontId="1" fillId="0" borderId="2" xfId="1" applyNumberFormat="1" applyFont="1" applyBorder="1" applyAlignment="1">
      <alignment horizontal="left" shrinkToFit="1"/>
    </xf>
    <xf numFmtId="164" fontId="1" fillId="0" borderId="3" xfId="1" applyNumberFormat="1" applyFont="1" applyBorder="1" applyAlignment="1">
      <alignment horizontal="center" shrinkToFit="1"/>
    </xf>
    <xf numFmtId="0" fontId="1" fillId="0" borderId="10" xfId="1" applyFont="1" applyBorder="1" applyAlignment="1">
      <alignment horizontal="left" shrinkToFit="1"/>
    </xf>
    <xf numFmtId="0" fontId="1" fillId="0" borderId="11" xfId="1" applyFont="1" applyBorder="1" applyAlignment="1">
      <alignment horizontal="left" shrinkToFit="1"/>
    </xf>
    <xf numFmtId="0" fontId="1" fillId="0" borderId="4" xfId="1" applyFont="1" applyBorder="1" applyAlignment="1">
      <alignment horizontal="center" vertical="center" shrinkToFit="1"/>
    </xf>
    <xf numFmtId="0" fontId="1" fillId="0" borderId="12" xfId="1" applyFont="1" applyBorder="1" applyAlignment="1">
      <alignment horizontal="left" shrinkToFit="1"/>
    </xf>
    <xf numFmtId="0" fontId="1" fillId="0" borderId="14" xfId="1" applyFont="1" applyBorder="1" applyAlignment="1">
      <alignment horizontal="center" shrinkToFit="1"/>
    </xf>
    <xf numFmtId="0" fontId="1" fillId="0" borderId="15" xfId="1" applyFont="1" applyBorder="1" applyAlignment="1">
      <alignment horizontal="center" shrinkToFit="1"/>
    </xf>
    <xf numFmtId="0" fontId="1" fillId="0" borderId="10" xfId="1" applyFont="1" applyBorder="1" applyAlignment="1">
      <alignment horizontal="center" shrinkToFit="1"/>
    </xf>
    <xf numFmtId="0" fontId="1" fillId="0" borderId="4" xfId="1" applyFont="1" applyBorder="1" applyAlignment="1">
      <alignment horizontal="center" shrinkToFit="1"/>
    </xf>
    <xf numFmtId="20" fontId="4" fillId="4" borderId="2" xfId="1" applyNumberFormat="1" applyFont="1" applyFill="1" applyBorder="1" applyAlignment="1">
      <alignment horizontal="left" shrinkToFit="1"/>
    </xf>
    <xf numFmtId="20" fontId="1" fillId="4" borderId="2" xfId="1" applyNumberFormat="1" applyFont="1" applyFill="1" applyBorder="1" applyAlignment="1">
      <alignment horizontal="left" shrinkToFit="1"/>
    </xf>
    <xf numFmtId="20" fontId="1" fillId="4" borderId="4" xfId="1" applyNumberFormat="1" applyFont="1" applyFill="1" applyBorder="1" applyAlignment="1">
      <alignment horizontal="left" shrinkToFit="1"/>
    </xf>
    <xf numFmtId="0" fontId="5" fillId="4" borderId="1" xfId="1" applyFont="1" applyFill="1" applyBorder="1"/>
    <xf numFmtId="0" fontId="1" fillId="4" borderId="13" xfId="1" applyFill="1" applyBorder="1"/>
    <xf numFmtId="0" fontId="1" fillId="4" borderId="14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1" fillId="0" borderId="0" xfId="1" applyAlignment="1"/>
    <xf numFmtId="20" fontId="9" fillId="0" borderId="0" xfId="1" applyNumberFormat="1" applyFont="1" applyAlignment="1">
      <alignment horizontal="left"/>
    </xf>
    <xf numFmtId="20" fontId="9" fillId="0" borderId="0" xfId="1" applyNumberFormat="1" applyFont="1" applyAlignment="1">
      <alignment horizontal="left" vertical="center"/>
    </xf>
    <xf numFmtId="0" fontId="1" fillId="0" borderId="0" xfId="1" applyNumberFormat="1" applyAlignment="1">
      <alignment horizontal="center" vertical="center"/>
    </xf>
    <xf numFmtId="0" fontId="1" fillId="4" borderId="0" xfId="1" applyFill="1"/>
    <xf numFmtId="164" fontId="4" fillId="4" borderId="37" xfId="1" applyNumberFormat="1" applyFont="1" applyFill="1" applyBorder="1" applyAlignment="1">
      <alignment horizontal="left" shrinkToFit="1"/>
    </xf>
    <xf numFmtId="164" fontId="4" fillId="4" borderId="2" xfId="1" applyNumberFormat="1" applyFont="1" applyFill="1" applyBorder="1" applyAlignment="1">
      <alignment horizontal="left" shrinkToFit="1"/>
    </xf>
    <xf numFmtId="164" fontId="4" fillId="4" borderId="4" xfId="1" applyNumberFormat="1" applyFont="1" applyFill="1" applyBorder="1" applyAlignment="1">
      <alignment horizontal="center" shrinkToFit="1"/>
    </xf>
    <xf numFmtId="0" fontId="4" fillId="4" borderId="9" xfId="1" applyFont="1" applyFill="1" applyBorder="1" applyAlignment="1">
      <alignment horizontal="left" shrinkToFit="1"/>
    </xf>
    <xf numFmtId="0" fontId="1" fillId="4" borderId="41" xfId="1" applyFill="1" applyBorder="1"/>
    <xf numFmtId="0" fontId="1" fillId="4" borderId="39" xfId="1" applyFont="1" applyFill="1" applyBorder="1" applyAlignment="1">
      <alignment horizontal="center" vertical="center" wrapText="1"/>
    </xf>
    <xf numFmtId="0" fontId="6" fillId="4" borderId="40" xfId="1" applyFont="1" applyFill="1" applyBorder="1" applyAlignment="1">
      <alignment vertical="center" wrapText="1"/>
    </xf>
    <xf numFmtId="0" fontId="1" fillId="4" borderId="7" xfId="1" applyFill="1" applyBorder="1"/>
    <xf numFmtId="164" fontId="4" fillId="4" borderId="10" xfId="1" applyNumberFormat="1" applyFont="1" applyFill="1" applyBorder="1" applyAlignment="1">
      <alignment horizontal="left" shrinkToFit="1"/>
    </xf>
    <xf numFmtId="0" fontId="3" fillId="4" borderId="11" xfId="1" applyFont="1" applyFill="1" applyBorder="1" applyAlignment="1">
      <alignment horizontal="left" shrinkToFit="1"/>
    </xf>
    <xf numFmtId="0" fontId="4" fillId="4" borderId="11" xfId="1" applyFont="1" applyFill="1" applyBorder="1" applyAlignment="1">
      <alignment horizontal="left" shrinkToFit="1"/>
    </xf>
    <xf numFmtId="0" fontId="10" fillId="4" borderId="1" xfId="1" applyFont="1" applyFill="1" applyBorder="1"/>
    <xf numFmtId="0" fontId="1" fillId="4" borderId="3" xfId="1" applyFill="1" applyBorder="1"/>
    <xf numFmtId="0" fontId="1" fillId="4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left" shrinkToFit="1"/>
    </xf>
    <xf numFmtId="0" fontId="10" fillId="4" borderId="10" xfId="1" applyFont="1" applyFill="1" applyBorder="1"/>
    <xf numFmtId="0" fontId="6" fillId="4" borderId="15" xfId="1" applyFont="1" applyFill="1" applyBorder="1" applyAlignment="1">
      <alignment vertical="center" wrapText="1"/>
    </xf>
    <xf numFmtId="0" fontId="5" fillId="4" borderId="10" xfId="1" applyFont="1" applyFill="1" applyBorder="1"/>
    <xf numFmtId="0" fontId="4" fillId="4" borderId="2" xfId="1" applyFont="1" applyFill="1" applyBorder="1" applyAlignment="1">
      <alignment horizontal="left" shrinkToFit="1"/>
    </xf>
    <xf numFmtId="0" fontId="1" fillId="4" borderId="2" xfId="1" applyFill="1" applyBorder="1"/>
    <xf numFmtId="0" fontId="1" fillId="4" borderId="4" xfId="1" applyFill="1" applyBorder="1"/>
    <xf numFmtId="0" fontId="6" fillId="4" borderId="6" xfId="1" applyFont="1" applyFill="1" applyBorder="1" applyAlignment="1"/>
    <xf numFmtId="20" fontId="4" fillId="4" borderId="5" xfId="1" applyNumberFormat="1" applyFont="1" applyFill="1" applyBorder="1" applyAlignment="1">
      <alignment horizontal="left" shrinkToFit="1"/>
    </xf>
    <xf numFmtId="0" fontId="1" fillId="4" borderId="17" xfId="1" applyFill="1" applyBorder="1"/>
    <xf numFmtId="49" fontId="1" fillId="0" borderId="2" xfId="1" applyNumberFormat="1" applyBorder="1"/>
    <xf numFmtId="0" fontId="6" fillId="0" borderId="2" xfId="1" applyFont="1" applyBorder="1" applyAlignment="1"/>
    <xf numFmtId="0" fontId="7" fillId="0" borderId="49" xfId="1" applyFont="1" applyBorder="1" applyAlignment="1">
      <alignment vertical="center" wrapText="1"/>
    </xf>
    <xf numFmtId="0" fontId="7" fillId="0" borderId="50" xfId="1" applyFont="1" applyBorder="1" applyAlignment="1">
      <alignment horizontal="center" vertical="center" wrapText="1"/>
    </xf>
    <xf numFmtId="0" fontId="7" fillId="0" borderId="51" xfId="1" applyFont="1" applyBorder="1" applyAlignment="1">
      <alignment vertical="center" wrapText="1"/>
    </xf>
    <xf numFmtId="0" fontId="7" fillId="0" borderId="5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36" xfId="1" applyFont="1" applyBorder="1" applyAlignment="1"/>
    <xf numFmtId="0" fontId="1" fillId="0" borderId="36" xfId="1" applyBorder="1" applyAlignment="1"/>
    <xf numFmtId="0" fontId="6" fillId="4" borderId="0" xfId="1" applyFont="1" applyFill="1"/>
    <xf numFmtId="165" fontId="1" fillId="0" borderId="0" xfId="1" applyNumberFormat="1" applyAlignment="1">
      <alignment horizontal="center" vertical="center"/>
    </xf>
    <xf numFmtId="0" fontId="1" fillId="0" borderId="2" xfId="1" applyBorder="1" applyAlignment="1">
      <alignment horizontal="center"/>
    </xf>
    <xf numFmtId="20" fontId="1" fillId="4" borderId="0" xfId="1" applyNumberFormat="1" applyFill="1"/>
    <xf numFmtId="165" fontId="1" fillId="0" borderId="0" xfId="1" applyNumberFormat="1"/>
    <xf numFmtId="20" fontId="5" fillId="0" borderId="0" xfId="1" applyNumberFormat="1" applyFont="1"/>
    <xf numFmtId="20" fontId="14" fillId="4" borderId="2" xfId="1" applyNumberFormat="1" applyFont="1" applyFill="1" applyBorder="1" applyAlignment="1">
      <alignment horizontal="left" shrinkToFit="1"/>
    </xf>
    <xf numFmtId="0" fontId="13" fillId="4" borderId="1" xfId="1" applyFont="1" applyFill="1" applyBorder="1"/>
    <xf numFmtId="0" fontId="3" fillId="0" borderId="0" xfId="1" applyFont="1" applyBorder="1" applyAlignment="1">
      <alignment horizontal="left"/>
    </xf>
    <xf numFmtId="0" fontId="9" fillId="4" borderId="1" xfId="1" applyFont="1" applyFill="1" applyBorder="1"/>
    <xf numFmtId="0" fontId="9" fillId="4" borderId="10" xfId="1" applyFont="1" applyFill="1" applyBorder="1"/>
    <xf numFmtId="0" fontId="1" fillId="0" borderId="27" xfId="1" applyBorder="1" applyAlignment="1">
      <alignment horizontal="center" textRotation="90" wrapText="1"/>
    </xf>
    <xf numFmtId="0" fontId="1" fillId="0" borderId="26" xfId="1" applyBorder="1" applyAlignment="1">
      <alignment horizontal="center" textRotation="90" wrapText="1"/>
    </xf>
    <xf numFmtId="0" fontId="1" fillId="0" borderId="0" xfId="1" applyBorder="1" applyAlignment="1">
      <alignment horizontal="center" textRotation="90"/>
    </xf>
    <xf numFmtId="0" fontId="1" fillId="0" borderId="9" xfId="1" applyBorder="1" applyAlignment="1">
      <alignment horizontal="center"/>
    </xf>
    <xf numFmtId="0" fontId="1" fillId="0" borderId="0" xfId="1" applyBorder="1" applyAlignment="1"/>
    <xf numFmtId="20" fontId="3" fillId="4" borderId="2" xfId="1" applyNumberFormat="1" applyFont="1" applyFill="1" applyBorder="1" applyAlignment="1">
      <alignment horizontal="left" shrinkToFit="1"/>
    </xf>
    <xf numFmtId="165" fontId="7" fillId="4" borderId="4" xfId="1" applyNumberFormat="1" applyFont="1" applyFill="1" applyBorder="1" applyAlignment="1">
      <alignment vertical="center" textRotation="90"/>
    </xf>
    <xf numFmtId="0" fontId="4" fillId="4" borderId="3" xfId="1" applyFont="1" applyFill="1" applyBorder="1" applyAlignment="1">
      <alignment horizontal="left" shrinkToFit="1"/>
    </xf>
    <xf numFmtId="0" fontId="4" fillId="4" borderId="13" xfId="1" applyFont="1" applyFill="1" applyBorder="1" applyAlignment="1">
      <alignment horizontal="left" shrinkToFit="1"/>
    </xf>
    <xf numFmtId="0" fontId="4" fillId="4" borderId="41" xfId="1" applyFont="1" applyFill="1" applyBorder="1" applyAlignment="1">
      <alignment horizontal="left" shrinkToFit="1"/>
    </xf>
    <xf numFmtId="0" fontId="4" fillId="4" borderId="7" xfId="1" applyFont="1" applyFill="1" applyBorder="1" applyAlignment="1">
      <alignment horizontal="left" shrinkToFit="1"/>
    </xf>
    <xf numFmtId="0" fontId="4" fillId="4" borderId="54" xfId="1" applyFont="1" applyFill="1" applyBorder="1" applyAlignment="1">
      <alignment horizontal="left" shrinkToFit="1"/>
    </xf>
    <xf numFmtId="0" fontId="1" fillId="0" borderId="53" xfId="1" applyBorder="1" applyAlignment="1">
      <alignment textRotation="90"/>
    </xf>
    <xf numFmtId="0" fontId="1" fillId="0" borderId="19" xfId="1" applyBorder="1" applyAlignment="1">
      <alignment textRotation="90"/>
    </xf>
    <xf numFmtId="0" fontId="1" fillId="0" borderId="19" xfId="1" applyBorder="1"/>
    <xf numFmtId="0" fontId="1" fillId="0" borderId="16" xfId="1" applyBorder="1" applyAlignment="1">
      <alignment textRotation="90"/>
    </xf>
    <xf numFmtId="0" fontId="1" fillId="0" borderId="18" xfId="1" applyBorder="1" applyAlignment="1">
      <alignment textRotation="90"/>
    </xf>
    <xf numFmtId="0" fontId="1" fillId="0" borderId="55" xfId="1" applyBorder="1" applyAlignment="1">
      <alignment horizontal="center" textRotation="90" wrapText="1"/>
    </xf>
    <xf numFmtId="0" fontId="15" fillId="4" borderId="17" xfId="1" applyFont="1" applyFill="1" applyBorder="1" applyAlignment="1">
      <alignment horizontal="left" shrinkToFit="1"/>
    </xf>
    <xf numFmtId="0" fontId="15" fillId="4" borderId="3" xfId="1" applyFont="1" applyFill="1" applyBorder="1" applyAlignment="1">
      <alignment horizontal="left" shrinkToFit="1"/>
    </xf>
    <xf numFmtId="0" fontId="15" fillId="4" borderId="2" xfId="1" applyFont="1" applyFill="1" applyBorder="1" applyAlignment="1">
      <alignment horizontal="left" shrinkToFit="1"/>
    </xf>
    <xf numFmtId="0" fontId="15" fillId="4" borderId="5" xfId="1" applyFont="1" applyFill="1" applyBorder="1" applyAlignment="1">
      <alignment horizontal="left" shrinkToFit="1"/>
    </xf>
    <xf numFmtId="0" fontId="15" fillId="4" borderId="12" xfId="1" applyFont="1" applyFill="1" applyBorder="1" applyAlignment="1">
      <alignment horizontal="left" shrinkToFit="1"/>
    </xf>
    <xf numFmtId="0" fontId="15" fillId="4" borderId="13" xfId="1" applyFont="1" applyFill="1" applyBorder="1" applyAlignment="1">
      <alignment horizontal="left" shrinkToFit="1"/>
    </xf>
    <xf numFmtId="0" fontId="15" fillId="4" borderId="11" xfId="1" applyFont="1" applyFill="1" applyBorder="1" applyAlignment="1">
      <alignment horizontal="left" shrinkToFit="1"/>
    </xf>
    <xf numFmtId="20" fontId="14" fillId="4" borderId="5" xfId="1" applyNumberFormat="1" applyFont="1" applyFill="1" applyBorder="1" applyAlignment="1">
      <alignment horizontal="left" shrinkToFit="1"/>
    </xf>
    <xf numFmtId="20" fontId="3" fillId="4" borderId="5" xfId="1" applyNumberFormat="1" applyFont="1" applyFill="1" applyBorder="1" applyAlignment="1">
      <alignment horizontal="left" shrinkToFit="1"/>
    </xf>
    <xf numFmtId="0" fontId="1" fillId="0" borderId="56" xfId="1" applyBorder="1" applyAlignment="1">
      <alignment horizontal="center" textRotation="90" wrapText="1"/>
    </xf>
    <xf numFmtId="167" fontId="15" fillId="4" borderId="1" xfId="1" applyNumberFormat="1" applyFont="1" applyFill="1" applyBorder="1" applyAlignment="1">
      <alignment horizontal="left" shrinkToFit="1"/>
    </xf>
    <xf numFmtId="167" fontId="15" fillId="4" borderId="7" xfId="1" applyNumberFormat="1" applyFont="1" applyFill="1" applyBorder="1" applyAlignment="1">
      <alignment horizontal="left" shrinkToFit="1"/>
    </xf>
    <xf numFmtId="167" fontId="15" fillId="4" borderId="2" xfId="1" applyNumberFormat="1" applyFont="1" applyFill="1" applyBorder="1" applyAlignment="1">
      <alignment horizontal="left" shrinkToFit="1"/>
    </xf>
    <xf numFmtId="167" fontId="15" fillId="4" borderId="6" xfId="1" applyNumberFormat="1" applyFont="1" applyFill="1" applyBorder="1" applyAlignment="1">
      <alignment horizontal="left" shrinkToFit="1"/>
    </xf>
    <xf numFmtId="167" fontId="15" fillId="4" borderId="3" xfId="1" applyNumberFormat="1" applyFont="1" applyFill="1" applyBorder="1" applyAlignment="1">
      <alignment horizontal="left" shrinkToFit="1"/>
    </xf>
    <xf numFmtId="167" fontId="15" fillId="4" borderId="48" xfId="1" applyNumberFormat="1" applyFont="1" applyFill="1" applyBorder="1" applyAlignment="1">
      <alignment horizontal="left" shrinkToFit="1"/>
    </xf>
    <xf numFmtId="0" fontId="1" fillId="0" borderId="23" xfId="1" applyBorder="1"/>
    <xf numFmtId="0" fontId="3" fillId="4" borderId="12" xfId="1" applyFont="1" applyFill="1" applyBorder="1" applyAlignment="1">
      <alignment horizontal="left" shrinkToFit="1"/>
    </xf>
    <xf numFmtId="0" fontId="3" fillId="4" borderId="5" xfId="1" applyFont="1" applyFill="1" applyBorder="1" applyAlignment="1">
      <alignment horizontal="left" shrinkToFit="1"/>
    </xf>
    <xf numFmtId="164" fontId="4" fillId="4" borderId="39" xfId="1" applyNumberFormat="1" applyFont="1" applyFill="1" applyBorder="1" applyAlignment="1">
      <alignment horizontal="center" shrinkToFit="1"/>
    </xf>
    <xf numFmtId="0" fontId="10" fillId="4" borderId="38" xfId="1" applyFont="1" applyFill="1" applyBorder="1"/>
    <xf numFmtId="20" fontId="4" fillId="4" borderId="41" xfId="1" applyNumberFormat="1" applyFont="1" applyFill="1" applyBorder="1" applyAlignment="1">
      <alignment horizontal="left" shrinkToFit="1"/>
    </xf>
    <xf numFmtId="20" fontId="4" fillId="4" borderId="38" xfId="1" applyNumberFormat="1" applyFont="1" applyFill="1" applyBorder="1" applyAlignment="1">
      <alignment horizontal="left" shrinkToFit="1"/>
    </xf>
    <xf numFmtId="0" fontId="3" fillId="4" borderId="38" xfId="1" applyFont="1" applyFill="1" applyBorder="1" applyAlignment="1">
      <alignment horizontal="left" shrinkToFit="1"/>
    </xf>
    <xf numFmtId="164" fontId="4" fillId="4" borderId="38" xfId="1" applyNumberFormat="1" applyFont="1" applyFill="1" applyBorder="1" applyAlignment="1">
      <alignment horizontal="left" shrinkToFit="1"/>
    </xf>
    <xf numFmtId="164" fontId="4" fillId="4" borderId="5" xfId="1" applyNumberFormat="1" applyFont="1" applyFill="1" applyBorder="1" applyAlignment="1">
      <alignment horizontal="left" shrinkToFit="1"/>
    </xf>
    <xf numFmtId="164" fontId="4" fillId="4" borderId="26" xfId="1" applyNumberFormat="1" applyFont="1" applyFill="1" applyBorder="1" applyAlignment="1">
      <alignment horizontal="left" shrinkToFit="1"/>
    </xf>
    <xf numFmtId="0" fontId="1" fillId="0" borderId="52" xfId="1" applyBorder="1" applyAlignment="1">
      <alignment horizontal="center" textRotation="90"/>
    </xf>
    <xf numFmtId="0" fontId="4" fillId="4" borderId="6" xfId="1" applyFont="1" applyFill="1" applyBorder="1" applyAlignment="1">
      <alignment horizontal="left" shrinkToFit="1"/>
    </xf>
    <xf numFmtId="0" fontId="4" fillId="4" borderId="40" xfId="1" applyFont="1" applyFill="1" applyBorder="1" applyAlignment="1">
      <alignment horizontal="left" shrinkToFit="1"/>
    </xf>
    <xf numFmtId="167" fontId="15" fillId="4" borderId="42" xfId="1" applyNumberFormat="1" applyFont="1" applyFill="1" applyBorder="1" applyAlignment="1">
      <alignment horizontal="left" shrinkToFit="1"/>
    </xf>
    <xf numFmtId="0" fontId="4" fillId="4" borderId="7" xfId="1" applyFont="1" applyFill="1" applyBorder="1" applyAlignment="1">
      <alignment horizontal="center" shrinkToFit="1"/>
    </xf>
    <xf numFmtId="168" fontId="15" fillId="4" borderId="1" xfId="1" applyNumberFormat="1" applyFont="1" applyFill="1" applyBorder="1" applyAlignment="1">
      <alignment horizontal="left" shrinkToFit="1"/>
    </xf>
    <xf numFmtId="164" fontId="1" fillId="0" borderId="0" xfId="1" applyNumberFormat="1"/>
    <xf numFmtId="164" fontId="1" fillId="4" borderId="0" xfId="1" applyNumberFormat="1" applyFill="1"/>
    <xf numFmtId="0" fontId="11" fillId="0" borderId="36" xfId="1" applyFont="1" applyBorder="1" applyAlignment="1">
      <alignment horizontal="center"/>
    </xf>
    <xf numFmtId="166" fontId="1" fillId="0" borderId="36" xfId="1" applyNumberFormat="1" applyBorder="1" applyAlignment="1">
      <alignment horizontal="center"/>
    </xf>
    <xf numFmtId="0" fontId="1" fillId="0" borderId="34" xfId="1" applyBorder="1" applyAlignment="1">
      <alignment horizontal="center" textRotation="90" wrapText="1"/>
    </xf>
    <xf numFmtId="0" fontId="1" fillId="0" borderId="26" xfId="1" applyBorder="1" applyAlignment="1">
      <alignment horizontal="center" textRotation="90" wrapText="1"/>
    </xf>
    <xf numFmtId="0" fontId="1" fillId="0" borderId="18" xfId="1" applyBorder="1" applyAlignment="1">
      <alignment horizontal="center" textRotation="90" wrapText="1"/>
    </xf>
    <xf numFmtId="0" fontId="1" fillId="0" borderId="30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0" xfId="1" applyBorder="1" applyAlignment="1">
      <alignment horizontal="center"/>
    </xf>
    <xf numFmtId="0" fontId="1" fillId="0" borderId="30" xfId="1" applyBorder="1" applyAlignment="1">
      <alignment horizontal="center" wrapText="1"/>
    </xf>
    <xf numFmtId="0" fontId="1" fillId="0" borderId="28" xfId="1" applyBorder="1" applyAlignment="1">
      <alignment horizontal="center" wrapText="1"/>
    </xf>
    <xf numFmtId="0" fontId="1" fillId="0" borderId="22" xfId="1" applyBorder="1" applyAlignment="1">
      <alignment horizontal="center" wrapText="1"/>
    </xf>
    <xf numFmtId="0" fontId="1" fillId="0" borderId="20" xfId="1" applyBorder="1" applyAlignment="1">
      <alignment horizontal="center" wrapText="1"/>
    </xf>
    <xf numFmtId="0" fontId="1" fillId="0" borderId="32" xfId="1" applyBorder="1" applyAlignment="1">
      <alignment horizontal="center" textRotation="90" wrapText="1"/>
    </xf>
    <xf numFmtId="0" fontId="1" fillId="0" borderId="24" xfId="1" applyBorder="1" applyAlignment="1">
      <alignment horizontal="center" textRotation="90" wrapText="1"/>
    </xf>
    <xf numFmtId="0" fontId="1" fillId="0" borderId="16" xfId="1" applyBorder="1" applyAlignment="1">
      <alignment horizontal="center" textRotation="90" wrapText="1"/>
    </xf>
    <xf numFmtId="0" fontId="1" fillId="0" borderId="35" xfId="1" applyBorder="1" applyAlignment="1">
      <alignment horizontal="center" textRotation="90" wrapText="1"/>
    </xf>
    <xf numFmtId="0" fontId="1" fillId="0" borderId="27" xfId="1" applyBorder="1" applyAlignment="1">
      <alignment horizontal="center" textRotation="90" wrapText="1"/>
    </xf>
    <xf numFmtId="0" fontId="1" fillId="0" borderId="19" xfId="1" applyBorder="1" applyAlignment="1">
      <alignment horizontal="center" textRotation="90" wrapText="1"/>
    </xf>
    <xf numFmtId="0" fontId="1" fillId="0" borderId="44" xfId="1" applyBorder="1" applyAlignment="1">
      <alignment horizontal="center" wrapText="1"/>
    </xf>
    <xf numFmtId="0" fontId="1" fillId="0" borderId="45" xfId="1" applyBorder="1" applyAlignment="1">
      <alignment horizontal="center" wrapText="1"/>
    </xf>
    <xf numFmtId="0" fontId="1" fillId="0" borderId="39" xfId="1" applyBorder="1" applyAlignment="1">
      <alignment horizontal="center" wrapText="1"/>
    </xf>
    <xf numFmtId="0" fontId="1" fillId="0" borderId="38" xfId="1" applyBorder="1" applyAlignment="1">
      <alignment horizontal="center" wrapText="1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" fillId="0" borderId="31" xfId="1" applyBorder="1" applyAlignment="1">
      <alignment horizontal="center" wrapText="1"/>
    </xf>
    <xf numFmtId="0" fontId="1" fillId="0" borderId="29" xfId="1" applyBorder="1" applyAlignment="1">
      <alignment horizontal="center" wrapText="1"/>
    </xf>
    <xf numFmtId="0" fontId="1" fillId="0" borderId="23" xfId="1" applyBorder="1" applyAlignment="1">
      <alignment horizontal="center" wrapText="1"/>
    </xf>
    <xf numFmtId="0" fontId="1" fillId="0" borderId="21" xfId="1" applyBorder="1" applyAlignment="1">
      <alignment horizont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7" fillId="0" borderId="36" xfId="1" applyFont="1" applyBorder="1" applyAlignment="1">
      <alignment horizontal="left"/>
    </xf>
    <xf numFmtId="0" fontId="1" fillId="0" borderId="33" xfId="1" applyBorder="1" applyAlignment="1">
      <alignment horizontal="center" textRotation="90" wrapText="1"/>
    </xf>
    <xf numFmtId="0" fontId="1" fillId="0" borderId="25" xfId="1" applyBorder="1" applyAlignment="1">
      <alignment horizontal="center" textRotation="90" wrapText="1"/>
    </xf>
    <xf numFmtId="0" fontId="1" fillId="0" borderId="17" xfId="1" applyBorder="1" applyAlignment="1">
      <alignment horizontal="center" textRotation="90" wrapText="1"/>
    </xf>
    <xf numFmtId="0" fontId="1" fillId="0" borderId="33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33" xfId="1" applyBorder="1" applyAlignment="1">
      <alignment horizontal="center" textRotation="90"/>
    </xf>
    <xf numFmtId="0" fontId="1" fillId="0" borderId="25" xfId="1" applyBorder="1" applyAlignment="1">
      <alignment horizontal="center" textRotation="90"/>
    </xf>
    <xf numFmtId="0" fontId="1" fillId="0" borderId="17" xfId="1" applyBorder="1" applyAlignment="1">
      <alignment horizontal="center" textRotation="90"/>
    </xf>
    <xf numFmtId="0" fontId="1" fillId="0" borderId="43" xfId="1" applyBorder="1" applyAlignment="1">
      <alignment horizontal="center" wrapText="1"/>
    </xf>
    <xf numFmtId="0" fontId="1" fillId="0" borderId="42" xfId="1" applyBorder="1" applyAlignment="1">
      <alignment horizontal="center" wrapText="1"/>
    </xf>
    <xf numFmtId="0" fontId="1" fillId="0" borderId="9" xfId="1" applyBorder="1" applyAlignment="1">
      <alignment horizontal="center" wrapText="1"/>
    </xf>
    <xf numFmtId="0" fontId="1" fillId="0" borderId="37" xfId="1" applyBorder="1" applyAlignment="1">
      <alignment horizontal="center" wrapText="1"/>
    </xf>
    <xf numFmtId="0" fontId="1" fillId="0" borderId="46" xfId="1" applyBorder="1" applyAlignment="1">
      <alignment horizontal="center"/>
    </xf>
    <xf numFmtId="0" fontId="1" fillId="0" borderId="45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38" xfId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48" xfId="1" applyBorder="1" applyAlignment="1">
      <alignment horizontal="center" textRotation="90" wrapText="1"/>
    </xf>
    <xf numFmtId="0" fontId="1" fillId="0" borderId="7" xfId="1" applyBorder="1" applyAlignment="1">
      <alignment horizontal="center" textRotation="90" wrapText="1"/>
    </xf>
    <xf numFmtId="0" fontId="1" fillId="0" borderId="54" xfId="1" applyBorder="1" applyAlignment="1">
      <alignment horizontal="center" textRotation="90" wrapText="1"/>
    </xf>
    <xf numFmtId="0" fontId="1" fillId="0" borderId="46" xfId="1" applyBorder="1" applyAlignment="1">
      <alignment horizontal="center" wrapText="1"/>
    </xf>
    <xf numFmtId="0" fontId="1" fillId="0" borderId="41" xfId="1" applyBorder="1" applyAlignment="1">
      <alignment horizontal="center" wrapText="1"/>
    </xf>
    <xf numFmtId="0" fontId="1" fillId="0" borderId="4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44" xfId="1" applyBorder="1" applyAlignment="1">
      <alignment horizontal="center" textRotation="90" wrapText="1"/>
    </xf>
    <xf numFmtId="0" fontId="1" fillId="0" borderId="4" xfId="1" applyBorder="1" applyAlignment="1">
      <alignment horizontal="center" textRotation="90" wrapText="1"/>
    </xf>
    <xf numFmtId="0" fontId="1" fillId="0" borderId="43" xfId="1" applyBorder="1" applyAlignment="1">
      <alignment horizontal="center" textRotation="90" wrapText="1"/>
    </xf>
    <xf numFmtId="0" fontId="1" fillId="0" borderId="2" xfId="1" applyBorder="1" applyAlignment="1">
      <alignment horizontal="center" textRotation="90" wrapText="1"/>
    </xf>
    <xf numFmtId="0" fontId="1" fillId="0" borderId="42" xfId="1" applyBorder="1" applyAlignment="1">
      <alignment horizontal="center" textRotation="90" wrapText="1"/>
    </xf>
    <xf numFmtId="0" fontId="1" fillId="0" borderId="1" xfId="1" applyBorder="1" applyAlignment="1">
      <alignment horizontal="center" textRotation="90" wrapText="1"/>
    </xf>
    <xf numFmtId="0" fontId="3" fillId="0" borderId="15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38">
    <dxf>
      <font>
        <color theme="1"/>
      </font>
      <numFmt numFmtId="25" formatCode="h:mm"/>
      <fill>
        <patternFill>
          <bgColor rgb="FF92D050"/>
        </patternFill>
      </fill>
    </dxf>
    <dxf>
      <numFmt numFmtId="165" formatCode="ddd\ dd/mm/yyyy"/>
      <fill>
        <patternFill>
          <bgColor rgb="FF92D050"/>
        </patternFill>
      </fill>
    </dxf>
    <dxf>
      <font>
        <color theme="1"/>
      </font>
      <numFmt numFmtId="165" formatCode="ddd\ dd/mm/yyyy"/>
      <fill>
        <patternFill>
          <bgColor rgb="FF92D050"/>
        </patternFill>
      </fill>
    </dxf>
    <dxf>
      <font>
        <color rgb="FF92D050"/>
      </font>
      <numFmt numFmtId="165" formatCode="ddd\ dd/mm/yyyy"/>
    </dxf>
    <dxf>
      <numFmt numFmtId="0" formatCode="General"/>
    </dxf>
    <dxf>
      <numFmt numFmtId="165" formatCode="ddd\ dd/mm/yyyy"/>
    </dxf>
    <dxf>
      <numFmt numFmtId="2" formatCode="0.00"/>
    </dxf>
    <dxf>
      <numFmt numFmtId="165" formatCode="ddd\ dd/mm/yyyy"/>
    </dxf>
    <dxf>
      <font>
        <color rgb="FFFFC000"/>
      </font>
      <numFmt numFmtId="165" formatCode="ddd\ dd/mm/yyyy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numFmt numFmtId="165" formatCode="ddd\ dd/mm/yyyy"/>
    </dxf>
    <dxf>
      <numFmt numFmtId="0" formatCode="General"/>
    </dxf>
    <dxf>
      <numFmt numFmtId="165" formatCode="ddd\ dd/mm/yyyy"/>
    </dxf>
    <dxf>
      <numFmt numFmtId="2" formatCode="0.00"/>
    </dxf>
    <dxf>
      <numFmt numFmtId="165" formatCode="ddd\ dd/mm/yyyy"/>
    </dxf>
    <dxf>
      <font>
        <color rgb="FFFFC000"/>
      </font>
      <numFmt numFmtId="165" formatCode="ddd\ dd/mm/yyyy"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numFmt numFmtId="165" formatCode="ddd\ dd/mm/yyyy"/>
    </dxf>
    <dxf>
      <numFmt numFmtId="0" formatCode="General"/>
    </dxf>
    <dxf>
      <numFmt numFmtId="165" formatCode="ddd\ dd/mm/yyyy"/>
    </dxf>
    <dxf>
      <numFmt numFmtId="2" formatCode="0.00"/>
    </dxf>
    <dxf>
      <numFmt numFmtId="165" formatCode="ddd\ dd/mm/yyyy"/>
    </dxf>
    <dxf>
      <font>
        <color rgb="FFFFC000"/>
      </font>
      <numFmt numFmtId="165" formatCode="ddd\ dd/mm/yyyy"/>
    </dxf>
    <dxf>
      <font>
        <color rgb="FF9C0006"/>
      </font>
      <fill>
        <patternFill>
          <bgColor rgb="FFFFC7CE"/>
        </patternFill>
      </fill>
    </dxf>
    <dxf>
      <font>
        <color theme="1"/>
      </font>
      <numFmt numFmtId="25" formatCode="h:mm"/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F$4" max="12" min="1" page="10" val="5"/>
</file>

<file path=xl/ctrlProps/ctrlProp2.xml><?xml version="1.0" encoding="utf-8"?>
<formControlPr xmlns="http://schemas.microsoft.com/office/spreadsheetml/2009/9/main" objectType="Spin" dx="16" fmlaLink="$BG$4" max="2050" min="2000" page="10" val="202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57</xdr:col>
          <xdr:colOff>0</xdr:colOff>
          <xdr:row>3</xdr:row>
          <xdr:rowOff>0</xdr:rowOff>
        </xdr:from>
        <xdr:to>
          <xdr:col>57</xdr:col>
          <xdr:colOff>228600</xdr:colOff>
          <xdr:row>3</xdr:row>
          <xdr:rowOff>180975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19050</xdr:colOff>
          <xdr:row>3</xdr:row>
          <xdr:rowOff>19050</xdr:rowOff>
        </xdr:from>
        <xdr:to>
          <xdr:col>58</xdr:col>
          <xdr:colOff>247650</xdr:colOff>
          <xdr:row>4</xdr:row>
          <xdr:rowOff>9525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A11"/>
    </sheetView>
  </sheetViews>
  <sheetFormatPr defaultRowHeight="15" x14ac:dyDescent="0.25"/>
  <cols>
    <col min="1" max="1" width="16.42578125" customWidth="1"/>
    <col min="2" max="2" width="20" customWidth="1"/>
    <col min="3" max="3" width="16.85546875" customWidth="1"/>
    <col min="4" max="4" width="46.7109375" customWidth="1"/>
    <col min="5" max="5" width="17.140625" customWidth="1"/>
    <col min="6" max="6" width="19" customWidth="1"/>
    <col min="7" max="7" width="25.5703125" customWidth="1"/>
    <col min="8" max="8" width="31" customWidth="1"/>
    <col min="9" max="9" width="34.5703125" customWidth="1"/>
    <col min="10" max="10" width="13.28515625" customWidth="1"/>
  </cols>
  <sheetData>
    <row r="1" spans="1:10" ht="42.75" customHeight="1" x14ac:dyDescent="0.25">
      <c r="A1" s="5" t="s">
        <v>119</v>
      </c>
      <c r="B1" s="5"/>
      <c r="C1" s="5"/>
      <c r="D1" s="6"/>
      <c r="E1" s="7"/>
      <c r="F1" s="5"/>
      <c r="G1" s="5"/>
      <c r="H1" s="5"/>
      <c r="I1" s="5"/>
      <c r="J1" s="5"/>
    </row>
    <row r="2" spans="1:10" ht="16.5" customHeight="1" x14ac:dyDescent="0.25">
      <c r="A2" s="1">
        <v>44562</v>
      </c>
      <c r="B2" s="2"/>
      <c r="C2" s="3"/>
      <c r="D2" s="3"/>
      <c r="E2" s="3"/>
      <c r="F2" s="3"/>
      <c r="G2" s="4"/>
      <c r="H2" s="3"/>
      <c r="I2" s="3"/>
      <c r="J2" s="1"/>
    </row>
    <row r="3" spans="1:10" x14ac:dyDescent="0.25">
      <c r="A3" s="2">
        <v>44568</v>
      </c>
      <c r="B3" s="2"/>
      <c r="D3" s="3"/>
    </row>
    <row r="4" spans="1:10" x14ac:dyDescent="0.25">
      <c r="A4" s="3">
        <v>44628</v>
      </c>
    </row>
    <row r="5" spans="1:10" x14ac:dyDescent="0.25">
      <c r="A5" s="3">
        <v>44683</v>
      </c>
    </row>
    <row r="6" spans="1:10" x14ac:dyDescent="0.25">
      <c r="A6" s="3">
        <v>44682</v>
      </c>
    </row>
    <row r="7" spans="1:10" x14ac:dyDescent="0.25">
      <c r="A7" s="3">
        <v>44690</v>
      </c>
    </row>
    <row r="8" spans="1:10" x14ac:dyDescent="0.25">
      <c r="A8" s="4" t="s">
        <v>0</v>
      </c>
    </row>
    <row r="9" spans="1:10" x14ac:dyDescent="0.25">
      <c r="A9" s="3">
        <v>44872</v>
      </c>
    </row>
    <row r="10" spans="1:10" x14ac:dyDescent="0.25">
      <c r="A10" s="3">
        <v>44920</v>
      </c>
    </row>
    <row r="11" spans="1:10" x14ac:dyDescent="0.25">
      <c r="A11" s="1">
        <v>44684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J107"/>
  <sheetViews>
    <sheetView tabSelected="1" zoomScale="60" zoomScaleNormal="60" workbookViewId="0">
      <selection activeCell="BA7" sqref="BA7"/>
    </sheetView>
  </sheetViews>
  <sheetFormatPr defaultRowHeight="15" x14ac:dyDescent="0.25"/>
  <cols>
    <col min="1" max="1" width="3.42578125" style="8" customWidth="1"/>
    <col min="2" max="2" width="17.85546875" style="8" customWidth="1"/>
    <col min="3" max="3" width="5.7109375" style="8" customWidth="1"/>
    <col min="4" max="4" width="3.42578125" style="8" customWidth="1"/>
    <col min="5" max="5" width="10.28515625" style="8" bestFit="1" customWidth="1"/>
    <col min="6" max="37" width="3.42578125" style="8" customWidth="1"/>
    <col min="38" max="38" width="2.140625" style="8" customWidth="1"/>
    <col min="39" max="39" width="3.7109375" style="8" customWidth="1"/>
    <col min="40" max="42" width="2.7109375" style="8" customWidth="1"/>
    <col min="43" max="43" width="3.28515625" style="8" customWidth="1"/>
    <col min="44" max="44" width="0.28515625" style="8" hidden="1" customWidth="1"/>
    <col min="45" max="45" width="3" style="8" customWidth="1"/>
    <col min="46" max="46" width="3.28515625" style="8" customWidth="1"/>
    <col min="47" max="47" width="3.140625" style="8" customWidth="1"/>
    <col min="48" max="49" width="2.7109375" style="8" customWidth="1"/>
    <col min="50" max="50" width="3.140625" style="8" customWidth="1"/>
    <col min="51" max="51" width="3.5703125" style="8" customWidth="1"/>
    <col min="52" max="52" width="6.7109375" style="8" customWidth="1"/>
    <col min="53" max="53" width="4.140625" style="8" customWidth="1"/>
    <col min="54" max="54" width="4.28515625" style="8" customWidth="1"/>
    <col min="55" max="55" width="18.28515625" style="8" customWidth="1"/>
    <col min="56" max="56" width="17.140625" style="8" customWidth="1"/>
    <col min="57" max="16384" width="9.140625" style="8"/>
  </cols>
  <sheetData>
    <row r="1" spans="1:59 1934:1934" ht="9" customHeight="1" x14ac:dyDescent="0.25">
      <c r="A1" s="244" t="s">
        <v>71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</row>
    <row r="2" spans="1:59 1934:1934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</row>
    <row r="3" spans="1:59 1934:1934" ht="18" customHeight="1" thickBot="1" x14ac:dyDescent="0.35">
      <c r="A3" s="118" t="s">
        <v>117</v>
      </c>
      <c r="C3" s="184" t="s">
        <v>118</v>
      </c>
      <c r="D3" s="184"/>
      <c r="E3" s="184"/>
      <c r="F3" s="185">
        <f>F6</f>
        <v>44682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19"/>
      <c r="AL3" s="119"/>
      <c r="AM3" s="135"/>
      <c r="AN3" s="135"/>
      <c r="AO3" s="135"/>
      <c r="AP3" s="135"/>
      <c r="AQ3" s="135"/>
      <c r="AR3" s="135"/>
      <c r="AS3" s="135"/>
      <c r="AT3" s="135"/>
      <c r="AU3" s="119"/>
      <c r="AV3" s="135"/>
      <c r="AW3" s="135"/>
      <c r="AX3" s="135"/>
      <c r="AY3" s="135"/>
      <c r="AZ3" s="135"/>
      <c r="BA3" s="135"/>
      <c r="BB3" s="135"/>
      <c r="BD3" s="124" t="b">
        <f>NOT(ISNA(VLOOKUP(F$6,ПВ,1,0)))</f>
        <v>1</v>
      </c>
      <c r="BVJ3" s="8" t="s">
        <v>70</v>
      </c>
    </row>
    <row r="4" spans="1:59 1934:1934" ht="15" customHeight="1" x14ac:dyDescent="0.25">
      <c r="A4" s="246" t="s">
        <v>55</v>
      </c>
      <c r="B4" s="251" t="s">
        <v>54</v>
      </c>
      <c r="C4" s="253" t="s">
        <v>53</v>
      </c>
      <c r="D4" s="255" t="s">
        <v>52</v>
      </c>
      <c r="E4" s="257" t="s">
        <v>51</v>
      </c>
      <c r="F4" s="209" t="s">
        <v>143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1"/>
      <c r="AK4" s="205" t="s">
        <v>49</v>
      </c>
      <c r="AL4" s="206"/>
      <c r="AM4" s="232" t="s">
        <v>68</v>
      </c>
      <c r="AN4" s="239" t="s">
        <v>47</v>
      </c>
      <c r="AO4" s="210"/>
      <c r="AP4" s="210"/>
      <c r="AQ4" s="210"/>
      <c r="AR4" s="240"/>
      <c r="AS4" s="240"/>
      <c r="AT4" s="240"/>
      <c r="AU4" s="246" t="s">
        <v>46</v>
      </c>
      <c r="AV4" s="249" t="s">
        <v>45</v>
      </c>
      <c r="AW4" s="235"/>
      <c r="AX4" s="235"/>
      <c r="AY4" s="206"/>
      <c r="AZ4" s="205" t="s">
        <v>44</v>
      </c>
      <c r="BA4" s="235"/>
      <c r="BB4" s="236"/>
      <c r="BF4" s="8">
        <v>5</v>
      </c>
      <c r="BG4" s="8">
        <v>2022</v>
      </c>
    </row>
    <row r="5" spans="1:59 1934:1934" ht="36.75" customHeight="1" thickBot="1" x14ac:dyDescent="0.3">
      <c r="A5" s="247"/>
      <c r="B5" s="252"/>
      <c r="C5" s="254"/>
      <c r="D5" s="256"/>
      <c r="E5" s="258"/>
      <c r="F5" s="212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4"/>
      <c r="AK5" s="207"/>
      <c r="AL5" s="208"/>
      <c r="AM5" s="233"/>
      <c r="AN5" s="241"/>
      <c r="AO5" s="242"/>
      <c r="AP5" s="242"/>
      <c r="AQ5" s="242"/>
      <c r="AR5" s="243"/>
      <c r="AS5" s="243"/>
      <c r="AT5" s="243"/>
      <c r="AU5" s="247"/>
      <c r="AV5" s="250"/>
      <c r="AW5" s="237"/>
      <c r="AX5" s="237"/>
      <c r="AY5" s="208"/>
      <c r="AZ5" s="207"/>
      <c r="BA5" s="237"/>
      <c r="BB5" s="238"/>
    </row>
    <row r="6" spans="1:59 1934:1934" ht="117.75" customHeight="1" thickBot="1" x14ac:dyDescent="0.3">
      <c r="A6" s="247"/>
      <c r="B6" s="252"/>
      <c r="C6" s="254"/>
      <c r="D6" s="256"/>
      <c r="E6" s="258"/>
      <c r="F6" s="137">
        <f t="shared" ref="F6:AJ6" si="0">IFERROR(DATEVALUE(COLUMN()-COLUMN($E$4) &amp; "." &amp; $BF$4 &amp; "." &amp; $BG$4), "")</f>
        <v>44682</v>
      </c>
      <c r="G6" s="137">
        <f t="shared" si="0"/>
        <v>44683</v>
      </c>
      <c r="H6" s="137">
        <f t="shared" si="0"/>
        <v>44684</v>
      </c>
      <c r="I6" s="137">
        <f t="shared" si="0"/>
        <v>44685</v>
      </c>
      <c r="J6" s="137">
        <f t="shared" si="0"/>
        <v>44686</v>
      </c>
      <c r="K6" s="137">
        <f t="shared" si="0"/>
        <v>44687</v>
      </c>
      <c r="L6" s="137">
        <f t="shared" si="0"/>
        <v>44688</v>
      </c>
      <c r="M6" s="137">
        <f t="shared" si="0"/>
        <v>44689</v>
      </c>
      <c r="N6" s="137">
        <f t="shared" si="0"/>
        <v>44690</v>
      </c>
      <c r="O6" s="137">
        <f t="shared" si="0"/>
        <v>44691</v>
      </c>
      <c r="P6" s="137">
        <f t="shared" si="0"/>
        <v>44692</v>
      </c>
      <c r="Q6" s="137">
        <f t="shared" si="0"/>
        <v>44693</v>
      </c>
      <c r="R6" s="137">
        <f t="shared" si="0"/>
        <v>44694</v>
      </c>
      <c r="S6" s="137">
        <f t="shared" si="0"/>
        <v>44695</v>
      </c>
      <c r="T6" s="137">
        <f t="shared" si="0"/>
        <v>44696</v>
      </c>
      <c r="U6" s="137">
        <f t="shared" si="0"/>
        <v>44697</v>
      </c>
      <c r="V6" s="137">
        <f t="shared" si="0"/>
        <v>44698</v>
      </c>
      <c r="W6" s="137">
        <f t="shared" si="0"/>
        <v>44699</v>
      </c>
      <c r="X6" s="137">
        <f t="shared" si="0"/>
        <v>44700</v>
      </c>
      <c r="Y6" s="137">
        <f t="shared" si="0"/>
        <v>44701</v>
      </c>
      <c r="Z6" s="137">
        <f t="shared" si="0"/>
        <v>44702</v>
      </c>
      <c r="AA6" s="137">
        <f t="shared" si="0"/>
        <v>44703</v>
      </c>
      <c r="AB6" s="137">
        <f t="shared" si="0"/>
        <v>44704</v>
      </c>
      <c r="AC6" s="137">
        <f t="shared" si="0"/>
        <v>44705</v>
      </c>
      <c r="AD6" s="137">
        <f t="shared" si="0"/>
        <v>44706</v>
      </c>
      <c r="AE6" s="137">
        <f t="shared" si="0"/>
        <v>44707</v>
      </c>
      <c r="AF6" s="137">
        <f t="shared" si="0"/>
        <v>44708</v>
      </c>
      <c r="AG6" s="137">
        <f t="shared" si="0"/>
        <v>44709</v>
      </c>
      <c r="AH6" s="137">
        <f t="shared" si="0"/>
        <v>44710</v>
      </c>
      <c r="AI6" s="137">
        <f t="shared" si="0"/>
        <v>44711</v>
      </c>
      <c r="AJ6" s="137">
        <f t="shared" si="0"/>
        <v>44712</v>
      </c>
      <c r="AK6" s="176" t="s">
        <v>43</v>
      </c>
      <c r="AL6" s="133" t="s">
        <v>42</v>
      </c>
      <c r="AM6" s="233"/>
      <c r="AN6" s="148" t="s">
        <v>41</v>
      </c>
      <c r="AO6" s="131" t="s">
        <v>40</v>
      </c>
      <c r="AP6" s="131" t="s">
        <v>39</v>
      </c>
      <c r="AQ6" s="131" t="s">
        <v>38</v>
      </c>
      <c r="AR6" s="158" t="s">
        <v>69</v>
      </c>
      <c r="AS6" s="158" t="s">
        <v>142</v>
      </c>
      <c r="AT6" s="132" t="s">
        <v>69</v>
      </c>
      <c r="AU6" s="248"/>
      <c r="AV6" s="143" t="s">
        <v>36</v>
      </c>
      <c r="AW6" s="144" t="s">
        <v>35</v>
      </c>
      <c r="AX6" s="145"/>
      <c r="AY6" s="165"/>
      <c r="AZ6" s="146" t="s">
        <v>34</v>
      </c>
      <c r="BA6" s="144" t="s">
        <v>33</v>
      </c>
      <c r="BB6" s="147" t="s">
        <v>32</v>
      </c>
    </row>
    <row r="7" spans="1:59 1934:1934" ht="15.4" customHeight="1" x14ac:dyDescent="0.25">
      <c r="A7" s="109">
        <v>1</v>
      </c>
      <c r="B7" s="107" t="s">
        <v>67</v>
      </c>
      <c r="C7" s="106">
        <v>3005</v>
      </c>
      <c r="D7" s="105"/>
      <c r="E7" s="127" t="s">
        <v>124</v>
      </c>
      <c r="F7" s="136" t="s">
        <v>19</v>
      </c>
      <c r="G7" s="136" t="s">
        <v>19</v>
      </c>
      <c r="H7" s="136" t="s">
        <v>19</v>
      </c>
      <c r="I7" s="136">
        <v>0.34027777777777773</v>
      </c>
      <c r="J7" s="136">
        <v>0.34027777777777773</v>
      </c>
      <c r="K7" s="136">
        <v>0.30555555555555552</v>
      </c>
      <c r="L7" s="136" t="s">
        <v>19</v>
      </c>
      <c r="M7" s="136" t="s">
        <v>19</v>
      </c>
      <c r="N7" s="136" t="s">
        <v>19</v>
      </c>
      <c r="O7" s="136">
        <v>0.34027777777777773</v>
      </c>
      <c r="P7" s="136">
        <v>0.34027777777777773</v>
      </c>
      <c r="Q7" s="136">
        <v>0.34027777777777773</v>
      </c>
      <c r="R7" s="136">
        <v>0.34027777777777773</v>
      </c>
      <c r="S7" s="136">
        <v>0.30555555555555552</v>
      </c>
      <c r="T7" s="136" t="s">
        <v>19</v>
      </c>
      <c r="U7" s="136">
        <v>0.34027777777777773</v>
      </c>
      <c r="V7" s="136">
        <v>0.34027777777777773</v>
      </c>
      <c r="W7" s="136">
        <v>0.34027777777777773</v>
      </c>
      <c r="X7" s="136">
        <v>0.34027777777777773</v>
      </c>
      <c r="Y7" s="136">
        <v>0.30555555555555552</v>
      </c>
      <c r="Z7" s="136" t="s">
        <v>19</v>
      </c>
      <c r="AA7" s="136" t="s">
        <v>19</v>
      </c>
      <c r="AB7" s="136" t="s">
        <v>145</v>
      </c>
      <c r="AC7" s="136" t="s">
        <v>145</v>
      </c>
      <c r="AD7" s="136" t="s">
        <v>145</v>
      </c>
      <c r="AE7" s="136" t="s">
        <v>145</v>
      </c>
      <c r="AF7" s="136" t="s">
        <v>145</v>
      </c>
      <c r="AG7" s="136" t="s">
        <v>145</v>
      </c>
      <c r="AH7" s="136" t="s">
        <v>145</v>
      </c>
      <c r="AI7" s="136" t="s">
        <v>145</v>
      </c>
      <c r="AJ7" s="157" t="s">
        <v>145</v>
      </c>
      <c r="AK7" s="164">
        <f>COUNT(F7:AJ7)</f>
        <v>13</v>
      </c>
      <c r="AL7" s="162"/>
      <c r="AM7" s="179"/>
      <c r="AN7" s="160">
        <f>COUNTIF(F7:AJ7,"О")</f>
        <v>9</v>
      </c>
      <c r="AO7" s="163">
        <f>COUNTIF(F7:AI7,"Г")</f>
        <v>0</v>
      </c>
      <c r="AP7" s="161">
        <f>COUNTIF(F7:AI7,"Б")</f>
        <v>0</v>
      </c>
      <c r="AQ7" s="161">
        <f>COUNTIF(F7:AI7,"А")</f>
        <v>0</v>
      </c>
      <c r="AR7" s="161"/>
      <c r="AS7" s="161">
        <f>COUNTIF(F7:AI7,"ДМ")</f>
        <v>0</v>
      </c>
      <c r="AT7" s="161"/>
      <c r="AU7" s="149">
        <f>COUNTIF(F7:AJ7,"В")</f>
        <v>9</v>
      </c>
      <c r="AV7" s="150"/>
      <c r="AW7" s="151"/>
      <c r="AX7" s="151"/>
      <c r="AY7" s="152"/>
      <c r="AZ7" s="87">
        <f t="shared" ref="AZ7:AZ22" si="1">SUM(F7:AJ7)</f>
        <v>4.3194444444444438</v>
      </c>
      <c r="BA7" s="86">
        <f>AZ7-BC7</f>
        <v>-2.6805555555555562</v>
      </c>
      <c r="BB7" s="100"/>
      <c r="BC7" s="182">
        <v>7</v>
      </c>
      <c r="BD7" s="182">
        <f>COUNT(F7:AJ7)</f>
        <v>13</v>
      </c>
    </row>
    <row r="8" spans="1:59 1934:1934" ht="15.4" customHeight="1" x14ac:dyDescent="0.25">
      <c r="A8" s="92">
        <v>2</v>
      </c>
      <c r="B8" s="107" t="s">
        <v>120</v>
      </c>
      <c r="C8" s="106">
        <v>533</v>
      </c>
      <c r="D8" s="105"/>
      <c r="E8" s="127" t="s">
        <v>125</v>
      </c>
      <c r="F8" s="126">
        <v>0.16666666666666666</v>
      </c>
      <c r="G8" s="126">
        <v>0.33333333333333331</v>
      </c>
      <c r="H8" s="126" t="s">
        <v>19</v>
      </c>
      <c r="I8" s="126">
        <v>0.5</v>
      </c>
      <c r="J8" s="126">
        <v>0.16666666666666666</v>
      </c>
      <c r="K8" s="126">
        <v>0.33333333333333331</v>
      </c>
      <c r="L8" s="126" t="s">
        <v>19</v>
      </c>
      <c r="M8" s="126">
        <v>0.5</v>
      </c>
      <c r="N8" s="126">
        <v>0.16666666666666666</v>
      </c>
      <c r="O8" s="126">
        <v>0.33333333333333331</v>
      </c>
      <c r="P8" s="126" t="s">
        <v>19</v>
      </c>
      <c r="Q8" s="126">
        <v>0.5</v>
      </c>
      <c r="R8" s="126">
        <v>0.16666666666666666</v>
      </c>
      <c r="S8" s="126">
        <v>0.33333333333333331</v>
      </c>
      <c r="T8" s="126" t="s">
        <v>19</v>
      </c>
      <c r="U8" s="126">
        <v>0.5</v>
      </c>
      <c r="V8" s="126">
        <v>0.16666666666666666</v>
      </c>
      <c r="W8" s="126">
        <v>0.33333333333333331</v>
      </c>
      <c r="X8" s="126" t="s">
        <v>19</v>
      </c>
      <c r="Y8" s="126">
        <v>0.5</v>
      </c>
      <c r="Z8" s="126">
        <v>0.16666666666666666</v>
      </c>
      <c r="AA8" s="126">
        <v>0.33333333333333331</v>
      </c>
      <c r="AB8" s="126" t="s">
        <v>19</v>
      </c>
      <c r="AC8" s="126">
        <v>0.5</v>
      </c>
      <c r="AD8" s="126">
        <v>0.16666666666666666</v>
      </c>
      <c r="AE8" s="126">
        <v>0.33333333333333331</v>
      </c>
      <c r="AF8" s="126" t="s">
        <v>19</v>
      </c>
      <c r="AG8" s="126">
        <v>0.5</v>
      </c>
      <c r="AH8" s="126">
        <v>0.16666666666666666</v>
      </c>
      <c r="AI8" s="126">
        <v>0.33333333333333331</v>
      </c>
      <c r="AJ8" s="156" t="s">
        <v>19</v>
      </c>
      <c r="AK8" s="160">
        <f t="shared" ref="AK8:AK22" si="2">COUNT(F8:AI8)</f>
        <v>23</v>
      </c>
      <c r="AL8" s="162"/>
      <c r="AM8" s="181">
        <f>SUM(F8,H8,N8)</f>
        <v>0.33333333333333331</v>
      </c>
      <c r="AN8" s="160">
        <f t="shared" ref="AN8:AN22" si="3">COUNTIF(F8:AJ8,"О")</f>
        <v>0</v>
      </c>
      <c r="AO8" s="163">
        <f t="shared" ref="AO8:AO22" si="4">COUNTIF(F8:AI8,"Г")</f>
        <v>0</v>
      </c>
      <c r="AP8" s="161">
        <f t="shared" ref="AP8:AP22" si="5">COUNTIF(F8:AI8,"Б")</f>
        <v>0</v>
      </c>
      <c r="AQ8" s="161">
        <f t="shared" ref="AQ8:AQ22" si="6">COUNTIF(F8:AI8,"А")</f>
        <v>0</v>
      </c>
      <c r="AR8" s="161"/>
      <c r="AS8" s="161">
        <f t="shared" ref="AS8:AS21" si="7">COUNTIF(F8:AI8,"ДМ")</f>
        <v>0</v>
      </c>
      <c r="AT8" s="161"/>
      <c r="AU8" s="149">
        <f t="shared" ref="AU8:AU22" si="8">COUNTIF(F8:AJ8,"В")</f>
        <v>8</v>
      </c>
      <c r="AV8" s="150"/>
      <c r="AW8" s="151"/>
      <c r="AX8" s="151"/>
      <c r="AY8" s="152"/>
      <c r="AZ8" s="87">
        <f t="shared" si="1"/>
        <v>7.5</v>
      </c>
      <c r="BA8" s="86">
        <f t="shared" ref="BA8:BA22" si="9">AZ8-BC8</f>
        <v>0.5</v>
      </c>
      <c r="BB8" s="100">
        <f>SUMIF(F8:AJ8,"&lt;=8:00")</f>
        <v>4</v>
      </c>
      <c r="BC8" s="182">
        <v>7</v>
      </c>
      <c r="BD8" s="182">
        <f t="shared" ref="BD8:BD12" si="10">COUNT(F8:Z8)</f>
        <v>16</v>
      </c>
    </row>
    <row r="9" spans="1:59 1934:1934" s="84" customFormat="1" ht="15.4" customHeight="1" x14ac:dyDescent="0.25">
      <c r="A9" s="92">
        <v>3</v>
      </c>
      <c r="B9" s="107" t="s">
        <v>121</v>
      </c>
      <c r="C9" s="106">
        <v>1367</v>
      </c>
      <c r="D9" s="105"/>
      <c r="E9" s="127" t="s">
        <v>125</v>
      </c>
      <c r="F9" s="126">
        <v>0.5</v>
      </c>
      <c r="G9" s="126">
        <v>0.16666666666666666</v>
      </c>
      <c r="H9" s="126">
        <v>0.33333333333333331</v>
      </c>
      <c r="I9" s="126" t="s">
        <v>19</v>
      </c>
      <c r="J9" s="126">
        <v>0.5</v>
      </c>
      <c r="K9" s="126">
        <v>0.16666666666666666</v>
      </c>
      <c r="L9" s="126">
        <v>0.33333333333333331</v>
      </c>
      <c r="M9" s="126" t="s">
        <v>19</v>
      </c>
      <c r="N9" s="126">
        <v>0.5</v>
      </c>
      <c r="O9" s="126">
        <v>0.16666666666666666</v>
      </c>
      <c r="P9" s="126">
        <v>0.33333333333333331</v>
      </c>
      <c r="Q9" s="126" t="s">
        <v>19</v>
      </c>
      <c r="R9" s="126">
        <v>0.5</v>
      </c>
      <c r="S9" s="126">
        <v>0.16666666666666666</v>
      </c>
      <c r="T9" s="126">
        <v>0.33333333333333331</v>
      </c>
      <c r="U9" s="126" t="s">
        <v>19</v>
      </c>
      <c r="V9" s="126">
        <v>0.5</v>
      </c>
      <c r="W9" s="126">
        <v>0.16666666666666666</v>
      </c>
      <c r="X9" s="126">
        <v>0.33333333333333331</v>
      </c>
      <c r="Y9" s="126" t="s">
        <v>19</v>
      </c>
      <c r="Z9" s="126">
        <v>0.5</v>
      </c>
      <c r="AA9" s="126">
        <v>0.16666666666666666</v>
      </c>
      <c r="AB9" s="126">
        <v>0.33333333333333331</v>
      </c>
      <c r="AC9" s="126" t="s">
        <v>19</v>
      </c>
      <c r="AD9" s="126">
        <v>0.5</v>
      </c>
      <c r="AE9" s="126">
        <v>0.16666666666666666</v>
      </c>
      <c r="AF9" s="126">
        <v>0.33333333333333331</v>
      </c>
      <c r="AG9" s="126" t="s">
        <v>19</v>
      </c>
      <c r="AH9" s="126">
        <v>0.5</v>
      </c>
      <c r="AI9" s="126">
        <v>0.16666666666666666</v>
      </c>
      <c r="AJ9" s="156">
        <v>0.33333333333333331</v>
      </c>
      <c r="AK9" s="160">
        <f t="shared" si="2"/>
        <v>23</v>
      </c>
      <c r="AL9" s="162"/>
      <c r="AM9" s="181">
        <f t="shared" ref="AM9:AM19" si="11">SUM(F9,H9,N9)</f>
        <v>1.3333333333333333</v>
      </c>
      <c r="AN9" s="160">
        <f t="shared" si="3"/>
        <v>0</v>
      </c>
      <c r="AO9" s="163">
        <f t="shared" si="4"/>
        <v>0</v>
      </c>
      <c r="AP9" s="161">
        <f t="shared" si="5"/>
        <v>0</v>
      </c>
      <c r="AQ9" s="161">
        <f t="shared" si="6"/>
        <v>0</v>
      </c>
      <c r="AR9" s="161"/>
      <c r="AS9" s="161">
        <f t="shared" si="7"/>
        <v>0</v>
      </c>
      <c r="AT9" s="161"/>
      <c r="AU9" s="149">
        <f t="shared" si="8"/>
        <v>7</v>
      </c>
      <c r="AV9" s="150"/>
      <c r="AW9" s="151"/>
      <c r="AX9" s="151"/>
      <c r="AY9" s="152"/>
      <c r="AZ9" s="87">
        <f t="shared" si="1"/>
        <v>8</v>
      </c>
      <c r="BA9" s="86">
        <f t="shared" si="9"/>
        <v>1</v>
      </c>
      <c r="BB9" s="100">
        <f t="shared" ref="BB9:BB19" si="12">SUMIF(F9:AJ9,"&lt;=8:00")</f>
        <v>4</v>
      </c>
      <c r="BC9" s="182">
        <v>7</v>
      </c>
      <c r="BD9" s="183">
        <f t="shared" si="10"/>
        <v>16</v>
      </c>
    </row>
    <row r="10" spans="1:59 1934:1934" s="84" customFormat="1" ht="15.4" customHeight="1" x14ac:dyDescent="0.25">
      <c r="A10" s="92">
        <v>4</v>
      </c>
      <c r="B10" s="107" t="s">
        <v>122</v>
      </c>
      <c r="C10" s="106">
        <v>3182</v>
      </c>
      <c r="D10" s="105"/>
      <c r="E10" s="127" t="s">
        <v>125</v>
      </c>
      <c r="F10" s="126" t="s">
        <v>19</v>
      </c>
      <c r="G10" s="126">
        <v>0.5</v>
      </c>
      <c r="H10" s="126">
        <v>0.16666666666666666</v>
      </c>
      <c r="I10" s="126">
        <v>0.33333333333333331</v>
      </c>
      <c r="J10" s="126" t="s">
        <v>19</v>
      </c>
      <c r="K10" s="126">
        <v>0.4861111111111111</v>
      </c>
      <c r="L10" s="126">
        <v>0.16666666666666666</v>
      </c>
      <c r="M10" s="126">
        <v>0.33333333333333331</v>
      </c>
      <c r="N10" s="126" t="s">
        <v>19</v>
      </c>
      <c r="O10" s="126">
        <v>0.5</v>
      </c>
      <c r="P10" s="126">
        <v>0.16666666666666666</v>
      </c>
      <c r="Q10" s="126">
        <v>0.33333333333333331</v>
      </c>
      <c r="R10" s="126" t="s">
        <v>19</v>
      </c>
      <c r="S10" s="126">
        <v>0.5</v>
      </c>
      <c r="T10" s="126">
        <v>0.16666666666666666</v>
      </c>
      <c r="U10" s="126">
        <v>0.33333333333333331</v>
      </c>
      <c r="V10" s="126" t="s">
        <v>19</v>
      </c>
      <c r="W10" s="126">
        <v>0.5</v>
      </c>
      <c r="X10" s="126">
        <v>0.16666666666666666</v>
      </c>
      <c r="Y10" s="126">
        <v>0.33333333333333331</v>
      </c>
      <c r="Z10" s="126" t="s">
        <v>19</v>
      </c>
      <c r="AA10" s="126">
        <v>0.5</v>
      </c>
      <c r="AB10" s="126">
        <v>0.16666666666666666</v>
      </c>
      <c r="AC10" s="126">
        <v>0.33333333333333331</v>
      </c>
      <c r="AD10" s="126" t="s">
        <v>19</v>
      </c>
      <c r="AE10" s="126">
        <v>0.5</v>
      </c>
      <c r="AF10" s="126">
        <v>0.16666666666666666</v>
      </c>
      <c r="AG10" s="126">
        <v>0.33333333333333331</v>
      </c>
      <c r="AH10" s="126" t="s">
        <v>19</v>
      </c>
      <c r="AI10" s="126">
        <v>0.5</v>
      </c>
      <c r="AJ10" s="156">
        <v>0.16666666666666666</v>
      </c>
      <c r="AK10" s="160">
        <f t="shared" si="2"/>
        <v>22</v>
      </c>
      <c r="AL10" s="162"/>
      <c r="AM10" s="181">
        <f t="shared" si="11"/>
        <v>0.16666666666666666</v>
      </c>
      <c r="AN10" s="160">
        <f t="shared" si="3"/>
        <v>0</v>
      </c>
      <c r="AO10" s="163">
        <f t="shared" si="4"/>
        <v>0</v>
      </c>
      <c r="AP10" s="161">
        <f t="shared" si="5"/>
        <v>0</v>
      </c>
      <c r="AQ10" s="161">
        <f t="shared" si="6"/>
        <v>0</v>
      </c>
      <c r="AR10" s="161"/>
      <c r="AS10" s="161">
        <f t="shared" si="7"/>
        <v>0</v>
      </c>
      <c r="AT10" s="161"/>
      <c r="AU10" s="149">
        <f t="shared" si="8"/>
        <v>8</v>
      </c>
      <c r="AV10" s="150"/>
      <c r="AW10" s="151"/>
      <c r="AX10" s="151"/>
      <c r="AY10" s="152"/>
      <c r="AZ10" s="87">
        <f t="shared" si="1"/>
        <v>7.6527777777777777</v>
      </c>
      <c r="BA10" s="86">
        <f t="shared" si="9"/>
        <v>0.65277777777777768</v>
      </c>
      <c r="BB10" s="100">
        <f t="shared" si="12"/>
        <v>3.6666666666666665</v>
      </c>
      <c r="BC10" s="182">
        <v>7</v>
      </c>
      <c r="BD10" s="183">
        <f>COUNT(F10:Z10)</f>
        <v>15</v>
      </c>
    </row>
    <row r="11" spans="1:59 1934:1934" s="84" customFormat="1" ht="15.4" customHeight="1" x14ac:dyDescent="0.25">
      <c r="A11" s="92">
        <v>5</v>
      </c>
      <c r="B11" s="107" t="s">
        <v>123</v>
      </c>
      <c r="C11" s="106">
        <v>3567</v>
      </c>
      <c r="D11" s="105"/>
      <c r="E11" s="127" t="s">
        <v>125</v>
      </c>
      <c r="F11" s="126">
        <v>0.33333333333333331</v>
      </c>
      <c r="G11" s="126" t="s">
        <v>19</v>
      </c>
      <c r="H11" s="126">
        <v>0.5</v>
      </c>
      <c r="I11" s="126">
        <v>0.16666666666666666</v>
      </c>
      <c r="J11" s="126">
        <v>0.33333333333333331</v>
      </c>
      <c r="K11" s="126" t="s">
        <v>19</v>
      </c>
      <c r="L11" s="126">
        <v>0.5</v>
      </c>
      <c r="M11" s="126">
        <v>0.16666666666666666</v>
      </c>
      <c r="N11" s="126">
        <v>0.33333333333333331</v>
      </c>
      <c r="O11" s="126" t="s">
        <v>19</v>
      </c>
      <c r="P11" s="126">
        <v>0.5</v>
      </c>
      <c r="Q11" s="126">
        <v>0.16666666666666666</v>
      </c>
      <c r="R11" s="126">
        <v>0.33333333333333331</v>
      </c>
      <c r="S11" s="126" t="s">
        <v>19</v>
      </c>
      <c r="T11" s="126">
        <v>0.5</v>
      </c>
      <c r="U11" s="126">
        <v>0.16666666666666666</v>
      </c>
      <c r="V11" s="126">
        <v>0.33333333333333331</v>
      </c>
      <c r="W11" s="126" t="s">
        <v>19</v>
      </c>
      <c r="X11" s="126">
        <v>0.5</v>
      </c>
      <c r="Y11" s="126">
        <v>0.16666666666666666</v>
      </c>
      <c r="Z11" s="126">
        <v>0.33333333333333331</v>
      </c>
      <c r="AA11" s="126" t="s">
        <v>19</v>
      </c>
      <c r="AB11" s="126">
        <v>0.5</v>
      </c>
      <c r="AC11" s="126">
        <v>0.16666666666666666</v>
      </c>
      <c r="AD11" s="126">
        <v>0.33333333333333331</v>
      </c>
      <c r="AE11" s="126" t="s">
        <v>19</v>
      </c>
      <c r="AF11" s="126">
        <v>0.5</v>
      </c>
      <c r="AG11" s="126">
        <v>0.16666666666666666</v>
      </c>
      <c r="AH11" s="126">
        <v>0.33333333333333331</v>
      </c>
      <c r="AI11" s="126" t="s">
        <v>19</v>
      </c>
      <c r="AJ11" s="156">
        <v>0.5</v>
      </c>
      <c r="AK11" s="160">
        <f t="shared" si="2"/>
        <v>22</v>
      </c>
      <c r="AL11" s="162"/>
      <c r="AM11" s="181">
        <f t="shared" si="11"/>
        <v>1.1666666666666665</v>
      </c>
      <c r="AN11" s="160">
        <f t="shared" si="3"/>
        <v>0</v>
      </c>
      <c r="AO11" s="163">
        <f t="shared" si="4"/>
        <v>0</v>
      </c>
      <c r="AP11" s="161">
        <f t="shared" si="5"/>
        <v>0</v>
      </c>
      <c r="AQ11" s="161">
        <f t="shared" si="6"/>
        <v>0</v>
      </c>
      <c r="AR11" s="161"/>
      <c r="AS11" s="161">
        <f t="shared" si="7"/>
        <v>0</v>
      </c>
      <c r="AT11" s="161"/>
      <c r="AU11" s="149">
        <f t="shared" si="8"/>
        <v>8</v>
      </c>
      <c r="AV11" s="150"/>
      <c r="AW11" s="151"/>
      <c r="AX11" s="151"/>
      <c r="AY11" s="152"/>
      <c r="AZ11" s="87">
        <f t="shared" si="1"/>
        <v>7.833333333333333</v>
      </c>
      <c r="BA11" s="86">
        <f t="shared" si="9"/>
        <v>0.83333333333333304</v>
      </c>
      <c r="BB11" s="100">
        <f t="shared" si="12"/>
        <v>3.8333333333333335</v>
      </c>
      <c r="BC11" s="182">
        <v>7</v>
      </c>
      <c r="BD11" s="183">
        <f t="shared" si="10"/>
        <v>16</v>
      </c>
    </row>
    <row r="12" spans="1:59 1934:1934" s="84" customFormat="1" ht="15.4" customHeight="1" x14ac:dyDescent="0.25">
      <c r="A12" s="92">
        <v>6</v>
      </c>
      <c r="B12" s="107" t="s">
        <v>126</v>
      </c>
      <c r="C12" s="106">
        <v>101</v>
      </c>
      <c r="D12" s="105">
        <v>3</v>
      </c>
      <c r="E12" s="129" t="s">
        <v>137</v>
      </c>
      <c r="F12" s="126" t="s">
        <v>145</v>
      </c>
      <c r="G12" s="126" t="s">
        <v>145</v>
      </c>
      <c r="H12" s="126" t="s">
        <v>145</v>
      </c>
      <c r="I12" s="126" t="s">
        <v>145</v>
      </c>
      <c r="J12" s="126" t="s">
        <v>145</v>
      </c>
      <c r="K12" s="126" t="s">
        <v>145</v>
      </c>
      <c r="L12" s="126" t="s">
        <v>145</v>
      </c>
      <c r="M12" s="126" t="s">
        <v>145</v>
      </c>
      <c r="N12" s="126" t="s">
        <v>145</v>
      </c>
      <c r="O12" s="126" t="s">
        <v>145</v>
      </c>
      <c r="P12" s="126" t="s">
        <v>145</v>
      </c>
      <c r="Q12" s="126" t="s">
        <v>145</v>
      </c>
      <c r="R12" s="126" t="s">
        <v>145</v>
      </c>
      <c r="S12" s="126" t="s">
        <v>145</v>
      </c>
      <c r="T12" s="126" t="s">
        <v>19</v>
      </c>
      <c r="U12" s="126">
        <v>0.5</v>
      </c>
      <c r="V12" s="126">
        <v>0.16666666666666666</v>
      </c>
      <c r="W12" s="126">
        <v>0.33333333333333331</v>
      </c>
      <c r="X12" s="126" t="s">
        <v>19</v>
      </c>
      <c r="Y12" s="126">
        <v>0.5</v>
      </c>
      <c r="Z12" s="126">
        <v>0.16666666666666666</v>
      </c>
      <c r="AA12" s="126">
        <v>0.33333333333333331</v>
      </c>
      <c r="AB12" s="126" t="s">
        <v>19</v>
      </c>
      <c r="AC12" s="126">
        <v>0.5</v>
      </c>
      <c r="AD12" s="126">
        <v>0.16666666666666666</v>
      </c>
      <c r="AE12" s="126">
        <v>0.33333333333333331</v>
      </c>
      <c r="AF12" s="126" t="s">
        <v>19</v>
      </c>
      <c r="AG12" s="126">
        <v>0.5</v>
      </c>
      <c r="AH12" s="126">
        <v>0.16666666666666666</v>
      </c>
      <c r="AI12" s="126">
        <v>0.33333333333333331</v>
      </c>
      <c r="AJ12" s="156" t="s">
        <v>19</v>
      </c>
      <c r="AK12" s="160">
        <f t="shared" si="2"/>
        <v>12</v>
      </c>
      <c r="AL12" s="162"/>
      <c r="AM12" s="181">
        <f t="shared" si="11"/>
        <v>0</v>
      </c>
      <c r="AN12" s="160">
        <f t="shared" si="3"/>
        <v>14</v>
      </c>
      <c r="AO12" s="163">
        <f t="shared" si="4"/>
        <v>0</v>
      </c>
      <c r="AP12" s="161">
        <f t="shared" si="5"/>
        <v>0</v>
      </c>
      <c r="AQ12" s="161">
        <f t="shared" si="6"/>
        <v>0</v>
      </c>
      <c r="AR12" s="161"/>
      <c r="AS12" s="161">
        <f t="shared" si="7"/>
        <v>0</v>
      </c>
      <c r="AT12" s="161"/>
      <c r="AU12" s="149">
        <f t="shared" si="8"/>
        <v>5</v>
      </c>
      <c r="AV12" s="150"/>
      <c r="AW12" s="151"/>
      <c r="AX12" s="151"/>
      <c r="AY12" s="152"/>
      <c r="AZ12" s="87">
        <f t="shared" si="1"/>
        <v>4</v>
      </c>
      <c r="BA12" s="86">
        <f t="shared" si="9"/>
        <v>-3</v>
      </c>
      <c r="BB12" s="100">
        <f t="shared" si="12"/>
        <v>2</v>
      </c>
      <c r="BC12" s="182">
        <v>7</v>
      </c>
      <c r="BD12" s="183">
        <f t="shared" si="10"/>
        <v>5</v>
      </c>
    </row>
    <row r="13" spans="1:59 1934:1934" s="84" customFormat="1" ht="15.4" customHeight="1" x14ac:dyDescent="0.25">
      <c r="A13" s="92">
        <v>7</v>
      </c>
      <c r="B13" s="107" t="s">
        <v>127</v>
      </c>
      <c r="C13" s="106">
        <v>2773</v>
      </c>
      <c r="D13" s="105">
        <v>3</v>
      </c>
      <c r="E13" s="129" t="s">
        <v>138</v>
      </c>
      <c r="F13" s="126">
        <v>0.16666666666666666</v>
      </c>
      <c r="G13" s="126">
        <v>0.33333333333333331</v>
      </c>
      <c r="H13" s="126" t="s">
        <v>19</v>
      </c>
      <c r="I13" s="126">
        <v>0.5</v>
      </c>
      <c r="J13" s="126">
        <v>0.16666666666666666</v>
      </c>
      <c r="K13" s="126">
        <v>0.33333333333333331</v>
      </c>
      <c r="L13" s="126" t="s">
        <v>19</v>
      </c>
      <c r="M13" s="126">
        <v>0.5</v>
      </c>
      <c r="N13" s="126">
        <v>0.16666666666666666</v>
      </c>
      <c r="O13" s="126">
        <v>0.33333333333333331</v>
      </c>
      <c r="P13" s="126" t="s">
        <v>19</v>
      </c>
      <c r="Q13" s="126">
        <v>0.5</v>
      </c>
      <c r="R13" s="126">
        <v>0.16666666666666666</v>
      </c>
      <c r="S13" s="126">
        <v>0.33333333333333331</v>
      </c>
      <c r="T13" s="126" t="s">
        <v>19</v>
      </c>
      <c r="U13" s="126">
        <v>0.5</v>
      </c>
      <c r="V13" s="126">
        <v>0.16666666666666666</v>
      </c>
      <c r="W13" s="126">
        <v>0.33333333333333331</v>
      </c>
      <c r="X13" s="126" t="s">
        <v>19</v>
      </c>
      <c r="Y13" s="126">
        <v>0.5</v>
      </c>
      <c r="Z13" s="126">
        <v>0.16666666666666666</v>
      </c>
      <c r="AA13" s="126">
        <v>0.33333333333333331</v>
      </c>
      <c r="AB13" s="126" t="s">
        <v>19</v>
      </c>
      <c r="AC13" s="126">
        <v>0.5</v>
      </c>
      <c r="AD13" s="126">
        <v>0.16666666666666666</v>
      </c>
      <c r="AE13" s="126">
        <v>0.33333333333333331</v>
      </c>
      <c r="AF13" s="126" t="s">
        <v>19</v>
      </c>
      <c r="AG13" s="126">
        <v>0.5</v>
      </c>
      <c r="AH13" s="126">
        <v>0.16666666666666666</v>
      </c>
      <c r="AI13" s="126">
        <v>0.33333333333333331</v>
      </c>
      <c r="AJ13" s="156" t="s">
        <v>19</v>
      </c>
      <c r="AK13" s="160">
        <f t="shared" si="2"/>
        <v>23</v>
      </c>
      <c r="AL13" s="162"/>
      <c r="AM13" s="181">
        <f t="shared" si="11"/>
        <v>0.33333333333333331</v>
      </c>
      <c r="AN13" s="160">
        <f t="shared" si="3"/>
        <v>0</v>
      </c>
      <c r="AO13" s="163">
        <f t="shared" si="4"/>
        <v>0</v>
      </c>
      <c r="AP13" s="161">
        <f t="shared" si="5"/>
        <v>0</v>
      </c>
      <c r="AQ13" s="161">
        <f t="shared" si="6"/>
        <v>0</v>
      </c>
      <c r="AR13" s="161"/>
      <c r="AS13" s="161">
        <f t="shared" si="7"/>
        <v>0</v>
      </c>
      <c r="AT13" s="161"/>
      <c r="AU13" s="149">
        <f t="shared" si="8"/>
        <v>8</v>
      </c>
      <c r="AV13" s="150"/>
      <c r="AW13" s="151"/>
      <c r="AX13" s="151"/>
      <c r="AY13" s="152"/>
      <c r="AZ13" s="87">
        <f t="shared" si="1"/>
        <v>7.5</v>
      </c>
      <c r="BA13" s="86">
        <f t="shared" si="9"/>
        <v>0.5</v>
      </c>
      <c r="BB13" s="100">
        <f t="shared" si="12"/>
        <v>4</v>
      </c>
      <c r="BC13" s="182">
        <v>7</v>
      </c>
      <c r="BD13" s="183"/>
    </row>
    <row r="14" spans="1:59 1934:1934" s="84" customFormat="1" ht="15.4" customHeight="1" x14ac:dyDescent="0.25">
      <c r="A14" s="92">
        <v>8</v>
      </c>
      <c r="B14" s="107" t="s">
        <v>128</v>
      </c>
      <c r="C14" s="106">
        <v>201</v>
      </c>
      <c r="D14" s="105">
        <v>3</v>
      </c>
      <c r="E14" s="129" t="s">
        <v>137</v>
      </c>
      <c r="F14" s="126">
        <v>0.5</v>
      </c>
      <c r="G14" s="126">
        <v>0.16666666666666666</v>
      </c>
      <c r="H14" s="126">
        <v>0.33333333333333331</v>
      </c>
      <c r="I14" s="126" t="s">
        <v>19</v>
      </c>
      <c r="J14" s="126">
        <v>0.5</v>
      </c>
      <c r="K14" s="126">
        <v>0.16666666666666666</v>
      </c>
      <c r="L14" s="126">
        <v>0.33333333333333331</v>
      </c>
      <c r="M14" s="126" t="s">
        <v>19</v>
      </c>
      <c r="N14" s="126">
        <v>0.5</v>
      </c>
      <c r="O14" s="126">
        <v>0.16666666666666666</v>
      </c>
      <c r="P14" s="126">
        <v>0.33333333333333331</v>
      </c>
      <c r="Q14" s="126" t="s">
        <v>19</v>
      </c>
      <c r="R14" s="126">
        <v>0.5</v>
      </c>
      <c r="S14" s="126">
        <v>0.16666666666666666</v>
      </c>
      <c r="T14" s="126">
        <v>0.33333333333333331</v>
      </c>
      <c r="U14" s="126" t="s">
        <v>19</v>
      </c>
      <c r="V14" s="126">
        <v>0.5</v>
      </c>
      <c r="W14" s="126">
        <v>0.16666666666666666</v>
      </c>
      <c r="X14" s="126">
        <v>0.33333333333333331</v>
      </c>
      <c r="Y14" s="126" t="s">
        <v>19</v>
      </c>
      <c r="Z14" s="126">
        <v>0.5</v>
      </c>
      <c r="AA14" s="126">
        <v>0.16666666666666666</v>
      </c>
      <c r="AB14" s="126">
        <v>0.33333333333333331</v>
      </c>
      <c r="AC14" s="126" t="s">
        <v>19</v>
      </c>
      <c r="AD14" s="126">
        <v>0.5</v>
      </c>
      <c r="AE14" s="126">
        <v>0.16666666666666666</v>
      </c>
      <c r="AF14" s="126">
        <v>0.33333333333333331</v>
      </c>
      <c r="AG14" s="126" t="s">
        <v>19</v>
      </c>
      <c r="AH14" s="126">
        <v>0.5</v>
      </c>
      <c r="AI14" s="126">
        <v>0.16666666666666666</v>
      </c>
      <c r="AJ14" s="156">
        <v>0.33333333333333331</v>
      </c>
      <c r="AK14" s="160">
        <f t="shared" si="2"/>
        <v>23</v>
      </c>
      <c r="AL14" s="162"/>
      <c r="AM14" s="181">
        <f t="shared" si="11"/>
        <v>1.3333333333333333</v>
      </c>
      <c r="AN14" s="160">
        <f t="shared" si="3"/>
        <v>0</v>
      </c>
      <c r="AO14" s="163">
        <f t="shared" si="4"/>
        <v>0</v>
      </c>
      <c r="AP14" s="161">
        <f t="shared" si="5"/>
        <v>0</v>
      </c>
      <c r="AQ14" s="161">
        <f t="shared" si="6"/>
        <v>0</v>
      </c>
      <c r="AR14" s="161"/>
      <c r="AS14" s="161">
        <f t="shared" si="7"/>
        <v>0</v>
      </c>
      <c r="AT14" s="161"/>
      <c r="AU14" s="149">
        <f t="shared" si="8"/>
        <v>7</v>
      </c>
      <c r="AV14" s="150"/>
      <c r="AW14" s="151"/>
      <c r="AX14" s="151"/>
      <c r="AY14" s="152"/>
      <c r="AZ14" s="87">
        <f t="shared" si="1"/>
        <v>8</v>
      </c>
      <c r="BA14" s="86">
        <f t="shared" si="9"/>
        <v>1</v>
      </c>
      <c r="BB14" s="100">
        <f t="shared" si="12"/>
        <v>4</v>
      </c>
      <c r="BC14" s="182">
        <v>7</v>
      </c>
      <c r="BD14" s="183">
        <f t="shared" ref="BD14:BD25" si="13">COUNT(F14:Z14)</f>
        <v>16</v>
      </c>
    </row>
    <row r="15" spans="1:59 1934:1934" s="84" customFormat="1" ht="15.4" customHeight="1" x14ac:dyDescent="0.25">
      <c r="A15" s="92">
        <v>9</v>
      </c>
      <c r="B15" s="107" t="s">
        <v>129</v>
      </c>
      <c r="C15" s="106">
        <v>2981</v>
      </c>
      <c r="D15" s="105">
        <v>3</v>
      </c>
      <c r="E15" s="129" t="s">
        <v>138</v>
      </c>
      <c r="F15" s="126" t="s">
        <v>144</v>
      </c>
      <c r="G15" s="126">
        <v>0.16666666666666666</v>
      </c>
      <c r="H15" s="126">
        <v>0.33333333333333331</v>
      </c>
      <c r="I15" s="126" t="s">
        <v>19</v>
      </c>
      <c r="J15" s="126">
        <v>0.5</v>
      </c>
      <c r="K15" s="126">
        <v>0.16666666666666666</v>
      </c>
      <c r="L15" s="126">
        <v>0.33333333333333331</v>
      </c>
      <c r="M15" s="126" t="s">
        <v>19</v>
      </c>
      <c r="N15" s="126">
        <v>0.5</v>
      </c>
      <c r="O15" s="126">
        <v>0.16666666666666666</v>
      </c>
      <c r="P15" s="126">
        <v>0.33333333333333331</v>
      </c>
      <c r="Q15" s="126" t="s">
        <v>19</v>
      </c>
      <c r="R15" s="126">
        <v>0.5</v>
      </c>
      <c r="S15" s="126">
        <v>0.16666666666666666</v>
      </c>
      <c r="T15" s="126">
        <v>0.33333333333333331</v>
      </c>
      <c r="U15" s="126" t="s">
        <v>19</v>
      </c>
      <c r="V15" s="126">
        <v>0.5</v>
      </c>
      <c r="W15" s="126">
        <v>0.16666666666666666</v>
      </c>
      <c r="X15" s="126">
        <v>0.33333333333333331</v>
      </c>
      <c r="Y15" s="126" t="s">
        <v>19</v>
      </c>
      <c r="Z15" s="126">
        <v>0.5</v>
      </c>
      <c r="AA15" s="126">
        <v>0.16666666666666666</v>
      </c>
      <c r="AB15" s="126">
        <v>0.33333333333333331</v>
      </c>
      <c r="AC15" s="126" t="s">
        <v>19</v>
      </c>
      <c r="AD15" s="126">
        <v>0.5</v>
      </c>
      <c r="AE15" s="126">
        <v>0.16666666666666666</v>
      </c>
      <c r="AF15" s="126">
        <v>0.33333333333333331</v>
      </c>
      <c r="AG15" s="126" t="s">
        <v>19</v>
      </c>
      <c r="AH15" s="126">
        <v>0.5</v>
      </c>
      <c r="AI15" s="126">
        <v>0.16666666666666666</v>
      </c>
      <c r="AJ15" s="156">
        <v>0.33333333333333331</v>
      </c>
      <c r="AK15" s="160">
        <f t="shared" si="2"/>
        <v>22</v>
      </c>
      <c r="AL15" s="162"/>
      <c r="AM15" s="181">
        <f t="shared" si="11"/>
        <v>0.83333333333333326</v>
      </c>
      <c r="AN15" s="160">
        <f t="shared" si="3"/>
        <v>0</v>
      </c>
      <c r="AO15" s="163">
        <f t="shared" si="4"/>
        <v>0</v>
      </c>
      <c r="AP15" s="161">
        <f t="shared" si="5"/>
        <v>0</v>
      </c>
      <c r="AQ15" s="161">
        <f t="shared" si="6"/>
        <v>0</v>
      </c>
      <c r="AR15" s="161"/>
      <c r="AS15" s="161">
        <f t="shared" si="7"/>
        <v>1</v>
      </c>
      <c r="AT15" s="161"/>
      <c r="AU15" s="149">
        <f t="shared" si="8"/>
        <v>7</v>
      </c>
      <c r="AV15" s="150"/>
      <c r="AW15" s="151"/>
      <c r="AX15" s="151"/>
      <c r="AY15" s="152"/>
      <c r="AZ15" s="87">
        <f t="shared" si="1"/>
        <v>7.5</v>
      </c>
      <c r="BA15" s="86">
        <f t="shared" si="9"/>
        <v>0.5</v>
      </c>
      <c r="BB15" s="100">
        <f t="shared" si="12"/>
        <v>4</v>
      </c>
      <c r="BC15" s="182">
        <v>7</v>
      </c>
      <c r="BD15" s="183">
        <f t="shared" si="13"/>
        <v>15</v>
      </c>
    </row>
    <row r="16" spans="1:59 1934:1934" s="84" customFormat="1" ht="15.4" customHeight="1" x14ac:dyDescent="0.25">
      <c r="A16" s="92">
        <v>10</v>
      </c>
      <c r="B16" s="107" t="s">
        <v>130</v>
      </c>
      <c r="C16" s="106">
        <v>2221</v>
      </c>
      <c r="D16" s="105">
        <v>3</v>
      </c>
      <c r="E16" s="129" t="s">
        <v>137</v>
      </c>
      <c r="F16" s="126" t="s">
        <v>19</v>
      </c>
      <c r="G16" s="126">
        <v>0.5</v>
      </c>
      <c r="H16" s="126">
        <v>0.16666666666666666</v>
      </c>
      <c r="I16" s="126">
        <v>0.33333333333333331</v>
      </c>
      <c r="J16" s="126" t="s">
        <v>19</v>
      </c>
      <c r="K16" s="126">
        <v>0.5</v>
      </c>
      <c r="L16" s="126">
        <v>0.16666666666666666</v>
      </c>
      <c r="M16" s="126">
        <v>0.33333333333333331</v>
      </c>
      <c r="N16" s="126" t="s">
        <v>19</v>
      </c>
      <c r="O16" s="126">
        <v>0.5</v>
      </c>
      <c r="P16" s="126">
        <v>0.16666666666666666</v>
      </c>
      <c r="Q16" s="126">
        <v>0.33333333333333331</v>
      </c>
      <c r="R16" s="126" t="s">
        <v>19</v>
      </c>
      <c r="S16" s="126" t="s">
        <v>145</v>
      </c>
      <c r="T16" s="126" t="s">
        <v>145</v>
      </c>
      <c r="U16" s="126" t="s">
        <v>145</v>
      </c>
      <c r="V16" s="126" t="s">
        <v>145</v>
      </c>
      <c r="W16" s="126" t="s">
        <v>145</v>
      </c>
      <c r="X16" s="126" t="s">
        <v>145</v>
      </c>
      <c r="Y16" s="126" t="s">
        <v>145</v>
      </c>
      <c r="Z16" s="126" t="s">
        <v>145</v>
      </c>
      <c r="AA16" s="126" t="s">
        <v>145</v>
      </c>
      <c r="AB16" s="126" t="s">
        <v>145</v>
      </c>
      <c r="AC16" s="126" t="s">
        <v>145</v>
      </c>
      <c r="AD16" s="126" t="s">
        <v>145</v>
      </c>
      <c r="AE16" s="126" t="s">
        <v>145</v>
      </c>
      <c r="AF16" s="126" t="s">
        <v>145</v>
      </c>
      <c r="AG16" s="126" t="s">
        <v>145</v>
      </c>
      <c r="AH16" s="126" t="s">
        <v>145</v>
      </c>
      <c r="AI16" s="126" t="s">
        <v>145</v>
      </c>
      <c r="AJ16" s="156" t="s">
        <v>145</v>
      </c>
      <c r="AK16" s="160">
        <f t="shared" si="2"/>
        <v>9</v>
      </c>
      <c r="AL16" s="162"/>
      <c r="AM16" s="181">
        <f t="shared" si="11"/>
        <v>0.16666666666666666</v>
      </c>
      <c r="AN16" s="160">
        <f t="shared" si="3"/>
        <v>18</v>
      </c>
      <c r="AO16" s="163">
        <f t="shared" si="4"/>
        <v>0</v>
      </c>
      <c r="AP16" s="161">
        <f t="shared" si="5"/>
        <v>0</v>
      </c>
      <c r="AQ16" s="161">
        <f t="shared" si="6"/>
        <v>0</v>
      </c>
      <c r="AR16" s="161"/>
      <c r="AS16" s="161">
        <f t="shared" si="7"/>
        <v>0</v>
      </c>
      <c r="AT16" s="161"/>
      <c r="AU16" s="149">
        <f t="shared" si="8"/>
        <v>4</v>
      </c>
      <c r="AV16" s="150"/>
      <c r="AW16" s="151"/>
      <c r="AX16" s="151"/>
      <c r="AY16" s="152"/>
      <c r="AZ16" s="87">
        <f t="shared" si="1"/>
        <v>3</v>
      </c>
      <c r="BA16" s="86">
        <f t="shared" si="9"/>
        <v>-4</v>
      </c>
      <c r="BB16" s="100">
        <f t="shared" si="12"/>
        <v>1.5</v>
      </c>
      <c r="BC16" s="182">
        <v>7</v>
      </c>
      <c r="BD16" s="183">
        <f t="shared" si="13"/>
        <v>9</v>
      </c>
    </row>
    <row r="17" spans="1:59" s="84" customFormat="1" ht="15.4" customHeight="1" x14ac:dyDescent="0.25">
      <c r="A17" s="92">
        <v>11</v>
      </c>
      <c r="B17" s="107" t="s">
        <v>131</v>
      </c>
      <c r="C17" s="106">
        <v>2821</v>
      </c>
      <c r="D17" s="105">
        <v>3</v>
      </c>
      <c r="E17" s="129" t="s">
        <v>138</v>
      </c>
      <c r="F17" s="126" t="s">
        <v>145</v>
      </c>
      <c r="G17" s="126" t="s">
        <v>145</v>
      </c>
      <c r="H17" s="126" t="s">
        <v>145</v>
      </c>
      <c r="I17" s="126" t="s">
        <v>145</v>
      </c>
      <c r="J17" s="126" t="s">
        <v>145</v>
      </c>
      <c r="K17" s="126" t="s">
        <v>145</v>
      </c>
      <c r="L17" s="126" t="s">
        <v>145</v>
      </c>
      <c r="M17" s="126" t="s">
        <v>145</v>
      </c>
      <c r="N17" s="126" t="s">
        <v>145</v>
      </c>
      <c r="O17" s="126" t="s">
        <v>145</v>
      </c>
      <c r="P17" s="126">
        <v>0.16666666666666666</v>
      </c>
      <c r="Q17" s="126">
        <v>0.33333333333333331</v>
      </c>
      <c r="R17" s="126" t="s">
        <v>19</v>
      </c>
      <c r="S17" s="126">
        <v>0.5</v>
      </c>
      <c r="T17" s="126">
        <v>0.16666666666666666</v>
      </c>
      <c r="U17" s="126">
        <v>0.33333333333333331</v>
      </c>
      <c r="V17" s="126" t="s">
        <v>19</v>
      </c>
      <c r="W17" s="126">
        <v>0.5</v>
      </c>
      <c r="X17" s="126">
        <v>0.16666666666666666</v>
      </c>
      <c r="Y17" s="126">
        <v>0.33333333333333331</v>
      </c>
      <c r="Z17" s="126" t="s">
        <v>19</v>
      </c>
      <c r="AA17" s="126">
        <v>0.5</v>
      </c>
      <c r="AB17" s="126">
        <v>0.16666666666666666</v>
      </c>
      <c r="AC17" s="126">
        <v>0.33333333333333331</v>
      </c>
      <c r="AD17" s="126" t="s">
        <v>19</v>
      </c>
      <c r="AE17" s="126">
        <v>0.5</v>
      </c>
      <c r="AF17" s="126">
        <v>0.16666666666666666</v>
      </c>
      <c r="AG17" s="126">
        <v>0.33333333333333331</v>
      </c>
      <c r="AH17" s="126" t="s">
        <v>19</v>
      </c>
      <c r="AI17" s="126">
        <v>0.5</v>
      </c>
      <c r="AJ17" s="156">
        <v>0.16666666666666666</v>
      </c>
      <c r="AK17" s="160">
        <f t="shared" si="2"/>
        <v>15</v>
      </c>
      <c r="AL17" s="162"/>
      <c r="AM17" s="181">
        <f t="shared" si="11"/>
        <v>0</v>
      </c>
      <c r="AN17" s="160">
        <f t="shared" si="3"/>
        <v>10</v>
      </c>
      <c r="AO17" s="163">
        <f t="shared" si="4"/>
        <v>0</v>
      </c>
      <c r="AP17" s="161">
        <f t="shared" si="5"/>
        <v>0</v>
      </c>
      <c r="AQ17" s="161">
        <f t="shared" si="6"/>
        <v>0</v>
      </c>
      <c r="AR17" s="161"/>
      <c r="AS17" s="161">
        <f t="shared" si="7"/>
        <v>0</v>
      </c>
      <c r="AT17" s="161"/>
      <c r="AU17" s="149">
        <f t="shared" si="8"/>
        <v>5</v>
      </c>
      <c r="AV17" s="150"/>
      <c r="AW17" s="151"/>
      <c r="AX17" s="151"/>
      <c r="AY17" s="152"/>
      <c r="AZ17" s="87">
        <f t="shared" si="1"/>
        <v>5.166666666666667</v>
      </c>
      <c r="BA17" s="86">
        <f t="shared" si="9"/>
        <v>-1.833333333333333</v>
      </c>
      <c r="BB17" s="100">
        <f t="shared" si="12"/>
        <v>2.6666666666666665</v>
      </c>
      <c r="BC17" s="182">
        <v>7</v>
      </c>
      <c r="BD17" s="183">
        <f t="shared" si="13"/>
        <v>8</v>
      </c>
    </row>
    <row r="18" spans="1:59" s="84" customFormat="1" ht="15.4" customHeight="1" x14ac:dyDescent="0.25">
      <c r="A18" s="92">
        <v>12</v>
      </c>
      <c r="B18" s="107" t="s">
        <v>132</v>
      </c>
      <c r="C18" s="106">
        <v>1385</v>
      </c>
      <c r="D18" s="105">
        <v>3</v>
      </c>
      <c r="E18" s="129" t="s">
        <v>137</v>
      </c>
      <c r="F18" s="126">
        <v>0.33333333333333331</v>
      </c>
      <c r="G18" s="126" t="s">
        <v>19</v>
      </c>
      <c r="H18" s="126">
        <v>0.5</v>
      </c>
      <c r="I18" s="126">
        <v>0.16666666666666666</v>
      </c>
      <c r="J18" s="126">
        <v>0.33333333333333331</v>
      </c>
      <c r="K18" s="126" t="s">
        <v>19</v>
      </c>
      <c r="L18" s="126">
        <v>0.5</v>
      </c>
      <c r="M18" s="126">
        <v>0.16666666666666666</v>
      </c>
      <c r="N18" s="126">
        <v>0.33333333333333331</v>
      </c>
      <c r="O18" s="126" t="s">
        <v>19</v>
      </c>
      <c r="P18" s="126">
        <v>0.5</v>
      </c>
      <c r="Q18" s="126">
        <v>0.16666666666666666</v>
      </c>
      <c r="R18" s="126">
        <v>0.33333333333333331</v>
      </c>
      <c r="S18" s="126" t="s">
        <v>19</v>
      </c>
      <c r="T18" s="126">
        <v>0.5</v>
      </c>
      <c r="U18" s="126">
        <v>0.16666666666666666</v>
      </c>
      <c r="V18" s="126">
        <v>0.33333333333333331</v>
      </c>
      <c r="W18" s="126" t="s">
        <v>19</v>
      </c>
      <c r="X18" s="126">
        <v>0.5</v>
      </c>
      <c r="Y18" s="126">
        <v>0.16666666666666666</v>
      </c>
      <c r="Z18" s="126">
        <v>0.33333333333333331</v>
      </c>
      <c r="AA18" s="126" t="s">
        <v>19</v>
      </c>
      <c r="AB18" s="126">
        <v>0.5</v>
      </c>
      <c r="AC18" s="126">
        <v>0.16666666666666666</v>
      </c>
      <c r="AD18" s="126">
        <v>0.33333333333333331</v>
      </c>
      <c r="AE18" s="126" t="s">
        <v>19</v>
      </c>
      <c r="AF18" s="126">
        <v>0.5</v>
      </c>
      <c r="AG18" s="126">
        <v>0.16666666666666666</v>
      </c>
      <c r="AH18" s="126">
        <v>0.33333333333333331</v>
      </c>
      <c r="AI18" s="126" t="s">
        <v>19</v>
      </c>
      <c r="AJ18" s="156">
        <v>0.5</v>
      </c>
      <c r="AK18" s="160">
        <f t="shared" si="2"/>
        <v>22</v>
      </c>
      <c r="AL18" s="162"/>
      <c r="AM18" s="181">
        <f t="shared" si="11"/>
        <v>1.1666666666666665</v>
      </c>
      <c r="AN18" s="160">
        <f t="shared" si="3"/>
        <v>0</v>
      </c>
      <c r="AO18" s="163">
        <f t="shared" si="4"/>
        <v>0</v>
      </c>
      <c r="AP18" s="161">
        <f t="shared" si="5"/>
        <v>0</v>
      </c>
      <c r="AQ18" s="161">
        <f t="shared" si="6"/>
        <v>0</v>
      </c>
      <c r="AR18" s="161"/>
      <c r="AS18" s="161">
        <f t="shared" si="7"/>
        <v>0</v>
      </c>
      <c r="AT18" s="161"/>
      <c r="AU18" s="149">
        <f t="shared" si="8"/>
        <v>8</v>
      </c>
      <c r="AV18" s="150"/>
      <c r="AW18" s="151"/>
      <c r="AX18" s="151"/>
      <c r="AY18" s="152"/>
      <c r="AZ18" s="87">
        <f t="shared" si="1"/>
        <v>7.833333333333333</v>
      </c>
      <c r="BA18" s="86">
        <f t="shared" si="9"/>
        <v>0.83333333333333304</v>
      </c>
      <c r="BB18" s="100">
        <f t="shared" si="12"/>
        <v>3.8333333333333335</v>
      </c>
      <c r="BC18" s="182">
        <v>7</v>
      </c>
      <c r="BD18" s="183">
        <f t="shared" si="13"/>
        <v>16</v>
      </c>
    </row>
    <row r="19" spans="1:59" s="84" customFormat="1" ht="15.4" customHeight="1" x14ac:dyDescent="0.25">
      <c r="A19" s="92">
        <v>13</v>
      </c>
      <c r="B19" s="107" t="s">
        <v>133</v>
      </c>
      <c r="C19" s="106">
        <v>2146</v>
      </c>
      <c r="D19" s="105">
        <v>3</v>
      </c>
      <c r="E19" s="129" t="s">
        <v>138</v>
      </c>
      <c r="F19" s="126">
        <v>0.33333333333333331</v>
      </c>
      <c r="G19" s="126" t="s">
        <v>19</v>
      </c>
      <c r="H19" s="126">
        <v>0.5</v>
      </c>
      <c r="I19" s="126">
        <v>0.16666666666666666</v>
      </c>
      <c r="J19" s="126">
        <v>0.33333333333333331</v>
      </c>
      <c r="K19" s="126" t="s">
        <v>19</v>
      </c>
      <c r="L19" s="126">
        <v>0.5</v>
      </c>
      <c r="M19" s="126">
        <v>0.16666666666666666</v>
      </c>
      <c r="N19" s="126">
        <v>0.33333333333333331</v>
      </c>
      <c r="O19" s="126" t="s">
        <v>19</v>
      </c>
      <c r="P19" s="126">
        <v>0.5</v>
      </c>
      <c r="Q19" s="126">
        <v>0.16666666666666666</v>
      </c>
      <c r="R19" s="126">
        <v>0.33333333333333331</v>
      </c>
      <c r="S19" s="126" t="s">
        <v>19</v>
      </c>
      <c r="T19" s="126">
        <v>0.5</v>
      </c>
      <c r="U19" s="126">
        <v>0.16666666666666666</v>
      </c>
      <c r="V19" s="126">
        <v>0.33333333333333331</v>
      </c>
      <c r="W19" s="126" t="s">
        <v>19</v>
      </c>
      <c r="X19" s="126">
        <v>0.5</v>
      </c>
      <c r="Y19" s="126">
        <v>0.16666666666666666</v>
      </c>
      <c r="Z19" s="126">
        <v>0.33333333333333331</v>
      </c>
      <c r="AA19" s="126" t="s">
        <v>19</v>
      </c>
      <c r="AB19" s="126">
        <v>0.5</v>
      </c>
      <c r="AC19" s="126">
        <v>0.16666666666666666</v>
      </c>
      <c r="AD19" s="126">
        <v>0.33333333333333331</v>
      </c>
      <c r="AE19" s="126" t="s">
        <v>19</v>
      </c>
      <c r="AF19" s="126">
        <v>0.5</v>
      </c>
      <c r="AG19" s="126">
        <v>0.16666666666666666</v>
      </c>
      <c r="AH19" s="126">
        <v>0.33333333333333331</v>
      </c>
      <c r="AI19" s="126" t="s">
        <v>19</v>
      </c>
      <c r="AJ19" s="156">
        <v>0.5</v>
      </c>
      <c r="AK19" s="160">
        <f t="shared" si="2"/>
        <v>22</v>
      </c>
      <c r="AL19" s="162"/>
      <c r="AM19" s="181">
        <f t="shared" si="11"/>
        <v>1.1666666666666665</v>
      </c>
      <c r="AN19" s="160">
        <f t="shared" si="3"/>
        <v>0</v>
      </c>
      <c r="AO19" s="163">
        <f t="shared" si="4"/>
        <v>0</v>
      </c>
      <c r="AP19" s="161">
        <f t="shared" si="5"/>
        <v>0</v>
      </c>
      <c r="AQ19" s="161">
        <f t="shared" si="6"/>
        <v>0</v>
      </c>
      <c r="AR19" s="161"/>
      <c r="AS19" s="161">
        <f t="shared" si="7"/>
        <v>0</v>
      </c>
      <c r="AT19" s="161"/>
      <c r="AU19" s="149">
        <f t="shared" si="8"/>
        <v>8</v>
      </c>
      <c r="AV19" s="150"/>
      <c r="AW19" s="151"/>
      <c r="AX19" s="151"/>
      <c r="AY19" s="152"/>
      <c r="AZ19" s="87">
        <f t="shared" si="1"/>
        <v>7.833333333333333</v>
      </c>
      <c r="BA19" s="86">
        <f t="shared" si="9"/>
        <v>0.83333333333333304</v>
      </c>
      <c r="BB19" s="100">
        <f t="shared" si="12"/>
        <v>3.8333333333333335</v>
      </c>
      <c r="BC19" s="182">
        <v>7</v>
      </c>
      <c r="BD19" s="183">
        <f t="shared" si="13"/>
        <v>16</v>
      </c>
    </row>
    <row r="20" spans="1:59" s="84" customFormat="1" ht="15.4" customHeight="1" x14ac:dyDescent="0.25">
      <c r="A20" s="92">
        <v>14</v>
      </c>
      <c r="B20" s="107" t="s">
        <v>134</v>
      </c>
      <c r="C20" s="106">
        <v>3840</v>
      </c>
      <c r="D20" s="105">
        <v>2</v>
      </c>
      <c r="E20" s="129" t="s">
        <v>139</v>
      </c>
      <c r="F20" s="136" t="s">
        <v>19</v>
      </c>
      <c r="G20" s="136" t="s">
        <v>19</v>
      </c>
      <c r="H20" s="136" t="s">
        <v>19</v>
      </c>
      <c r="I20" s="136">
        <v>0.34027777777777773</v>
      </c>
      <c r="J20" s="136">
        <v>0.34027777777777773</v>
      </c>
      <c r="K20" s="136">
        <v>0.30555555555555552</v>
      </c>
      <c r="L20" s="136" t="s">
        <v>19</v>
      </c>
      <c r="M20" s="136" t="s">
        <v>19</v>
      </c>
      <c r="N20" s="136" t="s">
        <v>19</v>
      </c>
      <c r="O20" s="136">
        <v>0.34027777777777773</v>
      </c>
      <c r="P20" s="136">
        <v>0.34027777777777773</v>
      </c>
      <c r="Q20" s="136">
        <v>0.34027777777777773</v>
      </c>
      <c r="R20" s="136">
        <v>0.34027777777777773</v>
      </c>
      <c r="S20" s="136">
        <v>0.29305555555555557</v>
      </c>
      <c r="T20" s="136" t="s">
        <v>19</v>
      </c>
      <c r="U20" s="136">
        <v>0.34027777777777773</v>
      </c>
      <c r="V20" s="136">
        <v>0.34027777777777773</v>
      </c>
      <c r="W20" s="136">
        <v>0.34027777777777773</v>
      </c>
      <c r="X20" s="136">
        <v>0.34027777777777773</v>
      </c>
      <c r="Y20" s="136">
        <v>0.30555555555555552</v>
      </c>
      <c r="Z20" s="136" t="s">
        <v>19</v>
      </c>
      <c r="AA20" s="136" t="s">
        <v>19</v>
      </c>
      <c r="AB20" s="136">
        <v>0.34027777777777773</v>
      </c>
      <c r="AC20" s="136">
        <v>0.34027777777777773</v>
      </c>
      <c r="AD20" s="136">
        <v>0.34027777777777773</v>
      </c>
      <c r="AE20" s="136">
        <v>0.34027777777777773</v>
      </c>
      <c r="AF20" s="136">
        <v>0.30555555555555552</v>
      </c>
      <c r="AG20" s="136" t="s">
        <v>19</v>
      </c>
      <c r="AH20" s="136" t="s">
        <v>19</v>
      </c>
      <c r="AI20" s="136">
        <v>0.34027777777777773</v>
      </c>
      <c r="AJ20" s="157">
        <v>0.34027777777777773</v>
      </c>
      <c r="AK20" s="160">
        <f>COUNT(F20:AJ20)</f>
        <v>20</v>
      </c>
      <c r="AL20" s="162"/>
      <c r="AM20" s="159"/>
      <c r="AN20" s="160">
        <f t="shared" si="3"/>
        <v>0</v>
      </c>
      <c r="AO20" s="163">
        <f t="shared" si="4"/>
        <v>0</v>
      </c>
      <c r="AP20" s="161">
        <f t="shared" si="5"/>
        <v>0</v>
      </c>
      <c r="AQ20" s="161">
        <f t="shared" si="6"/>
        <v>0</v>
      </c>
      <c r="AR20" s="161"/>
      <c r="AS20" s="161">
        <f t="shared" si="7"/>
        <v>0</v>
      </c>
      <c r="AT20" s="161"/>
      <c r="AU20" s="149">
        <f t="shared" si="8"/>
        <v>11</v>
      </c>
      <c r="AV20" s="150"/>
      <c r="AW20" s="151"/>
      <c r="AX20" s="151"/>
      <c r="AY20" s="152"/>
      <c r="AZ20" s="87">
        <f t="shared" si="1"/>
        <v>6.654166666666665</v>
      </c>
      <c r="BA20" s="86">
        <f t="shared" si="9"/>
        <v>-0.34583333333333499</v>
      </c>
      <c r="BB20" s="100"/>
      <c r="BC20" s="182">
        <v>7</v>
      </c>
      <c r="BD20" s="183">
        <f t="shared" si="13"/>
        <v>13</v>
      </c>
      <c r="BG20" s="120"/>
    </row>
    <row r="21" spans="1:59" s="84" customFormat="1" ht="15.4" customHeight="1" x14ac:dyDescent="0.25">
      <c r="A21" s="92">
        <v>15</v>
      </c>
      <c r="B21" s="107" t="s">
        <v>135</v>
      </c>
      <c r="C21" s="106">
        <v>21</v>
      </c>
      <c r="D21" s="105">
        <v>2</v>
      </c>
      <c r="E21" s="129" t="s">
        <v>140</v>
      </c>
      <c r="F21" s="136" t="s">
        <v>19</v>
      </c>
      <c r="G21" s="136" t="s">
        <v>19</v>
      </c>
      <c r="H21" s="136" t="s">
        <v>19</v>
      </c>
      <c r="I21" s="136">
        <v>0.34027777777777773</v>
      </c>
      <c r="J21" s="136">
        <v>0.34027777777777773</v>
      </c>
      <c r="K21" s="136">
        <v>0.30555555555555552</v>
      </c>
      <c r="L21" s="136" t="s">
        <v>19</v>
      </c>
      <c r="M21" s="136" t="s">
        <v>19</v>
      </c>
      <c r="N21" s="136" t="s">
        <v>19</v>
      </c>
      <c r="O21" s="136">
        <v>0.34027777777777773</v>
      </c>
      <c r="P21" s="136">
        <v>0.34027777777777773</v>
      </c>
      <c r="Q21" s="136">
        <v>0.34027777777777773</v>
      </c>
      <c r="R21" s="136">
        <v>0.34027777777777773</v>
      </c>
      <c r="S21" s="136">
        <v>0.29305555555555557</v>
      </c>
      <c r="T21" s="136" t="s">
        <v>19</v>
      </c>
      <c r="U21" s="136">
        <v>0.34027777777777773</v>
      </c>
      <c r="V21" s="136">
        <v>0.34027777777777773</v>
      </c>
      <c r="W21" s="136">
        <v>0.34027777777777773</v>
      </c>
      <c r="X21" s="136">
        <v>0.34027777777777773</v>
      </c>
      <c r="Y21" s="136">
        <v>0.30555555555555552</v>
      </c>
      <c r="Z21" s="136" t="s">
        <v>19</v>
      </c>
      <c r="AA21" s="136" t="s">
        <v>19</v>
      </c>
      <c r="AB21" s="136">
        <v>0.34027777777777773</v>
      </c>
      <c r="AC21" s="136">
        <v>0.34027777777777773</v>
      </c>
      <c r="AD21" s="136">
        <v>0.34027777777777773</v>
      </c>
      <c r="AE21" s="136">
        <v>0.34027777777777773</v>
      </c>
      <c r="AF21" s="136">
        <v>0.30555555555555552</v>
      </c>
      <c r="AG21" s="136" t="s">
        <v>19</v>
      </c>
      <c r="AH21" s="136" t="s">
        <v>19</v>
      </c>
      <c r="AI21" s="136">
        <v>0.34027777777777773</v>
      </c>
      <c r="AJ21" s="157">
        <v>0.34027777777777773</v>
      </c>
      <c r="AK21" s="160">
        <f t="shared" ref="AK21:AK22" si="14">COUNT(F21:AJ21)</f>
        <v>20</v>
      </c>
      <c r="AL21" s="162"/>
      <c r="AM21" s="159"/>
      <c r="AN21" s="160">
        <f t="shared" si="3"/>
        <v>0</v>
      </c>
      <c r="AO21" s="163">
        <f t="shared" si="4"/>
        <v>0</v>
      </c>
      <c r="AP21" s="161">
        <f t="shared" si="5"/>
        <v>0</v>
      </c>
      <c r="AQ21" s="161">
        <f t="shared" si="6"/>
        <v>0</v>
      </c>
      <c r="AR21" s="161"/>
      <c r="AS21" s="161">
        <f t="shared" si="7"/>
        <v>0</v>
      </c>
      <c r="AT21" s="161"/>
      <c r="AU21" s="149">
        <f t="shared" si="8"/>
        <v>11</v>
      </c>
      <c r="AV21" s="150"/>
      <c r="AW21" s="151"/>
      <c r="AX21" s="151"/>
      <c r="AY21" s="152"/>
      <c r="AZ21" s="87">
        <f t="shared" si="1"/>
        <v>6.654166666666665</v>
      </c>
      <c r="BA21" s="86">
        <f t="shared" si="9"/>
        <v>-0.34583333333333499</v>
      </c>
      <c r="BB21" s="100"/>
      <c r="BC21" s="182">
        <v>7</v>
      </c>
      <c r="BD21" s="183">
        <f>COUNT(F21:Z21)</f>
        <v>13</v>
      </c>
    </row>
    <row r="22" spans="1:59" s="84" customFormat="1" ht="15.4" customHeight="1" x14ac:dyDescent="0.25">
      <c r="A22" s="92">
        <v>16</v>
      </c>
      <c r="B22" s="102" t="s">
        <v>136</v>
      </c>
      <c r="C22" s="78"/>
      <c r="D22" s="77"/>
      <c r="E22" s="130" t="s">
        <v>141</v>
      </c>
      <c r="F22" s="136" t="s">
        <v>19</v>
      </c>
      <c r="G22" s="136" t="s">
        <v>19</v>
      </c>
      <c r="H22" s="136" t="s">
        <v>19</v>
      </c>
      <c r="I22" s="136">
        <v>0.34027777777777773</v>
      </c>
      <c r="J22" s="136">
        <v>0.34027777777777773</v>
      </c>
      <c r="K22" s="136">
        <v>0.30555555555555552</v>
      </c>
      <c r="L22" s="136" t="s">
        <v>19</v>
      </c>
      <c r="M22" s="136" t="s">
        <v>19</v>
      </c>
      <c r="N22" s="136" t="s">
        <v>19</v>
      </c>
      <c r="O22" s="136">
        <v>0.34027777777777773</v>
      </c>
      <c r="P22" s="136">
        <v>0.34027777777777773</v>
      </c>
      <c r="Q22" s="136">
        <v>0.34027777777777773</v>
      </c>
      <c r="R22" s="136">
        <v>0.34027777777777773</v>
      </c>
      <c r="S22" s="136">
        <v>0.29305555555555557</v>
      </c>
      <c r="T22" s="136" t="s">
        <v>19</v>
      </c>
      <c r="U22" s="136">
        <v>0.34027777777777773</v>
      </c>
      <c r="V22" s="136">
        <v>0.34027777777777773</v>
      </c>
      <c r="W22" s="136">
        <v>0.34027777777777773</v>
      </c>
      <c r="X22" s="136">
        <v>0.34027777777777773</v>
      </c>
      <c r="Y22" s="136">
        <v>0.30555555555555552</v>
      </c>
      <c r="Z22" s="136" t="s">
        <v>19</v>
      </c>
      <c r="AA22" s="136" t="s">
        <v>19</v>
      </c>
      <c r="AB22" s="136">
        <v>0.34027777777777773</v>
      </c>
      <c r="AC22" s="136">
        <v>0.34027777777777773</v>
      </c>
      <c r="AD22" s="136">
        <v>0.34027777777777773</v>
      </c>
      <c r="AE22" s="136">
        <v>0.34027777777777773</v>
      </c>
      <c r="AF22" s="136">
        <v>0.30555555555555552</v>
      </c>
      <c r="AG22" s="136" t="s">
        <v>19</v>
      </c>
      <c r="AH22" s="136" t="s">
        <v>19</v>
      </c>
      <c r="AI22" s="136">
        <v>0.34027777777777773</v>
      </c>
      <c r="AJ22" s="157">
        <v>0.34027777777777773</v>
      </c>
      <c r="AK22" s="160">
        <f t="shared" si="14"/>
        <v>20</v>
      </c>
      <c r="AL22" s="162"/>
      <c r="AM22" s="159"/>
      <c r="AN22" s="160">
        <f t="shared" si="3"/>
        <v>0</v>
      </c>
      <c r="AO22" s="163">
        <f t="shared" si="4"/>
        <v>0</v>
      </c>
      <c r="AP22" s="161">
        <f t="shared" si="5"/>
        <v>0</v>
      </c>
      <c r="AQ22" s="161">
        <f t="shared" si="6"/>
        <v>0</v>
      </c>
      <c r="AR22" s="161"/>
      <c r="AS22" s="161">
        <f>COUNTIF(F22:AI22,"ДМ")</f>
        <v>0</v>
      </c>
      <c r="AT22" s="161"/>
      <c r="AU22" s="149">
        <f t="shared" si="8"/>
        <v>11</v>
      </c>
      <c r="AV22" s="154"/>
      <c r="AW22" s="155"/>
      <c r="AX22" s="155"/>
      <c r="AY22" s="153"/>
      <c r="AZ22" s="87">
        <f t="shared" si="1"/>
        <v>6.654166666666665</v>
      </c>
      <c r="BA22" s="86">
        <f t="shared" si="9"/>
        <v>-0.34583333333333499</v>
      </c>
      <c r="BB22" s="100"/>
      <c r="BC22" s="182">
        <v>7</v>
      </c>
      <c r="BD22" s="183">
        <f t="shared" si="13"/>
        <v>13</v>
      </c>
      <c r="BE22" s="123"/>
    </row>
    <row r="23" spans="1:59" s="84" customFormat="1" ht="15.4" customHeight="1" x14ac:dyDescent="0.25">
      <c r="A23" s="92">
        <v>17</v>
      </c>
      <c r="B23" s="102"/>
      <c r="C23" s="78"/>
      <c r="D23" s="77"/>
      <c r="E23" s="76"/>
      <c r="F23" s="73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8"/>
      <c r="AK23" s="141"/>
      <c r="AL23" s="177"/>
      <c r="AM23" s="100"/>
      <c r="AN23" s="141"/>
      <c r="AO23" s="138"/>
      <c r="AP23" s="104"/>
      <c r="AQ23" s="104"/>
      <c r="AR23" s="104"/>
      <c r="AS23" s="104"/>
      <c r="AT23" s="104"/>
      <c r="AU23" s="141"/>
      <c r="AV23" s="139"/>
      <c r="AW23" s="95"/>
      <c r="AX23" s="94"/>
      <c r="AY23" s="166"/>
      <c r="AZ23" s="87"/>
      <c r="BA23" s="86"/>
      <c r="BB23" s="100"/>
      <c r="BC23" s="182">
        <v>7</v>
      </c>
      <c r="BD23" s="183">
        <f t="shared" si="13"/>
        <v>0</v>
      </c>
    </row>
    <row r="24" spans="1:59" s="84" customFormat="1" ht="15.4" customHeight="1" x14ac:dyDescent="0.25">
      <c r="A24" s="92">
        <v>18</v>
      </c>
      <c r="B24" s="107"/>
      <c r="C24" s="106"/>
      <c r="D24" s="105"/>
      <c r="E24" s="76"/>
      <c r="F24" s="73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08"/>
      <c r="AK24" s="141"/>
      <c r="AL24" s="177"/>
      <c r="AM24" s="100"/>
      <c r="AN24" s="141"/>
      <c r="AO24" s="138"/>
      <c r="AP24" s="104"/>
      <c r="AQ24" s="104"/>
      <c r="AR24" s="104"/>
      <c r="AS24" s="104"/>
      <c r="AT24" s="104"/>
      <c r="AU24" s="141"/>
      <c r="AV24" s="138"/>
      <c r="AW24" s="104"/>
      <c r="AX24" s="26"/>
      <c r="AY24" s="167"/>
      <c r="AZ24" s="87"/>
      <c r="BA24" s="86"/>
      <c r="BB24" s="100"/>
      <c r="BC24" s="182">
        <v>7</v>
      </c>
      <c r="BD24" s="183">
        <f t="shared" si="13"/>
        <v>0</v>
      </c>
    </row>
    <row r="25" spans="1:59" s="84" customFormat="1" ht="15.4" customHeight="1" x14ac:dyDescent="0.25">
      <c r="A25" s="92">
        <v>19</v>
      </c>
      <c r="B25" s="99"/>
      <c r="C25" s="98"/>
      <c r="D25" s="105"/>
      <c r="E25" s="96"/>
      <c r="F25" s="73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08"/>
      <c r="AK25" s="141"/>
      <c r="AL25" s="177"/>
      <c r="AM25" s="100"/>
      <c r="AN25" s="141"/>
      <c r="AO25" s="138"/>
      <c r="AP25" s="104"/>
      <c r="AQ25" s="104"/>
      <c r="AR25" s="104"/>
      <c r="AS25" s="104"/>
      <c r="AT25" s="104"/>
      <c r="AU25" s="141"/>
      <c r="AV25" s="138"/>
      <c r="AW25" s="104"/>
      <c r="AX25" s="26"/>
      <c r="AY25" s="167"/>
      <c r="AZ25" s="87"/>
      <c r="BA25" s="86"/>
      <c r="BB25" s="100"/>
      <c r="BC25" s="182">
        <v>7</v>
      </c>
      <c r="BD25" s="183">
        <f t="shared" si="13"/>
        <v>0</v>
      </c>
    </row>
    <row r="26" spans="1:59" s="84" customFormat="1" ht="15.4" customHeight="1" x14ac:dyDescent="0.25">
      <c r="A26" s="92">
        <v>20</v>
      </c>
      <c r="B26" s="99"/>
      <c r="C26" s="98"/>
      <c r="D26" s="77"/>
      <c r="E26" s="96"/>
      <c r="F26" s="73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08"/>
      <c r="AK26" s="141"/>
      <c r="AL26" s="177"/>
      <c r="AM26" s="100"/>
      <c r="AN26" s="141"/>
      <c r="AO26" s="138"/>
      <c r="AP26" s="104"/>
      <c r="AQ26" s="104"/>
      <c r="AR26" s="104"/>
      <c r="AS26" s="104"/>
      <c r="AT26" s="104"/>
      <c r="AU26" s="141"/>
      <c r="AV26" s="139"/>
      <c r="AW26" s="95"/>
      <c r="AX26" s="94"/>
      <c r="AY26" s="166"/>
      <c r="AZ26" s="87"/>
      <c r="BA26" s="86"/>
      <c r="BB26" s="93"/>
      <c r="BC26" s="182">
        <v>7</v>
      </c>
      <c r="BD26" s="183"/>
    </row>
    <row r="27" spans="1:59" s="84" customFormat="1" ht="15.4" customHeight="1" x14ac:dyDescent="0.25">
      <c r="A27" s="92">
        <v>21</v>
      </c>
      <c r="B27" s="99"/>
      <c r="C27" s="98"/>
      <c r="D27" s="77"/>
      <c r="E27" s="96"/>
      <c r="F27" s="73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08"/>
      <c r="AK27" s="141"/>
      <c r="AL27" s="177"/>
      <c r="AM27" s="100"/>
      <c r="AN27" s="141"/>
      <c r="AO27" s="138"/>
      <c r="AP27" s="104"/>
      <c r="AQ27" s="104"/>
      <c r="AR27" s="104"/>
      <c r="AS27" s="104"/>
      <c r="AT27" s="104"/>
      <c r="AU27" s="141"/>
      <c r="AV27" s="139"/>
      <c r="AW27" s="95"/>
      <c r="AX27" s="94"/>
      <c r="AY27" s="166"/>
      <c r="AZ27" s="87"/>
      <c r="BA27" s="86"/>
      <c r="BB27" s="93"/>
      <c r="BC27" s="182">
        <v>7</v>
      </c>
      <c r="BD27" s="183">
        <f>COUNT(F27:Z27)</f>
        <v>0</v>
      </c>
    </row>
    <row r="28" spans="1:59" s="84" customFormat="1" ht="15.4" customHeight="1" x14ac:dyDescent="0.25">
      <c r="A28" s="92">
        <v>22</v>
      </c>
      <c r="B28" s="102"/>
      <c r="C28" s="78"/>
      <c r="D28" s="77"/>
      <c r="E28" s="103"/>
      <c r="F28" s="73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08"/>
      <c r="AK28" s="141"/>
      <c r="AL28" s="177"/>
      <c r="AM28" s="100"/>
      <c r="AN28" s="141"/>
      <c r="AO28" s="138"/>
      <c r="AP28" s="104"/>
      <c r="AQ28" s="104"/>
      <c r="AR28" s="104"/>
      <c r="AS28" s="104"/>
      <c r="AT28" s="104"/>
      <c r="AU28" s="141"/>
      <c r="AV28" s="139"/>
      <c r="AW28" s="95"/>
      <c r="AX28" s="94"/>
      <c r="AY28" s="166"/>
      <c r="AZ28" s="87"/>
      <c r="BA28" s="86"/>
      <c r="BB28" s="100"/>
      <c r="BC28" s="182">
        <v>7</v>
      </c>
      <c r="BD28" s="183">
        <f>COUNT(F29:Z29)</f>
        <v>0</v>
      </c>
    </row>
    <row r="29" spans="1:59" s="84" customFormat="1" ht="15.4" customHeight="1" x14ac:dyDescent="0.25">
      <c r="A29" s="92">
        <v>23</v>
      </c>
      <c r="B29" s="99"/>
      <c r="C29" s="98"/>
      <c r="D29" s="77"/>
      <c r="E29" s="96"/>
      <c r="F29" s="73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08"/>
      <c r="AK29" s="141"/>
      <c r="AL29" s="177"/>
      <c r="AM29" s="100"/>
      <c r="AN29" s="141"/>
      <c r="AO29" s="138"/>
      <c r="AP29" s="104"/>
      <c r="AQ29" s="104"/>
      <c r="AR29" s="104"/>
      <c r="AS29" s="104"/>
      <c r="AT29" s="104"/>
      <c r="AU29" s="141"/>
      <c r="AV29" s="139"/>
      <c r="AW29" s="95"/>
      <c r="AX29" s="94"/>
      <c r="AY29" s="166"/>
      <c r="AZ29" s="87"/>
      <c r="BA29" s="174"/>
      <c r="BB29" s="93"/>
      <c r="BC29" s="182">
        <v>7</v>
      </c>
      <c r="BD29" s="183">
        <f>COUNT(F28:Z28)</f>
        <v>0</v>
      </c>
    </row>
    <row r="30" spans="1:59" s="84" customFormat="1" ht="15.4" customHeight="1" x14ac:dyDescent="0.25">
      <c r="A30" s="92">
        <v>24</v>
      </c>
      <c r="B30" s="99"/>
      <c r="C30" s="98"/>
      <c r="D30" s="77"/>
      <c r="E30" s="96"/>
      <c r="F30" s="73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08"/>
      <c r="AK30" s="141"/>
      <c r="AL30" s="177"/>
      <c r="AM30" s="100"/>
      <c r="AN30" s="141"/>
      <c r="AO30" s="138"/>
      <c r="AP30" s="104"/>
      <c r="AQ30" s="104"/>
      <c r="AR30" s="104"/>
      <c r="AS30" s="104"/>
      <c r="AT30" s="104"/>
      <c r="AU30" s="141"/>
      <c r="AV30" s="139"/>
      <c r="AW30" s="95"/>
      <c r="AX30" s="94"/>
      <c r="AY30" s="166"/>
      <c r="AZ30" s="87"/>
      <c r="BA30" s="174"/>
      <c r="BB30" s="175"/>
      <c r="BC30" s="182">
        <v>7</v>
      </c>
      <c r="BD30" s="183">
        <f t="shared" ref="BD30:BD36" si="15">COUNT(F30:Z30)</f>
        <v>0</v>
      </c>
    </row>
    <row r="31" spans="1:59" s="84" customFormat="1" ht="15.4" customHeight="1" x14ac:dyDescent="0.25">
      <c r="A31" s="92">
        <v>25</v>
      </c>
      <c r="B31" s="99"/>
      <c r="C31" s="98"/>
      <c r="D31" s="77"/>
      <c r="E31" s="96"/>
      <c r="F31" s="73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08"/>
      <c r="AK31" s="141"/>
      <c r="AL31" s="177"/>
      <c r="AM31" s="100"/>
      <c r="AN31" s="180"/>
      <c r="AO31" s="138"/>
      <c r="AP31" s="104"/>
      <c r="AQ31" s="104"/>
      <c r="AR31" s="104"/>
      <c r="AS31" s="104"/>
      <c r="AT31" s="104"/>
      <c r="AU31" s="141"/>
      <c r="AV31" s="139"/>
      <c r="AW31" s="95"/>
      <c r="AX31" s="94"/>
      <c r="AY31" s="166"/>
      <c r="AZ31" s="87"/>
      <c r="BA31" s="174"/>
      <c r="BB31" s="100"/>
      <c r="BC31" s="182">
        <v>7</v>
      </c>
      <c r="BD31" s="183">
        <f t="shared" si="15"/>
        <v>0</v>
      </c>
    </row>
    <row r="32" spans="1:59" s="84" customFormat="1" ht="15.4" customHeight="1" x14ac:dyDescent="0.25">
      <c r="A32" s="92">
        <v>26</v>
      </c>
      <c r="B32" s="99"/>
      <c r="C32" s="98"/>
      <c r="D32" s="77"/>
      <c r="E32" s="96"/>
      <c r="F32" s="73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08"/>
      <c r="AK32" s="141"/>
      <c r="AL32" s="177"/>
      <c r="AM32" s="100"/>
      <c r="AN32" s="141"/>
      <c r="AO32" s="138"/>
      <c r="AP32" s="104"/>
      <c r="AQ32" s="104"/>
      <c r="AR32" s="104"/>
      <c r="AS32" s="104"/>
      <c r="AT32" s="104"/>
      <c r="AU32" s="141"/>
      <c r="AV32" s="139"/>
      <c r="AW32" s="95"/>
      <c r="AX32" s="94"/>
      <c r="AY32" s="166"/>
      <c r="AZ32" s="87"/>
      <c r="BA32" s="174"/>
      <c r="BB32" s="100"/>
      <c r="BC32" s="182">
        <v>7</v>
      </c>
      <c r="BD32" s="183">
        <f t="shared" si="15"/>
        <v>0</v>
      </c>
    </row>
    <row r="33" spans="1:57" s="84" customFormat="1" ht="15.4" customHeight="1" x14ac:dyDescent="0.25">
      <c r="A33" s="92">
        <v>27</v>
      </c>
      <c r="B33" s="102"/>
      <c r="C33" s="78"/>
      <c r="D33" s="77"/>
      <c r="E33" s="96"/>
      <c r="F33" s="73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08"/>
      <c r="AK33" s="141"/>
      <c r="AL33" s="177"/>
      <c r="AM33" s="100"/>
      <c r="AN33" s="141"/>
      <c r="AO33" s="138"/>
      <c r="AP33" s="104"/>
      <c r="AQ33" s="104"/>
      <c r="AR33" s="104"/>
      <c r="AS33" s="104"/>
      <c r="AT33" s="104"/>
      <c r="AU33" s="141"/>
      <c r="AV33" s="139"/>
      <c r="AW33" s="95"/>
      <c r="AX33" s="94"/>
      <c r="AY33" s="166"/>
      <c r="AZ33" s="87"/>
      <c r="BA33" s="174"/>
      <c r="BB33" s="93"/>
      <c r="BC33" s="182">
        <v>7</v>
      </c>
      <c r="BD33" s="183">
        <f t="shared" si="15"/>
        <v>0</v>
      </c>
    </row>
    <row r="34" spans="1:57" s="84" customFormat="1" ht="15.4" customHeight="1" x14ac:dyDescent="0.25">
      <c r="A34" s="92">
        <v>28</v>
      </c>
      <c r="B34" s="102"/>
      <c r="C34" s="78"/>
      <c r="D34" s="77"/>
      <c r="E34" s="101"/>
      <c r="F34" s="73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08"/>
      <c r="AK34" s="141"/>
      <c r="AL34" s="177"/>
      <c r="AM34" s="100"/>
      <c r="AN34" s="141"/>
      <c r="AO34" s="138"/>
      <c r="AP34" s="104"/>
      <c r="AQ34" s="104"/>
      <c r="AR34" s="104"/>
      <c r="AS34" s="104"/>
      <c r="AT34" s="104"/>
      <c r="AU34" s="141"/>
      <c r="AV34" s="139"/>
      <c r="AW34" s="95"/>
      <c r="AX34" s="94"/>
      <c r="AY34" s="166"/>
      <c r="AZ34" s="87"/>
      <c r="BA34" s="174"/>
      <c r="BB34" s="100"/>
      <c r="BC34" s="182">
        <v>7</v>
      </c>
      <c r="BD34" s="183">
        <f t="shared" si="15"/>
        <v>0</v>
      </c>
    </row>
    <row r="35" spans="1:57" s="84" customFormat="1" ht="15.4" customHeight="1" x14ac:dyDescent="0.25">
      <c r="A35" s="92">
        <v>29</v>
      </c>
      <c r="B35" s="99"/>
      <c r="C35" s="98"/>
      <c r="D35" s="97"/>
      <c r="E35" s="96"/>
      <c r="F35" s="73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08"/>
      <c r="AK35" s="141"/>
      <c r="AL35" s="177"/>
      <c r="AM35" s="100"/>
      <c r="AN35" s="141"/>
      <c r="AO35" s="138"/>
      <c r="AP35" s="104"/>
      <c r="AQ35" s="104"/>
      <c r="AR35" s="104"/>
      <c r="AS35" s="104"/>
      <c r="AT35" s="104"/>
      <c r="AU35" s="141"/>
      <c r="AV35" s="139"/>
      <c r="AW35" s="95"/>
      <c r="AX35" s="94"/>
      <c r="AY35" s="166"/>
      <c r="AZ35" s="87"/>
      <c r="BA35" s="174"/>
      <c r="BB35" s="93"/>
      <c r="BC35" s="182">
        <v>7</v>
      </c>
      <c r="BD35" s="182">
        <f t="shared" si="15"/>
        <v>0</v>
      </c>
    </row>
    <row r="36" spans="1:57" s="84" customFormat="1" ht="15.4" customHeight="1" thickBot="1" x14ac:dyDescent="0.3">
      <c r="A36" s="92">
        <v>31</v>
      </c>
      <c r="B36" s="91"/>
      <c r="C36" s="90"/>
      <c r="D36" s="89"/>
      <c r="E36" s="169"/>
      <c r="F36" s="170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71"/>
      <c r="AK36" s="142"/>
      <c r="AL36" s="178"/>
      <c r="AM36" s="85"/>
      <c r="AN36" s="142"/>
      <c r="AO36" s="140"/>
      <c r="AP36" s="88"/>
      <c r="AQ36" s="88"/>
      <c r="AR36" s="88"/>
      <c r="AS36" s="88"/>
      <c r="AT36" s="88"/>
      <c r="AU36" s="142"/>
      <c r="AV36" s="140"/>
      <c r="AW36" s="88"/>
      <c r="AX36" s="31"/>
      <c r="AY36" s="172"/>
      <c r="AZ36" s="168"/>
      <c r="BA36" s="173"/>
      <c r="BB36" s="85"/>
      <c r="BC36" s="182">
        <v>7</v>
      </c>
      <c r="BD36" s="182">
        <f t="shared" si="15"/>
        <v>0</v>
      </c>
      <c r="BE36" s="8"/>
    </row>
    <row r="37" spans="1:57" ht="15.4" customHeight="1" x14ac:dyDescent="0.25">
      <c r="A37" s="217" t="s">
        <v>10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 t="s">
        <v>9</v>
      </c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 t="s">
        <v>8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 t="s">
        <v>7</v>
      </c>
      <c r="AV37" s="217"/>
      <c r="AW37" s="217"/>
      <c r="AX37" s="217"/>
      <c r="AY37" s="217"/>
      <c r="AZ37" s="217"/>
      <c r="BA37" s="217"/>
      <c r="BB37" s="217"/>
    </row>
    <row r="38" spans="1:57" ht="15.4" customHeight="1" x14ac:dyDescent="0.25">
      <c r="A38" s="217" t="s">
        <v>6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 t="s">
        <v>5</v>
      </c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 t="s">
        <v>4</v>
      </c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 t="s">
        <v>3</v>
      </c>
      <c r="AV38" s="217"/>
      <c r="AW38" s="217"/>
      <c r="AX38" s="217"/>
      <c r="AY38" s="217"/>
      <c r="AZ38" s="217"/>
      <c r="BA38" s="217"/>
      <c r="BB38" s="217"/>
    </row>
    <row r="39" spans="1:57" ht="15.4" customHeight="1" x14ac:dyDescent="0.25">
      <c r="A39" s="217" t="s">
        <v>66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7" t="s">
        <v>65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</row>
    <row r="40" spans="1:57" ht="15.4" customHeight="1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28"/>
      <c r="AT40" s="116"/>
      <c r="AU40" s="116"/>
      <c r="AV40" s="116"/>
      <c r="AW40" s="116"/>
      <c r="AX40" s="116"/>
      <c r="AY40" s="116"/>
      <c r="AZ40" s="116"/>
      <c r="BA40" s="116"/>
      <c r="BB40" s="116"/>
    </row>
    <row r="41" spans="1:57" ht="15.4" customHeight="1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28"/>
      <c r="AT41" s="116"/>
      <c r="AU41" s="116"/>
      <c r="AV41" s="116"/>
      <c r="AW41" s="116"/>
      <c r="AX41" s="116"/>
      <c r="AY41" s="116"/>
      <c r="AZ41" s="116"/>
      <c r="BA41" s="116"/>
      <c r="BB41" s="116"/>
    </row>
    <row r="42" spans="1:57" ht="15.4" customHeight="1" x14ac:dyDescent="0.25">
      <c r="A42" s="8" t="s">
        <v>64</v>
      </c>
      <c r="E42" s="83"/>
      <c r="F42" s="83">
        <f>MOD(F$6,4)</f>
        <v>2</v>
      </c>
      <c r="G42" s="83">
        <f t="shared" ref="G42:AK42" si="16">MOD(G$6,4)</f>
        <v>3</v>
      </c>
      <c r="H42" s="83">
        <f t="shared" si="16"/>
        <v>0</v>
      </c>
      <c r="I42" s="83">
        <f t="shared" si="16"/>
        <v>1</v>
      </c>
      <c r="J42" s="83">
        <f t="shared" si="16"/>
        <v>2</v>
      </c>
      <c r="K42" s="83">
        <f t="shared" si="16"/>
        <v>3</v>
      </c>
      <c r="L42" s="83">
        <f t="shared" si="16"/>
        <v>0</v>
      </c>
      <c r="M42" s="83">
        <f t="shared" si="16"/>
        <v>1</v>
      </c>
      <c r="N42" s="83">
        <f t="shared" si="16"/>
        <v>2</v>
      </c>
      <c r="O42" s="83">
        <f t="shared" si="16"/>
        <v>3</v>
      </c>
      <c r="P42" s="83">
        <f t="shared" si="16"/>
        <v>0</v>
      </c>
      <c r="Q42" s="83">
        <f t="shared" si="16"/>
        <v>1</v>
      </c>
      <c r="R42" s="83">
        <f t="shared" si="16"/>
        <v>2</v>
      </c>
      <c r="S42" s="83">
        <f t="shared" si="16"/>
        <v>3</v>
      </c>
      <c r="T42" s="83">
        <f t="shared" si="16"/>
        <v>0</v>
      </c>
      <c r="U42" s="83">
        <f t="shared" si="16"/>
        <v>1</v>
      </c>
      <c r="V42" s="83">
        <f t="shared" si="16"/>
        <v>2</v>
      </c>
      <c r="W42" s="83">
        <f t="shared" si="16"/>
        <v>3</v>
      </c>
      <c r="X42" s="83">
        <f t="shared" si="16"/>
        <v>0</v>
      </c>
      <c r="Y42" s="83">
        <f t="shared" si="16"/>
        <v>1</v>
      </c>
      <c r="Z42" s="83">
        <f t="shared" si="16"/>
        <v>2</v>
      </c>
      <c r="AA42" s="83">
        <f t="shared" si="16"/>
        <v>3</v>
      </c>
      <c r="AB42" s="83">
        <f t="shared" si="16"/>
        <v>0</v>
      </c>
      <c r="AC42" s="83">
        <f t="shared" si="16"/>
        <v>1</v>
      </c>
      <c r="AD42" s="83">
        <f t="shared" si="16"/>
        <v>2</v>
      </c>
      <c r="AE42" s="83">
        <f t="shared" si="16"/>
        <v>3</v>
      </c>
      <c r="AF42" s="83">
        <f t="shared" si="16"/>
        <v>0</v>
      </c>
      <c r="AG42" s="83">
        <f t="shared" si="16"/>
        <v>1</v>
      </c>
      <c r="AH42" s="83">
        <f t="shared" si="16"/>
        <v>2</v>
      </c>
      <c r="AI42" s="83">
        <f t="shared" si="16"/>
        <v>3</v>
      </c>
      <c r="AJ42" s="83">
        <f t="shared" si="16"/>
        <v>0</v>
      </c>
      <c r="AK42" s="83" t="e">
        <f t="shared" si="16"/>
        <v>#VALUE!</v>
      </c>
      <c r="AL42" s="116"/>
      <c r="AM42" s="116"/>
      <c r="AN42" s="116"/>
      <c r="AO42" s="116"/>
      <c r="AP42" s="116"/>
      <c r="AQ42" s="116"/>
      <c r="AR42" s="116"/>
      <c r="AS42" s="128"/>
      <c r="AT42" s="116"/>
      <c r="AU42" s="116"/>
      <c r="AV42" s="116"/>
      <c r="AW42" s="116"/>
      <c r="AX42" s="116"/>
      <c r="AY42" s="116"/>
      <c r="AZ42" s="116"/>
      <c r="BA42" s="116"/>
      <c r="BB42" s="116"/>
    </row>
    <row r="43" spans="1:57" ht="15.4" customHeight="1" x14ac:dyDescent="0.25">
      <c r="A43" s="8" t="s">
        <v>63</v>
      </c>
      <c r="E43" s="82"/>
      <c r="F43" s="80" t="s">
        <v>62</v>
      </c>
      <c r="G43" s="125">
        <v>0.5</v>
      </c>
      <c r="H43" s="81">
        <v>0.16666666666666666</v>
      </c>
      <c r="I43" s="81">
        <v>0.33333333333333331</v>
      </c>
      <c r="J43" s="80" t="s">
        <v>62</v>
      </c>
      <c r="K43" s="125">
        <v>0.5</v>
      </c>
      <c r="L43" s="81">
        <v>0.16666666666666666</v>
      </c>
      <c r="M43" s="81">
        <v>0.33333333333333331</v>
      </c>
      <c r="N43" s="80" t="s">
        <v>62</v>
      </c>
      <c r="O43" s="125">
        <v>0.5</v>
      </c>
      <c r="P43" s="81">
        <v>0.16666666666666666</v>
      </c>
      <c r="Q43" s="81">
        <v>0.33333333333333331</v>
      </c>
      <c r="R43" s="80" t="s">
        <v>62</v>
      </c>
      <c r="S43" s="125">
        <v>0.5</v>
      </c>
      <c r="T43" s="81">
        <v>0.16666666666666666</v>
      </c>
      <c r="U43" s="81">
        <v>0.33333333333333331</v>
      </c>
      <c r="V43" s="80" t="s">
        <v>62</v>
      </c>
      <c r="W43" s="125">
        <v>0.5</v>
      </c>
      <c r="X43" s="81">
        <v>0.16666666666666666</v>
      </c>
      <c r="Y43" s="81">
        <v>0.33333333333333331</v>
      </c>
      <c r="Z43" s="80" t="s">
        <v>62</v>
      </c>
      <c r="AA43" s="125">
        <v>0.5</v>
      </c>
      <c r="AB43" s="81">
        <v>0.16666666666666666</v>
      </c>
      <c r="AC43" s="81">
        <v>0.33333333333333331</v>
      </c>
      <c r="AD43" s="80" t="s">
        <v>62</v>
      </c>
      <c r="AE43" s="125">
        <v>0.5</v>
      </c>
      <c r="AF43" s="81">
        <v>0.16666666666666666</v>
      </c>
      <c r="AG43" s="81">
        <v>0.33333333333333331</v>
      </c>
      <c r="AH43" s="80" t="s">
        <v>62</v>
      </c>
      <c r="AI43" s="125">
        <v>0.5</v>
      </c>
      <c r="AJ43" s="81">
        <v>0.16666666666666666</v>
      </c>
      <c r="AK43" s="81">
        <v>0.33333333333333331</v>
      </c>
      <c r="AL43" s="116"/>
      <c r="AM43" s="116"/>
      <c r="AN43" s="116"/>
      <c r="AO43" s="116"/>
      <c r="AP43" s="116"/>
      <c r="AQ43" s="116"/>
      <c r="AR43" s="116"/>
      <c r="AS43" s="128"/>
      <c r="AT43" s="116"/>
      <c r="AU43" s="116"/>
      <c r="AV43" s="116"/>
      <c r="AW43" s="116"/>
      <c r="AX43" s="116"/>
      <c r="AY43" s="116"/>
      <c r="AZ43" s="116"/>
      <c r="BA43" s="116"/>
      <c r="BB43" s="116"/>
    </row>
    <row r="44" spans="1:57" ht="15.4" customHeight="1" x14ac:dyDescent="0.25">
      <c r="A44" s="215" t="s">
        <v>2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</row>
    <row r="45" spans="1:57" ht="15.4" customHeight="1" x14ac:dyDescent="0.25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</row>
    <row r="46" spans="1:57" ht="10.5" customHeight="1" x14ac:dyDescent="0.25">
      <c r="A46" s="223" t="s">
        <v>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</row>
    <row r="47" spans="1:57" ht="10.5" customHeight="1" x14ac:dyDescent="0.25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</row>
    <row r="48" spans="1:57" ht="10.5" customHeight="1" x14ac:dyDescent="0.25"/>
    <row r="49" spans="1:54" ht="10.5" customHeight="1" x14ac:dyDescent="0.25">
      <c r="B49" s="8" t="s">
        <v>64</v>
      </c>
      <c r="F49" s="121"/>
      <c r="G49" s="121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</row>
    <row r="50" spans="1:54" x14ac:dyDescent="0.25">
      <c r="B50" s="8" t="s">
        <v>63</v>
      </c>
      <c r="F50" s="82"/>
      <c r="G50" s="80"/>
      <c r="I50" s="81"/>
      <c r="J50" s="81"/>
      <c r="K50" s="81"/>
      <c r="L50" s="81"/>
      <c r="M50" s="81"/>
      <c r="N50" s="80"/>
      <c r="P50" s="81"/>
      <c r="Q50" s="81"/>
      <c r="R50" s="81"/>
      <c r="S50" s="81"/>
      <c r="T50" s="81"/>
      <c r="U50" s="80"/>
      <c r="W50" s="81"/>
      <c r="X50" s="81"/>
      <c r="Y50" s="81"/>
      <c r="Z50" s="81"/>
      <c r="AA50" s="81"/>
      <c r="AB50" s="80"/>
      <c r="AD50" s="81"/>
      <c r="AE50" s="81"/>
      <c r="AF50" s="81"/>
      <c r="AG50" s="81"/>
      <c r="AH50" s="81"/>
      <c r="AI50" s="80"/>
    </row>
    <row r="51" spans="1:54" ht="15" customHeight="1" x14ac:dyDescent="0.25">
      <c r="A51" s="224" t="s">
        <v>57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</row>
    <row r="52" spans="1:54" x14ac:dyDescent="0.2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</row>
    <row r="53" spans="1:54" ht="15" customHeight="1" thickBot="1" x14ac:dyDescent="0.35">
      <c r="A53" s="225" t="s">
        <v>61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</row>
    <row r="54" spans="1:54" ht="15" customHeight="1" x14ac:dyDescent="0.25">
      <c r="A54" s="226" t="s">
        <v>55</v>
      </c>
      <c r="B54" s="229" t="s">
        <v>54</v>
      </c>
      <c r="C54" s="199" t="s">
        <v>53</v>
      </c>
      <c r="D54" s="202" t="s">
        <v>52</v>
      </c>
      <c r="E54" s="186" t="s">
        <v>51</v>
      </c>
      <c r="F54" s="189" t="s">
        <v>50</v>
      </c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1"/>
      <c r="AK54" s="195" t="s">
        <v>49</v>
      </c>
      <c r="AL54" s="196"/>
      <c r="AM54" s="232" t="s">
        <v>48</v>
      </c>
      <c r="AN54" s="189" t="s">
        <v>47</v>
      </c>
      <c r="AO54" s="190"/>
      <c r="AP54" s="190"/>
      <c r="AQ54" s="190"/>
      <c r="AR54" s="190"/>
      <c r="AS54" s="190"/>
      <c r="AT54" s="191"/>
      <c r="AU54" s="199" t="s">
        <v>46</v>
      </c>
      <c r="AV54" s="219" t="s">
        <v>45</v>
      </c>
      <c r="AW54" s="220"/>
      <c r="AX54" s="220"/>
      <c r="AY54" s="196"/>
      <c r="AZ54" s="195" t="s">
        <v>44</v>
      </c>
      <c r="BA54" s="220"/>
      <c r="BB54" s="196"/>
    </row>
    <row r="55" spans="1:54" x14ac:dyDescent="0.25">
      <c r="A55" s="227"/>
      <c r="B55" s="230"/>
      <c r="C55" s="200"/>
      <c r="D55" s="203"/>
      <c r="E55" s="187"/>
      <c r="F55" s="192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4"/>
      <c r="AK55" s="197"/>
      <c r="AL55" s="198"/>
      <c r="AM55" s="233"/>
      <c r="AN55" s="192"/>
      <c r="AO55" s="193"/>
      <c r="AP55" s="193"/>
      <c r="AQ55" s="193"/>
      <c r="AR55" s="193"/>
      <c r="AS55" s="193"/>
      <c r="AT55" s="194"/>
      <c r="AU55" s="200"/>
      <c r="AV55" s="221"/>
      <c r="AW55" s="222"/>
      <c r="AX55" s="222"/>
      <c r="AY55" s="198"/>
      <c r="AZ55" s="197"/>
      <c r="BA55" s="222"/>
      <c r="BB55" s="198"/>
    </row>
    <row r="56" spans="1:54" ht="122.25" x14ac:dyDescent="0.25">
      <c r="A56" s="228"/>
      <c r="B56" s="231"/>
      <c r="C56" s="201"/>
      <c r="D56" s="204"/>
      <c r="E56" s="188"/>
      <c r="F56" s="11">
        <v>1</v>
      </c>
      <c r="G56" s="10">
        <v>2</v>
      </c>
      <c r="H56" s="10">
        <v>3</v>
      </c>
      <c r="I56" s="10">
        <v>4</v>
      </c>
      <c r="J56" s="10">
        <v>5</v>
      </c>
      <c r="K56" s="10">
        <v>6</v>
      </c>
      <c r="L56" s="10">
        <v>7</v>
      </c>
      <c r="M56" s="10">
        <v>8</v>
      </c>
      <c r="N56" s="10">
        <v>9</v>
      </c>
      <c r="O56" s="10">
        <v>10</v>
      </c>
      <c r="P56" s="10">
        <v>11</v>
      </c>
      <c r="Q56" s="10">
        <v>12</v>
      </c>
      <c r="R56" s="10">
        <v>13</v>
      </c>
      <c r="S56" s="10">
        <v>14</v>
      </c>
      <c r="T56" s="10">
        <v>15</v>
      </c>
      <c r="U56" s="10">
        <v>16</v>
      </c>
      <c r="V56" s="10">
        <v>17</v>
      </c>
      <c r="W56" s="10">
        <v>18</v>
      </c>
      <c r="X56" s="10">
        <v>19</v>
      </c>
      <c r="Y56" s="10">
        <v>20</v>
      </c>
      <c r="Z56" s="10">
        <v>21</v>
      </c>
      <c r="AA56" s="10">
        <v>22</v>
      </c>
      <c r="AB56" s="10">
        <v>23</v>
      </c>
      <c r="AC56" s="10">
        <v>24</v>
      </c>
      <c r="AD56" s="10">
        <v>25</v>
      </c>
      <c r="AE56" s="10">
        <v>26</v>
      </c>
      <c r="AF56" s="10">
        <v>27</v>
      </c>
      <c r="AG56" s="10">
        <v>28</v>
      </c>
      <c r="AH56" s="10">
        <v>29</v>
      </c>
      <c r="AI56" s="10">
        <v>30</v>
      </c>
      <c r="AJ56" s="13">
        <v>31</v>
      </c>
      <c r="AK56" s="51" t="s">
        <v>43</v>
      </c>
      <c r="AL56" s="50" t="s">
        <v>42</v>
      </c>
      <c r="AM56" s="234"/>
      <c r="AN56" s="49" t="s">
        <v>41</v>
      </c>
      <c r="AO56" s="48" t="s">
        <v>40</v>
      </c>
      <c r="AP56" s="48" t="s">
        <v>39</v>
      </c>
      <c r="AQ56" s="48" t="s">
        <v>38</v>
      </c>
      <c r="AR56" s="47"/>
      <c r="AS56" s="47"/>
      <c r="AT56" s="46" t="s">
        <v>37</v>
      </c>
      <c r="AU56" s="201"/>
      <c r="AV56" s="43" t="s">
        <v>36</v>
      </c>
      <c r="AW56" s="43" t="s">
        <v>35</v>
      </c>
      <c r="AX56" s="20"/>
      <c r="AY56" s="45"/>
      <c r="AZ56" s="44" t="s">
        <v>34</v>
      </c>
      <c r="BA56" s="43" t="s">
        <v>33</v>
      </c>
      <c r="BB56" s="42" t="s">
        <v>32</v>
      </c>
    </row>
    <row r="57" spans="1:54" ht="31.5" x14ac:dyDescent="0.25">
      <c r="A57" s="23">
        <v>1</v>
      </c>
      <c r="B57" s="79" t="s">
        <v>60</v>
      </c>
      <c r="C57" s="78">
        <v>4157</v>
      </c>
      <c r="D57" s="77">
        <v>3</v>
      </c>
      <c r="E57" s="76" t="s">
        <v>59</v>
      </c>
      <c r="F57" s="75" t="s">
        <v>16</v>
      </c>
      <c r="G57" s="74" t="s">
        <v>16</v>
      </c>
      <c r="H57" s="74" t="s">
        <v>16</v>
      </c>
      <c r="I57" s="74" t="s">
        <v>16</v>
      </c>
      <c r="J57" s="74" t="s">
        <v>16</v>
      </c>
      <c r="K57" s="74" t="s">
        <v>16</v>
      </c>
      <c r="L57" s="74" t="s">
        <v>16</v>
      </c>
      <c r="M57" s="74" t="s">
        <v>58</v>
      </c>
      <c r="N57" s="74" t="s">
        <v>16</v>
      </c>
      <c r="O57" s="74" t="s">
        <v>16</v>
      </c>
      <c r="P57" s="74" t="s">
        <v>16</v>
      </c>
      <c r="Q57" s="74" t="s">
        <v>16</v>
      </c>
      <c r="R57" s="74" t="s">
        <v>16</v>
      </c>
      <c r="S57" s="74" t="s">
        <v>16</v>
      </c>
      <c r="T57" s="74" t="s">
        <v>16</v>
      </c>
      <c r="U57" s="74" t="s">
        <v>16</v>
      </c>
      <c r="V57" s="74" t="s">
        <v>16</v>
      </c>
      <c r="W57" s="74" t="s">
        <v>16</v>
      </c>
      <c r="X57" s="74" t="s">
        <v>16</v>
      </c>
      <c r="Y57" s="74" t="s">
        <v>16</v>
      </c>
      <c r="Z57" s="74" t="s">
        <v>16</v>
      </c>
      <c r="AA57" s="74" t="s">
        <v>16</v>
      </c>
      <c r="AB57" s="74" t="s">
        <v>16</v>
      </c>
      <c r="AC57" s="74" t="s">
        <v>16</v>
      </c>
      <c r="AD57" s="74" t="s">
        <v>16</v>
      </c>
      <c r="AE57" s="74" t="s">
        <v>16</v>
      </c>
      <c r="AF57" s="74" t="s">
        <v>16</v>
      </c>
      <c r="AG57" s="74" t="s">
        <v>16</v>
      </c>
      <c r="AH57" s="74" t="s">
        <v>16</v>
      </c>
      <c r="AI57" s="73">
        <v>0.34027777777777773</v>
      </c>
      <c r="AJ57" s="73">
        <v>0.34027777777777773</v>
      </c>
      <c r="AK57" s="72">
        <f>COUNT(F57:AJ57)</f>
        <v>2</v>
      </c>
      <c r="AL57" s="71"/>
      <c r="AM57" s="70"/>
      <c r="AN57" s="69">
        <v>28</v>
      </c>
      <c r="AO57" s="66"/>
      <c r="AP57" s="66"/>
      <c r="AQ57" s="66"/>
      <c r="AR57" s="68"/>
      <c r="AS57" s="68"/>
      <c r="AT57" s="65"/>
      <c r="AU57" s="67">
        <v>1</v>
      </c>
      <c r="AV57" s="66"/>
      <c r="AW57" s="66"/>
      <c r="AX57" s="66"/>
      <c r="AY57" s="65"/>
      <c r="AZ57" s="64">
        <f>SUM(F57:AJ57)</f>
        <v>0.68055555555555547</v>
      </c>
      <c r="BA57" s="63"/>
      <c r="BB57" s="32"/>
    </row>
    <row r="58" spans="1:54" x14ac:dyDescent="0.25">
      <c r="A58" s="23"/>
      <c r="B58" s="62"/>
      <c r="C58" s="61"/>
      <c r="D58" s="16"/>
      <c r="E58" s="55"/>
      <c r="F58" s="16"/>
      <c r="G58" s="16"/>
      <c r="H58" s="60"/>
      <c r="I58" s="6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57"/>
      <c r="AL58" s="59"/>
      <c r="AM58" s="58"/>
      <c r="AN58" s="57"/>
      <c r="AO58" s="16"/>
      <c r="AP58" s="16"/>
      <c r="AQ58" s="16"/>
      <c r="AR58" s="29"/>
      <c r="AS58" s="29"/>
      <c r="AT58" s="55"/>
      <c r="AU58" s="56"/>
      <c r="AV58" s="16"/>
      <c r="AW58" s="16"/>
      <c r="AX58" s="16"/>
      <c r="AY58" s="55"/>
      <c r="AZ58" s="24"/>
      <c r="BA58" s="16"/>
      <c r="BB58" s="9"/>
    </row>
    <row r="59" spans="1:54" ht="15.75" x14ac:dyDescent="0.25">
      <c r="A59" s="23"/>
      <c r="B59" s="22"/>
      <c r="C59" s="21"/>
      <c r="D59" s="20"/>
      <c r="E59" s="19"/>
      <c r="F59" s="24"/>
      <c r="G59" s="24"/>
      <c r="H59" s="16"/>
      <c r="I59" s="16"/>
      <c r="J59" s="16"/>
      <c r="K59" s="24"/>
      <c r="L59" s="16"/>
      <c r="M59" s="16"/>
      <c r="N59" s="16"/>
      <c r="O59" s="24"/>
      <c r="P59" s="16"/>
      <c r="Q59" s="16"/>
      <c r="R59" s="16"/>
      <c r="S59" s="24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24"/>
      <c r="AJ59" s="16"/>
      <c r="AK59" s="52"/>
      <c r="AL59" s="9"/>
      <c r="AM59" s="14"/>
      <c r="AN59" s="12"/>
      <c r="AO59" s="10"/>
      <c r="AP59" s="10"/>
      <c r="AQ59" s="10"/>
      <c r="AR59" s="13"/>
      <c r="AS59" s="13"/>
      <c r="AT59" s="9"/>
      <c r="AU59" s="12"/>
      <c r="AV59" s="10"/>
      <c r="AW59" s="10"/>
      <c r="AX59" s="10"/>
      <c r="AY59" s="9"/>
      <c r="AZ59" s="11"/>
      <c r="BA59" s="10"/>
      <c r="BB59" s="9"/>
    </row>
    <row r="60" spans="1:54" ht="15.75" x14ac:dyDescent="0.25">
      <c r="A60" s="23"/>
      <c r="B60" s="22"/>
      <c r="C60" s="21"/>
      <c r="D60" s="20"/>
      <c r="E60" s="5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53"/>
      <c r="AL60" s="9"/>
      <c r="AM60" s="14"/>
      <c r="AN60" s="12"/>
      <c r="AO60" s="10"/>
      <c r="AP60" s="10"/>
      <c r="AQ60" s="10"/>
      <c r="AR60" s="13"/>
      <c r="AS60" s="13"/>
      <c r="AT60" s="9"/>
      <c r="AU60" s="12"/>
      <c r="AV60" s="10"/>
      <c r="AW60" s="10"/>
      <c r="AX60" s="10"/>
      <c r="AY60" s="9"/>
      <c r="AZ60" s="11"/>
      <c r="BA60" s="10"/>
      <c r="BB60" s="9"/>
    </row>
    <row r="61" spans="1:54" ht="15.75" x14ac:dyDescent="0.25">
      <c r="A61" s="23"/>
      <c r="B61" s="22"/>
      <c r="C61" s="21"/>
      <c r="D61" s="20"/>
      <c r="E61" s="1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52"/>
      <c r="AL61" s="9"/>
      <c r="AM61" s="14"/>
      <c r="AN61" s="12"/>
      <c r="AO61" s="10"/>
      <c r="AP61" s="10"/>
      <c r="AQ61" s="10"/>
      <c r="AR61" s="13"/>
      <c r="AS61" s="13"/>
      <c r="AT61" s="9"/>
      <c r="AU61" s="12"/>
      <c r="AV61" s="10"/>
      <c r="AW61" s="10"/>
      <c r="AX61" s="10"/>
      <c r="AY61" s="9"/>
      <c r="AZ61" s="11"/>
      <c r="BA61" s="10"/>
      <c r="BB61" s="9"/>
    </row>
    <row r="62" spans="1:54" ht="15.75" x14ac:dyDescent="0.25">
      <c r="A62" s="23"/>
      <c r="B62" s="22"/>
      <c r="C62" s="21"/>
      <c r="D62" s="20"/>
      <c r="E62" s="19"/>
      <c r="F62" s="24"/>
      <c r="G62" s="16"/>
      <c r="H62" s="16"/>
      <c r="I62" s="24"/>
      <c r="J62" s="16"/>
      <c r="K62" s="16"/>
      <c r="L62" s="16"/>
      <c r="M62" s="24"/>
      <c r="N62" s="16"/>
      <c r="O62" s="16"/>
      <c r="P62" s="16"/>
      <c r="Q62" s="24"/>
      <c r="R62" s="16"/>
      <c r="S62" s="16"/>
      <c r="T62" s="16"/>
      <c r="U62" s="2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9"/>
      <c r="AK62" s="52"/>
      <c r="AL62" s="9"/>
      <c r="AM62" s="14"/>
      <c r="AN62" s="12"/>
      <c r="AO62" s="10"/>
      <c r="AP62" s="10"/>
      <c r="AQ62" s="10"/>
      <c r="AR62" s="13"/>
      <c r="AS62" s="13"/>
      <c r="AT62" s="9"/>
      <c r="AU62" s="12"/>
      <c r="AV62" s="10"/>
      <c r="AW62" s="10"/>
      <c r="AX62" s="10"/>
      <c r="AY62" s="9"/>
      <c r="AZ62" s="11"/>
      <c r="BA62" s="10"/>
      <c r="BB62" s="9"/>
    </row>
    <row r="63" spans="1:54" ht="15.75" x14ac:dyDescent="0.25">
      <c r="A63" s="23"/>
      <c r="B63" s="22"/>
      <c r="C63" s="21"/>
      <c r="D63" s="20"/>
      <c r="E63" s="30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9"/>
      <c r="AK63" s="52"/>
      <c r="AL63" s="9"/>
      <c r="AM63" s="14"/>
      <c r="AN63" s="12"/>
      <c r="AO63" s="10"/>
      <c r="AP63" s="10"/>
      <c r="AQ63" s="10"/>
      <c r="AR63" s="13"/>
      <c r="AS63" s="13"/>
      <c r="AT63" s="9"/>
      <c r="AU63" s="12"/>
      <c r="AV63" s="10"/>
      <c r="AW63" s="10"/>
      <c r="AX63" s="10"/>
      <c r="AY63" s="9"/>
      <c r="AZ63" s="11"/>
      <c r="BA63" s="10"/>
      <c r="BB63" s="9"/>
    </row>
    <row r="64" spans="1:54" ht="15.75" x14ac:dyDescent="0.25">
      <c r="A64" s="23"/>
      <c r="B64" s="22"/>
      <c r="C64" s="21"/>
      <c r="D64" s="20"/>
      <c r="E64" s="19"/>
      <c r="F64" s="24"/>
      <c r="G64" s="16"/>
      <c r="H64" s="16"/>
      <c r="I64" s="16"/>
      <c r="J64" s="24"/>
      <c r="K64" s="16"/>
      <c r="L64" s="16"/>
      <c r="M64" s="16"/>
      <c r="N64" s="24"/>
      <c r="O64" s="16"/>
      <c r="P64" s="16"/>
      <c r="Q64" s="16"/>
      <c r="R64" s="24"/>
      <c r="S64" s="16"/>
      <c r="T64" s="16"/>
      <c r="U64" s="16"/>
      <c r="V64" s="24"/>
      <c r="W64" s="16"/>
      <c r="X64" s="16"/>
      <c r="Y64" s="16"/>
      <c r="Z64" s="24"/>
      <c r="AA64" s="16"/>
      <c r="AB64" s="16"/>
      <c r="AC64" s="16"/>
      <c r="AD64" s="24"/>
      <c r="AE64" s="16"/>
      <c r="AF64" s="16"/>
      <c r="AG64" s="16"/>
      <c r="AH64" s="24"/>
      <c r="AI64" s="16"/>
      <c r="AJ64" s="16"/>
      <c r="AK64" s="52"/>
      <c r="AL64" s="9"/>
      <c r="AM64" s="14"/>
      <c r="AN64" s="12"/>
      <c r="AO64" s="10"/>
      <c r="AP64" s="10"/>
      <c r="AQ64" s="10"/>
      <c r="AR64" s="13"/>
      <c r="AS64" s="13"/>
      <c r="AT64" s="9"/>
      <c r="AU64" s="12"/>
      <c r="AV64" s="10"/>
      <c r="AW64" s="10"/>
      <c r="AX64" s="10"/>
      <c r="AY64" s="9"/>
      <c r="AZ64" s="11"/>
      <c r="BA64" s="10"/>
      <c r="BB64" s="9"/>
    </row>
    <row r="65" spans="1:54" ht="15.75" x14ac:dyDescent="0.25">
      <c r="A65" s="23"/>
      <c r="B65" s="22"/>
      <c r="C65" s="21"/>
      <c r="D65" s="20"/>
      <c r="E65" s="1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52"/>
      <c r="AL65" s="9"/>
      <c r="AM65" s="14"/>
      <c r="AN65" s="12"/>
      <c r="AO65" s="10"/>
      <c r="AP65" s="10"/>
      <c r="AQ65" s="10"/>
      <c r="AR65" s="13"/>
      <c r="AS65" s="13"/>
      <c r="AT65" s="9"/>
      <c r="AU65" s="12"/>
      <c r="AV65" s="10"/>
      <c r="AW65" s="10"/>
      <c r="AX65" s="10"/>
      <c r="AY65" s="9"/>
      <c r="AZ65" s="11"/>
      <c r="BA65" s="10"/>
      <c r="BB65" s="9"/>
    </row>
    <row r="66" spans="1:54" ht="15.75" x14ac:dyDescent="0.25">
      <c r="A66" s="23"/>
      <c r="B66" s="22"/>
      <c r="C66" s="21"/>
      <c r="D66" s="20"/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52"/>
      <c r="AL66" s="9"/>
      <c r="AM66" s="14"/>
      <c r="AN66" s="12"/>
      <c r="AO66" s="10"/>
      <c r="AP66" s="10"/>
      <c r="AQ66" s="10"/>
      <c r="AR66" s="13"/>
      <c r="AS66" s="13"/>
      <c r="AT66" s="9"/>
      <c r="AU66" s="12"/>
      <c r="AV66" s="10"/>
      <c r="AW66" s="10"/>
      <c r="AX66" s="10"/>
      <c r="AY66" s="9"/>
      <c r="AZ66" s="11"/>
      <c r="BA66" s="10"/>
      <c r="BB66" s="9"/>
    </row>
    <row r="67" spans="1:54" ht="15.75" x14ac:dyDescent="0.25">
      <c r="A67" s="23"/>
      <c r="B67" s="22"/>
      <c r="C67" s="21"/>
      <c r="D67" s="20"/>
      <c r="E67" s="1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52"/>
      <c r="AL67" s="9"/>
      <c r="AM67" s="14"/>
      <c r="AN67" s="12"/>
      <c r="AO67" s="10"/>
      <c r="AP67" s="10"/>
      <c r="AQ67" s="10"/>
      <c r="AR67" s="13"/>
      <c r="AS67" s="13"/>
      <c r="AT67" s="9"/>
      <c r="AU67" s="12"/>
      <c r="AV67" s="10"/>
      <c r="AW67" s="10"/>
      <c r="AX67" s="10"/>
      <c r="AY67" s="9"/>
      <c r="AZ67" s="11"/>
      <c r="BA67" s="10"/>
      <c r="BB67" s="9"/>
    </row>
    <row r="68" spans="1:54" ht="15.75" x14ac:dyDescent="0.25">
      <c r="A68" s="23"/>
      <c r="B68" s="22"/>
      <c r="C68" s="21"/>
      <c r="D68" s="20"/>
      <c r="E68" s="1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52"/>
      <c r="AL68" s="9"/>
      <c r="AM68" s="14"/>
      <c r="AN68" s="12"/>
      <c r="AO68" s="10"/>
      <c r="AP68" s="10"/>
      <c r="AQ68" s="10"/>
      <c r="AR68" s="13"/>
      <c r="AS68" s="13"/>
      <c r="AT68" s="9"/>
      <c r="AU68" s="12"/>
      <c r="AV68" s="10"/>
      <c r="AW68" s="10"/>
      <c r="AX68" s="10"/>
      <c r="AY68" s="9"/>
      <c r="AZ68" s="11"/>
      <c r="BA68" s="10"/>
      <c r="BB68" s="9"/>
    </row>
    <row r="69" spans="1:54" ht="15.75" x14ac:dyDescent="0.25">
      <c r="A69" s="23"/>
      <c r="B69" s="22"/>
      <c r="C69" s="21"/>
      <c r="D69" s="20"/>
      <c r="E69" s="1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52"/>
      <c r="AL69" s="9"/>
      <c r="AM69" s="14"/>
      <c r="AN69" s="12"/>
      <c r="AO69" s="10"/>
      <c r="AP69" s="10"/>
      <c r="AQ69" s="10"/>
      <c r="AR69" s="13"/>
      <c r="AS69" s="13"/>
      <c r="AT69" s="9"/>
      <c r="AU69" s="12"/>
      <c r="AV69" s="10"/>
      <c r="AW69" s="10"/>
      <c r="AX69" s="10"/>
      <c r="AY69" s="9"/>
      <c r="AZ69" s="11"/>
      <c r="BA69" s="10"/>
      <c r="BB69" s="9"/>
    </row>
    <row r="70" spans="1:54" ht="15.75" x14ac:dyDescent="0.25">
      <c r="A70" s="23"/>
      <c r="B70" s="22"/>
      <c r="C70" s="21"/>
      <c r="D70" s="20"/>
      <c r="E70" s="19"/>
      <c r="F70" s="2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52"/>
      <c r="AL70" s="9"/>
      <c r="AM70" s="14"/>
      <c r="AN70" s="12"/>
      <c r="AO70" s="10"/>
      <c r="AP70" s="10"/>
      <c r="AQ70" s="10"/>
      <c r="AR70" s="13"/>
      <c r="AS70" s="13"/>
      <c r="AT70" s="9"/>
      <c r="AU70" s="12"/>
      <c r="AV70" s="10"/>
      <c r="AW70" s="10"/>
      <c r="AX70" s="10"/>
      <c r="AY70" s="9"/>
      <c r="AZ70" s="11"/>
      <c r="BA70" s="10"/>
      <c r="BB70" s="9"/>
    </row>
    <row r="71" spans="1:54" ht="15.75" x14ac:dyDescent="0.25">
      <c r="A71" s="23"/>
      <c r="B71" s="22"/>
      <c r="C71" s="21"/>
      <c r="D71" s="20"/>
      <c r="E71" s="1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52"/>
      <c r="AL71" s="9"/>
      <c r="AM71" s="14"/>
      <c r="AN71" s="12"/>
      <c r="AO71" s="10"/>
      <c r="AP71" s="10"/>
      <c r="AQ71" s="10"/>
      <c r="AR71" s="13"/>
      <c r="AS71" s="13"/>
      <c r="AT71" s="9"/>
      <c r="AU71" s="12"/>
      <c r="AV71" s="10"/>
      <c r="AW71" s="10"/>
      <c r="AX71" s="10"/>
      <c r="AY71" s="9"/>
      <c r="AZ71" s="11"/>
      <c r="BA71" s="10"/>
      <c r="BB71" s="9"/>
    </row>
    <row r="72" spans="1:54" x14ac:dyDescent="0.25">
      <c r="A72" s="259" t="s">
        <v>10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 t="s">
        <v>9</v>
      </c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 t="s">
        <v>8</v>
      </c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 t="s">
        <v>7</v>
      </c>
      <c r="AV72" s="259"/>
      <c r="AW72" s="259"/>
      <c r="AX72" s="259"/>
      <c r="AY72" s="259"/>
      <c r="AZ72" s="259"/>
      <c r="BA72" s="259"/>
      <c r="BB72" s="259"/>
    </row>
    <row r="73" spans="1:54" x14ac:dyDescent="0.25">
      <c r="A73" s="217" t="s">
        <v>6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 t="s">
        <v>5</v>
      </c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 t="s">
        <v>4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 t="s">
        <v>3</v>
      </c>
      <c r="AV73" s="217"/>
      <c r="AW73" s="217"/>
      <c r="AX73" s="217"/>
      <c r="AY73" s="217"/>
      <c r="AZ73" s="217"/>
      <c r="BA73" s="217"/>
      <c r="BB73" s="217"/>
    </row>
    <row r="74" spans="1:54" ht="15" customHeight="1" x14ac:dyDescent="0.25">
      <c r="A74" s="215" t="s">
        <v>2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</row>
    <row r="75" spans="1:54" x14ac:dyDescent="0.2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</row>
    <row r="76" spans="1:54" ht="15" customHeight="1" x14ac:dyDescent="0.25">
      <c r="A76" s="223" t="s">
        <v>1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</row>
    <row r="77" spans="1:54" ht="15" customHeight="1" x14ac:dyDescent="0.25">
      <c r="A77" s="223"/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</row>
    <row r="78" spans="1:54" ht="15" customHeight="1" x14ac:dyDescent="0.25"/>
    <row r="79" spans="1:54" ht="15" customHeight="1" x14ac:dyDescent="0.25"/>
    <row r="81" spans="1:54" ht="15" customHeight="1" x14ac:dyDescent="0.25">
      <c r="A81" s="244" t="s">
        <v>57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</row>
    <row r="82" spans="1:54" x14ac:dyDescent="0.25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</row>
    <row r="83" spans="1:54" ht="19.5" thickBot="1" x14ac:dyDescent="0.35">
      <c r="A83" s="225" t="s">
        <v>56</v>
      </c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</row>
    <row r="84" spans="1:54" ht="15" customHeight="1" x14ac:dyDescent="0.25">
      <c r="A84" s="226" t="s">
        <v>55</v>
      </c>
      <c r="B84" s="229" t="s">
        <v>54</v>
      </c>
      <c r="C84" s="199" t="s">
        <v>53</v>
      </c>
      <c r="D84" s="202" t="s">
        <v>52</v>
      </c>
      <c r="E84" s="186" t="s">
        <v>51</v>
      </c>
      <c r="F84" s="189" t="s">
        <v>50</v>
      </c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1"/>
      <c r="AK84" s="195" t="s">
        <v>49</v>
      </c>
      <c r="AL84" s="196"/>
      <c r="AM84" s="232" t="s">
        <v>48</v>
      </c>
      <c r="AN84" s="189" t="s">
        <v>47</v>
      </c>
      <c r="AO84" s="190"/>
      <c r="AP84" s="190"/>
      <c r="AQ84" s="190"/>
      <c r="AR84" s="190"/>
      <c r="AS84" s="190"/>
      <c r="AT84" s="191"/>
      <c r="AU84" s="199" t="s">
        <v>46</v>
      </c>
      <c r="AV84" s="219" t="s">
        <v>45</v>
      </c>
      <c r="AW84" s="220"/>
      <c r="AX84" s="220"/>
      <c r="AY84" s="196"/>
      <c r="AZ84" s="195" t="s">
        <v>44</v>
      </c>
      <c r="BA84" s="220"/>
      <c r="BB84" s="196"/>
    </row>
    <row r="85" spans="1:54" x14ac:dyDescent="0.25">
      <c r="A85" s="227"/>
      <c r="B85" s="230"/>
      <c r="C85" s="200"/>
      <c r="D85" s="203"/>
      <c r="E85" s="187"/>
      <c r="F85" s="192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4"/>
      <c r="AK85" s="197"/>
      <c r="AL85" s="198"/>
      <c r="AM85" s="233"/>
      <c r="AN85" s="192"/>
      <c r="AO85" s="193"/>
      <c r="AP85" s="193"/>
      <c r="AQ85" s="193"/>
      <c r="AR85" s="193"/>
      <c r="AS85" s="193"/>
      <c r="AT85" s="194"/>
      <c r="AU85" s="200"/>
      <c r="AV85" s="221"/>
      <c r="AW85" s="222"/>
      <c r="AX85" s="222"/>
      <c r="AY85" s="198"/>
      <c r="AZ85" s="197"/>
      <c r="BA85" s="222"/>
      <c r="BB85" s="198"/>
    </row>
    <row r="86" spans="1:54" ht="122.25" x14ac:dyDescent="0.25">
      <c r="A86" s="228"/>
      <c r="B86" s="231"/>
      <c r="C86" s="201"/>
      <c r="D86" s="204"/>
      <c r="E86" s="188"/>
      <c r="F86" s="11">
        <v>1</v>
      </c>
      <c r="G86" s="10">
        <v>2</v>
      </c>
      <c r="H86" s="10">
        <v>3</v>
      </c>
      <c r="I86" s="10">
        <v>4</v>
      </c>
      <c r="J86" s="10">
        <v>5</v>
      </c>
      <c r="K86" s="10">
        <v>6</v>
      </c>
      <c r="L86" s="10">
        <v>7</v>
      </c>
      <c r="M86" s="10">
        <v>8</v>
      </c>
      <c r="N86" s="10">
        <v>9</v>
      </c>
      <c r="O86" s="10">
        <v>10</v>
      </c>
      <c r="P86" s="10">
        <v>11</v>
      </c>
      <c r="Q86" s="10">
        <v>12</v>
      </c>
      <c r="R86" s="10">
        <v>13</v>
      </c>
      <c r="S86" s="10">
        <v>14</v>
      </c>
      <c r="T86" s="10">
        <v>15</v>
      </c>
      <c r="U86" s="10">
        <v>16</v>
      </c>
      <c r="V86" s="10">
        <v>17</v>
      </c>
      <c r="W86" s="10">
        <v>18</v>
      </c>
      <c r="X86" s="10">
        <v>19</v>
      </c>
      <c r="Y86" s="10">
        <v>20</v>
      </c>
      <c r="Z86" s="10">
        <v>21</v>
      </c>
      <c r="AA86" s="10">
        <v>22</v>
      </c>
      <c r="AB86" s="10">
        <v>23</v>
      </c>
      <c r="AC86" s="10">
        <v>24</v>
      </c>
      <c r="AD86" s="10">
        <v>25</v>
      </c>
      <c r="AE86" s="10">
        <v>26</v>
      </c>
      <c r="AF86" s="10">
        <v>27</v>
      </c>
      <c r="AG86" s="10">
        <v>28</v>
      </c>
      <c r="AH86" s="10">
        <v>29</v>
      </c>
      <c r="AI86" s="10">
        <v>30</v>
      </c>
      <c r="AJ86" s="13">
        <v>31</v>
      </c>
      <c r="AK86" s="51" t="s">
        <v>43</v>
      </c>
      <c r="AL86" s="50" t="s">
        <v>42</v>
      </c>
      <c r="AM86" s="234"/>
      <c r="AN86" s="49" t="s">
        <v>41</v>
      </c>
      <c r="AO86" s="48" t="s">
        <v>40</v>
      </c>
      <c r="AP86" s="48" t="s">
        <v>39</v>
      </c>
      <c r="AQ86" s="48" t="s">
        <v>38</v>
      </c>
      <c r="AR86" s="47"/>
      <c r="AS86" s="47"/>
      <c r="AT86" s="46" t="s">
        <v>37</v>
      </c>
      <c r="AU86" s="201"/>
      <c r="AV86" s="43" t="s">
        <v>36</v>
      </c>
      <c r="AW86" s="43" t="s">
        <v>35</v>
      </c>
      <c r="AX86" s="20"/>
      <c r="AY86" s="45"/>
      <c r="AZ86" s="44" t="s">
        <v>34</v>
      </c>
      <c r="BA86" s="43" t="s">
        <v>33</v>
      </c>
      <c r="BB86" s="42" t="s">
        <v>32</v>
      </c>
    </row>
    <row r="87" spans="1:54" ht="15.75" x14ac:dyDescent="0.25">
      <c r="A87" s="23"/>
      <c r="B87" s="22" t="s">
        <v>31</v>
      </c>
      <c r="C87" s="41"/>
      <c r="D87" s="40"/>
      <c r="E87" s="19"/>
      <c r="F87" s="26"/>
      <c r="G87" s="25"/>
      <c r="H87" s="28"/>
      <c r="I87" s="26"/>
      <c r="J87" s="26"/>
      <c r="K87" s="26"/>
      <c r="L87" s="26"/>
      <c r="M87" s="26"/>
      <c r="N87" s="25"/>
      <c r="O87" s="28"/>
      <c r="P87" s="26"/>
      <c r="Q87" s="26"/>
      <c r="R87" s="26"/>
      <c r="S87" s="26"/>
      <c r="T87" s="26"/>
      <c r="U87" s="25"/>
      <c r="V87" s="28"/>
      <c r="W87" s="26"/>
      <c r="X87" s="26"/>
      <c r="Y87" s="26"/>
      <c r="Z87" s="26"/>
      <c r="AA87" s="26"/>
      <c r="AB87" s="25"/>
      <c r="AC87" s="28"/>
      <c r="AD87" s="26"/>
      <c r="AE87" s="26"/>
      <c r="AF87" s="26"/>
      <c r="AG87" s="26"/>
      <c r="AH87" s="26"/>
      <c r="AI87" s="25"/>
      <c r="AJ87" s="26"/>
      <c r="AK87" s="15"/>
      <c r="AL87" s="35"/>
      <c r="AM87" s="39"/>
      <c r="AN87" s="38"/>
      <c r="AO87" s="36"/>
      <c r="AP87" s="36"/>
      <c r="AQ87" s="36"/>
      <c r="AR87" s="37"/>
      <c r="AS87" s="37"/>
      <c r="AT87" s="35"/>
      <c r="AU87" s="15"/>
      <c r="AV87" s="36"/>
      <c r="AW87" s="36"/>
      <c r="AX87" s="36"/>
      <c r="AY87" s="35"/>
      <c r="AZ87" s="34"/>
      <c r="BA87" s="33"/>
      <c r="BB87" s="32"/>
    </row>
    <row r="88" spans="1:54" ht="16.5" thickBot="1" x14ac:dyDescent="0.3">
      <c r="A88" s="23">
        <v>1</v>
      </c>
      <c r="B88" s="22" t="s">
        <v>30</v>
      </c>
      <c r="C88" s="21"/>
      <c r="D88" s="20"/>
      <c r="E88" s="19"/>
      <c r="F88" s="31">
        <v>4</v>
      </c>
      <c r="G88" s="25">
        <v>8</v>
      </c>
      <c r="H88" s="25" t="s">
        <v>19</v>
      </c>
      <c r="I88" s="27">
        <v>12</v>
      </c>
      <c r="J88" s="26">
        <v>4</v>
      </c>
      <c r="K88" s="26">
        <v>8</v>
      </c>
      <c r="L88" s="26" t="s">
        <v>19</v>
      </c>
      <c r="M88" s="27">
        <v>12</v>
      </c>
      <c r="N88" s="25">
        <v>4</v>
      </c>
      <c r="O88" s="25">
        <v>8</v>
      </c>
      <c r="P88" s="26" t="s">
        <v>19</v>
      </c>
      <c r="Q88" s="27">
        <v>12</v>
      </c>
      <c r="R88" s="26">
        <v>4</v>
      </c>
      <c r="S88" s="26">
        <v>8</v>
      </c>
      <c r="T88" s="26" t="s">
        <v>19</v>
      </c>
      <c r="U88" s="28">
        <v>12</v>
      </c>
      <c r="V88" s="25">
        <v>4</v>
      </c>
      <c r="W88" s="26">
        <v>8</v>
      </c>
      <c r="X88" s="26" t="s">
        <v>19</v>
      </c>
      <c r="Y88" s="27">
        <v>12</v>
      </c>
      <c r="Z88" s="26">
        <v>4</v>
      </c>
      <c r="AA88" s="26">
        <v>8</v>
      </c>
      <c r="AB88" s="25" t="s">
        <v>19</v>
      </c>
      <c r="AC88" s="28">
        <v>12</v>
      </c>
      <c r="AD88" s="26">
        <v>4</v>
      </c>
      <c r="AE88" s="26">
        <v>8</v>
      </c>
      <c r="AF88" s="26" t="s">
        <v>19</v>
      </c>
      <c r="AG88" s="27">
        <v>12</v>
      </c>
      <c r="AH88" s="26">
        <v>4</v>
      </c>
      <c r="AI88" s="25">
        <v>8</v>
      </c>
      <c r="AJ88" s="16"/>
      <c r="AK88" s="15">
        <f t="shared" ref="AK88:AK101" si="17">COUNT(F88:AJ88)</f>
        <v>23</v>
      </c>
      <c r="AL88" s="9"/>
      <c r="AM88" s="14"/>
      <c r="AN88" s="12"/>
      <c r="AO88" s="10"/>
      <c r="AP88" s="10"/>
      <c r="AQ88" s="10"/>
      <c r="AR88" s="13"/>
      <c r="AS88" s="13"/>
      <c r="AT88" s="9"/>
      <c r="AU88" s="12"/>
      <c r="AV88" s="10"/>
      <c r="AW88" s="10"/>
      <c r="AX88" s="10"/>
      <c r="AY88" s="9"/>
      <c r="AZ88" s="11"/>
      <c r="BA88" s="10"/>
      <c r="BB88" s="9"/>
    </row>
    <row r="89" spans="1:54" ht="15.75" x14ac:dyDescent="0.25">
      <c r="A89" s="23">
        <v>2</v>
      </c>
      <c r="B89" s="22" t="s">
        <v>29</v>
      </c>
      <c r="C89" s="21"/>
      <c r="D89" s="20"/>
      <c r="E89" s="19"/>
      <c r="F89" s="26">
        <v>12</v>
      </c>
      <c r="G89" s="25">
        <v>4</v>
      </c>
      <c r="H89" s="25">
        <v>8</v>
      </c>
      <c r="I89" s="26" t="s">
        <v>19</v>
      </c>
      <c r="J89" s="26">
        <v>12</v>
      </c>
      <c r="K89" s="26">
        <v>4</v>
      </c>
      <c r="L89" s="26">
        <v>8</v>
      </c>
      <c r="M89" s="26" t="s">
        <v>19</v>
      </c>
      <c r="N89" s="25">
        <v>12</v>
      </c>
      <c r="O89" s="17">
        <v>4</v>
      </c>
      <c r="P89" s="18">
        <v>8</v>
      </c>
      <c r="Q89" s="26" t="s">
        <v>19</v>
      </c>
      <c r="R89" s="26">
        <v>12</v>
      </c>
      <c r="S89" s="26">
        <v>4</v>
      </c>
      <c r="T89" s="26">
        <v>8</v>
      </c>
      <c r="U89" s="25" t="s">
        <v>19</v>
      </c>
      <c r="V89" s="25">
        <v>12</v>
      </c>
      <c r="W89" s="26">
        <v>4</v>
      </c>
      <c r="X89" s="26">
        <v>8</v>
      </c>
      <c r="Y89" s="26" t="s">
        <v>19</v>
      </c>
      <c r="Z89" s="26">
        <v>12</v>
      </c>
      <c r="AA89" s="26">
        <v>4</v>
      </c>
      <c r="AB89" s="25">
        <v>8</v>
      </c>
      <c r="AC89" s="25" t="s">
        <v>19</v>
      </c>
      <c r="AD89" s="26">
        <v>12</v>
      </c>
      <c r="AE89" s="26">
        <v>4</v>
      </c>
      <c r="AF89" s="26">
        <v>8</v>
      </c>
      <c r="AG89" s="26" t="s">
        <v>19</v>
      </c>
      <c r="AH89" s="26">
        <v>12</v>
      </c>
      <c r="AI89" s="25">
        <v>4</v>
      </c>
      <c r="AJ89" s="16"/>
      <c r="AK89" s="15">
        <f t="shared" si="17"/>
        <v>23</v>
      </c>
      <c r="AL89" s="9"/>
      <c r="AM89" s="14"/>
      <c r="AN89" s="12"/>
      <c r="AO89" s="10"/>
      <c r="AP89" s="10"/>
      <c r="AQ89" s="10"/>
      <c r="AR89" s="13"/>
      <c r="AS89" s="13"/>
      <c r="AT89" s="9"/>
      <c r="AU89" s="12"/>
      <c r="AV89" s="10"/>
      <c r="AW89" s="10"/>
      <c r="AX89" s="10"/>
      <c r="AY89" s="9"/>
      <c r="AZ89" s="11"/>
      <c r="BA89" s="10"/>
      <c r="BB89" s="9"/>
    </row>
    <row r="90" spans="1:54" ht="15.75" x14ac:dyDescent="0.25">
      <c r="A90" s="23">
        <v>3</v>
      </c>
      <c r="B90" s="22" t="s">
        <v>28</v>
      </c>
      <c r="C90" s="21"/>
      <c r="D90" s="20"/>
      <c r="E90" s="19"/>
      <c r="F90" s="26">
        <v>8</v>
      </c>
      <c r="G90" s="25" t="s">
        <v>19</v>
      </c>
      <c r="H90" s="28">
        <v>12</v>
      </c>
      <c r="I90" s="26">
        <v>4</v>
      </c>
      <c r="J90" s="26">
        <v>8</v>
      </c>
      <c r="K90" s="26" t="s">
        <v>19</v>
      </c>
      <c r="L90" s="27">
        <v>12</v>
      </c>
      <c r="M90" s="26">
        <v>4</v>
      </c>
      <c r="N90" s="25">
        <v>8</v>
      </c>
      <c r="O90" s="25" t="s">
        <v>19</v>
      </c>
      <c r="P90" s="27">
        <v>12</v>
      </c>
      <c r="Q90" s="26">
        <v>4</v>
      </c>
      <c r="R90" s="26">
        <v>8</v>
      </c>
      <c r="S90" s="26" t="s">
        <v>19</v>
      </c>
      <c r="T90" s="27">
        <v>12</v>
      </c>
      <c r="U90" s="25">
        <v>4</v>
      </c>
      <c r="V90" s="25">
        <v>8</v>
      </c>
      <c r="W90" s="26" t="s">
        <v>19</v>
      </c>
      <c r="X90" s="27">
        <v>12</v>
      </c>
      <c r="Y90" s="26">
        <v>4</v>
      </c>
      <c r="Z90" s="26">
        <v>8</v>
      </c>
      <c r="AA90" s="26" t="s">
        <v>19</v>
      </c>
      <c r="AB90" s="28">
        <v>12</v>
      </c>
      <c r="AC90" s="25">
        <v>4</v>
      </c>
      <c r="AD90" s="26">
        <v>8</v>
      </c>
      <c r="AE90" s="26" t="s">
        <v>19</v>
      </c>
      <c r="AF90" s="27">
        <v>12</v>
      </c>
      <c r="AG90" s="26">
        <v>4</v>
      </c>
      <c r="AH90" s="26">
        <v>8</v>
      </c>
      <c r="AI90" s="25" t="s">
        <v>19</v>
      </c>
      <c r="AJ90" s="16"/>
      <c r="AK90" s="15">
        <f t="shared" si="17"/>
        <v>22</v>
      </c>
      <c r="AL90" s="9"/>
      <c r="AM90" s="14"/>
      <c r="AN90" s="12"/>
      <c r="AO90" s="10"/>
      <c r="AP90" s="10"/>
      <c r="AQ90" s="10"/>
      <c r="AR90" s="13"/>
      <c r="AS90" s="13"/>
      <c r="AT90" s="9"/>
      <c r="AU90" s="12"/>
      <c r="AV90" s="10"/>
      <c r="AW90" s="10"/>
      <c r="AX90" s="10"/>
      <c r="AY90" s="9"/>
      <c r="AZ90" s="11"/>
      <c r="BA90" s="10"/>
      <c r="BB90" s="9"/>
    </row>
    <row r="91" spans="1:54" ht="15.75" x14ac:dyDescent="0.25">
      <c r="A91" s="23">
        <v>4</v>
      </c>
      <c r="B91" s="22" t="s">
        <v>27</v>
      </c>
      <c r="C91" s="21"/>
      <c r="D91" s="20"/>
      <c r="E91" s="19"/>
      <c r="F91" s="26" t="s">
        <v>19</v>
      </c>
      <c r="G91" s="25">
        <v>12</v>
      </c>
      <c r="H91" s="25">
        <v>4</v>
      </c>
      <c r="I91" s="26">
        <v>8</v>
      </c>
      <c r="J91" s="26" t="s">
        <v>19</v>
      </c>
      <c r="K91" s="26">
        <v>12</v>
      </c>
      <c r="L91" s="26">
        <v>4</v>
      </c>
      <c r="M91" s="26">
        <v>8</v>
      </c>
      <c r="N91" s="25" t="s">
        <v>19</v>
      </c>
      <c r="O91" s="25">
        <v>12</v>
      </c>
      <c r="P91" s="26">
        <v>4</v>
      </c>
      <c r="Q91" s="26">
        <v>8</v>
      </c>
      <c r="R91" s="26" t="s">
        <v>19</v>
      </c>
      <c r="S91" s="26">
        <v>12</v>
      </c>
      <c r="T91" s="26">
        <v>4</v>
      </c>
      <c r="U91" s="25">
        <v>8</v>
      </c>
      <c r="V91" s="25" t="s">
        <v>19</v>
      </c>
      <c r="W91" s="26">
        <v>12</v>
      </c>
      <c r="X91" s="26">
        <v>4</v>
      </c>
      <c r="Y91" s="26">
        <v>8</v>
      </c>
      <c r="Z91" s="26" t="s">
        <v>19</v>
      </c>
      <c r="AA91" s="26">
        <v>12</v>
      </c>
      <c r="AB91" s="25">
        <v>4</v>
      </c>
      <c r="AC91" s="25">
        <v>8</v>
      </c>
      <c r="AD91" s="26" t="s">
        <v>19</v>
      </c>
      <c r="AE91" s="26">
        <v>12</v>
      </c>
      <c r="AF91" s="26">
        <v>4</v>
      </c>
      <c r="AG91" s="26">
        <v>8</v>
      </c>
      <c r="AH91" s="26" t="s">
        <v>19</v>
      </c>
      <c r="AI91" s="25">
        <v>12</v>
      </c>
      <c r="AJ91" s="16"/>
      <c r="AK91" s="15">
        <f t="shared" si="17"/>
        <v>22</v>
      </c>
      <c r="AL91" s="9"/>
      <c r="AM91" s="14"/>
      <c r="AN91" s="12"/>
      <c r="AO91" s="10"/>
      <c r="AP91" s="10"/>
      <c r="AQ91" s="10"/>
      <c r="AR91" s="13"/>
      <c r="AS91" s="13"/>
      <c r="AT91" s="9"/>
      <c r="AU91" s="12"/>
      <c r="AV91" s="10"/>
      <c r="AW91" s="10"/>
      <c r="AX91" s="10"/>
      <c r="AY91" s="9"/>
      <c r="AZ91" s="11"/>
      <c r="BA91" s="10"/>
      <c r="BB91" s="9"/>
    </row>
    <row r="92" spans="1:54" ht="16.5" thickBot="1" x14ac:dyDescent="0.3">
      <c r="A92" s="23">
        <v>5</v>
      </c>
      <c r="B92" s="22" t="s">
        <v>26</v>
      </c>
      <c r="C92" s="21"/>
      <c r="D92" s="20"/>
      <c r="E92" s="19"/>
      <c r="F92" s="31">
        <v>4</v>
      </c>
      <c r="G92" s="25">
        <v>8</v>
      </c>
      <c r="H92" s="25" t="s">
        <v>19</v>
      </c>
      <c r="I92" s="27">
        <v>12</v>
      </c>
      <c r="J92" s="26">
        <v>4</v>
      </c>
      <c r="K92" s="26">
        <v>8</v>
      </c>
      <c r="L92" s="26" t="s">
        <v>19</v>
      </c>
      <c r="M92" s="27">
        <v>12</v>
      </c>
      <c r="N92" s="25">
        <v>4</v>
      </c>
      <c r="O92" s="25">
        <v>8</v>
      </c>
      <c r="P92" s="26" t="s">
        <v>19</v>
      </c>
      <c r="Q92" s="27">
        <v>12</v>
      </c>
      <c r="R92" s="26">
        <v>4</v>
      </c>
      <c r="S92" s="26">
        <v>8</v>
      </c>
      <c r="T92" s="26" t="s">
        <v>19</v>
      </c>
      <c r="U92" s="28">
        <v>12</v>
      </c>
      <c r="V92" s="25">
        <v>4</v>
      </c>
      <c r="W92" s="26">
        <v>8</v>
      </c>
      <c r="X92" s="26" t="s">
        <v>19</v>
      </c>
      <c r="Y92" s="27">
        <v>12</v>
      </c>
      <c r="Z92" s="26">
        <v>4</v>
      </c>
      <c r="AA92" s="26">
        <v>8</v>
      </c>
      <c r="AB92" s="25" t="s">
        <v>19</v>
      </c>
      <c r="AC92" s="28">
        <v>12</v>
      </c>
      <c r="AD92" s="26">
        <v>4</v>
      </c>
      <c r="AE92" s="26">
        <v>8</v>
      </c>
      <c r="AF92" s="26" t="s">
        <v>19</v>
      </c>
      <c r="AG92" s="27">
        <v>12</v>
      </c>
      <c r="AH92" s="26">
        <v>4</v>
      </c>
      <c r="AI92" s="25">
        <v>8</v>
      </c>
      <c r="AJ92" s="26"/>
      <c r="AK92" s="15">
        <f t="shared" si="17"/>
        <v>23</v>
      </c>
      <c r="AL92" s="9"/>
      <c r="AM92" s="14"/>
      <c r="AN92" s="12"/>
      <c r="AO92" s="10"/>
      <c r="AP92" s="10"/>
      <c r="AQ92" s="10"/>
      <c r="AR92" s="13"/>
      <c r="AS92" s="13"/>
      <c r="AT92" s="9"/>
      <c r="AU92" s="12"/>
      <c r="AV92" s="10"/>
      <c r="AW92" s="10"/>
      <c r="AX92" s="10"/>
      <c r="AY92" s="9"/>
      <c r="AZ92" s="11"/>
      <c r="BA92" s="10"/>
      <c r="BB92" s="9"/>
    </row>
    <row r="93" spans="1:54" ht="15.75" x14ac:dyDescent="0.25">
      <c r="A93" s="23">
        <v>6</v>
      </c>
      <c r="B93" s="22" t="s">
        <v>20</v>
      </c>
      <c r="C93" s="21"/>
      <c r="D93" s="20"/>
      <c r="E93" s="30"/>
      <c r="F93" s="26">
        <v>12</v>
      </c>
      <c r="G93" s="25">
        <v>4</v>
      </c>
      <c r="H93" s="25">
        <v>8</v>
      </c>
      <c r="I93" s="26" t="s">
        <v>19</v>
      </c>
      <c r="J93" s="26">
        <v>12</v>
      </c>
      <c r="K93" s="26">
        <v>4</v>
      </c>
      <c r="L93" s="26">
        <v>8</v>
      </c>
      <c r="M93" s="26" t="s">
        <v>19</v>
      </c>
      <c r="N93" s="25">
        <v>12</v>
      </c>
      <c r="O93" s="25"/>
      <c r="P93" s="26"/>
      <c r="Q93" s="26"/>
      <c r="R93" s="18"/>
      <c r="S93" s="18"/>
      <c r="T93" s="18"/>
      <c r="U93" s="17"/>
      <c r="V93" s="17"/>
      <c r="W93" s="18"/>
      <c r="X93" s="18"/>
      <c r="Y93" s="18"/>
      <c r="Z93" s="18"/>
      <c r="AA93" s="18"/>
      <c r="AB93" s="17"/>
      <c r="AC93" s="17"/>
      <c r="AD93" s="18"/>
      <c r="AE93" s="18"/>
      <c r="AF93" s="18"/>
      <c r="AG93" s="18"/>
      <c r="AH93" s="18"/>
      <c r="AI93" s="17"/>
      <c r="AJ93" s="29"/>
      <c r="AK93" s="15">
        <f t="shared" si="17"/>
        <v>7</v>
      </c>
      <c r="AL93" s="9"/>
      <c r="AM93" s="14"/>
      <c r="AN93" s="12"/>
      <c r="AO93" s="10"/>
      <c r="AP93" s="10"/>
      <c r="AQ93" s="10"/>
      <c r="AR93" s="13"/>
      <c r="AS93" s="13"/>
      <c r="AT93" s="9"/>
      <c r="AU93" s="12"/>
      <c r="AV93" s="10"/>
      <c r="AW93" s="10"/>
      <c r="AX93" s="10"/>
      <c r="AY93" s="9"/>
      <c r="AZ93" s="11"/>
      <c r="BA93" s="10"/>
      <c r="BB93" s="9"/>
    </row>
    <row r="94" spans="1:54" ht="15.75" x14ac:dyDescent="0.25">
      <c r="A94" s="23">
        <v>7</v>
      </c>
      <c r="B94" s="22" t="s">
        <v>25</v>
      </c>
      <c r="C94" s="21"/>
      <c r="D94" s="20"/>
      <c r="E94" s="19"/>
      <c r="F94" s="26">
        <v>8</v>
      </c>
      <c r="G94" s="25" t="s">
        <v>19</v>
      </c>
      <c r="H94" s="28">
        <v>12</v>
      </c>
      <c r="I94" s="26">
        <v>4</v>
      </c>
      <c r="J94" s="26">
        <v>8</v>
      </c>
      <c r="K94" s="26" t="s">
        <v>19</v>
      </c>
      <c r="L94" s="27">
        <v>12</v>
      </c>
      <c r="M94" s="26">
        <v>4</v>
      </c>
      <c r="N94" s="25">
        <v>8</v>
      </c>
      <c r="O94" s="25" t="s">
        <v>19</v>
      </c>
      <c r="P94" s="27">
        <v>12</v>
      </c>
      <c r="Q94" s="26">
        <v>4</v>
      </c>
      <c r="R94" s="26">
        <v>8</v>
      </c>
      <c r="S94" s="26" t="s">
        <v>19</v>
      </c>
      <c r="T94" s="27">
        <v>12</v>
      </c>
      <c r="U94" s="25">
        <v>4</v>
      </c>
      <c r="V94" s="25">
        <v>8</v>
      </c>
      <c r="W94" s="26" t="s">
        <v>19</v>
      </c>
      <c r="X94" s="27">
        <v>12</v>
      </c>
      <c r="Y94" s="26">
        <v>4</v>
      </c>
      <c r="Z94" s="26">
        <v>8</v>
      </c>
      <c r="AA94" s="26" t="s">
        <v>19</v>
      </c>
      <c r="AB94" s="28">
        <v>12</v>
      </c>
      <c r="AC94" s="25">
        <v>4</v>
      </c>
      <c r="AD94" s="26">
        <v>8</v>
      </c>
      <c r="AE94" s="26" t="s">
        <v>19</v>
      </c>
      <c r="AF94" s="27">
        <v>12</v>
      </c>
      <c r="AG94" s="26">
        <v>4</v>
      </c>
      <c r="AH94" s="26">
        <v>8</v>
      </c>
      <c r="AI94" s="25" t="s">
        <v>19</v>
      </c>
      <c r="AJ94" s="26"/>
      <c r="AK94" s="15">
        <f t="shared" si="17"/>
        <v>22</v>
      </c>
      <c r="AL94" s="9"/>
      <c r="AM94" s="14"/>
      <c r="AN94" s="12"/>
      <c r="AO94" s="10"/>
      <c r="AP94" s="10"/>
      <c r="AQ94" s="10"/>
      <c r="AR94" s="13"/>
      <c r="AS94" s="13"/>
      <c r="AT94" s="9"/>
      <c r="AU94" s="12"/>
      <c r="AV94" s="10"/>
      <c r="AW94" s="10"/>
      <c r="AX94" s="10"/>
      <c r="AY94" s="9"/>
      <c r="AZ94" s="11"/>
      <c r="BA94" s="10"/>
      <c r="BB94" s="9"/>
    </row>
    <row r="95" spans="1:54" ht="15.75" x14ac:dyDescent="0.25">
      <c r="A95" s="23">
        <v>8</v>
      </c>
      <c r="B95" s="22" t="s">
        <v>24</v>
      </c>
      <c r="C95" s="21"/>
      <c r="D95" s="20"/>
      <c r="E95" s="19"/>
      <c r="F95" s="26" t="s">
        <v>19</v>
      </c>
      <c r="G95" s="25">
        <v>12</v>
      </c>
      <c r="H95" s="25">
        <v>4</v>
      </c>
      <c r="I95" s="26">
        <v>8</v>
      </c>
      <c r="J95" s="26" t="s">
        <v>19</v>
      </c>
      <c r="K95" s="26">
        <v>12</v>
      </c>
      <c r="L95" s="26">
        <v>4</v>
      </c>
      <c r="M95" s="26">
        <v>8</v>
      </c>
      <c r="N95" s="25" t="s">
        <v>19</v>
      </c>
      <c r="O95" s="25">
        <v>12</v>
      </c>
      <c r="P95" s="26">
        <v>4</v>
      </c>
      <c r="Q95" s="26">
        <v>8</v>
      </c>
      <c r="R95" s="26" t="s">
        <v>19</v>
      </c>
      <c r="S95" s="26">
        <v>12</v>
      </c>
      <c r="T95" s="26">
        <v>4</v>
      </c>
      <c r="U95" s="25">
        <v>8</v>
      </c>
      <c r="V95" s="25" t="s">
        <v>19</v>
      </c>
      <c r="W95" s="26">
        <v>12</v>
      </c>
      <c r="X95" s="26">
        <v>4</v>
      </c>
      <c r="Y95" s="26">
        <v>8</v>
      </c>
      <c r="Z95" s="26" t="s">
        <v>19</v>
      </c>
      <c r="AA95" s="26">
        <v>12</v>
      </c>
      <c r="AB95" s="25">
        <v>4</v>
      </c>
      <c r="AC95" s="25">
        <v>8</v>
      </c>
      <c r="AD95" s="26" t="s">
        <v>19</v>
      </c>
      <c r="AE95" s="26">
        <v>12</v>
      </c>
      <c r="AF95" s="26">
        <v>4</v>
      </c>
      <c r="AG95" s="26">
        <v>8</v>
      </c>
      <c r="AH95" s="26" t="s">
        <v>19</v>
      </c>
      <c r="AI95" s="25">
        <v>12</v>
      </c>
      <c r="AJ95" s="26"/>
      <c r="AK95" s="15">
        <f t="shared" si="17"/>
        <v>22</v>
      </c>
      <c r="AL95" s="9"/>
      <c r="AM95" s="14"/>
      <c r="AN95" s="12"/>
      <c r="AO95" s="10"/>
      <c r="AP95" s="10"/>
      <c r="AQ95" s="10"/>
      <c r="AR95" s="13"/>
      <c r="AS95" s="13"/>
      <c r="AT95" s="9"/>
      <c r="AU95" s="12"/>
      <c r="AV95" s="10"/>
      <c r="AW95" s="10"/>
      <c r="AX95" s="10"/>
      <c r="AY95" s="9"/>
      <c r="AZ95" s="11"/>
      <c r="BA95" s="10"/>
      <c r="BB95" s="9"/>
    </row>
    <row r="96" spans="1:54" ht="15.75" x14ac:dyDescent="0.25">
      <c r="A96" s="23">
        <v>9</v>
      </c>
      <c r="B96" s="22" t="s">
        <v>23</v>
      </c>
      <c r="C96" s="21"/>
      <c r="D96" s="20"/>
      <c r="E96" s="19"/>
      <c r="F96" s="16"/>
      <c r="G96" s="17"/>
      <c r="H96" s="17"/>
      <c r="I96" s="16"/>
      <c r="J96" s="16"/>
      <c r="K96" s="16"/>
      <c r="L96" s="16"/>
      <c r="M96" s="16"/>
      <c r="N96" s="17"/>
      <c r="O96" s="17">
        <v>4</v>
      </c>
      <c r="P96" s="18">
        <v>8</v>
      </c>
      <c r="Q96" s="26" t="s">
        <v>19</v>
      </c>
      <c r="R96" s="26">
        <v>12</v>
      </c>
      <c r="S96" s="26">
        <v>4</v>
      </c>
      <c r="T96" s="26">
        <v>8</v>
      </c>
      <c r="U96" s="25" t="s">
        <v>19</v>
      </c>
      <c r="V96" s="25">
        <v>12</v>
      </c>
      <c r="W96" s="26">
        <v>4</v>
      </c>
      <c r="X96" s="26">
        <v>8</v>
      </c>
      <c r="Y96" s="26" t="s">
        <v>19</v>
      </c>
      <c r="Z96" s="26">
        <v>12</v>
      </c>
      <c r="AA96" s="26">
        <v>4</v>
      </c>
      <c r="AB96" s="25">
        <v>8</v>
      </c>
      <c r="AC96" s="25" t="s">
        <v>19</v>
      </c>
      <c r="AD96" s="26">
        <v>12</v>
      </c>
      <c r="AE96" s="26">
        <v>4</v>
      </c>
      <c r="AF96" s="26">
        <v>8</v>
      </c>
      <c r="AG96" s="26" t="s">
        <v>19</v>
      </c>
      <c r="AH96" s="26">
        <v>12</v>
      </c>
      <c r="AI96" s="25">
        <v>4</v>
      </c>
      <c r="AJ96" s="16"/>
      <c r="AK96" s="15">
        <f t="shared" si="17"/>
        <v>16</v>
      </c>
      <c r="AL96" s="9"/>
      <c r="AM96" s="14"/>
      <c r="AN96" s="12"/>
      <c r="AO96" s="10"/>
      <c r="AP96" s="10"/>
      <c r="AQ96" s="10"/>
      <c r="AR96" s="13"/>
      <c r="AS96" s="13"/>
      <c r="AT96" s="9"/>
      <c r="AU96" s="12"/>
      <c r="AV96" s="10"/>
      <c r="AW96" s="10"/>
      <c r="AX96" s="10"/>
      <c r="AY96" s="9"/>
      <c r="AZ96" s="11"/>
      <c r="BA96" s="10"/>
      <c r="BB96" s="9"/>
    </row>
    <row r="97" spans="1:54" ht="15.75" x14ac:dyDescent="0.25">
      <c r="A97" s="23"/>
      <c r="B97" s="22" t="s">
        <v>22</v>
      </c>
      <c r="C97" s="21"/>
      <c r="D97" s="20"/>
      <c r="E97" s="19"/>
      <c r="F97" s="16"/>
      <c r="G97" s="17"/>
      <c r="H97" s="17"/>
      <c r="I97" s="16"/>
      <c r="J97" s="16"/>
      <c r="K97" s="16"/>
      <c r="L97" s="16"/>
      <c r="M97" s="16"/>
      <c r="N97" s="17"/>
      <c r="O97" s="17"/>
      <c r="P97" s="16"/>
      <c r="Q97" s="16"/>
      <c r="R97" s="16"/>
      <c r="S97" s="16"/>
      <c r="T97" s="16"/>
      <c r="U97" s="17"/>
      <c r="V97" s="17"/>
      <c r="W97" s="16"/>
      <c r="X97" s="16"/>
      <c r="Y97" s="16"/>
      <c r="Z97" s="16"/>
      <c r="AA97" s="16"/>
      <c r="AB97" s="17"/>
      <c r="AC97" s="17"/>
      <c r="AD97" s="16"/>
      <c r="AE97" s="16"/>
      <c r="AF97" s="16"/>
      <c r="AG97" s="16"/>
      <c r="AH97" s="16"/>
      <c r="AI97" s="17"/>
      <c r="AJ97" s="16"/>
      <c r="AK97" s="15">
        <f t="shared" si="17"/>
        <v>0</v>
      </c>
      <c r="AL97" s="9"/>
      <c r="AM97" s="14"/>
      <c r="AN97" s="12"/>
      <c r="AO97" s="10"/>
      <c r="AP97" s="10"/>
      <c r="AQ97" s="10"/>
      <c r="AR97" s="13"/>
      <c r="AS97" s="13"/>
      <c r="AT97" s="9"/>
      <c r="AU97" s="12"/>
      <c r="AV97" s="10"/>
      <c r="AW97" s="10"/>
      <c r="AX97" s="10"/>
      <c r="AY97" s="9"/>
      <c r="AZ97" s="11"/>
      <c r="BA97" s="10"/>
      <c r="BB97" s="9"/>
    </row>
    <row r="98" spans="1:54" ht="15.75" x14ac:dyDescent="0.25">
      <c r="A98" s="23"/>
      <c r="B98" s="22" t="s">
        <v>21</v>
      </c>
      <c r="C98" s="21"/>
      <c r="D98" s="20"/>
      <c r="E98" s="19"/>
      <c r="F98" s="16"/>
      <c r="G98" s="17"/>
      <c r="H98" s="17"/>
      <c r="I98" s="16"/>
      <c r="J98" s="16"/>
      <c r="K98" s="16"/>
      <c r="L98" s="16"/>
      <c r="M98" s="16"/>
      <c r="N98" s="17"/>
      <c r="O98" s="17"/>
      <c r="P98" s="16"/>
      <c r="Q98" s="16"/>
      <c r="R98" s="16"/>
      <c r="S98" s="16"/>
      <c r="T98" s="16" t="s">
        <v>16</v>
      </c>
      <c r="U98" s="17" t="s">
        <v>15</v>
      </c>
      <c r="V98" s="17" t="s">
        <v>14</v>
      </c>
      <c r="W98" s="16" t="s">
        <v>13</v>
      </c>
      <c r="X98" s="16" t="s">
        <v>12</v>
      </c>
      <c r="Y98" s="18" t="s">
        <v>11</v>
      </c>
      <c r="Z98" s="16">
        <v>8</v>
      </c>
      <c r="AA98" s="16">
        <v>8</v>
      </c>
      <c r="AB98" s="17"/>
      <c r="AC98" s="17"/>
      <c r="AD98" s="16">
        <v>8</v>
      </c>
      <c r="AE98" s="16">
        <v>8</v>
      </c>
      <c r="AF98" s="16">
        <v>8</v>
      </c>
      <c r="AG98" s="16">
        <v>8</v>
      </c>
      <c r="AH98" s="16">
        <v>8</v>
      </c>
      <c r="AI98" s="17"/>
      <c r="AJ98" s="16"/>
      <c r="AK98" s="15">
        <f t="shared" si="17"/>
        <v>7</v>
      </c>
      <c r="AL98" s="9"/>
      <c r="AM98" s="14"/>
      <c r="AN98" s="12"/>
      <c r="AO98" s="10"/>
      <c r="AP98" s="10"/>
      <c r="AQ98" s="10"/>
      <c r="AR98" s="13"/>
      <c r="AS98" s="13"/>
      <c r="AT98" s="9"/>
      <c r="AU98" s="12"/>
      <c r="AV98" s="10"/>
      <c r="AW98" s="10"/>
      <c r="AX98" s="10"/>
      <c r="AY98" s="9"/>
      <c r="AZ98" s="11"/>
      <c r="BA98" s="10"/>
      <c r="BB98" s="9"/>
    </row>
    <row r="99" spans="1:54" ht="15.75" x14ac:dyDescent="0.25">
      <c r="A99" s="23"/>
      <c r="B99" s="22" t="s">
        <v>20</v>
      </c>
      <c r="C99" s="21"/>
      <c r="D99" s="20"/>
      <c r="E99" s="19"/>
      <c r="F99" s="26">
        <v>12</v>
      </c>
      <c r="G99" s="25">
        <v>4</v>
      </c>
      <c r="H99" s="25">
        <v>8</v>
      </c>
      <c r="I99" s="26" t="s">
        <v>19</v>
      </c>
      <c r="J99" s="26">
        <v>12</v>
      </c>
      <c r="K99" s="26">
        <v>4</v>
      </c>
      <c r="L99" s="26">
        <v>8</v>
      </c>
      <c r="M99" s="26" t="s">
        <v>19</v>
      </c>
      <c r="N99" s="25">
        <v>12</v>
      </c>
      <c r="O99" s="17" t="s">
        <v>19</v>
      </c>
      <c r="P99" s="16" t="s">
        <v>16</v>
      </c>
      <c r="Q99" s="16" t="s">
        <v>15</v>
      </c>
      <c r="R99" s="16" t="s">
        <v>14</v>
      </c>
      <c r="S99" s="16" t="s">
        <v>13</v>
      </c>
      <c r="T99" s="16" t="s">
        <v>12</v>
      </c>
      <c r="U99" s="17" t="s">
        <v>11</v>
      </c>
      <c r="V99" s="17"/>
      <c r="W99" s="16"/>
      <c r="X99" s="16"/>
      <c r="Y99" s="16"/>
      <c r="Z99" s="16"/>
      <c r="AA99" s="16"/>
      <c r="AB99" s="17"/>
      <c r="AC99" s="17"/>
      <c r="AD99" s="16"/>
      <c r="AE99" s="16"/>
      <c r="AF99" s="16"/>
      <c r="AG99" s="16"/>
      <c r="AH99" s="16"/>
      <c r="AI99" s="17"/>
      <c r="AJ99" s="16"/>
      <c r="AK99" s="15">
        <f t="shared" si="17"/>
        <v>7</v>
      </c>
      <c r="AL99" s="9"/>
      <c r="AM99" s="14"/>
      <c r="AN99" s="12"/>
      <c r="AO99" s="10"/>
      <c r="AP99" s="10"/>
      <c r="AQ99" s="10"/>
      <c r="AR99" s="13"/>
      <c r="AS99" s="13"/>
      <c r="AT99" s="9"/>
      <c r="AU99" s="12"/>
      <c r="AV99" s="10"/>
      <c r="AW99" s="10"/>
      <c r="AX99" s="10"/>
      <c r="AY99" s="9"/>
      <c r="AZ99" s="11"/>
      <c r="BA99" s="10"/>
      <c r="BB99" s="9"/>
    </row>
    <row r="100" spans="1:54" ht="15.75" x14ac:dyDescent="0.25">
      <c r="A100" s="23"/>
      <c r="B100" s="22" t="s">
        <v>18</v>
      </c>
      <c r="C100" s="21"/>
      <c r="D100" s="20"/>
      <c r="E100" s="19"/>
      <c r="F100" s="24"/>
      <c r="G100" s="17"/>
      <c r="H100" s="17"/>
      <c r="I100" s="16"/>
      <c r="J100" s="16"/>
      <c r="K100" s="16"/>
      <c r="L100" s="16"/>
      <c r="M100" s="16"/>
      <c r="N100" s="17"/>
      <c r="O100" s="17"/>
      <c r="P100" s="16"/>
      <c r="Q100" s="16" t="s">
        <v>16</v>
      </c>
      <c r="R100" s="16" t="s">
        <v>15</v>
      </c>
      <c r="S100" s="16" t="s">
        <v>14</v>
      </c>
      <c r="T100" s="16" t="s">
        <v>13</v>
      </c>
      <c r="U100" s="17" t="s">
        <v>12</v>
      </c>
      <c r="V100" s="17" t="s">
        <v>11</v>
      </c>
      <c r="W100" s="16">
        <v>8</v>
      </c>
      <c r="X100" s="16">
        <v>8</v>
      </c>
      <c r="Y100" s="16">
        <v>8</v>
      </c>
      <c r="Z100" s="16">
        <v>8</v>
      </c>
      <c r="AA100" s="16">
        <v>8</v>
      </c>
      <c r="AB100" s="17"/>
      <c r="AC100" s="17"/>
      <c r="AD100" s="16">
        <v>8</v>
      </c>
      <c r="AE100" s="16">
        <v>8</v>
      </c>
      <c r="AF100" s="16">
        <v>8</v>
      </c>
      <c r="AG100" s="16">
        <v>8</v>
      </c>
      <c r="AH100" s="16">
        <v>8</v>
      </c>
      <c r="AI100" s="17"/>
      <c r="AJ100" s="16"/>
      <c r="AK100" s="15">
        <f t="shared" si="17"/>
        <v>10</v>
      </c>
      <c r="AL100" s="9"/>
      <c r="AM100" s="14"/>
      <c r="AN100" s="12"/>
      <c r="AO100" s="10"/>
      <c r="AP100" s="10"/>
      <c r="AQ100" s="10"/>
      <c r="AR100" s="13"/>
      <c r="AS100" s="13"/>
      <c r="AT100" s="9"/>
      <c r="AU100" s="12"/>
      <c r="AV100" s="10"/>
      <c r="AW100" s="10"/>
      <c r="AX100" s="10"/>
      <c r="AY100" s="9"/>
      <c r="AZ100" s="11"/>
      <c r="BA100" s="10"/>
      <c r="BB100" s="9"/>
    </row>
    <row r="101" spans="1:54" ht="15.75" x14ac:dyDescent="0.25">
      <c r="A101" s="23"/>
      <c r="B101" s="22" t="s">
        <v>17</v>
      </c>
      <c r="C101" s="21"/>
      <c r="D101" s="20"/>
      <c r="E101" s="19"/>
      <c r="F101" s="16"/>
      <c r="G101" s="17"/>
      <c r="H101" s="17"/>
      <c r="I101" s="16"/>
      <c r="J101" s="16"/>
      <c r="K101" s="16"/>
      <c r="L101" s="16"/>
      <c r="M101" s="16"/>
      <c r="N101" s="17"/>
      <c r="O101" s="17"/>
      <c r="P101" s="16"/>
      <c r="Q101" s="16"/>
      <c r="R101" s="16" t="s">
        <v>16</v>
      </c>
      <c r="S101" s="16" t="s">
        <v>15</v>
      </c>
      <c r="T101" s="16" t="s">
        <v>14</v>
      </c>
      <c r="U101" s="17" t="s">
        <v>13</v>
      </c>
      <c r="V101" s="17" t="s">
        <v>12</v>
      </c>
      <c r="W101" s="18" t="s">
        <v>11</v>
      </c>
      <c r="X101" s="16">
        <v>8</v>
      </c>
      <c r="Y101" s="16">
        <v>8</v>
      </c>
      <c r="Z101" s="16">
        <v>8</v>
      </c>
      <c r="AA101" s="16">
        <v>8</v>
      </c>
      <c r="AB101" s="17"/>
      <c r="AC101" s="17"/>
      <c r="AD101" s="16">
        <v>8</v>
      </c>
      <c r="AE101" s="16">
        <v>8</v>
      </c>
      <c r="AF101" s="16">
        <v>8</v>
      </c>
      <c r="AG101" s="16">
        <v>8</v>
      </c>
      <c r="AH101" s="16">
        <v>8</v>
      </c>
      <c r="AI101" s="17"/>
      <c r="AJ101" s="16"/>
      <c r="AK101" s="15">
        <f t="shared" si="17"/>
        <v>9</v>
      </c>
      <c r="AL101" s="9"/>
      <c r="AM101" s="14"/>
      <c r="AN101" s="12"/>
      <c r="AO101" s="10"/>
      <c r="AP101" s="10"/>
      <c r="AQ101" s="10"/>
      <c r="AR101" s="13"/>
      <c r="AS101" s="13"/>
      <c r="AT101" s="9"/>
      <c r="AU101" s="12"/>
      <c r="AV101" s="10"/>
      <c r="AW101" s="10"/>
      <c r="AX101" s="10"/>
      <c r="AY101" s="9"/>
      <c r="AZ101" s="11"/>
      <c r="BA101" s="10"/>
      <c r="BB101" s="9"/>
    </row>
    <row r="102" spans="1:54" x14ac:dyDescent="0.25">
      <c r="A102" s="217" t="s">
        <v>10</v>
      </c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 t="s">
        <v>9</v>
      </c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 t="s">
        <v>8</v>
      </c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 t="s">
        <v>7</v>
      </c>
      <c r="AV102" s="217"/>
      <c r="AW102" s="217"/>
      <c r="AX102" s="217"/>
      <c r="AY102" s="217"/>
      <c r="AZ102" s="217"/>
      <c r="BA102" s="217"/>
      <c r="BB102" s="217"/>
    </row>
    <row r="103" spans="1:54" x14ac:dyDescent="0.25">
      <c r="A103" s="217" t="s">
        <v>6</v>
      </c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 t="s">
        <v>5</v>
      </c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 t="s">
        <v>4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 t="s">
        <v>3</v>
      </c>
      <c r="AV103" s="217"/>
      <c r="AW103" s="217"/>
      <c r="AX103" s="217"/>
      <c r="AY103" s="217"/>
      <c r="AZ103" s="217"/>
      <c r="BA103" s="217"/>
      <c r="BB103" s="217"/>
    </row>
    <row r="104" spans="1:54" x14ac:dyDescent="0.25">
      <c r="A104" s="215" t="s">
        <v>2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6"/>
      <c r="AY104" s="216"/>
      <c r="AZ104" s="216"/>
      <c r="BA104" s="216"/>
      <c r="BB104" s="216"/>
    </row>
    <row r="105" spans="1:54" x14ac:dyDescent="0.25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</row>
    <row r="106" spans="1:54" x14ac:dyDescent="0.25">
      <c r="A106" s="223" t="s">
        <v>1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</row>
    <row r="107" spans="1:54" x14ac:dyDescent="0.25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</row>
  </sheetData>
  <mergeCells count="76">
    <mergeCell ref="A106:BB107"/>
    <mergeCell ref="A102:P102"/>
    <mergeCell ref="Q102:AF102"/>
    <mergeCell ref="AG102:AT102"/>
    <mergeCell ref="AU102:BB102"/>
    <mergeCell ref="A103:P103"/>
    <mergeCell ref="Q103:AF103"/>
    <mergeCell ref="AG103:AT103"/>
    <mergeCell ref="AU103:BB103"/>
    <mergeCell ref="A104:BB105"/>
    <mergeCell ref="A74:BB75"/>
    <mergeCell ref="A76:BB77"/>
    <mergeCell ref="A81:BB82"/>
    <mergeCell ref="A83:BB83"/>
    <mergeCell ref="A84:A86"/>
    <mergeCell ref="B84:B86"/>
    <mergeCell ref="C84:C86"/>
    <mergeCell ref="D84:D86"/>
    <mergeCell ref="E84:E86"/>
    <mergeCell ref="F84:AJ85"/>
    <mergeCell ref="AK84:AL85"/>
    <mergeCell ref="AM84:AM86"/>
    <mergeCell ref="A72:P72"/>
    <mergeCell ref="Q72:AF72"/>
    <mergeCell ref="AG72:AT72"/>
    <mergeCell ref="AU72:BB72"/>
    <mergeCell ref="A73:P73"/>
    <mergeCell ref="Q73:AF73"/>
    <mergeCell ref="AG73:AT73"/>
    <mergeCell ref="AU73:BB73"/>
    <mergeCell ref="AN84:AT85"/>
    <mergeCell ref="AU84:AU86"/>
    <mergeCell ref="AV84:AY85"/>
    <mergeCell ref="A1:BB2"/>
    <mergeCell ref="A37:P37"/>
    <mergeCell ref="Q37:AF37"/>
    <mergeCell ref="AG37:AT37"/>
    <mergeCell ref="AU4:AU6"/>
    <mergeCell ref="AV4:AY5"/>
    <mergeCell ref="AU37:BB37"/>
    <mergeCell ref="A4:A6"/>
    <mergeCell ref="B4:B6"/>
    <mergeCell ref="C4:C6"/>
    <mergeCell ref="D4:D6"/>
    <mergeCell ref="E4:E6"/>
    <mergeCell ref="AZ84:BB85"/>
    <mergeCell ref="AZ4:BB5"/>
    <mergeCell ref="A38:P38"/>
    <mergeCell ref="Q38:AF38"/>
    <mergeCell ref="AG38:AT38"/>
    <mergeCell ref="AU38:BB38"/>
    <mergeCell ref="AN4:AT5"/>
    <mergeCell ref="AM4:AM6"/>
    <mergeCell ref="A46:BB47"/>
    <mergeCell ref="AZ54:BB55"/>
    <mergeCell ref="A51:BB52"/>
    <mergeCell ref="A53:BB53"/>
    <mergeCell ref="A54:A56"/>
    <mergeCell ref="B54:B56"/>
    <mergeCell ref="AM54:AM56"/>
    <mergeCell ref="C3:E3"/>
    <mergeCell ref="F3:AJ3"/>
    <mergeCell ref="E54:E56"/>
    <mergeCell ref="F54:AJ55"/>
    <mergeCell ref="AK54:AL55"/>
    <mergeCell ref="C54:C56"/>
    <mergeCell ref="D54:D56"/>
    <mergeCell ref="AK4:AL5"/>
    <mergeCell ref="F4:AJ5"/>
    <mergeCell ref="A44:BB45"/>
    <mergeCell ref="A39:P39"/>
    <mergeCell ref="Q39:AF39"/>
    <mergeCell ref="AG39:BB39"/>
    <mergeCell ref="AN54:AT55"/>
    <mergeCell ref="AU54:AU56"/>
    <mergeCell ref="AV54:AY55"/>
  </mergeCells>
  <conditionalFormatting sqref="BG11">
    <cfRule type="cellIs" dxfId="37" priority="44" operator="equal">
      <formula>"В"</formula>
    </cfRule>
  </conditionalFormatting>
  <conditionalFormatting sqref="G7:AI7">
    <cfRule type="cellIs" dxfId="36" priority="43" operator="equal">
      <formula>"В"</formula>
    </cfRule>
  </conditionalFormatting>
  <conditionalFormatting sqref="F7:AJ7">
    <cfRule type="expression" dxfId="35" priority="2">
      <formula>WEEKDAY(F$6,2)&gt;5</formula>
    </cfRule>
    <cfRule type="cellIs" dxfId="34" priority="42" operator="equal">
      <formula>"В"</formula>
    </cfRule>
  </conditionalFormatting>
  <conditionalFormatting sqref="F6:AJ7">
    <cfRule type="expression" dxfId="33" priority="30">
      <formula>NOT(ISNA(VLOOKUP(F$6,ПВ,1,0)))</formula>
    </cfRule>
    <cfRule type="expression" dxfId="32" priority="31">
      <formula>NOT(ISNA(VLOOKUP(F$6,ПВ,1,0)))</formula>
    </cfRule>
    <cfRule type="expression" dxfId="31" priority="32">
      <formula>NOT(ISNA(VLOOKUP(F$6,ПВ,1,0)))</formula>
    </cfRule>
    <cfRule type="expression" dxfId="30" priority="33">
      <formula>WEEKDAY(F$6,2)&gt;5</formula>
    </cfRule>
    <cfRule type="expression" dxfId="29" priority="37">
      <formula>WEEKDAY(F$6,2)&gt;5</formula>
    </cfRule>
    <cfRule type="expression" dxfId="28" priority="41">
      <formula>WEEKDAY(F$6,2)&gt;5</formula>
    </cfRule>
  </conditionalFormatting>
  <conditionalFormatting sqref="F8:AJ11">
    <cfRule type="cellIs" dxfId="27" priority="28" operator="equal">
      <formula>"в"</formula>
    </cfRule>
    <cfRule type="cellIs" dxfId="26" priority="29" operator="equal">
      <formula>"В"</formula>
    </cfRule>
  </conditionalFormatting>
  <conditionalFormatting sqref="F12:AJ13">
    <cfRule type="cellIs" dxfId="25" priority="26" operator="equal">
      <formula>"в"</formula>
    </cfRule>
    <cfRule type="cellIs" dxfId="24" priority="27" operator="equal">
      <formula>"В"</formula>
    </cfRule>
  </conditionalFormatting>
  <conditionalFormatting sqref="F14:AJ15">
    <cfRule type="cellIs" dxfId="23" priority="24" operator="equal">
      <formula>"в"</formula>
    </cfRule>
    <cfRule type="cellIs" dxfId="22" priority="25" operator="equal">
      <formula>"В"</formula>
    </cfRule>
  </conditionalFormatting>
  <conditionalFormatting sqref="F16:AJ17">
    <cfRule type="cellIs" dxfId="21" priority="22" operator="equal">
      <formula>"в"</formula>
    </cfRule>
    <cfRule type="cellIs" dxfId="20" priority="23" operator="equal">
      <formula>"В"</formula>
    </cfRule>
  </conditionalFormatting>
  <conditionalFormatting sqref="F18:AJ19">
    <cfRule type="cellIs" dxfId="19" priority="20" operator="equal">
      <formula>"в"</formula>
    </cfRule>
    <cfRule type="cellIs" dxfId="18" priority="21" operator="equal">
      <formula>"В"</formula>
    </cfRule>
  </conditionalFormatting>
  <conditionalFormatting sqref="F20:Q22 T20:AJ22">
    <cfRule type="cellIs" dxfId="17" priority="19" operator="equal">
      <formula>"В"</formula>
    </cfRule>
  </conditionalFormatting>
  <conditionalFormatting sqref="F20:Q22 T20:AJ22">
    <cfRule type="expression" dxfId="16" priority="13">
      <formula>NOT(ISNA(VLOOKUP(F$6,ПВ,1,0)))</formula>
    </cfRule>
    <cfRule type="expression" dxfId="15" priority="14">
      <formula>NOT(ISNA(VLOOKUP(F$6,ПВ,1,0)))</formula>
    </cfRule>
    <cfRule type="expression" dxfId="14" priority="15">
      <formula>NOT(ISNA(VLOOKUP(F$6,ПВ,1,0)))</formula>
    </cfRule>
    <cfRule type="expression" dxfId="13" priority="16">
      <formula>WEEKDAY(F$6,2)&gt;5</formula>
    </cfRule>
    <cfRule type="expression" dxfId="12" priority="17">
      <formula>WEEKDAY(F$6,2)&gt;5</formula>
    </cfRule>
    <cfRule type="expression" dxfId="11" priority="18">
      <formula>WEEKDAY(F$6,2)&gt;5</formula>
    </cfRule>
  </conditionalFormatting>
  <conditionalFormatting sqref="R20:S22">
    <cfRule type="cellIs" dxfId="10" priority="12" operator="equal">
      <formula>"В"</formula>
    </cfRule>
  </conditionalFormatting>
  <conditionalFormatting sqref="R20:S22">
    <cfRule type="cellIs" dxfId="9" priority="11" operator="equal">
      <formula>"В"</formula>
    </cfRule>
  </conditionalFormatting>
  <conditionalFormatting sqref="R20:S22">
    <cfRule type="expression" dxfId="8" priority="5">
      <formula>NOT(ISNA(VLOOKUP(R$6,ПВ,1,0)))</formula>
    </cfRule>
    <cfRule type="expression" dxfId="7" priority="6">
      <formula>NOT(ISNA(VLOOKUP(R$6,ПВ,1,0)))</formula>
    </cfRule>
    <cfRule type="expression" dxfId="6" priority="7">
      <formula>NOT(ISNA(VLOOKUP(R$6,ПВ,1,0)))</formula>
    </cfRule>
    <cfRule type="expression" dxfId="5" priority="8">
      <formula>WEEKDAY(R$6,2)&gt;5</formula>
    </cfRule>
    <cfRule type="expression" dxfId="4" priority="9">
      <formula>WEEKDAY(R$6,2)&gt;5</formula>
    </cfRule>
    <cfRule type="expression" dxfId="3" priority="10">
      <formula>WEEKDAY(R$6,2)&gt;5</formula>
    </cfRule>
  </conditionalFormatting>
  <conditionalFormatting sqref="F6:AJ6">
    <cfRule type="expression" dxfId="2" priority="3">
      <formula>WEEKDAY(F$6,2)&gt;5</formula>
    </cfRule>
    <cfRule type="expression" dxfId="1" priority="4">
      <formula>WEEKDAY(F$6,2)&gt;5</formula>
    </cfRule>
  </conditionalFormatting>
  <conditionalFormatting sqref="F20:AJ22">
    <cfRule type="expression" dxfId="0" priority="1">
      <formula>WEEKDAY(F$6,2)&gt;5</formula>
    </cfRule>
  </conditionalFormatting>
  <pageMargins left="0.23622047244094491" right="0.23622047244094491" top="0.35433070866141736" bottom="0.35433070866141736" header="0.11811023622047245" footer="0.19685039370078741"/>
  <pageSetup paperSize="9" scale="10" orientation="landscape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57</xdr:col>
                    <xdr:colOff>0</xdr:colOff>
                    <xdr:row>3</xdr:row>
                    <xdr:rowOff>0</xdr:rowOff>
                  </from>
                  <to>
                    <xdr:col>57</xdr:col>
                    <xdr:colOff>228600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58</xdr:col>
                    <xdr:colOff>19050</xdr:colOff>
                    <xdr:row>3</xdr:row>
                    <xdr:rowOff>19050</xdr:rowOff>
                  </from>
                  <to>
                    <xdr:col>58</xdr:col>
                    <xdr:colOff>247650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10" sqref="B10"/>
    </sheetView>
  </sheetViews>
  <sheetFormatPr defaultRowHeight="15" x14ac:dyDescent="0.25"/>
  <cols>
    <col min="1" max="1" width="6.28515625" style="8" customWidth="1"/>
    <col min="2" max="2" width="19.85546875" style="8" customWidth="1"/>
    <col min="3" max="3" width="9.140625" style="8"/>
    <col min="4" max="4" width="33.85546875" style="8" customWidth="1"/>
    <col min="5" max="16384" width="9.140625" style="8"/>
  </cols>
  <sheetData>
    <row r="1" spans="1:4" ht="15.75" x14ac:dyDescent="0.25">
      <c r="A1" s="20">
        <v>1</v>
      </c>
      <c r="B1" s="111" t="s">
        <v>104</v>
      </c>
      <c r="C1" s="20" t="s">
        <v>94</v>
      </c>
      <c r="D1" s="110" t="s">
        <v>100</v>
      </c>
    </row>
    <row r="2" spans="1:4" ht="15.75" x14ac:dyDescent="0.25">
      <c r="A2" s="20">
        <v>2</v>
      </c>
      <c r="B2" s="111" t="s">
        <v>103</v>
      </c>
      <c r="C2" s="20" t="s">
        <v>94</v>
      </c>
      <c r="D2" s="110" t="s">
        <v>102</v>
      </c>
    </row>
    <row r="3" spans="1:4" ht="15.75" x14ac:dyDescent="0.25">
      <c r="A3" s="20">
        <v>3</v>
      </c>
      <c r="B3" s="111" t="s">
        <v>101</v>
      </c>
      <c r="C3" s="20" t="s">
        <v>94</v>
      </c>
      <c r="D3" s="110" t="s">
        <v>96</v>
      </c>
    </row>
    <row r="4" spans="1:4" ht="15.75" x14ac:dyDescent="0.25">
      <c r="A4" s="20">
        <v>4</v>
      </c>
      <c r="B4" s="111" t="s">
        <v>28</v>
      </c>
      <c r="C4" s="20" t="s">
        <v>94</v>
      </c>
      <c r="D4" s="110" t="s">
        <v>96</v>
      </c>
    </row>
    <row r="5" spans="1:4" ht="15.75" x14ac:dyDescent="0.25">
      <c r="A5" s="20">
        <v>5</v>
      </c>
      <c r="B5" s="111" t="s">
        <v>26</v>
      </c>
      <c r="C5" s="20" t="s">
        <v>94</v>
      </c>
      <c r="D5" s="110" t="s">
        <v>96</v>
      </c>
    </row>
    <row r="6" spans="1:4" ht="15.75" x14ac:dyDescent="0.25">
      <c r="A6" s="20">
        <v>6</v>
      </c>
      <c r="B6" s="111" t="s">
        <v>23</v>
      </c>
      <c r="C6" s="20" t="s">
        <v>94</v>
      </c>
      <c r="D6" s="110" t="s">
        <v>96</v>
      </c>
    </row>
    <row r="7" spans="1:4" ht="15.75" x14ac:dyDescent="0.25">
      <c r="A7" s="20">
        <v>7</v>
      </c>
      <c r="B7" s="111" t="s">
        <v>24</v>
      </c>
      <c r="C7" s="20" t="s">
        <v>94</v>
      </c>
      <c r="D7" s="110" t="s">
        <v>100</v>
      </c>
    </row>
    <row r="8" spans="1:4" ht="15.75" x14ac:dyDescent="0.25">
      <c r="A8" s="20">
        <v>8</v>
      </c>
      <c r="B8" s="111" t="s">
        <v>99</v>
      </c>
      <c r="C8" s="20" t="s">
        <v>94</v>
      </c>
      <c r="D8" s="110" t="s">
        <v>96</v>
      </c>
    </row>
    <row r="9" spans="1:4" ht="15.75" x14ac:dyDescent="0.25">
      <c r="A9" s="20">
        <v>9</v>
      </c>
      <c r="B9" s="111" t="s">
        <v>98</v>
      </c>
      <c r="C9" s="20" t="s">
        <v>94</v>
      </c>
      <c r="D9" s="110" t="s">
        <v>96</v>
      </c>
    </row>
    <row r="10" spans="1:4" ht="15.75" x14ac:dyDescent="0.25">
      <c r="A10" s="20">
        <v>10</v>
      </c>
      <c r="B10" s="111" t="s">
        <v>97</v>
      </c>
      <c r="C10" s="20" t="s">
        <v>94</v>
      </c>
      <c r="D10" s="110" t="s">
        <v>96</v>
      </c>
    </row>
    <row r="11" spans="1:4" ht="15.75" x14ac:dyDescent="0.25">
      <c r="A11" s="20">
        <v>11</v>
      </c>
      <c r="B11" s="111" t="s">
        <v>95</v>
      </c>
      <c r="C11" s="20" t="s">
        <v>94</v>
      </c>
      <c r="D11" s="110" t="s">
        <v>93</v>
      </c>
    </row>
    <row r="12" spans="1:4" ht="15.75" x14ac:dyDescent="0.25">
      <c r="A12" s="20">
        <v>12</v>
      </c>
      <c r="B12" s="111" t="s">
        <v>92</v>
      </c>
      <c r="C12" s="20" t="s">
        <v>90</v>
      </c>
      <c r="D12" s="110" t="s">
        <v>89</v>
      </c>
    </row>
    <row r="13" spans="1:4" ht="15.75" x14ac:dyDescent="0.25">
      <c r="A13" s="20">
        <v>13</v>
      </c>
      <c r="B13" s="111" t="s">
        <v>91</v>
      </c>
      <c r="C13" s="20" t="s">
        <v>90</v>
      </c>
      <c r="D13" s="110" t="s">
        <v>89</v>
      </c>
    </row>
    <row r="14" spans="1:4" ht="15.75" x14ac:dyDescent="0.25">
      <c r="A14" s="20">
        <v>14</v>
      </c>
      <c r="B14" s="111" t="s">
        <v>88</v>
      </c>
      <c r="C14" s="20" t="s">
        <v>81</v>
      </c>
      <c r="D14" s="110" t="s">
        <v>87</v>
      </c>
    </row>
    <row r="15" spans="1:4" ht="15.75" x14ac:dyDescent="0.25">
      <c r="A15" s="20">
        <v>15</v>
      </c>
      <c r="B15" s="111" t="s">
        <v>86</v>
      </c>
      <c r="C15" s="20" t="s">
        <v>81</v>
      </c>
      <c r="D15" s="110" t="s">
        <v>84</v>
      </c>
    </row>
    <row r="16" spans="1:4" ht="15.75" x14ac:dyDescent="0.25">
      <c r="A16" s="20">
        <v>16</v>
      </c>
      <c r="B16" s="111" t="s">
        <v>85</v>
      </c>
      <c r="C16" s="20" t="s">
        <v>81</v>
      </c>
      <c r="D16" s="110" t="s">
        <v>84</v>
      </c>
    </row>
    <row r="17" spans="1:4" ht="15.75" x14ac:dyDescent="0.25">
      <c r="A17" s="20">
        <v>17</v>
      </c>
      <c r="B17" s="111" t="s">
        <v>83</v>
      </c>
      <c r="C17" s="20" t="s">
        <v>81</v>
      </c>
      <c r="D17" s="110" t="s">
        <v>80</v>
      </c>
    </row>
    <row r="18" spans="1:4" ht="15.75" x14ac:dyDescent="0.25">
      <c r="A18" s="20">
        <v>18</v>
      </c>
      <c r="B18" s="111" t="s">
        <v>82</v>
      </c>
      <c r="C18" s="20" t="s">
        <v>81</v>
      </c>
      <c r="D18" s="110" t="s">
        <v>80</v>
      </c>
    </row>
    <row r="19" spans="1:4" ht="15.75" x14ac:dyDescent="0.25">
      <c r="A19" s="20">
        <v>19</v>
      </c>
      <c r="B19" s="111" t="s">
        <v>79</v>
      </c>
      <c r="C19" s="20" t="s">
        <v>78</v>
      </c>
      <c r="D19" s="110" t="s">
        <v>77</v>
      </c>
    </row>
    <row r="20" spans="1:4" ht="15.75" x14ac:dyDescent="0.25">
      <c r="A20" s="20">
        <v>20</v>
      </c>
      <c r="B20" s="111" t="s">
        <v>76</v>
      </c>
      <c r="C20" s="20" t="s">
        <v>59</v>
      </c>
      <c r="D20" s="110" t="s">
        <v>72</v>
      </c>
    </row>
    <row r="21" spans="1:4" ht="15.75" x14ac:dyDescent="0.25">
      <c r="A21" s="20">
        <v>21</v>
      </c>
      <c r="B21" s="111" t="s">
        <v>75</v>
      </c>
      <c r="C21" s="20" t="s">
        <v>59</v>
      </c>
      <c r="D21" s="110" t="s">
        <v>74</v>
      </c>
    </row>
    <row r="22" spans="1:4" ht="15.75" x14ac:dyDescent="0.25">
      <c r="A22" s="20">
        <v>22</v>
      </c>
      <c r="B22" s="111" t="s">
        <v>73</v>
      </c>
      <c r="C22" s="20" t="s">
        <v>59</v>
      </c>
      <c r="D22" s="110" t="s">
        <v>72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40" workbookViewId="0">
      <selection sqref="A1:B32"/>
    </sheetView>
  </sheetViews>
  <sheetFormatPr defaultRowHeight="15" x14ac:dyDescent="0.25"/>
  <cols>
    <col min="1" max="1" width="9.140625" style="8"/>
    <col min="2" max="2" width="25.7109375" style="8" customWidth="1"/>
    <col min="3" max="16384" width="9.140625" style="8"/>
  </cols>
  <sheetData>
    <row r="1" spans="1:2" ht="19.5" thickBot="1" x14ac:dyDescent="0.3">
      <c r="A1" s="115">
        <v>437</v>
      </c>
      <c r="B1" s="114" t="s">
        <v>104</v>
      </c>
    </row>
    <row r="2" spans="1:2" ht="19.5" thickBot="1" x14ac:dyDescent="0.3">
      <c r="A2" s="113">
        <v>1955</v>
      </c>
      <c r="B2" s="112" t="s">
        <v>91</v>
      </c>
    </row>
    <row r="3" spans="1:2" ht="19.5" thickBot="1" x14ac:dyDescent="0.3">
      <c r="A3" s="113">
        <v>155</v>
      </c>
      <c r="B3" s="112" t="s">
        <v>103</v>
      </c>
    </row>
    <row r="4" spans="1:2" ht="19.5" thickBot="1" x14ac:dyDescent="0.3">
      <c r="A4" s="113">
        <v>2171</v>
      </c>
      <c r="B4" s="112" t="s">
        <v>24</v>
      </c>
    </row>
    <row r="5" spans="1:2" ht="19.5" thickBot="1" x14ac:dyDescent="0.3">
      <c r="A5" s="113">
        <v>2117</v>
      </c>
      <c r="B5" s="112" t="s">
        <v>79</v>
      </c>
    </row>
    <row r="6" spans="1:2" ht="19.5" thickBot="1" x14ac:dyDescent="0.3">
      <c r="A6" s="113">
        <v>588</v>
      </c>
      <c r="B6" s="112" t="s">
        <v>85</v>
      </c>
    </row>
    <row r="7" spans="1:2" ht="19.5" thickBot="1" x14ac:dyDescent="0.3">
      <c r="A7" s="113">
        <v>274</v>
      </c>
      <c r="B7" s="112" t="s">
        <v>116</v>
      </c>
    </row>
    <row r="8" spans="1:2" ht="19.5" thickBot="1" x14ac:dyDescent="0.3">
      <c r="A8" s="113">
        <v>3517</v>
      </c>
      <c r="B8" s="112" t="s">
        <v>98</v>
      </c>
    </row>
    <row r="9" spans="1:2" ht="19.5" thickBot="1" x14ac:dyDescent="0.3">
      <c r="A9" s="113">
        <v>3702</v>
      </c>
      <c r="B9" s="112" t="s">
        <v>115</v>
      </c>
    </row>
    <row r="10" spans="1:2" ht="19.5" thickBot="1" x14ac:dyDescent="0.3">
      <c r="A10" s="113">
        <v>1963</v>
      </c>
      <c r="B10" s="112" t="s">
        <v>76</v>
      </c>
    </row>
    <row r="11" spans="1:2" ht="19.5" thickBot="1" x14ac:dyDescent="0.3">
      <c r="A11" s="113">
        <v>1984</v>
      </c>
      <c r="B11" s="112" t="s">
        <v>95</v>
      </c>
    </row>
    <row r="12" spans="1:2" ht="19.5" thickBot="1" x14ac:dyDescent="0.3">
      <c r="A12" s="113">
        <v>3404</v>
      </c>
      <c r="B12" s="112" t="s">
        <v>88</v>
      </c>
    </row>
    <row r="13" spans="1:2" ht="19.5" thickBot="1" x14ac:dyDescent="0.3">
      <c r="A13" s="113">
        <v>2607</v>
      </c>
      <c r="B13" s="112" t="s">
        <v>101</v>
      </c>
    </row>
    <row r="14" spans="1:2" ht="19.5" thickBot="1" x14ac:dyDescent="0.3">
      <c r="A14" s="113">
        <v>582</v>
      </c>
      <c r="B14" s="112" t="s">
        <v>92</v>
      </c>
    </row>
    <row r="15" spans="1:2" ht="19.5" thickBot="1" x14ac:dyDescent="0.3">
      <c r="A15" s="113">
        <v>2448</v>
      </c>
      <c r="B15" s="112" t="s">
        <v>114</v>
      </c>
    </row>
    <row r="16" spans="1:2" ht="19.5" thickBot="1" x14ac:dyDescent="0.3">
      <c r="A16" s="113">
        <v>2564</v>
      </c>
      <c r="B16" s="112" t="s">
        <v>26</v>
      </c>
    </row>
    <row r="17" spans="1:2" ht="19.5" thickBot="1" x14ac:dyDescent="0.3">
      <c r="A17" s="113">
        <v>3695</v>
      </c>
      <c r="B17" s="112" t="s">
        <v>23</v>
      </c>
    </row>
    <row r="18" spans="1:2" ht="19.5" thickBot="1" x14ac:dyDescent="0.3">
      <c r="A18" s="113">
        <v>3769</v>
      </c>
      <c r="B18" s="112" t="s">
        <v>113</v>
      </c>
    </row>
    <row r="19" spans="1:2" ht="19.5" thickBot="1" x14ac:dyDescent="0.3">
      <c r="A19" s="113">
        <v>3720</v>
      </c>
      <c r="B19" s="112" t="s">
        <v>112</v>
      </c>
    </row>
    <row r="20" spans="1:2" ht="19.5" thickBot="1" x14ac:dyDescent="0.3">
      <c r="A20" s="113">
        <v>3585</v>
      </c>
      <c r="B20" s="112" t="s">
        <v>111</v>
      </c>
    </row>
    <row r="21" spans="1:2" ht="19.5" thickBot="1" x14ac:dyDescent="0.3">
      <c r="A21" s="113">
        <v>3824</v>
      </c>
      <c r="B21" s="112" t="s">
        <v>110</v>
      </c>
    </row>
    <row r="22" spans="1:2" ht="19.5" thickBot="1" x14ac:dyDescent="0.3">
      <c r="A22" s="113">
        <v>118</v>
      </c>
      <c r="B22" s="112" t="s">
        <v>109</v>
      </c>
    </row>
    <row r="23" spans="1:2" ht="19.5" thickBot="1" x14ac:dyDescent="0.3">
      <c r="A23" s="113">
        <v>696</v>
      </c>
      <c r="B23" s="112" t="s">
        <v>108</v>
      </c>
    </row>
    <row r="24" spans="1:2" ht="19.5" thickBot="1" x14ac:dyDescent="0.3">
      <c r="A24" s="113">
        <v>1053</v>
      </c>
      <c r="B24" s="112" t="s">
        <v>30</v>
      </c>
    </row>
    <row r="25" spans="1:2" ht="19.5" thickBot="1" x14ac:dyDescent="0.3">
      <c r="A25" s="113">
        <v>933</v>
      </c>
      <c r="B25" s="112" t="s">
        <v>107</v>
      </c>
    </row>
    <row r="26" spans="1:2" ht="19.5" thickBot="1" x14ac:dyDescent="0.3">
      <c r="A26" s="113">
        <v>3031</v>
      </c>
      <c r="B26" s="112" t="s">
        <v>18</v>
      </c>
    </row>
    <row r="27" spans="1:2" ht="19.5" thickBot="1" x14ac:dyDescent="0.3">
      <c r="A27" s="113">
        <v>317</v>
      </c>
      <c r="B27" s="112" t="s">
        <v>29</v>
      </c>
    </row>
    <row r="28" spans="1:2" ht="19.5" thickBot="1" x14ac:dyDescent="0.3">
      <c r="A28" s="113">
        <v>2882</v>
      </c>
      <c r="B28" s="112" t="s">
        <v>28</v>
      </c>
    </row>
    <row r="29" spans="1:2" ht="19.5" thickBot="1" x14ac:dyDescent="0.3">
      <c r="A29" s="113">
        <v>1637</v>
      </c>
      <c r="B29" s="112" t="s">
        <v>17</v>
      </c>
    </row>
    <row r="30" spans="1:2" ht="19.5" thickBot="1" x14ac:dyDescent="0.3">
      <c r="A30" s="113">
        <v>3358</v>
      </c>
      <c r="B30" s="112" t="s">
        <v>106</v>
      </c>
    </row>
    <row r="31" spans="1:2" ht="19.5" thickBot="1" x14ac:dyDescent="0.3">
      <c r="A31" s="113">
        <v>3393</v>
      </c>
      <c r="B31" s="112" t="s">
        <v>27</v>
      </c>
    </row>
    <row r="32" spans="1:2" ht="19.5" thickBot="1" x14ac:dyDescent="0.3">
      <c r="A32" s="113">
        <v>2858</v>
      </c>
      <c r="B32" s="112" t="s">
        <v>105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Лист1</vt:lpstr>
      <vt:lpstr>Лист1 (2)</vt:lpstr>
      <vt:lpstr>Лист2 (2)</vt:lpstr>
      <vt:lpstr>Лист3 (2)</vt:lpstr>
      <vt:lpstr>Лист2</vt:lpstr>
      <vt:lpstr>Лист3</vt:lpstr>
      <vt:lpstr>ПВ</vt:lpstr>
      <vt:lpstr>пд</vt:lpstr>
      <vt:lpstr>пр</vt:lpstr>
      <vt:lpstr>Праздник</vt:lpstr>
      <vt:lpstr>Праздник1</vt:lpstr>
      <vt:lpstr>Праздники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375292783679</dc:creator>
  <cp:lastModifiedBy>375292783679</cp:lastModifiedBy>
  <dcterms:created xsi:type="dcterms:W3CDTF">2022-05-03T10:41:09Z</dcterms:created>
  <dcterms:modified xsi:type="dcterms:W3CDTF">2022-05-07T17:43:22Z</dcterms:modified>
</cp:coreProperties>
</file>