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_muzykin\Downloads\"/>
    </mc:Choice>
  </mc:AlternateContent>
  <xr:revisionPtr revIDLastSave="0" documentId="13_ncr:1_{806E4EC2-E98D-4AAD-8B9F-5BFC63A7ABE3}" xr6:coauthVersionLast="47" xr6:coauthVersionMax="47" xr10:uidLastSave="{00000000-0000-0000-0000-000000000000}"/>
  <bookViews>
    <workbookView xWindow="810" yWindow="-120" windowWidth="37710" windowHeight="16440" xr2:uid="{003F4F6F-C812-46DD-914C-0E7386BDADA8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9" i="1" l="1"/>
  <c r="C21" i="1"/>
  <c r="C12" i="1"/>
  <c r="C20" i="1"/>
  <c r="C14" i="1"/>
  <c r="C15" i="1" s="1"/>
  <c r="C16" i="1" s="1"/>
  <c r="C13" i="1" l="1"/>
  <c r="C24" i="1"/>
  <c r="C26" i="1" s="1"/>
  <c r="C25" i="1" l="1"/>
  <c r="C27" i="1" l="1"/>
  <c r="C28" i="1" s="1"/>
  <c r="C30" i="1" s="1"/>
  <c r="C18" i="1" l="1"/>
  <c r="C17" i="1" l="1"/>
  <c r="C29" i="1" l="1"/>
  <c r="C31" i="1" s="1"/>
</calcChain>
</file>

<file path=xl/sharedStrings.xml><?xml version="1.0" encoding="utf-8"?>
<sst xmlns="http://schemas.openxmlformats.org/spreadsheetml/2006/main" count="37" uniqueCount="35">
  <si>
    <t>основные затраты (Постоянная величина)</t>
  </si>
  <si>
    <t>Дополнительные траты</t>
  </si>
  <si>
    <t>постоянные значения</t>
  </si>
  <si>
    <t>коэф.наценки</t>
  </si>
  <si>
    <t>средняя стоимость заказа</t>
  </si>
  <si>
    <t>средняя стоимость доставки</t>
  </si>
  <si>
    <t>% заложенный на развитие от оборота</t>
  </si>
  <si>
    <t xml:space="preserve">кол-во заказов при данном обороте </t>
  </si>
  <si>
    <t>кол-во возврата в заказах</t>
  </si>
  <si>
    <t>кол-во возврата в сумме</t>
  </si>
  <si>
    <t>сумма расходов на доставку</t>
  </si>
  <si>
    <t>Налог УСН</t>
  </si>
  <si>
    <t>САЛЬДО</t>
  </si>
  <si>
    <t>должно быть 0?????</t>
  </si>
  <si>
    <t>Налог НДС</t>
  </si>
  <si>
    <t>ИСХОДЯ ИЗ ОБЩЕГО ОБОРОТА</t>
  </si>
  <si>
    <t>ОБОРОТ по компании №1</t>
  </si>
  <si>
    <t>ОБОРОТ по компании №2</t>
  </si>
  <si>
    <t xml:space="preserve">Оборот между компаниями №1 и №2 равен соотношению 1:5, т.е. </t>
  </si>
  <si>
    <t>По компании №1 налогооблагаемая база равна 6% от оборота, соответственно налог сотавит</t>
  </si>
  <si>
    <t>По компании №2 уплачивается НДС 20%</t>
  </si>
  <si>
    <t>оборот компаний без НДС</t>
  </si>
  <si>
    <t>план продаж в день</t>
  </si>
  <si>
    <t>Цель данного плана, при всесении дополнительных трат в ячейку С3, данные таблицы пересчитываются, и конечное сальдо при этом должно равняться 0 + переодически будут меняться вводные в серой зоне</t>
  </si>
  <si>
    <t>итого оборот по 2 компаниям с НДС составит</t>
  </si>
  <si>
    <t>затраты при этом составляют БЕЗ НДС</t>
  </si>
  <si>
    <t>стоимость закупки товара чтобы покрыть затраты</t>
  </si>
  <si>
    <t>сумма закупки потрачен.на возврат</t>
  </si>
  <si>
    <t>будем считать что НДС обнуляется при затратах, поэтому в затраты его не заносим</t>
  </si>
  <si>
    <t>сумма всех расходов без НДС</t>
  </si>
  <si>
    <t>Расчет плана продаж по совмещенным компаниям на месяц</t>
  </si>
  <si>
    <r>
      <t xml:space="preserve">стоимость закупки растет пропорционально затратам,т.е. чтобы окупить данные затраты мне нужно купить товар на сумму покрывающие затраты, </t>
    </r>
    <r>
      <rPr>
        <b/>
        <sz val="14"/>
        <color rgb="FFFF0000"/>
        <rFont val="Calibri"/>
        <family val="2"/>
        <charset val="204"/>
        <scheme val="minor"/>
      </rPr>
      <t>НО при этом сумма закупки уменьшается на сумму закупки товара,который пришел с возврата, т.к. он будет реализован в след.месяце</t>
    </r>
  </si>
  <si>
    <t>количество дней в месяце</t>
  </si>
  <si>
    <t>% возврата</t>
  </si>
  <si>
    <t>% на развитие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</si>
</sst>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₽&quot;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8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1" fontId="2" fillId="4" borderId="10" xfId="0" applyNumberFormat="1" applyFont="1" applyFill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4" fontId="0" fillId="7" borderId="20" xfId="0" applyNumberFormat="1" applyFill="1" applyBorder="1" applyAlignment="1">
      <alignment horizontal="center" vertical="center"/>
    </xf>
    <xf numFmtId="164" fontId="0" fillId="7" borderId="21" xfId="0" applyNumberFormat="1" applyFill="1" applyBorder="1" applyAlignment="1">
      <alignment horizontal="center" vertical="center"/>
    </xf>
    <xf numFmtId="164" fontId="5" fillId="7" borderId="21" xfId="0" applyNumberFormat="1" applyFont="1" applyFill="1" applyBorder="1" applyAlignment="1">
      <alignment horizontal="center" vertical="center"/>
    </xf>
    <xf numFmtId="164" fontId="5" fillId="7" borderId="22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164" fontId="1" fillId="7" borderId="1" xfId="0" applyNumberFormat="1" applyFont="1" applyFill="1" applyBorder="1" applyAlignment="1">
      <alignment horizontal="center" vertical="center"/>
    </xf>
    <xf numFmtId="164" fontId="6" fillId="4" borderId="24" xfId="0" applyNumberFormat="1" applyFont="1" applyFill="1" applyBorder="1" applyAlignment="1">
      <alignment horizontal="center" vertical="center" wrapText="1"/>
    </xf>
    <xf numFmtId="164" fontId="6" fillId="4" borderId="25" xfId="0" applyNumberFormat="1" applyFont="1" applyFill="1" applyBorder="1" applyAlignment="1">
      <alignment horizontal="center" vertical="center" wrapText="1"/>
    </xf>
    <xf numFmtId="164" fontId="6" fillId="4" borderId="26" xfId="0" applyNumberFormat="1" applyFont="1" applyFill="1" applyBorder="1" applyAlignment="1">
      <alignment horizontal="center" vertical="center" wrapText="1"/>
    </xf>
    <xf numFmtId="164" fontId="6" fillId="4" borderId="23" xfId="0" applyNumberFormat="1" applyFont="1" applyFill="1" applyBorder="1" applyAlignment="1">
      <alignment horizontal="center" vertical="center" wrapText="1"/>
    </xf>
    <xf numFmtId="164" fontId="6" fillId="4" borderId="0" xfId="0" applyNumberFormat="1" applyFont="1" applyFill="1" applyBorder="1" applyAlignment="1">
      <alignment horizontal="center" vertical="center" wrapText="1"/>
    </xf>
    <xf numFmtId="164" fontId="6" fillId="4" borderId="27" xfId="0" applyNumberFormat="1" applyFont="1" applyFill="1" applyBorder="1" applyAlignment="1">
      <alignment horizontal="center" vertical="center" wrapText="1"/>
    </xf>
    <xf numFmtId="164" fontId="6" fillId="4" borderId="28" xfId="0" applyNumberFormat="1" applyFont="1" applyFill="1" applyBorder="1" applyAlignment="1">
      <alignment horizontal="center" vertical="center" wrapText="1"/>
    </xf>
    <xf numFmtId="164" fontId="6" fillId="4" borderId="29" xfId="0" applyNumberFormat="1" applyFont="1" applyFill="1" applyBorder="1" applyAlignment="1">
      <alignment horizontal="center" vertical="center" wrapText="1"/>
    </xf>
    <xf numFmtId="164" fontId="6" fillId="4" borderId="5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1" fillId="7" borderId="18" xfId="0" applyFont="1" applyFill="1" applyBorder="1" applyAlignment="1">
      <alignment horizontal="center" vertical="center" wrapText="1"/>
    </xf>
    <xf numFmtId="0" fontId="1" fillId="7" borderId="19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7" borderId="24" xfId="0" applyFont="1" applyFill="1" applyBorder="1" applyAlignment="1">
      <alignment horizontal="center" vertical="center" wrapText="1"/>
    </xf>
    <xf numFmtId="0" fontId="1" fillId="7" borderId="25" xfId="0" applyFont="1" applyFill="1" applyBorder="1" applyAlignment="1">
      <alignment horizontal="center" vertical="center" wrapText="1"/>
    </xf>
    <xf numFmtId="0" fontId="1" fillId="7" borderId="26" xfId="0" applyFont="1" applyFill="1" applyBorder="1" applyAlignment="1">
      <alignment horizontal="center" vertical="center" wrapText="1"/>
    </xf>
    <xf numFmtId="0" fontId="1" fillId="7" borderId="23" xfId="0" applyFont="1" applyFill="1" applyBorder="1" applyAlignment="1">
      <alignment horizontal="center" vertical="center" wrapText="1"/>
    </xf>
    <xf numFmtId="0" fontId="1" fillId="7" borderId="0" xfId="0" applyFont="1" applyFill="1" applyBorder="1" applyAlignment="1">
      <alignment horizontal="center" vertical="center" wrapText="1"/>
    </xf>
    <xf numFmtId="0" fontId="1" fillId="7" borderId="27" xfId="0" applyFont="1" applyFill="1" applyBorder="1" applyAlignment="1">
      <alignment horizontal="center" vertical="center" wrapText="1"/>
    </xf>
    <xf numFmtId="0" fontId="1" fillId="7" borderId="2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0" fillId="7" borderId="31" xfId="0" applyFill="1" applyBorder="1" applyAlignment="1">
      <alignment horizontal="center" vertical="center" wrapText="1"/>
    </xf>
    <xf numFmtId="0" fontId="0" fillId="7" borderId="10" xfId="0" applyFill="1" applyBorder="1" applyAlignment="1">
      <alignment horizontal="center" vertical="center" wrapText="1"/>
    </xf>
    <xf numFmtId="0" fontId="5" fillId="7" borderId="31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30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4" fillId="8" borderId="18" xfId="0" applyFont="1" applyFill="1" applyBorder="1" applyAlignment="1">
      <alignment horizontal="center" vertical="center" wrapText="1"/>
    </xf>
    <xf numFmtId="0" fontId="4" fillId="8" borderId="33" xfId="0" applyFont="1" applyFill="1" applyBorder="1" applyAlignment="1">
      <alignment horizontal="center" vertical="center" wrapText="1"/>
    </xf>
    <xf numFmtId="0" fontId="4" fillId="8" borderId="19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" fillId="6" borderId="18" xfId="0" applyFont="1" applyFill="1" applyBorder="1" applyAlignment="1">
      <alignment horizontal="center" vertical="center" wrapText="1"/>
    </xf>
    <xf numFmtId="0" fontId="1" fillId="6" borderId="33" xfId="0" applyFont="1" applyFill="1" applyBorder="1" applyAlignment="1">
      <alignment horizontal="center" vertical="center" wrapText="1"/>
    </xf>
    <xf numFmtId="0" fontId="1" fillId="6" borderId="19" xfId="0" applyFont="1" applyFill="1" applyBorder="1" applyAlignment="1">
      <alignment horizontal="center" vertical="center" wrapText="1"/>
    </xf>
    <xf numFmtId="0" fontId="0" fillId="7" borderId="32" xfId="0" applyFill="1" applyBorder="1" applyAlignment="1">
      <alignment horizontal="center" vertical="center" wrapText="1"/>
    </xf>
    <xf numFmtId="0" fontId="0" fillId="7" borderId="9" xfId="0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9" borderId="9" xfId="0" applyNumberFormat="1" applyFont="1" applyFill="1" applyBorder="1" applyAlignment="1">
      <alignment horizontal="center" vertical="center"/>
    </xf>
    <xf numFmtId="164" fontId="2" fillId="9" borderId="14" xfId="0" applyNumberFormat="1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165" fontId="2" fillId="9" borderId="10" xfId="0" applyNumberFormat="1" applyFont="1" applyFill="1" applyBorder="1" applyAlignment="1">
      <alignment horizontal="center" vertical="center"/>
    </xf>
    <xf numFmtId="164" fontId="2" fillId="9" borderId="10" xfId="0" applyNumberFormat="1" applyFont="1" applyFill="1" applyBorder="1" applyAlignment="1">
      <alignment horizontal="center" vertical="center"/>
    </xf>
    <xf numFmtId="9" fontId="2" fillId="9" borderId="10" xfId="0" applyNumberFormat="1" applyFont="1" applyFill="1" applyBorder="1" applyAlignment="1">
      <alignment horizontal="center" vertical="center"/>
    </xf>
    <xf numFmtId="1" fontId="2" fillId="9" borderId="11" xfId="0" applyNumberFormat="1" applyFont="1" applyFill="1" applyBorder="1" applyAlignment="1">
      <alignment horizontal="center" vertical="center"/>
    </xf>
    <xf numFmtId="9" fontId="0" fillId="9" borderId="19" xfId="1" applyFont="1" applyFill="1" applyBorder="1" applyAlignment="1">
      <alignment horizontal="center" vertical="center"/>
    </xf>
    <xf numFmtId="164" fontId="0" fillId="3" borderId="11" xfId="0" applyNumberFormat="1" applyFill="1" applyBorder="1" applyAlignment="1">
      <alignment horizontal="center" vertical="center"/>
    </xf>
    <xf numFmtId="164" fontId="0" fillId="3" borderId="21" xfId="0" applyNumberForma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3343275</xdr:colOff>
      <xdr:row>21</xdr:row>
      <xdr:rowOff>295275</xdr:rowOff>
    </xdr:from>
    <xdr:to>
      <xdr:col>2</xdr:col>
      <xdr:colOff>333375</xdr:colOff>
      <xdr:row>21</xdr:row>
      <xdr:rowOff>295275</xdr:rowOff>
    </xdr:to>
    <xdr:cxnSp macro="">
      <xdr:nvCxnSpPr>
        <xdr:cNvPr id="4" name="Прямая со стрелкой 3">
          <a:extLst>
            <a:ext uri="{FF2B5EF4-FFF2-40B4-BE49-F238E27FC236}">
              <a16:creationId xmlns:a16="http://schemas.microsoft.com/office/drawing/2014/main" id="{7207BA44-5DC7-4FA9-AEA7-EC3AE7740E7D}"/>
            </a:ext>
          </a:extLst>
        </xdr:cNvPr>
        <xdr:cNvCxnSpPr/>
      </xdr:nvCxnSpPr>
      <xdr:spPr>
        <a:xfrm flipV="1">
          <a:off x="4581525" y="4486275"/>
          <a:ext cx="685800" cy="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1DE39-3AF6-4BC4-B807-A00BCAF55FF4}">
  <dimension ref="A1:O31"/>
  <sheetViews>
    <sheetView tabSelected="1" topLeftCell="A13" workbookViewId="0">
      <selection activeCell="C20" sqref="C20"/>
    </sheetView>
  </sheetViews>
  <sheetFormatPr defaultRowHeight="15" x14ac:dyDescent="0.25"/>
  <cols>
    <col min="1" max="1" width="18.5703125" style="2" customWidth="1"/>
    <col min="2" max="2" width="55.42578125" style="2" customWidth="1"/>
    <col min="3" max="3" width="20.5703125" style="3" customWidth="1"/>
    <col min="4" max="4" width="22.28515625" customWidth="1"/>
    <col min="5" max="5" width="10.42578125" bestFit="1" customWidth="1"/>
  </cols>
  <sheetData>
    <row r="1" spans="1:15" ht="72.75" customHeight="1" thickBot="1" x14ac:dyDescent="0.3">
      <c r="A1" s="66" t="s">
        <v>30</v>
      </c>
      <c r="B1" s="67"/>
      <c r="C1" s="68"/>
      <c r="E1" s="51" t="s">
        <v>23</v>
      </c>
      <c r="F1" s="52"/>
      <c r="G1" s="52"/>
      <c r="H1" s="52"/>
      <c r="I1" s="52"/>
      <c r="J1" s="52"/>
      <c r="K1" s="52"/>
      <c r="L1" s="52"/>
      <c r="M1" s="52"/>
      <c r="N1" s="53"/>
    </row>
    <row r="2" spans="1:15" ht="15.75" x14ac:dyDescent="0.25">
      <c r="A2" s="76" t="s">
        <v>0</v>
      </c>
      <c r="B2" s="77"/>
      <c r="C2" s="78">
        <v>30000000</v>
      </c>
      <c r="D2" s="1"/>
      <c r="E2" s="54"/>
      <c r="F2" s="55"/>
      <c r="G2" s="55"/>
      <c r="H2" s="55"/>
      <c r="I2" s="55"/>
      <c r="J2" s="55"/>
      <c r="K2" s="55"/>
      <c r="L2" s="55"/>
      <c r="M2" s="55"/>
      <c r="N2" s="56"/>
    </row>
    <row r="3" spans="1:15" ht="16.5" thickBot="1" x14ac:dyDescent="0.3">
      <c r="A3" s="30" t="s">
        <v>1</v>
      </c>
      <c r="B3" s="31"/>
      <c r="C3" s="79">
        <v>10</v>
      </c>
      <c r="D3" s="1"/>
      <c r="E3" s="54"/>
      <c r="F3" s="55"/>
      <c r="G3" s="55"/>
      <c r="H3" s="55"/>
      <c r="I3" s="55"/>
      <c r="J3" s="55"/>
      <c r="K3" s="55"/>
      <c r="L3" s="55"/>
      <c r="M3" s="55"/>
      <c r="N3" s="56"/>
    </row>
    <row r="4" spans="1:15" ht="15.75" x14ac:dyDescent="0.25">
      <c r="A4" s="32" t="s">
        <v>2</v>
      </c>
      <c r="B4" s="11" t="s">
        <v>32</v>
      </c>
      <c r="C4" s="80">
        <v>30</v>
      </c>
      <c r="E4" s="54"/>
      <c r="F4" s="55"/>
      <c r="G4" s="55"/>
      <c r="H4" s="55"/>
      <c r="I4" s="55"/>
      <c r="J4" s="55"/>
      <c r="K4" s="55"/>
      <c r="L4" s="55"/>
      <c r="M4" s="55"/>
      <c r="N4" s="56"/>
    </row>
    <row r="5" spans="1:15" ht="16.5" thickBot="1" x14ac:dyDescent="0.3">
      <c r="A5" s="33"/>
      <c r="B5" s="9" t="s">
        <v>3</v>
      </c>
      <c r="C5" s="81">
        <v>2.7</v>
      </c>
      <c r="E5" s="57"/>
      <c r="F5" s="58"/>
      <c r="G5" s="58"/>
      <c r="H5" s="58"/>
      <c r="I5" s="58"/>
      <c r="J5" s="58"/>
      <c r="K5" s="58"/>
      <c r="L5" s="58"/>
      <c r="M5" s="58"/>
      <c r="N5" s="59"/>
    </row>
    <row r="6" spans="1:15" ht="15.75" x14ac:dyDescent="0.25">
      <c r="A6" s="33"/>
      <c r="B6" s="9" t="s">
        <v>4</v>
      </c>
      <c r="C6" s="82">
        <v>4500</v>
      </c>
    </row>
    <row r="7" spans="1:15" ht="15.75" x14ac:dyDescent="0.25">
      <c r="A7" s="33"/>
      <c r="B7" s="9" t="s">
        <v>33</v>
      </c>
      <c r="C7" s="83">
        <v>0.2</v>
      </c>
    </row>
    <row r="8" spans="1:15" ht="15.75" x14ac:dyDescent="0.25">
      <c r="A8" s="33"/>
      <c r="B8" s="9" t="s">
        <v>34</v>
      </c>
      <c r="C8" s="83">
        <v>0.05</v>
      </c>
      <c r="E8" s="17"/>
      <c r="F8" s="17"/>
      <c r="G8" s="17"/>
      <c r="H8" s="17"/>
    </row>
    <row r="9" spans="1:15" ht="16.5" thickBot="1" x14ac:dyDescent="0.3">
      <c r="A9" s="33"/>
      <c r="B9" s="9" t="s">
        <v>11</v>
      </c>
      <c r="C9" s="83">
        <v>0.06</v>
      </c>
      <c r="E9" s="17"/>
      <c r="F9" s="17"/>
      <c r="G9" s="17"/>
      <c r="H9" s="17"/>
    </row>
    <row r="10" spans="1:15" ht="15.75" customHeight="1" x14ac:dyDescent="0.25">
      <c r="A10" s="33"/>
      <c r="B10" s="9" t="s">
        <v>14</v>
      </c>
      <c r="C10" s="83">
        <v>0.2</v>
      </c>
      <c r="E10" s="21" t="s">
        <v>31</v>
      </c>
      <c r="F10" s="22"/>
      <c r="G10" s="22"/>
      <c r="H10" s="22"/>
      <c r="I10" s="22"/>
      <c r="J10" s="22"/>
      <c r="K10" s="22"/>
      <c r="L10" s="22"/>
      <c r="M10" s="22"/>
      <c r="N10" s="23"/>
    </row>
    <row r="11" spans="1:15" ht="16.5" thickBot="1" x14ac:dyDescent="0.3">
      <c r="A11" s="34"/>
      <c r="B11" s="12" t="s">
        <v>5</v>
      </c>
      <c r="C11" s="84">
        <v>440</v>
      </c>
      <c r="E11" s="24"/>
      <c r="F11" s="25"/>
      <c r="G11" s="25"/>
      <c r="H11" s="25"/>
      <c r="I11" s="25"/>
      <c r="J11" s="25"/>
      <c r="K11" s="25"/>
      <c r="L11" s="25"/>
      <c r="M11" s="25"/>
      <c r="N11" s="26"/>
    </row>
    <row r="12" spans="1:15" ht="15.75" x14ac:dyDescent="0.25">
      <c r="A12" s="35" t="s">
        <v>26</v>
      </c>
      <c r="B12" s="36"/>
      <c r="C12" s="10">
        <f>C20/C5</f>
        <v>32306709.024337716</v>
      </c>
      <c r="E12" s="24"/>
      <c r="F12" s="25"/>
      <c r="G12" s="25"/>
      <c r="H12" s="25"/>
      <c r="I12" s="25"/>
      <c r="J12" s="25"/>
      <c r="K12" s="25"/>
      <c r="L12" s="25"/>
      <c r="M12" s="25"/>
      <c r="N12" s="26"/>
    </row>
    <row r="13" spans="1:15" ht="15.75" x14ac:dyDescent="0.25">
      <c r="A13" s="37" t="s">
        <v>6</v>
      </c>
      <c r="B13" s="38"/>
      <c r="C13" s="4">
        <f>C20*C8</f>
        <v>4361405.7182855923</v>
      </c>
      <c r="D13" s="1"/>
      <c r="E13" s="24"/>
      <c r="F13" s="25"/>
      <c r="G13" s="25"/>
      <c r="H13" s="25"/>
      <c r="I13" s="25"/>
      <c r="J13" s="25"/>
      <c r="K13" s="25"/>
      <c r="L13" s="25"/>
      <c r="M13" s="25"/>
      <c r="N13" s="26"/>
    </row>
    <row r="14" spans="1:15" ht="15.75" x14ac:dyDescent="0.25">
      <c r="A14" s="37" t="s">
        <v>7</v>
      </c>
      <c r="B14" s="38"/>
      <c r="C14" s="5">
        <f>C20/C6</f>
        <v>19384.025414602631</v>
      </c>
      <c r="D14" s="1"/>
      <c r="E14" s="24"/>
      <c r="F14" s="25"/>
      <c r="G14" s="25"/>
      <c r="H14" s="25"/>
      <c r="I14" s="25"/>
      <c r="J14" s="25"/>
      <c r="K14" s="25"/>
      <c r="L14" s="25"/>
      <c r="M14" s="25"/>
      <c r="N14" s="26"/>
      <c r="O14" s="19"/>
    </row>
    <row r="15" spans="1:15" ht="16.5" thickBot="1" x14ac:dyDescent="0.3">
      <c r="A15" s="41" t="s">
        <v>8</v>
      </c>
      <c r="B15" s="42"/>
      <c r="C15" s="6">
        <f>C14*C7</f>
        <v>3876.8050829205263</v>
      </c>
      <c r="E15" s="27"/>
      <c r="F15" s="28"/>
      <c r="G15" s="28"/>
      <c r="H15" s="28"/>
      <c r="I15" s="28"/>
      <c r="J15" s="28"/>
      <c r="K15" s="28"/>
      <c r="L15" s="28"/>
      <c r="M15" s="28"/>
      <c r="N15" s="29"/>
      <c r="O15" s="19"/>
    </row>
    <row r="16" spans="1:15" ht="15.75" x14ac:dyDescent="0.25">
      <c r="A16" s="41" t="s">
        <v>9</v>
      </c>
      <c r="B16" s="42"/>
      <c r="C16" s="7">
        <f>C15*C6</f>
        <v>17445622.873142369</v>
      </c>
      <c r="D16" s="1"/>
      <c r="E16" s="17"/>
      <c r="F16" s="17"/>
      <c r="G16" s="17"/>
      <c r="H16" s="17"/>
      <c r="I16" s="19"/>
      <c r="J16" s="19"/>
      <c r="K16" s="19"/>
      <c r="L16" s="19"/>
      <c r="M16" s="19"/>
      <c r="N16" s="19"/>
      <c r="O16" s="19"/>
    </row>
    <row r="17" spans="1:15" ht="15" customHeight="1" x14ac:dyDescent="0.25">
      <c r="A17" s="45" t="s">
        <v>27</v>
      </c>
      <c r="B17" s="46"/>
      <c r="C17" s="7">
        <f>C16/C5</f>
        <v>6461341.8048675433</v>
      </c>
      <c r="D17" s="1"/>
      <c r="E17" s="17"/>
      <c r="F17" s="17"/>
      <c r="G17" s="17"/>
      <c r="H17" s="17"/>
      <c r="I17" s="19"/>
      <c r="J17" s="19"/>
      <c r="K17" s="19"/>
      <c r="L17" s="19"/>
      <c r="M17" s="19"/>
      <c r="N17" s="19"/>
      <c r="O17" s="19"/>
    </row>
    <row r="18" spans="1:15" ht="15.75" x14ac:dyDescent="0.25">
      <c r="A18" s="37" t="s">
        <v>10</v>
      </c>
      <c r="B18" s="38"/>
      <c r="C18" s="4">
        <f>C14*C11</f>
        <v>8528971.1824251581</v>
      </c>
      <c r="D18" s="1"/>
      <c r="E18" s="17"/>
      <c r="F18" s="17"/>
      <c r="G18" s="17"/>
      <c r="H18" s="17"/>
    </row>
    <row r="19" spans="1:15" ht="15.75" x14ac:dyDescent="0.25">
      <c r="A19" s="37" t="s">
        <v>29</v>
      </c>
      <c r="B19" s="38"/>
      <c r="C19" s="4">
        <f>C12+C13+C16+C18+C2+C3-C17</f>
        <v>86181376.993323296</v>
      </c>
      <c r="D19" s="1"/>
      <c r="E19" s="18"/>
      <c r="F19" s="18"/>
      <c r="G19" s="18"/>
      <c r="H19" s="18"/>
    </row>
    <row r="20" spans="1:15" ht="15.75" x14ac:dyDescent="0.25">
      <c r="A20" s="43" t="s">
        <v>21</v>
      </c>
      <c r="B20" s="44"/>
      <c r="C20" s="8">
        <f>(C2+C3)/(1-1/C5-C8-C7-C11/C6-C22*C9+C7/C5)</f>
        <v>87228114.365711838</v>
      </c>
      <c r="E20" s="18"/>
      <c r="F20" s="18"/>
      <c r="G20" s="18"/>
      <c r="H20" s="18"/>
    </row>
    <row r="21" spans="1:15" ht="15.75" thickBot="1" x14ac:dyDescent="0.3">
      <c r="A21" s="39" t="s">
        <v>12</v>
      </c>
      <c r="B21" s="40"/>
      <c r="C21" s="86">
        <f>C20-C19</f>
        <v>1046737.3723885417</v>
      </c>
      <c r="D21" t="s">
        <v>13</v>
      </c>
      <c r="E21" s="19"/>
      <c r="F21" s="19"/>
      <c r="G21" s="19"/>
      <c r="H21" s="19"/>
    </row>
    <row r="22" spans="1:15" ht="48" customHeight="1" thickBot="1" x14ac:dyDescent="0.3">
      <c r="A22" s="69" t="s">
        <v>18</v>
      </c>
      <c r="B22" s="70"/>
      <c r="C22" s="85">
        <v>0.2</v>
      </c>
    </row>
    <row r="23" spans="1:15" ht="15.75" thickBot="1" x14ac:dyDescent="0.3">
      <c r="A23" s="71" t="s">
        <v>15</v>
      </c>
      <c r="B23" s="72"/>
      <c r="C23" s="73"/>
    </row>
    <row r="24" spans="1:15" x14ac:dyDescent="0.25">
      <c r="A24" s="74" t="s">
        <v>16</v>
      </c>
      <c r="B24" s="75"/>
      <c r="C24" s="13">
        <f>C20*C22</f>
        <v>17445622.873142369</v>
      </c>
    </row>
    <row r="25" spans="1:15" x14ac:dyDescent="0.25">
      <c r="A25" s="60" t="s">
        <v>17</v>
      </c>
      <c r="B25" s="61"/>
      <c r="C25" s="14">
        <f>C20-C24</f>
        <v>69782491.492569476</v>
      </c>
    </row>
    <row r="26" spans="1:15" x14ac:dyDescent="0.25">
      <c r="A26" s="60" t="s">
        <v>19</v>
      </c>
      <c r="B26" s="61"/>
      <c r="C26" s="87">
        <f>C24*C9</f>
        <v>1046737.3723885422</v>
      </c>
    </row>
    <row r="27" spans="1:15" x14ac:dyDescent="0.25">
      <c r="A27" s="60" t="s">
        <v>20</v>
      </c>
      <c r="B27" s="61"/>
      <c r="C27" s="14">
        <f>C25*C10</f>
        <v>13956498.298513897</v>
      </c>
      <c r="D27" s="49" t="s">
        <v>28</v>
      </c>
      <c r="E27" s="50"/>
      <c r="F27" s="50"/>
      <c r="G27" s="50"/>
      <c r="H27" s="50"/>
      <c r="I27" s="50"/>
      <c r="J27" s="50"/>
      <c r="K27" s="50"/>
    </row>
    <row r="28" spans="1:15" x14ac:dyDescent="0.25">
      <c r="A28" s="62" t="s">
        <v>24</v>
      </c>
      <c r="B28" s="63"/>
      <c r="C28" s="15">
        <f>C25+C24+C27</f>
        <v>101184612.66422573</v>
      </c>
    </row>
    <row r="29" spans="1:15" x14ac:dyDescent="0.25">
      <c r="A29" s="60" t="s">
        <v>25</v>
      </c>
      <c r="B29" s="61"/>
      <c r="C29" s="14">
        <f>C2+C3+C12+C13+C16+C18+C26-C17</f>
        <v>87228114.365711838</v>
      </c>
    </row>
    <row r="30" spans="1:15" ht="15.75" thickBot="1" x14ac:dyDescent="0.3">
      <c r="A30" s="64" t="s">
        <v>22</v>
      </c>
      <c r="B30" s="65"/>
      <c r="C30" s="16">
        <f>C28/C4</f>
        <v>3372820.4221408577</v>
      </c>
    </row>
    <row r="31" spans="1:15" ht="15.75" thickBot="1" x14ac:dyDescent="0.3">
      <c r="A31" s="47" t="s">
        <v>12</v>
      </c>
      <c r="B31" s="48"/>
      <c r="C31" s="20">
        <f>C28-C29-C27</f>
        <v>0</v>
      </c>
      <c r="D31" t="s">
        <v>13</v>
      </c>
    </row>
  </sheetData>
  <mergeCells count="27">
    <mergeCell ref="A31:B31"/>
    <mergeCell ref="D27:K27"/>
    <mergeCell ref="E1:N5"/>
    <mergeCell ref="A26:B26"/>
    <mergeCell ref="A27:B27"/>
    <mergeCell ref="A28:B28"/>
    <mergeCell ref="A29:B29"/>
    <mergeCell ref="A30:B30"/>
    <mergeCell ref="A1:C1"/>
    <mergeCell ref="A22:B22"/>
    <mergeCell ref="A23:C23"/>
    <mergeCell ref="A24:B24"/>
    <mergeCell ref="A25:B25"/>
    <mergeCell ref="A2:B2"/>
    <mergeCell ref="A21:B21"/>
    <mergeCell ref="A15:B15"/>
    <mergeCell ref="A16:B16"/>
    <mergeCell ref="A18:B18"/>
    <mergeCell ref="A19:B19"/>
    <mergeCell ref="A20:B20"/>
    <mergeCell ref="A17:B17"/>
    <mergeCell ref="E10:N15"/>
    <mergeCell ref="A3:B3"/>
    <mergeCell ref="A4:A11"/>
    <mergeCell ref="A12:B12"/>
    <mergeCell ref="A13:B13"/>
    <mergeCell ref="A14:B1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Музыкин Михаил Александрович</cp:lastModifiedBy>
  <dcterms:created xsi:type="dcterms:W3CDTF">2022-05-13T09:09:34Z</dcterms:created>
  <dcterms:modified xsi:type="dcterms:W3CDTF">2022-05-16T14:56:37Z</dcterms:modified>
</cp:coreProperties>
</file>