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080" windowHeight="11295"/>
  </bookViews>
  <sheets>
    <sheet name="Лист1" sheetId="1" r:id="rId1"/>
  </sheets>
  <definedNames>
    <definedName name="_xlnm.Print_Area" localSheetId="0">Лист1!$A$1:$F$2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3" i="1"/>
  <c r="K4" i="1"/>
  <c r="K5" i="1"/>
  <c r="K6" i="1"/>
  <c r="K7" i="1"/>
  <c r="K8" i="1"/>
  <c r="K9" i="1"/>
  <c r="K3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I3" i="1"/>
  <c r="J3" i="1"/>
  <c r="H3" i="1"/>
  <c r="G5" i="1"/>
  <c r="G6" i="1" s="1"/>
  <c r="G7" i="1" s="1"/>
  <c r="G8" i="1" s="1"/>
  <c r="G9" i="1" s="1"/>
  <c r="G4" i="1"/>
</calcChain>
</file>

<file path=xl/sharedStrings.xml><?xml version="1.0" encoding="utf-8"?>
<sst xmlns="http://schemas.openxmlformats.org/spreadsheetml/2006/main" count="29" uniqueCount="11">
  <si>
    <t>№ п/п</t>
  </si>
  <si>
    <t>№ транспорта</t>
  </si>
  <si>
    <t>№ накладной</t>
  </si>
  <si>
    <t>№ вагона</t>
  </si>
  <si>
    <t>Дата погрузки</t>
  </si>
  <si>
    <t>Вес (т)</t>
  </si>
  <si>
    <t>30.04.2022 г.</t>
  </si>
  <si>
    <t>2114/69828</t>
  </si>
  <si>
    <t>Х250322</t>
  </si>
  <si>
    <t>53856548
73114233
50433630
57069221
73114217
73136442</t>
  </si>
  <si>
    <t>64,5
64,6
57,4
55,4
63,5
64,3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</si>
</sst>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zoomScaleNormal="100" zoomScaleSheetLayoutView="100" workbookViewId="0">
      <selection activeCell="M4" sqref="M4"/>
    </sheetView>
  </sheetViews>
  <sheetFormatPr defaultRowHeight="15" x14ac:dyDescent="0.25"/>
  <cols>
    <col min="1" max="1" width="13.42578125" style="5" customWidth="1"/>
    <col min="2" max="5" width="15.7109375" style="5" customWidth="1"/>
    <col min="6" max="6" width="17" style="6" customWidth="1"/>
    <col min="7" max="7" width="9.140625" style="5"/>
    <col min="8" max="8" width="12.140625" style="5" customWidth="1"/>
    <col min="9" max="9" width="13" style="5" customWidth="1"/>
    <col min="10" max="16384" width="9.140625" style="5"/>
  </cols>
  <sheetData>
    <row r="1" spans="1:16" x14ac:dyDescent="0.25">
      <c r="A1" s="7" t="s">
        <v>0</v>
      </c>
      <c r="B1" s="7" t="s">
        <v>4</v>
      </c>
      <c r="C1" s="7" t="s">
        <v>1</v>
      </c>
      <c r="D1" s="7" t="s">
        <v>2</v>
      </c>
      <c r="E1" s="7" t="s">
        <v>3</v>
      </c>
      <c r="F1" s="8" t="s">
        <v>5</v>
      </c>
    </row>
    <row r="2" spans="1:16" ht="90" x14ac:dyDescent="0.25">
      <c r="A2" s="3">
        <v>1</v>
      </c>
      <c r="B2" s="1" t="s">
        <v>6</v>
      </c>
      <c r="C2" s="3" t="s">
        <v>7</v>
      </c>
      <c r="D2" s="3" t="s">
        <v>8</v>
      </c>
      <c r="E2" s="2" t="s">
        <v>9</v>
      </c>
      <c r="F2" s="2" t="s">
        <v>10</v>
      </c>
      <c r="G2"/>
      <c r="H2"/>
      <c r="I2"/>
      <c r="J2"/>
      <c r="K2"/>
      <c r="L2"/>
      <c r="M2"/>
      <c r="N2"/>
      <c r="O2"/>
      <c r="P2"/>
    </row>
    <row r="3" spans="1:16" x14ac:dyDescent="0.25">
      <c r="A3"/>
      <c r="B3"/>
      <c r="C3"/>
      <c r="D3"/>
      <c r="E3"/>
      <c r="F3"/>
      <c r="G3" s="12">
        <v>1</v>
      </c>
      <c r="H3" s="14" t="str">
        <f>VLOOKUP($G3,$A$2:$F$9999,COLUMN(B1),)</f>
        <v>30.04.2022 г.</v>
      </c>
      <c r="I3" s="14" t="str">
        <f t="shared" ref="I3:K3" si="0">VLOOKUP($G3,$A$2:$F$9999,COLUMN(C1),)</f>
        <v>2114/69828</v>
      </c>
      <c r="J3" s="14" t="str">
        <f t="shared" si="0"/>
        <v>Х250322</v>
      </c>
      <c r="K3" s="15" t="str">
        <f>MID(VLOOKUP($G3,$A$2:$F$9999,5,),SEARCH("\",SUBSTITUTE(CHAR(10)&amp;VLOOKUP($G3,$A$2:$F$9999,5,),CHAR(10),"\",ROW(A2)-MATCH($G3,$G$3:$G3,))),8)</f>
        <v>53856548</v>
      </c>
      <c r="L3" s="16" t="str">
        <f>MID(VLOOKUP($G3,$A$2:$F$9999,6,),SEARCH("\",SUBSTITUTE(CHAR(10)&amp;VLOOKUP($G3,$A$2:$F$9999,6,),CHAR(10),"\",ROW(B2)-MATCH($G3,$G$3:$G3,))),4)</f>
        <v>64,5</v>
      </c>
    </row>
    <row r="4" spans="1:16" x14ac:dyDescent="0.25">
      <c r="A4"/>
      <c r="B4"/>
      <c r="C4"/>
      <c r="D4"/>
      <c r="E4"/>
      <c r="F4"/>
      <c r="G4" s="13">
        <f>IF((ROW(A2)-MATCH(G3,G$3:G3,))&lt;(LEN(INDEX(E$2:E$9999,G3))-LEN(SUBSTITUTE(INDEX(E$2:E$9999,G3),CHAR(10),))+1),G3,G3+1)</f>
        <v>1</v>
      </c>
      <c r="H4" s="14" t="str">
        <f t="shared" ref="H4:H9" si="1">VLOOKUP($G4,$A$2:$F$9999,COLUMN(B2),)</f>
        <v>30.04.2022 г.</v>
      </c>
      <c r="I4" s="14" t="str">
        <f t="shared" ref="I4:I9" si="2">VLOOKUP($G4,$A$2:$F$9999,COLUMN(C2),)</f>
        <v>2114/69828</v>
      </c>
      <c r="J4" s="14" t="str">
        <f t="shared" ref="J4:J9" si="3">VLOOKUP($G4,$A$2:$F$9999,COLUMN(D2),)</f>
        <v>Х250322</v>
      </c>
      <c r="K4" s="15" t="str">
        <f>MID(VLOOKUP($G4,$A$2:$F$9999,5,),SEARCH("\",SUBSTITUTE(CHAR(10)&amp;VLOOKUP($G4,$A$2:$F$9999,5,),CHAR(10),"\",ROW(A3)-MATCH($G4,$G$3:$G4,))),8)</f>
        <v>73114233</v>
      </c>
      <c r="L4" s="16" t="str">
        <f>MID(VLOOKUP($G4,$A$2:$F$9999,6,),SEARCH("\",SUBSTITUTE(CHAR(10)&amp;VLOOKUP($G4,$A$2:$F$9999,6,),CHAR(10),"\",ROW(B3)-MATCH($G4,$G$3:$G4,))),4)</f>
        <v>64,6</v>
      </c>
    </row>
    <row r="5" spans="1:16" x14ac:dyDescent="0.25">
      <c r="A5" s="9"/>
      <c r="B5" s="10"/>
      <c r="C5" s="9"/>
      <c r="D5" s="9"/>
      <c r="E5" s="9"/>
      <c r="F5" s="4"/>
      <c r="G5" s="13">
        <f>IF((ROW(A3)-MATCH(G4,G$3:G4,))&lt;(LEN(INDEX(E$2:E$9999,G4))-LEN(SUBSTITUTE(INDEX(E$2:E$9999,G4),CHAR(10),))+1),G4,G4+1)</f>
        <v>1</v>
      </c>
      <c r="H5" s="14" t="str">
        <f t="shared" si="1"/>
        <v>30.04.2022 г.</v>
      </c>
      <c r="I5" s="14" t="str">
        <f t="shared" si="2"/>
        <v>2114/69828</v>
      </c>
      <c r="J5" s="14" t="str">
        <f t="shared" si="3"/>
        <v>Х250322</v>
      </c>
      <c r="K5" s="15" t="str">
        <f>MID(VLOOKUP($G5,$A$2:$F$9999,5,),SEARCH("\",SUBSTITUTE(CHAR(10)&amp;VLOOKUP($G5,$A$2:$F$9999,5,),CHAR(10),"\",ROW(A4)-MATCH($G5,$G$3:$G5,))),8)</f>
        <v>50433630</v>
      </c>
      <c r="L5" s="16" t="str">
        <f>MID(VLOOKUP($G5,$A$2:$F$9999,6,),SEARCH("\",SUBSTITUTE(CHAR(10)&amp;VLOOKUP($G5,$A$2:$F$9999,6,),CHAR(10),"\",ROW(B4)-MATCH($G5,$G$3:$G5,))),4)</f>
        <v>57,4</v>
      </c>
    </row>
    <row r="6" spans="1:16" x14ac:dyDescent="0.25">
      <c r="A6" s="9"/>
      <c r="B6" s="10"/>
      <c r="C6" s="9"/>
      <c r="D6" s="9"/>
      <c r="E6" s="9"/>
      <c r="F6" s="4"/>
      <c r="G6" s="13">
        <f>IF((ROW(A4)-MATCH(G5,G$3:G5,))&lt;(LEN(INDEX(E$2:E$9999,G5))-LEN(SUBSTITUTE(INDEX(E$2:E$9999,G5),CHAR(10),))+1),G5,G5+1)</f>
        <v>1</v>
      </c>
      <c r="H6" s="14" t="str">
        <f t="shared" si="1"/>
        <v>30.04.2022 г.</v>
      </c>
      <c r="I6" s="14" t="str">
        <f t="shared" si="2"/>
        <v>2114/69828</v>
      </c>
      <c r="J6" s="14" t="str">
        <f t="shared" si="3"/>
        <v>Х250322</v>
      </c>
      <c r="K6" s="15" t="str">
        <f>MID(VLOOKUP($G6,$A$2:$F$9999,5,),SEARCH("\",SUBSTITUTE(CHAR(10)&amp;VLOOKUP($G6,$A$2:$F$9999,5,),CHAR(10),"\",ROW(A5)-MATCH($G6,$G$3:$G6,))),8)</f>
        <v>57069221</v>
      </c>
      <c r="L6" s="16" t="str">
        <f>MID(VLOOKUP($G6,$A$2:$F$9999,6,),SEARCH("\",SUBSTITUTE(CHAR(10)&amp;VLOOKUP($G6,$A$2:$F$9999,6,),CHAR(10),"\",ROW(B5)-MATCH($G6,$G$3:$G6,))),4)</f>
        <v>55,4</v>
      </c>
    </row>
    <row r="7" spans="1:16" x14ac:dyDescent="0.25">
      <c r="A7" s="9"/>
      <c r="B7" s="10"/>
      <c r="C7" s="9"/>
      <c r="D7" s="9"/>
      <c r="E7" s="9"/>
      <c r="F7" s="4"/>
      <c r="G7" s="13">
        <f>IF((ROW(A5)-MATCH(G6,G$3:G6,))&lt;(LEN(INDEX(E$2:E$9999,G6))-LEN(SUBSTITUTE(INDEX(E$2:E$9999,G6),CHAR(10),))+1),G6,G6+1)</f>
        <v>1</v>
      </c>
      <c r="H7" s="14" t="str">
        <f t="shared" si="1"/>
        <v>30.04.2022 г.</v>
      </c>
      <c r="I7" s="14" t="str">
        <f t="shared" si="2"/>
        <v>2114/69828</v>
      </c>
      <c r="J7" s="14" t="str">
        <f t="shared" si="3"/>
        <v>Х250322</v>
      </c>
      <c r="K7" s="15" t="str">
        <f>MID(VLOOKUP($G7,$A$2:$F$9999,5,),SEARCH("\",SUBSTITUTE(CHAR(10)&amp;VLOOKUP($G7,$A$2:$F$9999,5,),CHAR(10),"\",ROW(A6)-MATCH($G7,$G$3:$G7,))),8)</f>
        <v>73114217</v>
      </c>
      <c r="L7" s="16" t="str">
        <f>MID(VLOOKUP($G7,$A$2:$F$9999,6,),SEARCH("\",SUBSTITUTE(CHAR(10)&amp;VLOOKUP($G7,$A$2:$F$9999,6,),CHAR(10),"\",ROW(B6)-MATCH($G7,$G$3:$G7,))),4)</f>
        <v>63,5</v>
      </c>
    </row>
    <row r="8" spans="1:16" x14ac:dyDescent="0.25">
      <c r="A8" s="9"/>
      <c r="B8" s="10"/>
      <c r="C8" s="9"/>
      <c r="D8" s="9"/>
      <c r="E8" s="9"/>
      <c r="F8" s="4"/>
      <c r="G8" s="13">
        <f>IF((ROW(A6)-MATCH(G7,G$3:G7,))&lt;(LEN(INDEX(E$2:E$9999,G7))-LEN(SUBSTITUTE(INDEX(E$2:E$9999,G7),CHAR(10),))+1),G7,G7+1)</f>
        <v>1</v>
      </c>
      <c r="H8" s="14" t="str">
        <f t="shared" si="1"/>
        <v>30.04.2022 г.</v>
      </c>
      <c r="I8" s="14" t="str">
        <f t="shared" si="2"/>
        <v>2114/69828</v>
      </c>
      <c r="J8" s="14" t="str">
        <f t="shared" si="3"/>
        <v>Х250322</v>
      </c>
      <c r="K8" s="15" t="str">
        <f>MID(VLOOKUP($G8,$A$2:$F$9999,5,),SEARCH("\",SUBSTITUTE(CHAR(10)&amp;VLOOKUP($G8,$A$2:$F$9999,5,),CHAR(10),"\",ROW(A7)-MATCH($G8,$G$3:$G8,))),8)</f>
        <v>73136442</v>
      </c>
      <c r="L8" s="16" t="str">
        <f>MID(VLOOKUP($G8,$A$2:$F$9999,6,),SEARCH("\",SUBSTITUTE(CHAR(10)&amp;VLOOKUP($G8,$A$2:$F$9999,6,),CHAR(10),"\",ROW(B7)-MATCH($G8,$G$3:$G8,))),4)</f>
        <v>64,3</v>
      </c>
    </row>
    <row r="9" spans="1:16" x14ac:dyDescent="0.25">
      <c r="A9" s="9"/>
      <c r="B9" s="10"/>
      <c r="C9" s="9"/>
      <c r="D9" s="9"/>
      <c r="E9" s="9"/>
      <c r="F9" s="4"/>
      <c r="G9" s="13">
        <f>IF((ROW(A7)-MATCH(G8,G$3:G8,))&lt;(LEN(INDEX(E$2:E$9999,G8))-LEN(SUBSTITUTE(INDEX(E$2:E$9999,G8),CHAR(10),))+1),G8,G8+1)</f>
        <v>2</v>
      </c>
      <c r="H9" s="14" t="e">
        <f t="shared" si="1"/>
        <v>#N/A</v>
      </c>
      <c r="I9" s="14" t="e">
        <f t="shared" si="2"/>
        <v>#N/A</v>
      </c>
      <c r="J9" s="14" t="e">
        <f t="shared" si="3"/>
        <v>#N/A</v>
      </c>
      <c r="K9" s="15" t="e">
        <f>MID(VLOOKUP($G9,$A$2:$F$9999,5,),SEARCH("\",SUBSTITUTE(CHAR(10)&amp;VLOOKUP($G9,$A$2:$F$9999,5,),CHAR(10),"\",ROW(A8)-MATCH($G9,$G$3:$G9,))),8)</f>
        <v>#N/A</v>
      </c>
      <c r="L9" s="16" t="e">
        <f>MID(VLOOKUP($G9,$A$2:$F$9999,6,),SEARCH("\",SUBSTITUTE(CHAR(10)&amp;VLOOKUP($G9,$A$2:$F$9999,6,),CHAR(10),"\",ROW(B8)-MATCH($G9,$G$3:$G9,))),4)</f>
        <v>#N/A</v>
      </c>
    </row>
    <row r="10" spans="1:16" x14ac:dyDescent="0.25">
      <c r="A10" s="9"/>
      <c r="B10" s="10"/>
      <c r="C10" s="9"/>
      <c r="D10" s="9"/>
      <c r="E10" s="9"/>
      <c r="F10" s="4"/>
    </row>
    <row r="11" spans="1:16" x14ac:dyDescent="0.25">
      <c r="A11" s="9"/>
      <c r="B11" s="10"/>
      <c r="C11" s="9"/>
      <c r="D11" s="9"/>
      <c r="E11" s="9"/>
      <c r="F11" s="4"/>
      <c r="G11" s="11">
        <v>1</v>
      </c>
      <c r="H11" s="11" t="s">
        <v>6</v>
      </c>
      <c r="I11" s="11" t="s">
        <v>7</v>
      </c>
      <c r="J11" s="11" t="s">
        <v>8</v>
      </c>
      <c r="K11" s="11">
        <v>53856548</v>
      </c>
      <c r="L11" s="11">
        <v>64.5</v>
      </c>
    </row>
    <row r="12" spans="1:16" x14ac:dyDescent="0.25">
      <c r="A12" s="9"/>
      <c r="B12" s="10"/>
      <c r="C12" s="9"/>
      <c r="D12" s="9"/>
      <c r="E12" s="9"/>
      <c r="F12" s="4"/>
      <c r="G12" s="11">
        <v>1</v>
      </c>
      <c r="H12" s="11" t="s">
        <v>6</v>
      </c>
      <c r="I12" s="11" t="s">
        <v>7</v>
      </c>
      <c r="J12" s="11" t="s">
        <v>8</v>
      </c>
      <c r="K12" s="11">
        <v>73114233</v>
      </c>
      <c r="L12" s="11">
        <v>64.599999999999994</v>
      </c>
    </row>
    <row r="13" spans="1:16" x14ac:dyDescent="0.25">
      <c r="A13" s="9"/>
      <c r="B13" s="10"/>
      <c r="C13" s="9"/>
      <c r="D13" s="9"/>
      <c r="E13" s="9"/>
      <c r="F13" s="4"/>
      <c r="G13" s="11">
        <v>1</v>
      </c>
      <c r="H13" s="11" t="s">
        <v>6</v>
      </c>
      <c r="I13" s="11" t="s">
        <v>7</v>
      </c>
      <c r="J13" s="11" t="s">
        <v>8</v>
      </c>
      <c r="K13" s="11">
        <v>50433630</v>
      </c>
      <c r="L13" s="11">
        <v>57.4</v>
      </c>
    </row>
    <row r="14" spans="1:16" x14ac:dyDescent="0.25">
      <c r="G14" s="11">
        <v>1</v>
      </c>
      <c r="H14" s="11" t="s">
        <v>6</v>
      </c>
      <c r="I14" s="11" t="s">
        <v>7</v>
      </c>
      <c r="J14" s="11" t="s">
        <v>8</v>
      </c>
      <c r="K14" s="11">
        <v>57069221</v>
      </c>
      <c r="L14" s="11">
        <v>55.4</v>
      </c>
    </row>
    <row r="15" spans="1:16" x14ac:dyDescent="0.25">
      <c r="G15" s="11">
        <v>1</v>
      </c>
      <c r="H15" s="11" t="s">
        <v>6</v>
      </c>
      <c r="I15" s="11" t="s">
        <v>7</v>
      </c>
      <c r="J15" s="11" t="s">
        <v>8</v>
      </c>
      <c r="K15" s="11">
        <v>73114217</v>
      </c>
      <c r="L15" s="11">
        <v>63.5</v>
      </c>
    </row>
    <row r="16" spans="1:16" x14ac:dyDescent="0.25">
      <c r="G16" s="11">
        <v>1</v>
      </c>
      <c r="H16" s="11" t="s">
        <v>6</v>
      </c>
      <c r="I16" s="11" t="s">
        <v>7</v>
      </c>
      <c r="J16" s="11" t="s">
        <v>8</v>
      </c>
      <c r="K16" s="11">
        <v>73136442</v>
      </c>
      <c r="L16" s="11">
        <v>64.3</v>
      </c>
    </row>
  </sheetData>
  <printOptions horizontalCentered="1"/>
  <pageMargins left="0.11811023622047245" right="0.11811023622047245" top="0" bottom="0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Admin-obi</dc:creator>
  <cp:lastModifiedBy>Коля</cp:lastModifiedBy>
  <cp:lastPrinted>2022-04-14T07:21:55Z</cp:lastPrinted>
  <dcterms:created xsi:type="dcterms:W3CDTF">2021-02-04T06:29:01Z</dcterms:created>
  <dcterms:modified xsi:type="dcterms:W3CDTF">2022-05-19T05:17:37Z</dcterms:modified>
</cp:coreProperties>
</file>