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5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" l="1" a="1"/>
  <c r="W10" i="1" s="1"/>
  <c r="X10" i="1" s="1" a="1"/>
  <c r="X10" i="1" s="1"/>
  <c r="U10" i="1" a="1"/>
  <c r="U10" i="1" s="1"/>
  <c r="V10" i="1" s="1" a="1"/>
  <c r="V10" i="1" s="1"/>
  <c r="AA9" i="1" a="1"/>
  <c r="AA9" i="1" s="1"/>
  <c r="Y9" i="1" a="1"/>
  <c r="Y9" i="1" s="1"/>
  <c r="W9" i="1" a="1"/>
  <c r="W9" i="1" s="1"/>
  <c r="U9" i="1" a="1"/>
  <c r="U9" i="1" s="1"/>
  <c r="S9" i="1" a="1"/>
  <c r="S9" i="1" s="1"/>
  <c r="Q9" i="1" a="1"/>
  <c r="Q9" i="1" s="1"/>
  <c r="R9" i="1" s="1" a="1"/>
  <c r="R9" i="1" s="1"/>
  <c r="P10" i="1" a="1"/>
  <c r="P10" i="1"/>
  <c r="P11" i="1" a="1"/>
  <c r="P11" i="1"/>
  <c r="P12" i="1" a="1"/>
  <c r="P12" i="1"/>
  <c r="P13" i="1" a="1"/>
  <c r="P13" i="1"/>
  <c r="P14" i="1" a="1"/>
  <c r="P14" i="1"/>
  <c r="P15" i="1" a="1"/>
  <c r="P15" i="1"/>
  <c r="P16" i="1" a="1"/>
  <c r="P16" i="1"/>
  <c r="P17" i="1" a="1"/>
  <c r="P17" i="1"/>
  <c r="P18" i="1" a="1"/>
  <c r="P18" i="1"/>
  <c r="P19" i="1" a="1"/>
  <c r="P19" i="1"/>
  <c r="P20" i="1" a="1"/>
  <c r="P20" i="1"/>
  <c r="P21" i="1" a="1"/>
  <c r="P21" i="1"/>
  <c r="P9" i="1" a="1"/>
  <c r="P9" i="1"/>
  <c r="O9" i="1" a="1"/>
  <c r="O9" i="1" s="1"/>
  <c r="W12" i="1" l="1" a="1"/>
  <c r="W12" i="1" s="1"/>
  <c r="X12" i="1" s="1" a="1"/>
  <c r="X12" i="1" s="1"/>
  <c r="V9" i="1" a="1"/>
  <c r="V9" i="1" s="1"/>
  <c r="Q10" i="1" a="1"/>
  <c r="Q10" i="1" s="1"/>
  <c r="R10" i="1" s="1" a="1"/>
  <c r="R10" i="1" s="1"/>
  <c r="Y10" i="1" a="1"/>
  <c r="Y10" i="1" s="1"/>
  <c r="Z10" i="1" s="1" a="1"/>
  <c r="Z10" i="1" s="1"/>
  <c r="U11" i="1" a="1"/>
  <c r="U11" i="1" s="1"/>
  <c r="V11" i="1" s="1" a="1"/>
  <c r="V11" i="1" s="1"/>
  <c r="U13" i="1" a="1"/>
  <c r="U13" i="1" s="1"/>
  <c r="V13" i="1" s="1" a="1"/>
  <c r="V13" i="1" s="1"/>
  <c r="AB9" i="1" a="1"/>
  <c r="AB9" i="1" s="1"/>
  <c r="X9" i="1" a="1"/>
  <c r="X9" i="1" s="1"/>
  <c r="S10" i="1" a="1"/>
  <c r="S10" i="1" s="1"/>
  <c r="T10" i="1" s="1" a="1"/>
  <c r="T10" i="1" s="1"/>
  <c r="AA10" i="1" a="1"/>
  <c r="AA10" i="1" s="1"/>
  <c r="AB10" i="1" s="1" a="1"/>
  <c r="AB10" i="1" s="1"/>
  <c r="W11" i="1" a="1"/>
  <c r="W11" i="1" s="1"/>
  <c r="X11" i="1" s="1" a="1"/>
  <c r="X11" i="1" s="1"/>
  <c r="S12" i="1" a="1"/>
  <c r="S12" i="1" s="1"/>
  <c r="T12" i="1" s="1" a="1"/>
  <c r="T12" i="1" s="1"/>
  <c r="T9" i="1" a="1"/>
  <c r="T9" i="1" s="1"/>
  <c r="S11" i="1" a="1"/>
  <c r="S11" i="1" s="1"/>
  <c r="T11" i="1" s="1" a="1"/>
  <c r="T11" i="1" s="1"/>
  <c r="S13" i="1" a="1"/>
  <c r="S13" i="1" s="1"/>
  <c r="T13" i="1" s="1" a="1"/>
  <c r="T13" i="1" s="1"/>
  <c r="Z9" i="1" a="1"/>
  <c r="Z9" i="1" s="1"/>
  <c r="Q11" i="1" a="1"/>
  <c r="Q11" i="1" s="1"/>
  <c r="R11" i="1" s="1" a="1"/>
  <c r="R11" i="1" s="1"/>
  <c r="U12" i="1" a="1"/>
  <c r="U12" i="1" s="1"/>
  <c r="V12" i="1" s="1" a="1"/>
  <c r="V12" i="1" s="1"/>
  <c r="L7" i="1" a="1"/>
  <c r="L7" i="1" s="1"/>
  <c r="L8" i="1" s="1" a="1"/>
  <c r="L8" i="1" s="1"/>
  <c r="S14" i="1" l="1" a="1"/>
  <c r="S14" i="1" s="1"/>
  <c r="T14" i="1" s="1" a="1"/>
  <c r="T14" i="1" s="1"/>
  <c r="Y12" i="1" a="1"/>
  <c r="Y12" i="1" s="1"/>
  <c r="Z12" i="1" s="1" a="1"/>
  <c r="Z12" i="1" s="1"/>
  <c r="W13" i="1" a="1"/>
  <c r="W13" i="1" s="1"/>
  <c r="Q12" i="1" a="1"/>
  <c r="Q12" i="1" s="1"/>
  <c r="U14" i="1" a="1"/>
  <c r="U14" i="1" s="1"/>
  <c r="Y11" i="1" a="1"/>
  <c r="Y11" i="1" s="1"/>
  <c r="S15" i="1" a="1"/>
  <c r="S15" i="1" s="1"/>
  <c r="T15" i="1" s="1" a="1"/>
  <c r="T15" i="1" s="1"/>
  <c r="AA11" i="1" a="1"/>
  <c r="AA11" i="1" s="1"/>
  <c r="W14" i="1" a="1"/>
  <c r="W14" i="1" s="1"/>
  <c r="X14" i="1" s="1" a="1"/>
  <c r="X14" i="1" s="1"/>
  <c r="L9" i="1" a="1"/>
  <c r="L9" i="1" s="1"/>
  <c r="L10" i="1" s="1" a="1"/>
  <c r="L10" i="1" s="1"/>
  <c r="A6" i="1" a="1"/>
  <c r="A6" i="1"/>
  <c r="A7" i="1" a="1"/>
  <c r="A7" i="1"/>
  <c r="A8" i="1" a="1"/>
  <c r="A8" i="1"/>
  <c r="A9" i="1" a="1"/>
  <c r="A9" i="1"/>
  <c r="A10" i="1" a="1"/>
  <c r="A10" i="1"/>
  <c r="A11" i="1" a="1"/>
  <c r="A11" i="1"/>
  <c r="A12" i="1" a="1"/>
  <c r="A12" i="1"/>
  <c r="A13" i="1" a="1"/>
  <c r="A13" i="1"/>
  <c r="A14" i="1" a="1"/>
  <c r="A14" i="1"/>
  <c r="A15" i="1" a="1"/>
  <c r="A15" i="1"/>
  <c r="A16" i="1" a="1"/>
  <c r="A16" i="1"/>
  <c r="A17" i="1" a="1"/>
  <c r="A17" i="1"/>
  <c r="A18" i="1" a="1"/>
  <c r="A18" i="1"/>
  <c r="A19" i="1" a="1"/>
  <c r="A19" i="1"/>
  <c r="A20" i="1" a="1"/>
  <c r="A20" i="1"/>
  <c r="A21" i="1" a="1"/>
  <c r="A21" i="1"/>
  <c r="A22" i="1" a="1"/>
  <c r="A22" i="1"/>
  <c r="A23" i="1" a="1"/>
  <c r="A23" i="1"/>
  <c r="A24" i="1" a="1"/>
  <c r="A24" i="1"/>
  <c r="A25" i="1" a="1"/>
  <c r="A25" i="1"/>
  <c r="A26" i="1" a="1"/>
  <c r="A26" i="1"/>
  <c r="A27" i="1" a="1"/>
  <c r="A27" i="1"/>
  <c r="A28" i="1" a="1"/>
  <c r="A28" i="1"/>
  <c r="A29" i="1" a="1"/>
  <c r="A29" i="1"/>
  <c r="A30" i="1" a="1"/>
  <c r="A30" i="1"/>
  <c r="A5" i="1" a="1"/>
  <c r="A5" i="1"/>
  <c r="Z11" i="1" l="1" a="1"/>
  <c r="Z11" i="1" s="1"/>
  <c r="Y13" i="1" a="1"/>
  <c r="Y13" i="1" s="1"/>
  <c r="U15" i="1" a="1"/>
  <c r="U15" i="1" s="1"/>
  <c r="V15" i="1" s="1" a="1"/>
  <c r="V15" i="1" s="1"/>
  <c r="AB11" i="1" a="1"/>
  <c r="AB11" i="1" s="1"/>
  <c r="AA12" i="1" a="1"/>
  <c r="AA12" i="1" s="1"/>
  <c r="AB12" i="1" s="1" a="1"/>
  <c r="AB12" i="1" s="1"/>
  <c r="R12" i="1" a="1"/>
  <c r="R12" i="1" s="1"/>
  <c r="W15" i="1" a="1"/>
  <c r="W15" i="1" s="1"/>
  <c r="X15" i="1" s="1" a="1"/>
  <c r="X15" i="1" s="1"/>
  <c r="V14" i="1" a="1"/>
  <c r="V14" i="1" s="1"/>
  <c r="U16" i="1" a="1"/>
  <c r="U16" i="1" s="1"/>
  <c r="V16" i="1" s="1" a="1"/>
  <c r="V16" i="1" s="1"/>
  <c r="U17" i="1" a="1"/>
  <c r="U17" i="1" s="1"/>
  <c r="V17" i="1" s="1" a="1"/>
  <c r="V17" i="1" s="1"/>
  <c r="X13" i="1" a="1"/>
  <c r="X13" i="1" s="1"/>
  <c r="AA13" i="1" a="1"/>
  <c r="AA13" i="1" s="1"/>
  <c r="AB13" i="1" s="1" a="1"/>
  <c r="AB13" i="1" s="1"/>
  <c r="S16" i="1" a="1"/>
  <c r="S16" i="1" s="1"/>
  <c r="T16" i="1" s="1" a="1"/>
  <c r="T16" i="1" s="1"/>
  <c r="Q13" i="1" a="1"/>
  <c r="Q13" i="1" s="1"/>
  <c r="R13" i="1" s="1" a="1"/>
  <c r="R13" i="1" s="1"/>
  <c r="L11" i="1" a="1"/>
  <c r="L11" i="1" s="1"/>
  <c r="AA14" i="1" l="1" a="1"/>
  <c r="AA14" i="1" s="1"/>
  <c r="Z13" i="1" a="1"/>
  <c r="Z13" i="1" s="1"/>
  <c r="W16" i="1" a="1"/>
  <c r="W16" i="1" s="1"/>
  <c r="X16" i="1" s="1" a="1"/>
  <c r="X16" i="1" s="1"/>
  <c r="Y14" i="1" a="1"/>
  <c r="Y14" i="1" s="1"/>
  <c r="W17" i="1" a="1"/>
  <c r="W17" i="1" s="1"/>
  <c r="X17" i="1" s="1" a="1"/>
  <c r="X17" i="1" s="1"/>
  <c r="U18" i="1" a="1"/>
  <c r="U18" i="1" s="1"/>
  <c r="S17" i="1" a="1"/>
  <c r="S17" i="1" s="1"/>
  <c r="Q14" i="1" a="1"/>
  <c r="Q14" i="1" s="1"/>
  <c r="L12" i="1" a="1"/>
  <c r="L12" i="1" s="1"/>
  <c r="L13" i="1" s="1" a="1"/>
  <c r="L13" i="1" s="1"/>
  <c r="V18" i="1" l="1" a="1"/>
  <c r="V18" i="1" s="1"/>
  <c r="U19" i="1" a="1"/>
  <c r="U19" i="1" s="1"/>
  <c r="V19" i="1" s="1" a="1"/>
  <c r="V19" i="1" s="1"/>
  <c r="U20" i="1" a="1"/>
  <c r="U20" i="1" s="1"/>
  <c r="V20" i="1" s="1" a="1"/>
  <c r="V20" i="1" s="1"/>
  <c r="T17" i="1" a="1"/>
  <c r="T17" i="1" s="1"/>
  <c r="W18" i="1" a="1"/>
  <c r="W18" i="1" s="1"/>
  <c r="Z14" i="1" a="1"/>
  <c r="Z14" i="1" s="1"/>
  <c r="Y15" i="1" a="1"/>
  <c r="Y15" i="1" s="1"/>
  <c r="Q15" i="1" a="1"/>
  <c r="Q15" i="1" s="1"/>
  <c r="R15" i="1" s="1" a="1"/>
  <c r="R15" i="1" s="1"/>
  <c r="S18" i="1" a="1"/>
  <c r="S18" i="1" s="1"/>
  <c r="T18" i="1" s="1" a="1"/>
  <c r="T18" i="1" s="1"/>
  <c r="R14" i="1" a="1"/>
  <c r="R14" i="1" s="1"/>
  <c r="AB14" i="1" a="1"/>
  <c r="AB14" i="1" s="1"/>
  <c r="AA15" i="1" a="1"/>
  <c r="AA15" i="1" s="1"/>
  <c r="L14" i="1" a="1"/>
  <c r="L14" i="1" s="1"/>
  <c r="AB15" i="1" l="1" a="1"/>
  <c r="AB15" i="1" s="1"/>
  <c r="AA16" i="1" a="1"/>
  <c r="AA16" i="1" s="1"/>
  <c r="AB16" i="1" s="1" a="1"/>
  <c r="AB16" i="1" s="1"/>
  <c r="X18" i="1" a="1"/>
  <c r="X18" i="1" s="1"/>
  <c r="W19" i="1" a="1"/>
  <c r="W19" i="1" s="1"/>
  <c r="AA17" i="1" a="1"/>
  <c r="AA17" i="1" s="1"/>
  <c r="AB17" i="1" s="1" a="1"/>
  <c r="AB17" i="1" s="1"/>
  <c r="Y16" i="1" a="1"/>
  <c r="Y16" i="1" s="1"/>
  <c r="S19" i="1" a="1"/>
  <c r="S19" i="1" s="1"/>
  <c r="U21" i="1" a="1"/>
  <c r="U21" i="1" s="1"/>
  <c r="V21" i="1" s="1" a="1"/>
  <c r="V21" i="1" s="1"/>
  <c r="Z15" i="1" a="1"/>
  <c r="Z15" i="1" s="1"/>
  <c r="Q16" i="1" a="1"/>
  <c r="Q16" i="1" s="1"/>
  <c r="L15" i="1" a="1"/>
  <c r="L15" i="1" s="1"/>
  <c r="L16" i="1" s="1" a="1"/>
  <c r="L16" i="1" s="1"/>
  <c r="T19" i="1" l="1" a="1"/>
  <c r="T19" i="1" s="1"/>
  <c r="S20" i="1" a="1"/>
  <c r="S20" i="1" s="1"/>
  <c r="Z16" i="1" a="1"/>
  <c r="Z16" i="1" s="1"/>
  <c r="X19" i="1" a="1"/>
  <c r="X19" i="1" s="1"/>
  <c r="W20" i="1" a="1"/>
  <c r="W20" i="1" s="1"/>
  <c r="X20" i="1" s="1" a="1"/>
  <c r="X20" i="1" s="1"/>
  <c r="W21" i="1" a="1"/>
  <c r="W21" i="1" s="1"/>
  <c r="X21" i="1" s="1" a="1"/>
  <c r="X21" i="1" s="1"/>
  <c r="AA18" i="1" a="1"/>
  <c r="AA18" i="1" s="1"/>
  <c r="R16" i="1" a="1"/>
  <c r="R16" i="1" s="1"/>
  <c r="Q17" i="1" a="1"/>
  <c r="Q17" i="1" s="1"/>
  <c r="Y17" i="1" a="1"/>
  <c r="Y17" i="1" s="1"/>
  <c r="L17" i="1" a="1"/>
  <c r="L17" i="1" s="1"/>
  <c r="L18" i="1" s="1" a="1"/>
  <c r="L18" i="1" s="1"/>
  <c r="Z17" i="1" l="1" a="1"/>
  <c r="Z17" i="1" s="1"/>
  <c r="Y18" i="1" a="1"/>
  <c r="Y18" i="1" s="1"/>
  <c r="R17" i="1" a="1"/>
  <c r="R17" i="1" s="1"/>
  <c r="Q18" i="1" a="1"/>
  <c r="Q18" i="1" s="1"/>
  <c r="AB18" i="1" a="1"/>
  <c r="AB18" i="1" s="1"/>
  <c r="AA19" i="1" a="1"/>
  <c r="AA19" i="1" s="1"/>
  <c r="T20" i="1" a="1"/>
  <c r="T20" i="1" s="1"/>
  <c r="S21" i="1" a="1"/>
  <c r="S21" i="1" s="1"/>
  <c r="T21" i="1" s="1" a="1"/>
  <c r="T21" i="1" s="1"/>
  <c r="L19" i="1" a="1"/>
  <c r="L19" i="1" s="1"/>
  <c r="R18" i="1" l="1" a="1"/>
  <c r="R18" i="1" s="1"/>
  <c r="Q19" i="1" a="1"/>
  <c r="Q19" i="1" s="1"/>
  <c r="AB19" i="1" a="1"/>
  <c r="AB19" i="1" s="1"/>
  <c r="AA20" i="1" a="1"/>
  <c r="AA20" i="1" s="1"/>
  <c r="Z18" i="1" a="1"/>
  <c r="Z18" i="1" s="1"/>
  <c r="Y19" i="1" a="1"/>
  <c r="Y19" i="1" s="1"/>
  <c r="L20" i="1" a="1"/>
  <c r="L20" i="1" s="1"/>
  <c r="L21" i="1" s="1" a="1"/>
  <c r="L21" i="1" s="1"/>
  <c r="L22" i="1" s="1" a="1"/>
  <c r="L22" i="1" s="1"/>
  <c r="AB20" i="1" l="1" a="1"/>
  <c r="AB20" i="1" s="1"/>
  <c r="AA21" i="1" a="1"/>
  <c r="AA21" i="1" s="1"/>
  <c r="AB21" i="1" s="1" a="1"/>
  <c r="AB21" i="1" s="1"/>
  <c r="R19" i="1" a="1"/>
  <c r="R19" i="1" s="1"/>
  <c r="Q20" i="1" a="1"/>
  <c r="Q20" i="1" s="1"/>
  <c r="Z19" i="1" a="1"/>
  <c r="Z19" i="1" s="1"/>
  <c r="Y20" i="1" a="1"/>
  <c r="Y20" i="1" s="1"/>
  <c r="M17" i="1" a="1"/>
  <c r="M17" i="1" s="1"/>
  <c r="M12" i="1" a="1"/>
  <c r="M12" i="1" s="1"/>
  <c r="Y7" i="1" s="1"/>
  <c r="M7" i="1" a="1"/>
  <c r="M7" i="1" s="1"/>
  <c r="O7" i="1" s="1"/>
  <c r="M10" i="1" a="1"/>
  <c r="M10" i="1" s="1"/>
  <c r="U7" i="1" s="1"/>
  <c r="M13" i="1" a="1"/>
  <c r="M13" i="1" s="1"/>
  <c r="AA7" i="1" s="1"/>
  <c r="M15" i="1" a="1"/>
  <c r="M15" i="1" s="1"/>
  <c r="M18" i="1" a="1"/>
  <c r="M18" i="1" s="1"/>
  <c r="M8" i="1" a="1"/>
  <c r="M8" i="1" s="1"/>
  <c r="Q7" i="1" s="1"/>
  <c r="M22" i="1" a="1"/>
  <c r="M22" i="1" s="1"/>
  <c r="M11" i="1" a="1"/>
  <c r="M11" i="1" s="1"/>
  <c r="W7" i="1" s="1"/>
  <c r="M14" i="1" a="1"/>
  <c r="M14" i="1" s="1"/>
  <c r="M20" i="1" a="1"/>
  <c r="M20" i="1" s="1"/>
  <c r="M16" i="1" a="1"/>
  <c r="M16" i="1" s="1"/>
  <c r="M19" i="1" a="1"/>
  <c r="M19" i="1" s="1"/>
  <c r="M9" i="1" a="1"/>
  <c r="M9" i="1" s="1"/>
  <c r="S7" i="1" s="1"/>
  <c r="M21" i="1" a="1"/>
  <c r="M21" i="1" s="1"/>
  <c r="R20" i="1" l="1" a="1"/>
  <c r="R20" i="1" s="1"/>
  <c r="Q21" i="1" a="1"/>
  <c r="Q21" i="1" s="1"/>
  <c r="R21" i="1" s="1" a="1"/>
  <c r="R21" i="1" s="1"/>
  <c r="Z20" i="1" a="1"/>
  <c r="Z20" i="1" s="1"/>
  <c r="Y21" i="1" a="1"/>
  <c r="Y21" i="1" s="1"/>
  <c r="Z21" i="1" s="1" a="1"/>
  <c r="Z21" i="1" s="1"/>
  <c r="O10" i="1" a="1"/>
  <c r="O10" i="1" s="1"/>
  <c r="O11" i="1" l="1" a="1"/>
  <c r="O11" i="1" s="1"/>
  <c r="O12" i="1" s="1" a="1"/>
  <c r="O12" i="1" s="1"/>
  <c r="O13" i="1" l="1" a="1"/>
  <c r="O13" i="1" s="1"/>
  <c r="O14" i="1" s="1" a="1"/>
  <c r="O14" i="1" s="1"/>
  <c r="O15" i="1" l="1" a="1"/>
  <c r="O15" i="1" s="1"/>
  <c r="O16" i="1" s="1" a="1"/>
  <c r="O16" i="1" s="1"/>
  <c r="O17" i="1" s="1" a="1"/>
  <c r="O17" i="1" s="1"/>
  <c r="O18" i="1" l="1" a="1"/>
  <c r="O18" i="1" s="1"/>
  <c r="O19" i="1" s="1" a="1"/>
  <c r="O19" i="1" s="1"/>
  <c r="O20" i="1" s="1" a="1"/>
  <c r="O20" i="1" s="1"/>
  <c r="O21" i="1" l="1" a="1"/>
  <c r="O21" i="1" s="1"/>
</calcChain>
</file>

<file path=xl/comments1.xml><?xml version="1.0" encoding="utf-8"?>
<comments xmlns="http://schemas.openxmlformats.org/spreadsheetml/2006/main">
  <authors>
    <author>Пономарев Артем Дмитриевич</author>
  </authors>
  <commentList>
    <comment ref="L7" authorId="0" shapeId="0">
      <text>
        <r>
          <rPr>
            <b/>
            <sz val="9"/>
            <color indexed="81"/>
            <rFont val="Tahoma"/>
            <family val="2"/>
            <charset val="204"/>
          </rPr>
          <t>Пономарев Артем Дмитриевич:</t>
        </r>
        <r>
          <rPr>
            <sz val="9"/>
            <color indexed="81"/>
            <rFont val="Tahoma"/>
            <family val="2"/>
            <charset val="204"/>
          </rPr>
          <t xml:space="preserve">
Выбираем все точки отбора, в оригинали их очень много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  <charset val="204"/>
          </rPr>
          <t>Пономарев Артем Дмитриевич:</t>
        </r>
        <r>
          <rPr>
            <sz val="9"/>
            <color indexed="81"/>
            <rFont val="Tahoma"/>
            <family val="2"/>
            <charset val="204"/>
          </rPr>
          <t xml:space="preserve">
Тут сортируем по возростанию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  <charset val="204"/>
          </rPr>
          <t>Пономарев Артем Дмитриевич:</t>
        </r>
        <r>
          <rPr>
            <sz val="9"/>
            <color indexed="81"/>
            <rFont val="Tahoma"/>
            <family val="2"/>
            <charset val="204"/>
          </rPr>
          <t xml:space="preserve">
Транспонируем 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  <charset val="204"/>
          </rPr>
          <t>Пономарев Артем Дмитриевич:</t>
        </r>
        <r>
          <rPr>
            <sz val="9"/>
            <color indexed="81"/>
            <rFont val="Tahoma"/>
            <family val="2"/>
            <charset val="204"/>
          </rPr>
          <t xml:space="preserve">
Тут выбираем все даты отбора для конкретной точки. НУЖНО, чтобы формула выбирала только те даты, ктр попадают в диапазон указанный сверху</t>
        </r>
      </text>
    </comment>
  </commentList>
</comments>
</file>

<file path=xl/sharedStrings.xml><?xml version="1.0" encoding="utf-8"?>
<sst xmlns="http://schemas.openxmlformats.org/spreadsheetml/2006/main" count="24" uniqueCount="12">
  <si>
    <t>Точка отбора</t>
  </si>
  <si>
    <t>Дата отбора</t>
  </si>
  <si>
    <t>А</t>
  </si>
  <si>
    <t>Б</t>
  </si>
  <si>
    <t>В</t>
  </si>
  <si>
    <t>г</t>
  </si>
  <si>
    <t>и т.д.</t>
  </si>
  <si>
    <t>Вписать начальный период с которого необходимо посчитать</t>
  </si>
  <si>
    <t xml:space="preserve">Если нужно только за месяц ничего сюда вписывать не нужно </t>
  </si>
  <si>
    <t>Дата</t>
  </si>
  <si>
    <t>Значение А</t>
  </si>
  <si>
    <t>Здесь массивная формула не нужна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</si>
</sst>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1" fillId="2" borderId="0" xfId="0" applyNumberFormat="1" applyFont="1" applyFill="1"/>
    <xf numFmtId="0" fontId="2" fillId="2" borderId="2" xfId="0" applyFont="1" applyFill="1" applyBorder="1"/>
    <xf numFmtId="14" fontId="1" fillId="3" borderId="0" xfId="0" applyNumberFormat="1" applyFont="1" applyFill="1"/>
    <xf numFmtId="0" fontId="2" fillId="3" borderId="3" xfId="0" applyFont="1" applyFill="1" applyBorder="1"/>
    <xf numFmtId="0" fontId="1" fillId="0" borderId="4" xfId="0" applyFont="1" applyBorder="1" applyAlignment="1">
      <alignment horizontal="center" vertical="center"/>
    </xf>
    <xf numFmtId="14" fontId="1" fillId="0" borderId="3" xfId="0" applyNumberFormat="1" applyFont="1" applyBorder="1"/>
    <xf numFmtId="0" fontId="1" fillId="0" borderId="5" xfId="0" applyNumberFormat="1" applyFont="1" applyBorder="1"/>
    <xf numFmtId="0" fontId="6" fillId="0" borderId="0" xfId="0" applyFont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3:AB30"/>
  <sheetViews>
    <sheetView tabSelected="1" workbookViewId="0">
      <selection activeCell="U25" sqref="U25"/>
    </sheetView>
  </sheetViews>
  <sheetFormatPr defaultRowHeight="15" x14ac:dyDescent="0.25"/>
  <cols>
    <col min="2" max="2" width="13.140625" bestFit="1" customWidth="1"/>
    <col min="3" max="3" width="12.140625" bestFit="1" customWidth="1"/>
    <col min="13" max="13" width="9.85546875" bestFit="1" customWidth="1"/>
    <col min="15" max="15" width="9.85546875" bestFit="1" customWidth="1"/>
    <col min="16" max="16" width="11.42578125" bestFit="1" customWidth="1"/>
    <col min="17" max="17" width="9.85546875" bestFit="1" customWidth="1"/>
    <col min="19" max="19" width="9.85546875" bestFit="1" customWidth="1"/>
    <col min="20" max="20" width="11.42578125" bestFit="1" customWidth="1"/>
    <col min="21" max="21" width="9.85546875" bestFit="1" customWidth="1"/>
    <col min="23" max="23" width="9.85546875" bestFit="1" customWidth="1"/>
    <col min="25" max="25" width="9.85546875" bestFit="1" customWidth="1"/>
    <col min="27" max="27" width="9.85546875" bestFit="1" customWidth="1"/>
  </cols>
  <sheetData>
    <row r="3" spans="1:28" ht="15.75" thickBot="1" x14ac:dyDescent="0.3"/>
    <row r="4" spans="1:28" x14ac:dyDescent="0.25"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M4" s="4">
        <v>44470</v>
      </c>
      <c r="N4" s="5" t="s">
        <v>7</v>
      </c>
    </row>
    <row r="5" spans="1:28" x14ac:dyDescent="0.25">
      <c r="A5" t="str">
        <f t="array" ref="A5">B5&amp;C5</f>
        <v>2244105</v>
      </c>
      <c r="B5" s="1">
        <v>22</v>
      </c>
      <c r="C5" s="2">
        <v>44105</v>
      </c>
      <c r="D5" s="3">
        <v>18.66</v>
      </c>
      <c r="E5" s="3">
        <v>0.52633063492511212</v>
      </c>
      <c r="F5" s="3">
        <v>14.236970965853423</v>
      </c>
      <c r="G5" s="3">
        <v>17.8</v>
      </c>
      <c r="H5" s="3">
        <v>0.37059784928326789</v>
      </c>
      <c r="M5" s="6">
        <v>44927</v>
      </c>
      <c r="N5" s="7" t="s">
        <v>8</v>
      </c>
    </row>
    <row r="6" spans="1:28" ht="15.75" thickBot="1" x14ac:dyDescent="0.3">
      <c r="A6" t="str">
        <f t="array" ref="A6">B6&amp;C6</f>
        <v>2544107</v>
      </c>
      <c r="B6" s="1">
        <v>25</v>
      </c>
      <c r="C6" s="2">
        <v>44107</v>
      </c>
      <c r="D6" s="3">
        <v>16</v>
      </c>
      <c r="E6" s="3">
        <v>0.4513017234084562</v>
      </c>
      <c r="F6" s="3">
        <v>11.637905974799137</v>
      </c>
      <c r="G6" s="3">
        <v>20.47</v>
      </c>
      <c r="H6" s="3">
        <v>0.42618752667575804</v>
      </c>
      <c r="T6" s="16" t="s">
        <v>11</v>
      </c>
    </row>
    <row r="7" spans="1:28" ht="15.75" thickBot="1" x14ac:dyDescent="0.3">
      <c r="A7" t="str">
        <f t="array" ref="A7">B7&amp;C7</f>
        <v>8644107</v>
      </c>
      <c r="B7" s="1">
        <v>86</v>
      </c>
      <c r="C7" s="2">
        <v>44107</v>
      </c>
      <c r="D7" s="3">
        <v>11</v>
      </c>
      <c r="E7" s="3">
        <v>0.31026993484331367</v>
      </c>
      <c r="F7" s="3">
        <v>3.8147722754886022</v>
      </c>
      <c r="G7" s="3">
        <v>1.1100000000000001</v>
      </c>
      <c r="H7" s="3">
        <v>2.3110315320473449E-2</v>
      </c>
      <c r="L7" s="8">
        <f t="array" ref="L7">IFERROR(INDEX($B$5:$B$30,MATCH(0,IF((($C$5:$C$30&gt;=$M$4)+($C$5:$C$30&lt;=IF($M$5="",EOMONTH($M$4,0),$M$5)))=2,COUNTIF($L$6:L6,$B$5:$B$30),""),0)),"")</f>
        <v>22</v>
      </c>
      <c r="M7">
        <f t="array" ref="M7">IFERROR(SMALL($L$7:$L$22,ROW(L1)),"-")</f>
        <v>22</v>
      </c>
      <c r="O7" s="17">
        <f>INDEX($M$7:$M$18,((COLUMN(A4)-1)/2)+1)</f>
        <v>22</v>
      </c>
      <c r="P7" s="17"/>
      <c r="Q7" s="17">
        <f t="shared" ref="Q7" si="0">INDEX($M$7:$M$18,((COLUMN(C4)-1)/2)+1)</f>
        <v>25</v>
      </c>
      <c r="R7" s="17"/>
      <c r="S7" s="17">
        <f t="shared" ref="S7" si="1">INDEX($M$7:$M$18,((COLUMN(E4)-1)/2)+1)</f>
        <v>41</v>
      </c>
      <c r="T7" s="17"/>
      <c r="U7" s="17">
        <f t="shared" ref="U7" si="2">INDEX($M$7:$M$18,((COLUMN(G4)-1)/2)+1)</f>
        <v>68</v>
      </c>
      <c r="V7" s="17"/>
      <c r="W7" s="17">
        <f t="shared" ref="W7" si="3">INDEX($M$7:$M$18,((COLUMN(I4)-1)/2)+1)</f>
        <v>69</v>
      </c>
      <c r="X7" s="17"/>
      <c r="Y7" s="17">
        <f t="shared" ref="Y7" si="4">INDEX($M$7:$M$18,((COLUMN(K4)-1)/2)+1)</f>
        <v>86</v>
      </c>
      <c r="Z7" s="17"/>
      <c r="AA7" s="17">
        <f t="shared" ref="AA7" si="5">INDEX($M$7:$M$18,((COLUMN(M4)-1)/2)+1)</f>
        <v>1031</v>
      </c>
      <c r="AB7" s="17"/>
    </row>
    <row r="8" spans="1:28" ht="15.75" thickBot="1" x14ac:dyDescent="0.3">
      <c r="A8" t="str">
        <f t="array" ref="A8">B8&amp;C8</f>
        <v>4144107</v>
      </c>
      <c r="B8" s="1">
        <v>41</v>
      </c>
      <c r="C8" s="2">
        <v>44107</v>
      </c>
      <c r="D8" s="3">
        <v>16</v>
      </c>
      <c r="E8" s="3">
        <v>0.4513017234084562</v>
      </c>
      <c r="F8" s="3">
        <v>11.765367156834264</v>
      </c>
      <c r="G8" s="3">
        <v>18.47</v>
      </c>
      <c r="H8" s="3">
        <v>0.3845473188911212</v>
      </c>
      <c r="L8" s="8">
        <f t="array" ref="L8">IFERROR(INDEX($B$5:$B$30,MATCH(0,IF((($C$5:$C$30&gt;=$M$4)+($C$5:$C$30&lt;=IF($M$5="",EOMONTH($M$4,0),$M$5)))=2,COUNTIF($L$6:L7,$B$5:$B$30),""),0)),"")</f>
        <v>25</v>
      </c>
      <c r="M8">
        <f t="array" ref="M8">IFERROR(SMALL($L$7:$L$22,ROW(L2)),"-")</f>
        <v>25</v>
      </c>
      <c r="O8" s="11" t="s">
        <v>9</v>
      </c>
      <c r="P8" s="11" t="s">
        <v>10</v>
      </c>
      <c r="Q8" s="11" t="s">
        <v>9</v>
      </c>
      <c r="R8" s="11" t="s">
        <v>10</v>
      </c>
      <c r="S8" s="11" t="s">
        <v>9</v>
      </c>
      <c r="T8" s="11" t="s">
        <v>10</v>
      </c>
      <c r="U8" s="11" t="s">
        <v>9</v>
      </c>
      <c r="V8" s="11" t="s">
        <v>10</v>
      </c>
      <c r="W8" s="11" t="s">
        <v>9</v>
      </c>
      <c r="X8" s="11" t="s">
        <v>10</v>
      </c>
      <c r="Y8" s="11" t="s">
        <v>9</v>
      </c>
      <c r="Z8" s="11" t="s">
        <v>10</v>
      </c>
      <c r="AA8" s="11" t="s">
        <v>9</v>
      </c>
      <c r="AB8" s="11" t="s">
        <v>10</v>
      </c>
    </row>
    <row r="9" spans="1:28" ht="15.75" thickBot="1" x14ac:dyDescent="0.3">
      <c r="A9" t="str">
        <f t="array" ref="A9">B9&amp;C9</f>
        <v>6844119</v>
      </c>
      <c r="B9" s="1">
        <v>68</v>
      </c>
      <c r="C9" s="2">
        <v>44119</v>
      </c>
      <c r="D9" s="3">
        <v>0.6</v>
      </c>
      <c r="E9" s="3">
        <v>1.692381462781711E-2</v>
      </c>
      <c r="F9" s="3">
        <v>0.21149227883309887</v>
      </c>
      <c r="G9" s="3">
        <v>18.5</v>
      </c>
      <c r="H9" s="3">
        <v>0.3851719220078908</v>
      </c>
      <c r="L9" s="8">
        <f t="array" ref="L9">IFERROR(INDEX($B$5:$B$30,MATCH(0,IF((($C$5:$C$30&gt;=$M$4)+($C$5:$C$30&lt;=IF($M$5="",EOMONTH($M$4,0),$M$5)))=2,COUNTIF($L$6:L8,$B$5:$B$30),""),0)),"")</f>
        <v>41</v>
      </c>
      <c r="M9">
        <f t="array" ref="M9">IFERROR(SMALL($L$7:$L$22,ROW(L3)),"-")</f>
        <v>41</v>
      </c>
      <c r="O9" s="12">
        <f t="array" ref="O9">INDEX($C$5:$C$30,MATCH(,IF((O$7=$B$5:$B$30)*($C$5:$C$30&lt;=$M$5)*($C$5:$C$30&gt;=$M$4),COUNTIF(O$8:O8,$C$5:$C$30)),))</f>
        <v>44475</v>
      </c>
      <c r="P9" s="13">
        <f t="array" ref="P9">VLOOKUP(O$7&amp;O9,$A$5:$H$30,4,)</f>
        <v>11</v>
      </c>
      <c r="Q9" s="12">
        <f t="array" ref="Q9">INDEX($C$5:$C$30,MATCH(,IF((Q$7=$B$5:$B$30)*($C$5:$C$30&lt;=$M$5)*($C$5:$C$30&gt;=$M$4),COUNTIF(Q$8:Q8,$C$5:$C$30)),))</f>
        <v>44472</v>
      </c>
      <c r="R9" s="13">
        <f t="array" ref="R9">VLOOKUP(Q$7&amp;Q9,$A$5:$H$30,4,)</f>
        <v>9.6</v>
      </c>
      <c r="S9" s="12">
        <f t="array" ref="S9">INDEX($C$5:$C$30,MATCH(,IF((S$7=$B$5:$B$30)*($C$5:$C$30&lt;=$M$5)*($C$5:$C$30&gt;=$M$4),COUNTIF(S$8:S8,$C$5:$C$30)),))</f>
        <v>44472</v>
      </c>
      <c r="T9" s="13">
        <f t="array" ref="T9">VLOOKUP(S$7&amp;S9,$A$5:$H$30,4,)</f>
        <v>9.6</v>
      </c>
      <c r="U9" s="12">
        <f t="array" ref="U9">INDEX($C$5:$C$30,MATCH(,IF((U$7=$B$5:$B$30)*($C$5:$C$30&lt;=$M$5)*($C$5:$C$30&gt;=$M$4),COUNTIF(U$8:U8,$C$5:$C$30)),))</f>
        <v>44484</v>
      </c>
      <c r="V9" s="13">
        <f t="array" ref="V9">VLOOKUP(U$7&amp;U9,$A$5:$H$30,4,)</f>
        <v>8.1999999999999993</v>
      </c>
      <c r="W9" s="12">
        <f t="array" ref="W9">INDEX($C$5:$C$30,MATCH(,IF((W$7=$B$5:$B$30)*($C$5:$C$30&lt;=$M$5)*($C$5:$C$30&gt;=$M$4),COUNTIF(W$8:W8,$C$5:$C$30)),))</f>
        <v>44486</v>
      </c>
      <c r="X9" s="13">
        <f t="array" ref="X9">VLOOKUP(W$7&amp;W9,$A$5:$H$30,4,)</f>
        <v>8.1999999999999993</v>
      </c>
      <c r="Y9" s="12">
        <f t="array" ref="Y9">INDEX($C$5:$C$30,MATCH(,IF((Y$7=$B$5:$B$30)*($C$5:$C$30&lt;=$M$5)*($C$5:$C$30&gt;=$M$4),COUNTIF(Y$8:Y8,$C$5:$C$30)),))</f>
        <v>44843</v>
      </c>
      <c r="Z9" s="13">
        <f t="array" ref="Z9">VLOOKUP(Y$7&amp;Y9,$A$5:$H$30,4,)</f>
        <v>16</v>
      </c>
      <c r="AA9" s="12">
        <f t="array" ref="AA9">INDEX($C$5:$C$30,MATCH(,IF((AA$7=$B$5:$B$30)*($C$5:$C$30&lt;=$M$5)*($C$5:$C$30&gt;=$M$4),COUNTIF(AA$8:AA8,$C$5:$C$30)),))</f>
        <v>44487</v>
      </c>
      <c r="AB9" s="13">
        <f t="array" ref="AB9">VLOOKUP(AA$7&amp;AA9,$A$5:$H$30,4,)</f>
        <v>13.7</v>
      </c>
    </row>
    <row r="10" spans="1:28" ht="15.75" thickBot="1" x14ac:dyDescent="0.3">
      <c r="A10" t="str">
        <f t="array" ref="A10">B10&amp;C10</f>
        <v>6944121</v>
      </c>
      <c r="B10" s="1">
        <v>69</v>
      </c>
      <c r="C10" s="2">
        <v>44121</v>
      </c>
      <c r="D10" s="3">
        <v>1</v>
      </c>
      <c r="E10" s="3">
        <v>2.8206357713028513E-2</v>
      </c>
      <c r="F10" s="3">
        <v>0.36887013947285929</v>
      </c>
      <c r="G10" s="3">
        <v>20.100000000000001</v>
      </c>
      <c r="H10" s="3">
        <v>0.41848408823560029</v>
      </c>
      <c r="L10" s="8">
        <f t="array" ref="L10">IFERROR(INDEX($B$5:$B$30,MATCH(0,IF((($C$5:$C$30&gt;=$M$4)+($C$5:$C$30&lt;=IF($M$5="",EOMONTH($M$4,0),$M$5)))=2,COUNTIF($L$6:L9,$B$5:$B$30),""),0)),"")</f>
        <v>68</v>
      </c>
      <c r="M10">
        <f t="array" ref="M10">IFERROR(SMALL($L$7:$L$22,ROW(L4)),"-")</f>
        <v>68</v>
      </c>
      <c r="O10" s="12">
        <f t="array" ref="O10">INDEX($C$5:$C$30,MATCH(,IF((O$7=$B$5:$B$30)*($C$5:$C$30&lt;=$M$5)*($C$5:$C$30&gt;=$M$4),COUNTIF(O$8:O9,$C$5:$C$30)),))</f>
        <v>44564</v>
      </c>
      <c r="P10" s="13">
        <f t="array" ref="P10">VLOOKUP(O$7&amp;O10,$A$5:$H$30,4,)</f>
        <v>16</v>
      </c>
      <c r="Q10" s="12">
        <f t="array" ref="Q10">INDEX($C$5:$C$30,MATCH(,IF((Q$7=$B$5:$B$30)*($C$5:$C$30&lt;=$M$5)*($C$5:$C$30&gt;=$M$4),COUNTIF(Q$8:Q9,$C$5:$C$30)),))</f>
        <v>44840</v>
      </c>
      <c r="R10" s="14">
        <f t="array" ref="R10">VLOOKUP(Q$7&amp;Q10,$A$5:$H$30,4,)</f>
        <v>11</v>
      </c>
      <c r="S10" s="12">
        <f t="array" ref="S10">INDEX($C$5:$C$30,MATCH(,IF((S$7=$B$5:$B$30)*($C$5:$C$30&lt;=$M$5)*($C$5:$C$30&gt;=$M$4),COUNTIF(S$8:S9,$C$5:$C$30)),))</f>
        <v>44843</v>
      </c>
      <c r="T10" s="14">
        <f t="array" ref="T10">VLOOKUP(S$7&amp;S10,$A$5:$H$30,4,)</f>
        <v>0.6</v>
      </c>
      <c r="U10" s="12">
        <f t="array" ref="U10">INDEX($C$5:$C$30,MATCH(,IF((U$7=$B$5:$B$30)*($C$5:$C$30&lt;=$M$5)*($C$5:$C$30&gt;=$M$4),COUNTIF(U$8:U9,$C$5:$C$30)),))</f>
        <v>44844</v>
      </c>
      <c r="V10" s="14">
        <f t="array" ref="V10">VLOOKUP(U$7&amp;U10,$A$5:$H$30,4,)</f>
        <v>9.6</v>
      </c>
      <c r="W10" s="12">
        <f t="array" ref="W10">INDEX($C$5:$C$30,MATCH(,IF((W$7=$B$5:$B$30)*($C$5:$C$30&lt;=$M$5)*($C$5:$C$30&gt;=$M$4),COUNTIF(W$8:W9,$C$5:$C$30)),))</f>
        <v>44855</v>
      </c>
      <c r="X10" s="14">
        <f t="array" ref="X10">VLOOKUP(W$7&amp;W10,$A$5:$H$30,4,)</f>
        <v>12.4</v>
      </c>
      <c r="Y10" s="12" t="e">
        <f t="array" ref="Y10">INDEX($C$5:$C$30,MATCH(,IF((Y$7=$B$5:$B$30)*($C$5:$C$30&lt;=$M$5)*($C$5:$C$30&gt;=$M$4),COUNTIF(Y$8:Y9,$C$5:$C$30)),))</f>
        <v>#N/A</v>
      </c>
      <c r="Z10" s="14" t="e">
        <f t="array" ref="Z10">VLOOKUP(Y$7&amp;Y10,$A$5:$H$30,4,)</f>
        <v>#N/A</v>
      </c>
      <c r="AA10" s="12">
        <f t="array" ref="AA10">INDEX($C$5:$C$30,MATCH(,IF((AA$7=$B$5:$B$30)*($C$5:$C$30&lt;=$M$5)*($C$5:$C$30&gt;=$M$4),COUNTIF(AA$8:AA9,$C$5:$C$30)),))</f>
        <v>44855</v>
      </c>
      <c r="AB10" s="14">
        <f t="array" ref="AB10">VLOOKUP(AA$7&amp;AA10,$A$5:$H$30,4,)</f>
        <v>11</v>
      </c>
    </row>
    <row r="11" spans="1:28" ht="15.75" thickBot="1" x14ac:dyDescent="0.3">
      <c r="A11" t="str">
        <f t="array" ref="A11">B11&amp;C11</f>
        <v>103144122</v>
      </c>
      <c r="B11" s="1">
        <v>1031</v>
      </c>
      <c r="C11" s="2">
        <v>44122</v>
      </c>
      <c r="D11" s="3">
        <v>0.9</v>
      </c>
      <c r="E11" s="3">
        <v>2.5385721941725663E-2</v>
      </c>
      <c r="F11" s="3">
        <v>0.3413149507960988</v>
      </c>
      <c r="G11" s="3">
        <v>19.8</v>
      </c>
      <c r="H11" s="3">
        <v>0.41223805706790473</v>
      </c>
      <c r="L11" s="8">
        <f t="array" ref="L11">IFERROR(INDEX($B$5:$B$30,MATCH(0,IF((($C$5:$C$30&gt;=$M$4)+($C$5:$C$30&lt;=IF($M$5="",EOMONTH($M$4,0),$M$5)))=2,COUNTIF($L$6:L10,$B$5:$B$30),""),0)),"")</f>
        <v>69</v>
      </c>
      <c r="M11">
        <f t="array" ref="M11">IFERROR(SMALL($L$7:$L$22,ROW(L5)),"-")</f>
        <v>69</v>
      </c>
      <c r="O11" s="12" t="e">
        <f t="array" ref="O11">INDEX($C$5:$C$30,MATCH(,IF((O$7=$B$5:$B$30)*($C$5:$C$30&lt;=$M$5)*($C$5:$C$30&gt;=$M$4),COUNTIF(O$8:O10,$C$5:$C$30)),))</f>
        <v>#N/A</v>
      </c>
      <c r="P11" s="13" t="e">
        <f t="array" ref="P11">VLOOKUP(O$7&amp;O11,$A$5:$H$30,4,)</f>
        <v>#N/A</v>
      </c>
      <c r="Q11" s="12" t="e">
        <f t="array" ref="Q11">INDEX($C$5:$C$30,MATCH(,IF((Q$7=$B$5:$B$30)*($C$5:$C$30&lt;=$M$5)*($C$5:$C$30&gt;=$M$4),COUNTIF(Q$8:Q10,$C$5:$C$30)),))</f>
        <v>#N/A</v>
      </c>
      <c r="R11" s="14" t="e">
        <f t="array" ref="R11">VLOOKUP(Q$7&amp;Q11,$A$5:$H$30,4,)</f>
        <v>#N/A</v>
      </c>
      <c r="S11" s="12" t="e">
        <f t="array" ref="S11">INDEX($C$5:$C$30,MATCH(,IF((S$7=$B$5:$B$30)*($C$5:$C$30&lt;=$M$5)*($C$5:$C$30&gt;=$M$4),COUNTIF(S$8:S10,$C$5:$C$30)),))</f>
        <v>#N/A</v>
      </c>
      <c r="T11" s="14" t="e">
        <f t="array" ref="T11">VLOOKUP(S$7&amp;S11,$A$5:$H$30,4,)</f>
        <v>#N/A</v>
      </c>
      <c r="U11" s="12" t="e">
        <f t="array" ref="U11">INDEX($C$5:$C$30,MATCH(,IF((U$7=$B$5:$B$30)*($C$5:$C$30&lt;=$M$5)*($C$5:$C$30&gt;=$M$4),COUNTIF(U$8:U10,$C$5:$C$30)),))</f>
        <v>#N/A</v>
      </c>
      <c r="V11" s="14" t="e">
        <f t="array" ref="V11">VLOOKUP(U$7&amp;U11,$A$5:$H$30,4,)</f>
        <v>#N/A</v>
      </c>
      <c r="W11" s="12" t="e">
        <f t="array" ref="W11">INDEX($C$5:$C$30,MATCH(,IF((W$7=$B$5:$B$30)*($C$5:$C$30&lt;=$M$5)*($C$5:$C$30&gt;=$M$4),COUNTIF(W$8:W10,$C$5:$C$30)),))</f>
        <v>#N/A</v>
      </c>
      <c r="X11" s="14" t="e">
        <f t="array" ref="X11">VLOOKUP(W$7&amp;W11,$A$5:$H$30,4,)</f>
        <v>#N/A</v>
      </c>
      <c r="Y11" s="12" t="e">
        <f t="array" ref="Y11">INDEX($C$5:$C$30,MATCH(,IF((Y$7=$B$5:$B$30)*($C$5:$C$30&lt;=$M$5)*($C$5:$C$30&gt;=$M$4),COUNTIF(Y$8:Y10,$C$5:$C$30)),))</f>
        <v>#N/A</v>
      </c>
      <c r="Z11" s="14" t="e">
        <f t="array" ref="Z11">VLOOKUP(Y$7&amp;Y11,$A$5:$H$30,4,)</f>
        <v>#N/A</v>
      </c>
      <c r="AA11" s="12" t="e">
        <f t="array" ref="AA11">INDEX($C$5:$C$30,MATCH(,IF((AA$7=$B$5:$B$30)*($C$5:$C$30&lt;=$M$5)*($C$5:$C$30&gt;=$M$4),COUNTIF(AA$8:AA10,$C$5:$C$30)),))</f>
        <v>#N/A</v>
      </c>
      <c r="AB11" s="14" t="e">
        <f t="array" ref="AB11">VLOOKUP(AA$7&amp;AA11,$A$5:$H$30,4,)</f>
        <v>#N/A</v>
      </c>
    </row>
    <row r="12" spans="1:28" ht="15.75" thickBot="1" x14ac:dyDescent="0.3">
      <c r="A12" t="str">
        <f t="array" ref="A12">B12&amp;C12</f>
        <v>2244201</v>
      </c>
      <c r="B12" s="1">
        <v>22</v>
      </c>
      <c r="C12" s="2">
        <v>44201</v>
      </c>
      <c r="D12" s="3">
        <v>8.1999999999999993</v>
      </c>
      <c r="E12" s="3">
        <v>0.23129213324683379</v>
      </c>
      <c r="F12" s="3">
        <v>2.8957428985986686</v>
      </c>
      <c r="G12" s="3">
        <v>17.100000000000001</v>
      </c>
      <c r="H12" s="3">
        <v>0.35602377655864503</v>
      </c>
      <c r="L12" s="8">
        <f t="array" ref="L12">IFERROR(INDEX($B$5:$B$30,MATCH(0,IF((($C$5:$C$30&gt;=$M$4)+($C$5:$C$30&lt;=IF($M$5="",EOMONTH($M$4,0),$M$5)))=2,COUNTIF($L$6:L11,$B$5:$B$30),""),0)),"")</f>
        <v>1031</v>
      </c>
      <c r="M12">
        <f t="array" ref="M12">IFERROR(SMALL($L$7:$L$22,ROW(L6)),"-")</f>
        <v>86</v>
      </c>
      <c r="O12" s="12" t="e">
        <f t="array" ref="O12">INDEX($C$5:$C$30,MATCH(,IF((O$7=$B$5:$B$30)*($C$5:$C$30&lt;=$M$5)*($C$5:$C$30&gt;=$M$4),COUNTIF(O$8:O11,$C$5:$C$30)),))</f>
        <v>#N/A</v>
      </c>
      <c r="P12" s="13" t="e">
        <f t="array" ref="P12">VLOOKUP(O$7&amp;O12,$A$5:$H$30,4,)</f>
        <v>#N/A</v>
      </c>
      <c r="Q12" s="12" t="e">
        <f t="array" ref="Q12">INDEX($C$5:$C$30,MATCH(,IF((Q$7=$B$5:$B$30)*($C$5:$C$30&lt;=$M$5)*($C$5:$C$30&gt;=$M$4),COUNTIF(Q$8:Q11,$C$5:$C$30)),))</f>
        <v>#N/A</v>
      </c>
      <c r="R12" s="14" t="e">
        <f t="array" ref="R12">VLOOKUP(Q$7&amp;Q12,$A$5:$H$30,4,)</f>
        <v>#N/A</v>
      </c>
      <c r="S12" s="12" t="e">
        <f t="array" ref="S12">INDEX($C$5:$C$30,MATCH(,IF((S$7=$B$5:$B$30)*($C$5:$C$30&lt;=$M$5)*($C$5:$C$30&gt;=$M$4),COUNTIF(S$8:S11,$C$5:$C$30)),))</f>
        <v>#N/A</v>
      </c>
      <c r="T12" s="14" t="e">
        <f t="array" ref="T12">VLOOKUP(S$7&amp;S12,$A$5:$H$30,4,)</f>
        <v>#N/A</v>
      </c>
      <c r="U12" s="12" t="e">
        <f t="array" ref="U12">INDEX($C$5:$C$30,MATCH(,IF((U$7=$B$5:$B$30)*($C$5:$C$30&lt;=$M$5)*($C$5:$C$30&gt;=$M$4),COUNTIF(U$8:U11,$C$5:$C$30)),))</f>
        <v>#N/A</v>
      </c>
      <c r="V12" s="14" t="e">
        <f t="array" ref="V12">VLOOKUP(U$7&amp;U12,$A$5:$H$30,4,)</f>
        <v>#N/A</v>
      </c>
      <c r="W12" s="12" t="e">
        <f t="array" ref="W12">INDEX($C$5:$C$30,MATCH(,IF((W$7=$B$5:$B$30)*($C$5:$C$30&lt;=$M$5)*($C$5:$C$30&gt;=$M$4),COUNTIF(W$8:W11,$C$5:$C$30)),))</f>
        <v>#N/A</v>
      </c>
      <c r="X12" s="14" t="e">
        <f t="array" ref="X12">VLOOKUP(W$7&amp;W12,$A$5:$H$30,4,)</f>
        <v>#N/A</v>
      </c>
      <c r="Y12" s="12" t="e">
        <f t="array" ref="Y12">INDEX($C$5:$C$30,MATCH(,IF((Y$7=$B$5:$B$30)*($C$5:$C$30&lt;=$M$5)*($C$5:$C$30&gt;=$M$4),COUNTIF(Y$8:Y11,$C$5:$C$30)),))</f>
        <v>#N/A</v>
      </c>
      <c r="Z12" s="14" t="e">
        <f t="array" ref="Z12">VLOOKUP(Y$7&amp;Y12,$A$5:$H$30,4,)</f>
        <v>#N/A</v>
      </c>
      <c r="AA12" s="12" t="e">
        <f t="array" ref="AA12">INDEX($C$5:$C$30,MATCH(,IF((AA$7=$B$5:$B$30)*($C$5:$C$30&lt;=$M$5)*($C$5:$C$30&gt;=$M$4),COUNTIF(AA$8:AA11,$C$5:$C$30)),))</f>
        <v>#N/A</v>
      </c>
      <c r="AB12" s="14" t="e">
        <f t="array" ref="AB12">VLOOKUP(AA$7&amp;AA12,$A$5:$H$30,4,)</f>
        <v>#N/A</v>
      </c>
    </row>
    <row r="13" spans="1:28" ht="15.75" thickBot="1" x14ac:dyDescent="0.3">
      <c r="A13" t="str">
        <f t="array" ref="A13">B13&amp;C13</f>
        <v>2544198</v>
      </c>
      <c r="B13" s="1">
        <v>25</v>
      </c>
      <c r="C13" s="2">
        <v>44198</v>
      </c>
      <c r="D13" s="3">
        <v>11</v>
      </c>
      <c r="E13" s="3">
        <v>0.31026993484331367</v>
      </c>
      <c r="F13" s="3">
        <v>3.643264336789203</v>
      </c>
      <c r="G13" s="3">
        <v>19.5</v>
      </c>
      <c r="H13" s="3">
        <v>0.40599202590020922</v>
      </c>
      <c r="L13" s="8">
        <f t="array" ref="L13">IFERROR(INDEX($B$5:$B$30,MATCH(0,IF((($C$5:$C$30&gt;=$M$4)+($C$5:$C$30&lt;=IF($M$5="",EOMONTH($M$4,0),$M$5)))=2,COUNTIF($L$6:L12,$B$5:$B$30),""),0)),"")</f>
        <v>86</v>
      </c>
      <c r="M13">
        <f t="array" ref="M13">IFERROR(SMALL($L$7:$L$22,ROW(L7)),"-")</f>
        <v>1031</v>
      </c>
      <c r="O13" s="12" t="e">
        <f t="array" ref="O13">INDEX($C$5:$C$30,MATCH(,IF((O$7=$B$5:$B$30)*($C$5:$C$30&lt;=$M$5)*($C$5:$C$30&gt;=$M$4),COUNTIF(O$8:O12,$C$5:$C$30)),))</f>
        <v>#N/A</v>
      </c>
      <c r="P13" s="13" t="e">
        <f t="array" ref="P13">VLOOKUP(O$7&amp;O13,$A$5:$H$30,4,)</f>
        <v>#N/A</v>
      </c>
      <c r="Q13" s="9" t="e">
        <f t="array" ref="Q13">INDEX($C$5:$C$30,MATCH(,IF((Q$7=$B$5:$B$30)*($C$5:$C$30&lt;=$M$5)*($C$5:$C$30&gt;=$M$4),COUNTIF(Q$8:Q12,$C$5:$C$30)),))</f>
        <v>#N/A</v>
      </c>
      <c r="R13" s="10" t="e">
        <f t="array" ref="R13">VLOOKUP(Q$7&amp;Q13,$A$5:$H$30,4,)</f>
        <v>#N/A</v>
      </c>
      <c r="S13" s="9" t="e">
        <f t="array" ref="S13">INDEX($C$5:$C$30,MATCH(,IF((S$7=$B$5:$B$30)*($C$5:$C$30&lt;=$M$5)*($C$5:$C$30&gt;=$M$4),COUNTIF(S$8:S12,$C$5:$C$30)),))</f>
        <v>#N/A</v>
      </c>
      <c r="T13" s="10" t="e">
        <f t="array" ref="T13">VLOOKUP(S$7&amp;S13,$A$5:$H$30,4,)</f>
        <v>#N/A</v>
      </c>
      <c r="U13" s="9" t="e">
        <f t="array" ref="U13">INDEX($C$5:$C$30,MATCH(,IF((U$7=$B$5:$B$30)*($C$5:$C$30&lt;=$M$5)*($C$5:$C$30&gt;=$M$4),COUNTIF(U$8:U12,$C$5:$C$30)),))</f>
        <v>#N/A</v>
      </c>
      <c r="V13" s="10" t="e">
        <f t="array" ref="V13">VLOOKUP(U$7&amp;U13,$A$5:$H$30,4,)</f>
        <v>#N/A</v>
      </c>
      <c r="W13" s="9" t="e">
        <f t="array" ref="W13">INDEX($C$5:$C$30,MATCH(,IF((W$7=$B$5:$B$30)*($C$5:$C$30&lt;=$M$5)*($C$5:$C$30&gt;=$M$4),COUNTIF(W$8:W12,$C$5:$C$30)),))</f>
        <v>#N/A</v>
      </c>
      <c r="X13" s="10" t="e">
        <f t="array" ref="X13">VLOOKUP(W$7&amp;W13,$A$5:$H$30,4,)</f>
        <v>#N/A</v>
      </c>
      <c r="Y13" s="9" t="e">
        <f t="array" ref="Y13">INDEX($C$5:$C$30,MATCH(,IF((Y$7=$B$5:$B$30)*($C$5:$C$30&lt;=$M$5)*($C$5:$C$30&gt;=$M$4),COUNTIF(Y$8:Y12,$C$5:$C$30)),))</f>
        <v>#N/A</v>
      </c>
      <c r="Z13" s="10" t="e">
        <f t="array" ref="Z13">VLOOKUP(Y$7&amp;Y13,$A$5:$H$30,4,)</f>
        <v>#N/A</v>
      </c>
      <c r="AA13" s="9" t="e">
        <f t="array" ref="AA13">INDEX($C$5:$C$30,MATCH(,IF((AA$7=$B$5:$B$30)*($C$5:$C$30&lt;=$M$5)*($C$5:$C$30&gt;=$M$4),COUNTIF(AA$8:AA12,$C$5:$C$30)),))</f>
        <v>#N/A</v>
      </c>
      <c r="AB13" s="10" t="e">
        <f t="array" ref="AB13">VLOOKUP(AA$7&amp;AA13,$A$5:$H$30,4,)</f>
        <v>#N/A</v>
      </c>
    </row>
    <row r="14" spans="1:28" ht="15.75" thickBot="1" x14ac:dyDescent="0.3">
      <c r="A14" t="str">
        <f t="array" ref="A14">B14&amp;C14</f>
        <v>4144201</v>
      </c>
      <c r="B14" s="1">
        <v>41</v>
      </c>
      <c r="C14" s="2">
        <v>44201</v>
      </c>
      <c r="D14" s="3">
        <v>9.6</v>
      </c>
      <c r="E14" s="3">
        <v>0.27078103404507375</v>
      </c>
      <c r="F14" s="3">
        <v>4.168845187386518</v>
      </c>
      <c r="G14" s="3">
        <v>1.18</v>
      </c>
      <c r="H14" s="3">
        <v>2.4567722592935735E-2</v>
      </c>
      <c r="L14" s="8" t="str">
        <f t="array" ref="L14">IFERROR(INDEX($B$5:$B$30,MATCH(0,IF((($C$5:$C$30&gt;=$M$4)+($C$5:$C$30&lt;=IF($M$5="",EOMONTH($M$4,0),$M$5)))=2,COUNTIF($L$6:L13,$B$5:$B$30),""),0)),"")</f>
        <v/>
      </c>
      <c r="M14" t="str">
        <f t="array" ref="M14">IFERROR(SMALL($L$7:$L$22,ROW(L8)),"-")</f>
        <v>-</v>
      </c>
      <c r="O14" s="12" t="e">
        <f t="array" ref="O14">INDEX($C$5:$C$30,MATCH(,IF((O$7=$B$5:$B$30)*($C$5:$C$30&lt;=$M$5)*($C$5:$C$30&gt;=$M$4),COUNTIF(O$8:O13,$C$5:$C$30)),))</f>
        <v>#N/A</v>
      </c>
      <c r="P14" s="13" t="e">
        <f t="array" ref="P14">VLOOKUP(O$7&amp;O14,$A$5:$H$30,4,)</f>
        <v>#N/A</v>
      </c>
      <c r="Q14" s="9" t="e">
        <f t="array" ref="Q14">INDEX($C$5:$C$30,MATCH(,IF((Q$7=$B$5:$B$30)*($C$5:$C$30&lt;=$M$5)*($C$5:$C$30&gt;=$M$4),COUNTIF(Q$8:Q13,$C$5:$C$30)),))</f>
        <v>#N/A</v>
      </c>
      <c r="R14" s="10" t="e">
        <f t="array" ref="R14">VLOOKUP(Q$7&amp;Q14,$A$5:$H$30,4,)</f>
        <v>#N/A</v>
      </c>
      <c r="S14" s="9" t="e">
        <f t="array" ref="S14">INDEX($C$5:$C$30,MATCH(,IF((S$7=$B$5:$B$30)*($C$5:$C$30&lt;=$M$5)*($C$5:$C$30&gt;=$M$4),COUNTIF(S$8:S13,$C$5:$C$30)),))</f>
        <v>#N/A</v>
      </c>
      <c r="T14" s="10" t="e">
        <f t="array" ref="T14">VLOOKUP(S$7&amp;S14,$A$5:$H$30,4,)</f>
        <v>#N/A</v>
      </c>
      <c r="U14" s="9" t="e">
        <f t="array" ref="U14">INDEX($C$5:$C$30,MATCH(,IF((U$7=$B$5:$B$30)*($C$5:$C$30&lt;=$M$5)*($C$5:$C$30&gt;=$M$4),COUNTIF(U$8:U13,$C$5:$C$30)),))</f>
        <v>#N/A</v>
      </c>
      <c r="V14" s="10" t="e">
        <f t="array" ref="V14">VLOOKUP(U$7&amp;U14,$A$5:$H$30,4,)</f>
        <v>#N/A</v>
      </c>
      <c r="W14" s="9" t="e">
        <f t="array" ref="W14">INDEX($C$5:$C$30,MATCH(,IF((W$7=$B$5:$B$30)*($C$5:$C$30&lt;=$M$5)*($C$5:$C$30&gt;=$M$4),COUNTIF(W$8:W13,$C$5:$C$30)),))</f>
        <v>#N/A</v>
      </c>
      <c r="X14" s="10" t="e">
        <f t="array" ref="X14">VLOOKUP(W$7&amp;W14,$A$5:$H$30,4,)</f>
        <v>#N/A</v>
      </c>
      <c r="Y14" s="9" t="e">
        <f t="array" ref="Y14">INDEX($C$5:$C$30,MATCH(,IF((Y$7=$B$5:$B$30)*($C$5:$C$30&lt;=$M$5)*($C$5:$C$30&gt;=$M$4),COUNTIF(Y$8:Y13,$C$5:$C$30)),))</f>
        <v>#N/A</v>
      </c>
      <c r="Z14" s="10" t="e">
        <f t="array" ref="Z14">VLOOKUP(Y$7&amp;Y14,$A$5:$H$30,4,)</f>
        <v>#N/A</v>
      </c>
      <c r="AA14" s="9" t="e">
        <f t="array" ref="AA14">INDEX($C$5:$C$30,MATCH(,IF((AA$7=$B$5:$B$30)*($C$5:$C$30&lt;=$M$5)*($C$5:$C$30&gt;=$M$4),COUNTIF(AA$8:AA13,$C$5:$C$30)),))</f>
        <v>#N/A</v>
      </c>
      <c r="AB14" s="10" t="e">
        <f t="array" ref="AB14">VLOOKUP(AA$7&amp;AA14,$A$5:$H$30,4,)</f>
        <v>#N/A</v>
      </c>
    </row>
    <row r="15" spans="1:28" ht="15.75" thickBot="1" x14ac:dyDescent="0.3">
      <c r="A15" t="str">
        <f t="array" ref="A15">B15&amp;C15</f>
        <v>6844206</v>
      </c>
      <c r="B15" s="1">
        <v>68</v>
      </c>
      <c r="C15" s="2">
        <v>44206</v>
      </c>
      <c r="D15" s="3">
        <v>8.1999999999999993</v>
      </c>
      <c r="E15" s="3">
        <v>0.23129213324683379</v>
      </c>
      <c r="F15" s="3">
        <v>3.4750150732801397</v>
      </c>
      <c r="G15" s="3">
        <v>1.18</v>
      </c>
      <c r="H15" s="3">
        <v>2.4567722592935735E-2</v>
      </c>
      <c r="L15" s="8" t="str">
        <f t="array" ref="L15">IFERROR(INDEX($B$5:$B$30,MATCH(0,IF((($C$5:$C$30&gt;=$M$4)+($C$5:$C$30&lt;=IF($M$5="",EOMONTH($M$4,0),$M$5)))=2,COUNTIF($L$6:L14,$B$5:$B$30),""),0)),"")</f>
        <v/>
      </c>
      <c r="M15" t="str">
        <f t="array" ref="M15">IFERROR(SMALL($L$7:$L$22,ROW(L12)),"-")</f>
        <v>-</v>
      </c>
      <c r="O15" s="12" t="e">
        <f t="array" ref="O15">INDEX($C$5:$C$30,MATCH(,IF((O$7=$B$5:$B$30)*($C$5:$C$30&lt;=$M$5)*($C$5:$C$30&gt;=$M$4),COUNTIF(O$8:O14,$C$5:$C$30)),))</f>
        <v>#N/A</v>
      </c>
      <c r="P15" s="13" t="e">
        <f t="array" ref="P15">VLOOKUP(O$7&amp;O15,$A$5:$H$30,4,)</f>
        <v>#N/A</v>
      </c>
      <c r="Q15" s="9" t="e">
        <f t="array" ref="Q15">INDEX($C$5:$C$30,MATCH(,IF((Q$7=$B$5:$B$30)*($C$5:$C$30&lt;=$M$5)*($C$5:$C$30&gt;=$M$4),COUNTIF(Q$8:Q14,$C$5:$C$30)),))</f>
        <v>#N/A</v>
      </c>
      <c r="R15" s="10" t="e">
        <f t="array" ref="R15">VLOOKUP(Q$7&amp;Q15,$A$5:$H$30,4,)</f>
        <v>#N/A</v>
      </c>
      <c r="S15" s="9" t="e">
        <f t="array" ref="S15">INDEX($C$5:$C$30,MATCH(,IF((S$7=$B$5:$B$30)*($C$5:$C$30&lt;=$M$5)*($C$5:$C$30&gt;=$M$4),COUNTIF(S$8:S14,$C$5:$C$30)),))</f>
        <v>#N/A</v>
      </c>
      <c r="T15" s="10" t="e">
        <f t="array" ref="T15">VLOOKUP(S$7&amp;S15,$A$5:$H$30,4,)</f>
        <v>#N/A</v>
      </c>
      <c r="U15" s="9" t="e">
        <f t="array" ref="U15">INDEX($C$5:$C$30,MATCH(,IF((U$7=$B$5:$B$30)*($C$5:$C$30&lt;=$M$5)*($C$5:$C$30&gt;=$M$4),COUNTIF(U$8:U14,$C$5:$C$30)),))</f>
        <v>#N/A</v>
      </c>
      <c r="V15" s="10" t="e">
        <f t="array" ref="V15">VLOOKUP(U$7&amp;U15,$A$5:$H$30,4,)</f>
        <v>#N/A</v>
      </c>
      <c r="W15" s="9" t="e">
        <f t="array" ref="W15">INDEX($C$5:$C$30,MATCH(,IF((W$7=$B$5:$B$30)*($C$5:$C$30&lt;=$M$5)*($C$5:$C$30&gt;=$M$4),COUNTIF(W$8:W14,$C$5:$C$30)),))</f>
        <v>#N/A</v>
      </c>
      <c r="X15" s="10" t="e">
        <f t="array" ref="X15">VLOOKUP(W$7&amp;W15,$A$5:$H$30,4,)</f>
        <v>#N/A</v>
      </c>
      <c r="Y15" s="9" t="e">
        <f t="array" ref="Y15">INDEX($C$5:$C$30,MATCH(,IF((Y$7=$B$5:$B$30)*($C$5:$C$30&lt;=$M$5)*($C$5:$C$30&gt;=$M$4),COUNTIF(Y$8:Y14,$C$5:$C$30)),))</f>
        <v>#N/A</v>
      </c>
      <c r="Z15" s="10" t="e">
        <f t="array" ref="Z15">VLOOKUP(Y$7&amp;Y15,$A$5:$H$30,4,)</f>
        <v>#N/A</v>
      </c>
      <c r="AA15" s="9" t="e">
        <f t="array" ref="AA15">INDEX($C$5:$C$30,MATCH(,IF((AA$7=$B$5:$B$30)*($C$5:$C$30&lt;=$M$5)*($C$5:$C$30&gt;=$M$4),COUNTIF(AA$8:AA14,$C$5:$C$30)),))</f>
        <v>#N/A</v>
      </c>
      <c r="AB15" s="10" t="e">
        <f t="array" ref="AB15">VLOOKUP(AA$7&amp;AA15,$A$5:$H$30,4,)</f>
        <v>#N/A</v>
      </c>
    </row>
    <row r="16" spans="1:28" ht="15.75" thickBot="1" x14ac:dyDescent="0.3">
      <c r="A16" t="str">
        <f t="array" ref="A16">B16&amp;C16</f>
        <v>6944213</v>
      </c>
      <c r="B16" s="1">
        <v>69</v>
      </c>
      <c r="C16" s="2">
        <v>44213</v>
      </c>
      <c r="D16" s="3">
        <v>9.6</v>
      </c>
      <c r="E16" s="3">
        <v>0.27078103404507375</v>
      </c>
      <c r="F16" s="3">
        <v>3.8163174684224819</v>
      </c>
      <c r="G16" s="3">
        <v>1.18</v>
      </c>
      <c r="H16" s="3">
        <v>2.4567722592935735E-2</v>
      </c>
      <c r="L16" s="8" t="str">
        <f t="array" ref="L16">IFERROR(INDEX($B$5:$B$30,MATCH(0,IF((($C$5:$C$30&gt;=$M$4)+($C$5:$C$30&lt;=IF($M$5="",EOMONTH($M$4,0),$M$5)))=2,COUNTIF($L$6:L15,$B$5:$B$30),""),0)),"")</f>
        <v/>
      </c>
      <c r="M16" t="str">
        <f t="array" ref="M16">IFERROR(SMALL($L$7:$L$22,ROW(L13)),"-")</f>
        <v>-</v>
      </c>
      <c r="O16" s="12" t="e">
        <f t="array" ref="O16">INDEX($C$5:$C$30,MATCH(,IF((O$7=$B$5:$B$30)*($C$5:$C$30&lt;=$M$5)*($C$5:$C$30&gt;=$M$4),COUNTIF(O$8:O15,$C$5:$C$30)),))</f>
        <v>#N/A</v>
      </c>
      <c r="P16" s="13" t="e">
        <f t="array" ref="P16">VLOOKUP(O$7&amp;O16,$A$5:$H$30,4,)</f>
        <v>#N/A</v>
      </c>
      <c r="Q16" s="9" t="e">
        <f t="array" ref="Q16">INDEX($C$5:$C$30,MATCH(,IF((Q$7=$B$5:$B$30)*($C$5:$C$30&lt;=$M$5)*($C$5:$C$30&gt;=$M$4),COUNTIF(Q$8:Q15,$C$5:$C$30)),))</f>
        <v>#N/A</v>
      </c>
      <c r="R16" s="10" t="e">
        <f t="array" ref="R16">VLOOKUP(Q$7&amp;Q16,$A$5:$H$30,4,)</f>
        <v>#N/A</v>
      </c>
      <c r="S16" s="9" t="e">
        <f t="array" ref="S16">INDEX($C$5:$C$30,MATCH(,IF((S$7=$B$5:$B$30)*($C$5:$C$30&lt;=$M$5)*($C$5:$C$30&gt;=$M$4),COUNTIF(S$8:S15,$C$5:$C$30)),))</f>
        <v>#N/A</v>
      </c>
      <c r="T16" s="10" t="e">
        <f t="array" ref="T16">VLOOKUP(S$7&amp;S16,$A$5:$H$30,4,)</f>
        <v>#N/A</v>
      </c>
      <c r="U16" s="9" t="e">
        <f t="array" ref="U16">INDEX($C$5:$C$30,MATCH(,IF((U$7=$B$5:$B$30)*($C$5:$C$30&lt;=$M$5)*($C$5:$C$30&gt;=$M$4),COUNTIF(U$8:U15,$C$5:$C$30)),))</f>
        <v>#N/A</v>
      </c>
      <c r="V16" s="10" t="e">
        <f t="array" ref="V16">VLOOKUP(U$7&amp;U16,$A$5:$H$30,4,)</f>
        <v>#N/A</v>
      </c>
      <c r="W16" s="9" t="e">
        <f t="array" ref="W16">INDEX($C$5:$C$30,MATCH(,IF((W$7=$B$5:$B$30)*($C$5:$C$30&lt;=$M$5)*($C$5:$C$30&gt;=$M$4),COUNTIF(W$8:W15,$C$5:$C$30)),))</f>
        <v>#N/A</v>
      </c>
      <c r="X16" s="10" t="e">
        <f t="array" ref="X16">VLOOKUP(W$7&amp;W16,$A$5:$H$30,4,)</f>
        <v>#N/A</v>
      </c>
      <c r="Y16" s="9" t="e">
        <f t="array" ref="Y16">INDEX($C$5:$C$30,MATCH(,IF((Y$7=$B$5:$B$30)*($C$5:$C$30&lt;=$M$5)*($C$5:$C$30&gt;=$M$4),COUNTIF(Y$8:Y15,$C$5:$C$30)),))</f>
        <v>#N/A</v>
      </c>
      <c r="Z16" s="10" t="e">
        <f t="array" ref="Z16">VLOOKUP(Y$7&amp;Y16,$A$5:$H$30,4,)</f>
        <v>#N/A</v>
      </c>
      <c r="AA16" s="9" t="e">
        <f t="array" ref="AA16">INDEX($C$5:$C$30,MATCH(,IF((AA$7=$B$5:$B$30)*($C$5:$C$30&lt;=$M$5)*($C$5:$C$30&gt;=$M$4),COUNTIF(AA$8:AA15,$C$5:$C$30)),))</f>
        <v>#N/A</v>
      </c>
      <c r="AB16" s="10" t="e">
        <f t="array" ref="AB16">VLOOKUP(AA$7&amp;AA16,$A$5:$H$30,4,)</f>
        <v>#N/A</v>
      </c>
    </row>
    <row r="17" spans="1:28" ht="15.75" thickBot="1" x14ac:dyDescent="0.3">
      <c r="A17" t="str">
        <f t="array" ref="A17">B17&amp;C17</f>
        <v>103144219</v>
      </c>
      <c r="B17" s="1">
        <v>1031</v>
      </c>
      <c r="C17" s="2">
        <v>44219</v>
      </c>
      <c r="D17" s="3">
        <v>12.4</v>
      </c>
      <c r="E17" s="3">
        <v>0.34975883564155358</v>
      </c>
      <c r="F17" s="3">
        <v>4.4988956023604709</v>
      </c>
      <c r="G17" s="3">
        <v>1.18</v>
      </c>
      <c r="H17" s="3">
        <v>2.4567722592935735E-2</v>
      </c>
      <c r="L17" s="8" t="str">
        <f t="array" ref="L17">IFERROR(INDEX($B$5:$B$30,MATCH(0,IF((($C$5:$C$30&gt;=$M$4)+($C$5:$C$30&lt;=IF($M$5="",EOMONTH($M$4,0),$M$5)))=2,COUNTIF($L$6:L16,$B$5:$B$30),""),0)),"")</f>
        <v/>
      </c>
      <c r="M17" t="str">
        <f t="array" ref="M17">IFERROR(SMALL($L$7:$L$22,ROW(L14)),"-")</f>
        <v>-</v>
      </c>
      <c r="O17" s="12" t="e">
        <f t="array" ref="O17">INDEX($C$5:$C$30,MATCH(,IF((O$7=$B$5:$B$30)*($C$5:$C$30&lt;=$M$5)*($C$5:$C$30&gt;=$M$4),COUNTIF(O$8:O16,$C$5:$C$30)),))</f>
        <v>#N/A</v>
      </c>
      <c r="P17" s="13" t="e">
        <f t="array" ref="P17">VLOOKUP(O$7&amp;O17,$A$5:$H$30,4,)</f>
        <v>#N/A</v>
      </c>
      <c r="Q17" s="9" t="e">
        <f t="array" ref="Q17">INDEX($C$5:$C$30,MATCH(,IF((Q$7=$B$5:$B$30)*($C$5:$C$30&lt;=$M$5)*($C$5:$C$30&gt;=$M$4),COUNTIF(Q$8:Q16,$C$5:$C$30)),))</f>
        <v>#N/A</v>
      </c>
      <c r="R17" s="10" t="e">
        <f t="array" ref="R17">VLOOKUP(Q$7&amp;Q17,$A$5:$H$30,4,)</f>
        <v>#N/A</v>
      </c>
      <c r="S17" s="9" t="e">
        <f t="array" ref="S17">INDEX($C$5:$C$30,MATCH(,IF((S$7=$B$5:$B$30)*($C$5:$C$30&lt;=$M$5)*($C$5:$C$30&gt;=$M$4),COUNTIF(S$8:S16,$C$5:$C$30)),))</f>
        <v>#N/A</v>
      </c>
      <c r="T17" s="10" t="e">
        <f t="array" ref="T17">VLOOKUP(S$7&amp;S17,$A$5:$H$30,4,)</f>
        <v>#N/A</v>
      </c>
      <c r="U17" s="9" t="e">
        <f t="array" ref="U17">INDEX($C$5:$C$30,MATCH(,IF((U$7=$B$5:$B$30)*($C$5:$C$30&lt;=$M$5)*($C$5:$C$30&gt;=$M$4),COUNTIF(U$8:U16,$C$5:$C$30)),))</f>
        <v>#N/A</v>
      </c>
      <c r="V17" s="10" t="e">
        <f t="array" ref="V17">VLOOKUP(U$7&amp;U17,$A$5:$H$30,4,)</f>
        <v>#N/A</v>
      </c>
      <c r="W17" s="9" t="e">
        <f t="array" ref="W17">INDEX($C$5:$C$30,MATCH(,IF((W$7=$B$5:$B$30)*($C$5:$C$30&lt;=$M$5)*($C$5:$C$30&gt;=$M$4),COUNTIF(W$8:W16,$C$5:$C$30)),))</f>
        <v>#N/A</v>
      </c>
      <c r="X17" s="10" t="e">
        <f t="array" ref="X17">VLOOKUP(W$7&amp;W17,$A$5:$H$30,4,)</f>
        <v>#N/A</v>
      </c>
      <c r="Y17" s="9" t="e">
        <f t="array" ref="Y17">INDEX($C$5:$C$30,MATCH(,IF((Y$7=$B$5:$B$30)*($C$5:$C$30&lt;=$M$5)*($C$5:$C$30&gt;=$M$4),COUNTIF(Y$8:Y16,$C$5:$C$30)),))</f>
        <v>#N/A</v>
      </c>
      <c r="Z17" s="10" t="e">
        <f t="array" ref="Z17">VLOOKUP(Y$7&amp;Y17,$A$5:$H$30,4,)</f>
        <v>#N/A</v>
      </c>
      <c r="AA17" s="9" t="e">
        <f t="array" ref="AA17">INDEX($C$5:$C$30,MATCH(,IF((AA$7=$B$5:$B$30)*($C$5:$C$30&lt;=$M$5)*($C$5:$C$30&gt;=$M$4),COUNTIF(AA$8:AA16,$C$5:$C$30)),))</f>
        <v>#N/A</v>
      </c>
      <c r="AB17" s="10" t="e">
        <f t="array" ref="AB17">VLOOKUP(AA$7&amp;AA17,$A$5:$H$30,4,)</f>
        <v>#N/A</v>
      </c>
    </row>
    <row r="18" spans="1:28" ht="15.75" thickBot="1" x14ac:dyDescent="0.3">
      <c r="A18" t="str">
        <f t="array" ref="A18">B18&amp;C18</f>
        <v>2244475</v>
      </c>
      <c r="B18" s="1">
        <v>22</v>
      </c>
      <c r="C18" s="2">
        <v>44475</v>
      </c>
      <c r="D18" s="3">
        <v>11</v>
      </c>
      <c r="E18" s="3">
        <v>0.31026993484331367</v>
      </c>
      <c r="F18" s="3">
        <v>3.8147722754886022</v>
      </c>
      <c r="G18" s="3">
        <v>1.1100000000000001</v>
      </c>
      <c r="H18" s="3">
        <v>2.3110315320473449E-2</v>
      </c>
      <c r="L18" s="8" t="str">
        <f t="array" ref="L18">IFERROR(INDEX($B$5:$B$30,MATCH(0,IF((($C$5:$C$30&gt;=$M$4)+($C$5:$C$30&lt;=IF($M$5="",EOMONTH($M$4,0),$M$5)))=2,COUNTIF($L$6:L17,$B$5:$B$30),""),0)),"")</f>
        <v/>
      </c>
      <c r="M18" t="str">
        <f t="array" ref="M18">IFERROR(SMALL($L$7:$L$22,ROW(L15)),"-")</f>
        <v>-</v>
      </c>
      <c r="O18" s="12" t="e">
        <f t="array" ref="O18">INDEX($C$5:$C$30,MATCH(,IF((O$7=$B$5:$B$30)*($C$5:$C$30&lt;=$M$5)*($C$5:$C$30&gt;=$M$4),COUNTIF(O$8:O17,$C$5:$C$30)),))</f>
        <v>#N/A</v>
      </c>
      <c r="P18" s="13" t="e">
        <f t="array" ref="P18">VLOOKUP(O$7&amp;O18,$A$5:$H$30,4,)</f>
        <v>#N/A</v>
      </c>
      <c r="Q18" s="9" t="e">
        <f t="array" ref="Q18">INDEX($C$5:$C$30,MATCH(,IF((Q$7=$B$5:$B$30)*($C$5:$C$30&lt;=$M$5)*($C$5:$C$30&gt;=$M$4),COUNTIF(Q$8:Q17,$C$5:$C$30)),))</f>
        <v>#N/A</v>
      </c>
      <c r="R18" s="10" t="e">
        <f t="array" ref="R18">VLOOKUP(Q$7&amp;Q18,$A$5:$H$30,4,)</f>
        <v>#N/A</v>
      </c>
      <c r="S18" s="9" t="e">
        <f t="array" ref="S18">INDEX($C$5:$C$30,MATCH(,IF((S$7=$B$5:$B$30)*($C$5:$C$30&lt;=$M$5)*($C$5:$C$30&gt;=$M$4),COUNTIF(S$8:S17,$C$5:$C$30)),))</f>
        <v>#N/A</v>
      </c>
      <c r="T18" s="10" t="e">
        <f t="array" ref="T18">VLOOKUP(S$7&amp;S18,$A$5:$H$30,4,)</f>
        <v>#N/A</v>
      </c>
      <c r="U18" s="9" t="e">
        <f t="array" ref="U18">INDEX($C$5:$C$30,MATCH(,IF((U$7=$B$5:$B$30)*($C$5:$C$30&lt;=$M$5)*($C$5:$C$30&gt;=$M$4),COUNTIF(U$8:U17,$C$5:$C$30)),))</f>
        <v>#N/A</v>
      </c>
      <c r="V18" s="10" t="e">
        <f t="array" ref="V18">VLOOKUP(U$7&amp;U18,$A$5:$H$30,4,)</f>
        <v>#N/A</v>
      </c>
      <c r="W18" s="9" t="e">
        <f t="array" ref="W18">INDEX($C$5:$C$30,MATCH(,IF((W$7=$B$5:$B$30)*($C$5:$C$30&lt;=$M$5)*($C$5:$C$30&gt;=$M$4),COUNTIF(W$8:W17,$C$5:$C$30)),))</f>
        <v>#N/A</v>
      </c>
      <c r="X18" s="10" t="e">
        <f t="array" ref="X18">VLOOKUP(W$7&amp;W18,$A$5:$H$30,4,)</f>
        <v>#N/A</v>
      </c>
      <c r="Y18" s="9" t="e">
        <f t="array" ref="Y18">INDEX($C$5:$C$30,MATCH(,IF((Y$7=$B$5:$B$30)*($C$5:$C$30&lt;=$M$5)*($C$5:$C$30&gt;=$M$4),COUNTIF(Y$8:Y17,$C$5:$C$30)),))</f>
        <v>#N/A</v>
      </c>
      <c r="Z18" s="10" t="e">
        <f t="array" ref="Z18">VLOOKUP(Y$7&amp;Y18,$A$5:$H$30,4,)</f>
        <v>#N/A</v>
      </c>
      <c r="AA18" s="9" t="e">
        <f t="array" ref="AA18">INDEX($C$5:$C$30,MATCH(,IF((AA$7=$B$5:$B$30)*($C$5:$C$30&lt;=$M$5)*($C$5:$C$30&gt;=$M$4),COUNTIF(AA$8:AA17,$C$5:$C$30)),))</f>
        <v>#N/A</v>
      </c>
      <c r="AB18" s="10" t="e">
        <f t="array" ref="AB18">VLOOKUP(AA$7&amp;AA18,$A$5:$H$30,4,)</f>
        <v>#N/A</v>
      </c>
    </row>
    <row r="19" spans="1:28" ht="15.75" thickBot="1" x14ac:dyDescent="0.3">
      <c r="A19" t="str">
        <f t="array" ref="A19">B19&amp;C19</f>
        <v>2544472</v>
      </c>
      <c r="B19" s="1">
        <v>25</v>
      </c>
      <c r="C19" s="2">
        <v>44472</v>
      </c>
      <c r="D19" s="3">
        <v>9.6</v>
      </c>
      <c r="E19" s="3">
        <v>0.27078103404507375</v>
      </c>
      <c r="F19" s="3">
        <v>8.0636251313090561</v>
      </c>
      <c r="G19" s="3">
        <v>35.799999999999997</v>
      </c>
      <c r="H19" s="3">
        <v>0.74535971934499945</v>
      </c>
      <c r="L19" s="8" t="str">
        <f t="array" ref="L19">IFERROR(INDEX($B$5:$B$30,MATCH(0,IF((($C$5:$C$30&gt;=$M$4)+($C$5:$C$30&lt;=IF($M$5="",EOMONTH($M$4,0),$M$5)))=2,COUNTIF($L$6:L18,$B$5:$B$30),""),0)),"")</f>
        <v/>
      </c>
      <c r="M19" t="str">
        <f t="array" ref="M19">IFERROR(SMALL($L$7:$L$22,ROW(L16)),"-")</f>
        <v>-</v>
      </c>
      <c r="O19" s="12" t="e">
        <f t="array" ref="O19">INDEX($C$5:$C$30,MATCH(,IF((O$7=$B$5:$B$30)*($C$5:$C$30&lt;=$M$5)*($C$5:$C$30&gt;=$M$4),COUNTIF(O$8:O18,$C$5:$C$30)),))</f>
        <v>#N/A</v>
      </c>
      <c r="P19" s="13" t="e">
        <f t="array" ref="P19">VLOOKUP(O$7&amp;O19,$A$5:$H$30,4,)</f>
        <v>#N/A</v>
      </c>
      <c r="Q19" s="9" t="e">
        <f t="array" ref="Q19">INDEX($C$5:$C$30,MATCH(,IF((Q$7=$B$5:$B$30)*($C$5:$C$30&lt;=$M$5)*($C$5:$C$30&gt;=$M$4),COUNTIF(Q$8:Q18,$C$5:$C$30)),))</f>
        <v>#N/A</v>
      </c>
      <c r="R19" s="10" t="e">
        <f t="array" ref="R19">VLOOKUP(Q$7&amp;Q19,$A$5:$H$30,4,)</f>
        <v>#N/A</v>
      </c>
      <c r="S19" s="9" t="e">
        <f t="array" ref="S19">INDEX($C$5:$C$30,MATCH(,IF((S$7=$B$5:$B$30)*($C$5:$C$30&lt;=$M$5)*($C$5:$C$30&gt;=$M$4),COUNTIF(S$8:S18,$C$5:$C$30)),))</f>
        <v>#N/A</v>
      </c>
      <c r="T19" s="10" t="e">
        <f t="array" ref="T19">VLOOKUP(S$7&amp;S19,$A$5:$H$30,4,)</f>
        <v>#N/A</v>
      </c>
      <c r="U19" s="9" t="e">
        <f t="array" ref="U19">INDEX($C$5:$C$30,MATCH(,IF((U$7=$B$5:$B$30)*($C$5:$C$30&lt;=$M$5)*($C$5:$C$30&gt;=$M$4),COUNTIF(U$8:U18,$C$5:$C$30)),))</f>
        <v>#N/A</v>
      </c>
      <c r="V19" s="10" t="e">
        <f t="array" ref="V19">VLOOKUP(U$7&amp;U19,$A$5:$H$30,4,)</f>
        <v>#N/A</v>
      </c>
      <c r="W19" s="9" t="e">
        <f t="array" ref="W19">INDEX($C$5:$C$30,MATCH(,IF((W$7=$B$5:$B$30)*($C$5:$C$30&lt;=$M$5)*($C$5:$C$30&gt;=$M$4),COUNTIF(W$8:W18,$C$5:$C$30)),))</f>
        <v>#N/A</v>
      </c>
      <c r="X19" s="10" t="e">
        <f t="array" ref="X19">VLOOKUP(W$7&amp;W19,$A$5:$H$30,4,)</f>
        <v>#N/A</v>
      </c>
      <c r="Y19" s="9" t="e">
        <f t="array" ref="Y19">INDEX($C$5:$C$30,MATCH(,IF((Y$7=$B$5:$B$30)*($C$5:$C$30&lt;=$M$5)*($C$5:$C$30&gt;=$M$4),COUNTIF(Y$8:Y18,$C$5:$C$30)),))</f>
        <v>#N/A</v>
      </c>
      <c r="Z19" s="10" t="e">
        <f t="array" ref="Z19">VLOOKUP(Y$7&amp;Y19,$A$5:$H$30,4,)</f>
        <v>#N/A</v>
      </c>
      <c r="AA19" s="9" t="e">
        <f t="array" ref="AA19">INDEX($C$5:$C$30,MATCH(,IF((AA$7=$B$5:$B$30)*($C$5:$C$30&lt;=$M$5)*($C$5:$C$30&gt;=$M$4),COUNTIF(AA$8:AA18,$C$5:$C$30)),))</f>
        <v>#N/A</v>
      </c>
      <c r="AB19" s="10" t="e">
        <f t="array" ref="AB19">VLOOKUP(AA$7&amp;AA19,$A$5:$H$30,4,)</f>
        <v>#N/A</v>
      </c>
    </row>
    <row r="20" spans="1:28" ht="15.75" thickBot="1" x14ac:dyDescent="0.3">
      <c r="A20" t="str">
        <f t="array" ref="A20">B20&amp;C20</f>
        <v>4144472</v>
      </c>
      <c r="B20" s="1">
        <v>41</v>
      </c>
      <c r="C20" s="2">
        <v>44472</v>
      </c>
      <c r="D20" s="3">
        <v>9.6</v>
      </c>
      <c r="E20" s="3">
        <v>0.27078103404507375</v>
      </c>
      <c r="F20" s="3">
        <v>8.4863323146962752</v>
      </c>
      <c r="G20" s="3">
        <v>33.799999999999997</v>
      </c>
      <c r="H20" s="3">
        <v>0.70371951156036261</v>
      </c>
      <c r="L20" s="8" t="str">
        <f t="array" ref="L20">IFERROR(INDEX($B$5:$B$30,MATCH(0,IF((($C$5:$C$30&gt;=$M$4)+($C$5:$C$30&lt;=IF($M$5="",EOMONTH($M$4,0),$M$5)))=2,COUNTIF($L$6:L19,$B$5:$B$30),""),0)),"")</f>
        <v/>
      </c>
      <c r="M20" t="str">
        <f t="array" ref="M20">IFERROR(SMALL($L$7:$L$22,ROW(L17)),"-")</f>
        <v>-</v>
      </c>
      <c r="O20" s="12" t="e">
        <f t="array" ref="O20">INDEX($C$5:$C$30,MATCH(,IF((O$7=$B$5:$B$30)*($C$5:$C$30&lt;=$M$5)*($C$5:$C$30&gt;=$M$4),COUNTIF(O$8:O19,$C$5:$C$30)),))</f>
        <v>#N/A</v>
      </c>
      <c r="P20" s="13" t="e">
        <f t="array" ref="P20">VLOOKUP(O$7&amp;O20,$A$5:$H$30,4,)</f>
        <v>#N/A</v>
      </c>
      <c r="Q20" s="9" t="e">
        <f t="array" ref="Q20">INDEX($C$5:$C$30,MATCH(,IF((Q$7=$B$5:$B$30)*($C$5:$C$30&lt;=$M$5)*($C$5:$C$30&gt;=$M$4),COUNTIF(Q$8:Q19,$C$5:$C$30)),))</f>
        <v>#N/A</v>
      </c>
      <c r="R20" s="10" t="e">
        <f t="array" ref="R20">VLOOKUP(Q$7&amp;Q20,$A$5:$H$30,4,)</f>
        <v>#N/A</v>
      </c>
      <c r="S20" s="9" t="e">
        <f t="array" ref="S20">INDEX($C$5:$C$30,MATCH(,IF((S$7=$B$5:$B$30)*($C$5:$C$30&lt;=$M$5)*($C$5:$C$30&gt;=$M$4),COUNTIF(S$8:S19,$C$5:$C$30)),))</f>
        <v>#N/A</v>
      </c>
      <c r="T20" s="10" t="e">
        <f t="array" ref="T20">VLOOKUP(S$7&amp;S20,$A$5:$H$30,4,)</f>
        <v>#N/A</v>
      </c>
      <c r="U20" s="9" t="e">
        <f t="array" ref="U20">INDEX($C$5:$C$30,MATCH(,IF((U$7=$B$5:$B$30)*($C$5:$C$30&lt;=$M$5)*($C$5:$C$30&gt;=$M$4),COUNTIF(U$8:U19,$C$5:$C$30)),))</f>
        <v>#N/A</v>
      </c>
      <c r="V20" s="10" t="e">
        <f t="array" ref="V20">VLOOKUP(U$7&amp;U20,$A$5:$H$30,4,)</f>
        <v>#N/A</v>
      </c>
      <c r="W20" s="9" t="e">
        <f t="array" ref="W20">INDEX($C$5:$C$30,MATCH(,IF((W$7=$B$5:$B$30)*($C$5:$C$30&lt;=$M$5)*($C$5:$C$30&gt;=$M$4),COUNTIF(W$8:W19,$C$5:$C$30)),))</f>
        <v>#N/A</v>
      </c>
      <c r="X20" s="10" t="e">
        <f t="array" ref="X20">VLOOKUP(W$7&amp;W20,$A$5:$H$30,4,)</f>
        <v>#N/A</v>
      </c>
      <c r="Y20" s="9" t="e">
        <f t="array" ref="Y20">INDEX($C$5:$C$30,MATCH(,IF((Y$7=$B$5:$B$30)*($C$5:$C$30&lt;=$M$5)*($C$5:$C$30&gt;=$M$4),COUNTIF(Y$8:Y19,$C$5:$C$30)),))</f>
        <v>#N/A</v>
      </c>
      <c r="Z20" s="10" t="e">
        <f t="array" ref="Z20">VLOOKUP(Y$7&amp;Y20,$A$5:$H$30,4,)</f>
        <v>#N/A</v>
      </c>
      <c r="AA20" s="9" t="e">
        <f t="array" ref="AA20">INDEX($C$5:$C$30,MATCH(,IF((AA$7=$B$5:$B$30)*($C$5:$C$30&lt;=$M$5)*($C$5:$C$30&gt;=$M$4),COUNTIF(AA$8:AA19,$C$5:$C$30)),))</f>
        <v>#N/A</v>
      </c>
      <c r="AB20" s="10" t="e">
        <f t="array" ref="AB20">VLOOKUP(AA$7&amp;AA20,$A$5:$H$30,4,)</f>
        <v>#N/A</v>
      </c>
    </row>
    <row r="21" spans="1:28" ht="15.75" thickBot="1" x14ac:dyDescent="0.3">
      <c r="A21" t="str">
        <f t="array" ref="A21">B21&amp;C21</f>
        <v>6844484</v>
      </c>
      <c r="B21" s="1">
        <v>68</v>
      </c>
      <c r="C21" s="2">
        <v>44484</v>
      </c>
      <c r="D21" s="3">
        <v>8.1999999999999993</v>
      </c>
      <c r="E21" s="3">
        <v>0.23129213324683379</v>
      </c>
      <c r="F21" s="3">
        <v>7.6422747217866291</v>
      </c>
      <c r="G21" s="3">
        <v>27.1</v>
      </c>
      <c r="H21" s="3">
        <v>0.56422481548182923</v>
      </c>
      <c r="L21" s="8" t="str">
        <f t="array" ref="L21">IFERROR(INDEX($B$5:$B$30,MATCH(0,IF((($C$5:$C$30&gt;=$M$4)+($C$5:$C$30&lt;=IF($M$5="",EOMONTH($M$4,0),$M$5)))=2,COUNTIF($L$6:L20,$B$5:$B$30),""),0)),"")</f>
        <v/>
      </c>
      <c r="M21" t="str">
        <f t="array" ref="M21">IFERROR(SMALL($L$7:$L$22,ROW(L18)),"-")</f>
        <v>-</v>
      </c>
      <c r="O21" s="12" t="e">
        <f t="array" ref="O21">INDEX($C$5:$C$30,MATCH(,IF((O$7=$B$5:$B$30)*($C$5:$C$30&lt;=$M$5)*($C$5:$C$30&gt;=$M$4),COUNTIF(O$8:O20,$C$5:$C$30)),))</f>
        <v>#N/A</v>
      </c>
      <c r="P21" s="13" t="e">
        <f t="array" ref="P21">VLOOKUP(O$7&amp;O21,$A$5:$H$30,4,)</f>
        <v>#N/A</v>
      </c>
      <c r="Q21" s="9" t="e">
        <f t="array" ref="Q21">INDEX($C$5:$C$30,MATCH(,IF((Q$7=$B$5:$B$30)*($C$5:$C$30&lt;=$M$5)*($C$5:$C$30&gt;=$M$4),COUNTIF(Q$8:Q20,$C$5:$C$30)),))</f>
        <v>#N/A</v>
      </c>
      <c r="R21" s="10" t="e">
        <f t="array" ref="R21">VLOOKUP(Q$7&amp;Q21,$A$5:$H$30,4,)</f>
        <v>#N/A</v>
      </c>
      <c r="S21" s="9" t="e">
        <f t="array" ref="S21">INDEX($C$5:$C$30,MATCH(,IF((S$7=$B$5:$B$30)*($C$5:$C$30&lt;=$M$5)*($C$5:$C$30&gt;=$M$4),COUNTIF(S$8:S20,$C$5:$C$30)),))</f>
        <v>#N/A</v>
      </c>
      <c r="T21" s="10" t="e">
        <f t="array" ref="T21">VLOOKUP(S$7&amp;S21,$A$5:$H$30,4,)</f>
        <v>#N/A</v>
      </c>
      <c r="U21" s="9" t="e">
        <f t="array" ref="U21">INDEX($C$5:$C$30,MATCH(,IF((U$7=$B$5:$B$30)*($C$5:$C$30&lt;=$M$5)*($C$5:$C$30&gt;=$M$4),COUNTIF(U$8:U20,$C$5:$C$30)),))</f>
        <v>#N/A</v>
      </c>
      <c r="V21" s="10" t="e">
        <f t="array" ref="V21">VLOOKUP(U$7&amp;U21,$A$5:$H$30,4,)</f>
        <v>#N/A</v>
      </c>
      <c r="W21" s="9" t="e">
        <f t="array" ref="W21">INDEX($C$5:$C$30,MATCH(,IF((W$7=$B$5:$B$30)*($C$5:$C$30&lt;=$M$5)*($C$5:$C$30&gt;=$M$4),COUNTIF(W$8:W20,$C$5:$C$30)),))</f>
        <v>#N/A</v>
      </c>
      <c r="X21" s="10" t="e">
        <f t="array" ref="X21">VLOOKUP(W$7&amp;W21,$A$5:$H$30,4,)</f>
        <v>#N/A</v>
      </c>
      <c r="Y21" s="9" t="e">
        <f t="array" ref="Y21">INDEX($C$5:$C$30,MATCH(,IF((Y$7=$B$5:$B$30)*($C$5:$C$30&lt;=$M$5)*($C$5:$C$30&gt;=$M$4),COUNTIF(Y$8:Y20,$C$5:$C$30)),))</f>
        <v>#N/A</v>
      </c>
      <c r="Z21" s="10" t="e">
        <f t="array" ref="Z21">VLOOKUP(Y$7&amp;Y21,$A$5:$H$30,4,)</f>
        <v>#N/A</v>
      </c>
      <c r="AA21" s="9" t="e">
        <f t="array" ref="AA21">INDEX($C$5:$C$30,MATCH(,IF((AA$7=$B$5:$B$30)*($C$5:$C$30&lt;=$M$5)*($C$5:$C$30&gt;=$M$4),COUNTIF(AA$8:AA20,$C$5:$C$30)),))</f>
        <v>#N/A</v>
      </c>
      <c r="AB21" s="10" t="e">
        <f t="array" ref="AB21">VLOOKUP(AA$7&amp;AA21,$A$5:$H$30,4,)</f>
        <v>#N/A</v>
      </c>
    </row>
    <row r="22" spans="1:28" x14ac:dyDescent="0.25">
      <c r="A22" t="str">
        <f t="array" ref="A22">B22&amp;C22</f>
        <v>6944486</v>
      </c>
      <c r="B22" s="1">
        <v>69</v>
      </c>
      <c r="C22" s="2">
        <v>44486</v>
      </c>
      <c r="D22" s="3">
        <v>8.1999999999999993</v>
      </c>
      <c r="E22" s="3">
        <v>0.23129213324683379</v>
      </c>
      <c r="F22" s="3">
        <v>2.8151978211629496</v>
      </c>
      <c r="G22" s="3">
        <v>18.47</v>
      </c>
      <c r="H22" s="3">
        <v>0.3845473188911212</v>
      </c>
      <c r="L22" s="8" t="str">
        <f t="array" ref="L22">IFERROR(INDEX($B$5:$B$30,MATCH(0,IF((($C$5:$C$30&gt;=$M$4)+($C$5:$C$30&lt;=IF($M$5="",EOMONTH($M$4,0),$M$5)))=2,COUNTIF($L$6:L21,$B$5:$B$30),""),0)),"")</f>
        <v/>
      </c>
      <c r="M22" t="str">
        <f t="array" ref="M22">IFERROR(SMALL($L$7:$L$22,ROW(L19)),"-")</f>
        <v>-</v>
      </c>
    </row>
    <row r="23" spans="1:28" x14ac:dyDescent="0.25">
      <c r="A23" t="str">
        <f t="array" ref="A23">B23&amp;C23</f>
        <v>103144487</v>
      </c>
      <c r="B23" s="1">
        <v>1031</v>
      </c>
      <c r="C23" s="2">
        <v>44487</v>
      </c>
      <c r="D23" s="3">
        <v>13.7</v>
      </c>
      <c r="E23" s="3">
        <v>0.38642710066849062</v>
      </c>
      <c r="F23" s="3">
        <v>4.3898057412229079</v>
      </c>
      <c r="G23" s="3">
        <v>20</v>
      </c>
      <c r="H23" s="3">
        <v>0.4164020778463684</v>
      </c>
    </row>
    <row r="24" spans="1:28" x14ac:dyDescent="0.25">
      <c r="A24" t="str">
        <f t="array" ref="A24">B24&amp;C24</f>
        <v>2244564</v>
      </c>
      <c r="B24" s="1">
        <v>22</v>
      </c>
      <c r="C24" s="2">
        <v>44564</v>
      </c>
      <c r="D24" s="3">
        <v>16</v>
      </c>
      <c r="E24" s="3">
        <v>0.4513017234084562</v>
      </c>
      <c r="F24" s="3">
        <v>11.637905974799137</v>
      </c>
      <c r="G24" s="3">
        <v>20.47</v>
      </c>
      <c r="H24" s="3">
        <v>0.42618752667575804</v>
      </c>
    </row>
    <row r="25" spans="1:28" x14ac:dyDescent="0.25">
      <c r="A25" t="str">
        <f t="array" ref="A25">B25&amp;C25</f>
        <v>2544840</v>
      </c>
      <c r="B25" s="1">
        <v>25</v>
      </c>
      <c r="C25" s="2">
        <v>44840</v>
      </c>
      <c r="D25" s="3">
        <v>11</v>
      </c>
      <c r="E25" s="3">
        <v>0.31026993484331367</v>
      </c>
      <c r="F25" s="3">
        <v>3.8147722754886022</v>
      </c>
      <c r="G25" s="3">
        <v>1.1100000000000001</v>
      </c>
      <c r="H25" s="3">
        <v>2.3110315320473449E-2</v>
      </c>
    </row>
    <row r="26" spans="1:28" x14ac:dyDescent="0.25">
      <c r="A26" t="str">
        <f t="array" ref="A26">B26&amp;C26</f>
        <v>8644843</v>
      </c>
      <c r="B26" s="1">
        <v>86</v>
      </c>
      <c r="C26" s="2">
        <v>44843</v>
      </c>
      <c r="D26" s="3">
        <v>16</v>
      </c>
      <c r="E26" s="3">
        <v>0.4513017234084562</v>
      </c>
      <c r="F26" s="3">
        <v>11.765367156834264</v>
      </c>
      <c r="G26" s="3">
        <v>18.47</v>
      </c>
      <c r="H26" s="3">
        <v>0.3845473188911212</v>
      </c>
    </row>
    <row r="27" spans="1:28" x14ac:dyDescent="0.25">
      <c r="A27" t="str">
        <f t="array" ref="A27">B27&amp;C27</f>
        <v>4144843</v>
      </c>
      <c r="B27" s="1">
        <v>41</v>
      </c>
      <c r="C27" s="2">
        <v>44843</v>
      </c>
      <c r="D27" s="3">
        <v>0.6</v>
      </c>
      <c r="E27" s="3">
        <v>1.692381462781711E-2</v>
      </c>
      <c r="F27" s="3">
        <v>0.21149227883309887</v>
      </c>
      <c r="G27" s="3">
        <v>18.5</v>
      </c>
      <c r="H27" s="3">
        <v>0.3851719220078908</v>
      </c>
    </row>
    <row r="28" spans="1:28" x14ac:dyDescent="0.25">
      <c r="A28" t="str">
        <f t="array" ref="A28">B28&amp;C28</f>
        <v>6844844</v>
      </c>
      <c r="B28" s="1">
        <v>68</v>
      </c>
      <c r="C28" s="2">
        <v>44844</v>
      </c>
      <c r="D28" s="3">
        <v>9.6</v>
      </c>
      <c r="E28" s="3">
        <v>0.27078103404507375</v>
      </c>
      <c r="F28" s="3">
        <v>3.8163174684224819</v>
      </c>
      <c r="G28" s="3">
        <v>1.18</v>
      </c>
      <c r="H28" s="3">
        <v>2.4567722592935735E-2</v>
      </c>
    </row>
    <row r="29" spans="1:28" x14ac:dyDescent="0.25">
      <c r="A29" t="str">
        <f t="array" ref="A29">B29&amp;C29</f>
        <v>6944855</v>
      </c>
      <c r="B29" s="1">
        <v>69</v>
      </c>
      <c r="C29" s="2">
        <v>44855</v>
      </c>
      <c r="D29" s="3">
        <v>12.4</v>
      </c>
      <c r="E29" s="3">
        <v>0.34975883564155358</v>
      </c>
      <c r="F29" s="3">
        <v>4.4988956023604709</v>
      </c>
      <c r="G29" s="3">
        <v>1.18</v>
      </c>
      <c r="H29" s="3">
        <v>2.4567722592935735E-2</v>
      </c>
    </row>
    <row r="30" spans="1:28" x14ac:dyDescent="0.25">
      <c r="A30" t="str">
        <f t="array" ref="A30">B30&amp;C30</f>
        <v>103144855</v>
      </c>
      <c r="B30" s="1">
        <v>1031</v>
      </c>
      <c r="C30" s="2">
        <v>44855</v>
      </c>
      <c r="D30" s="3">
        <v>11</v>
      </c>
      <c r="E30" s="3">
        <v>0.31026993484331367</v>
      </c>
      <c r="F30" s="3">
        <v>3.8147722754886022</v>
      </c>
      <c r="G30" s="3">
        <v>1.1100000000000001</v>
      </c>
      <c r="H30" s="3">
        <v>2.3110315320473449E-2</v>
      </c>
    </row>
  </sheetData>
  <mergeCells count="7">
    <mergeCell ref="Y7:Z7"/>
    <mergeCell ref="AA7:AB7"/>
    <mergeCell ref="O7:P7"/>
    <mergeCell ref="Q7:R7"/>
    <mergeCell ref="S7:T7"/>
    <mergeCell ref="U7:V7"/>
    <mergeCell ref="W7:X7"/>
  </mergeCells>
  <conditionalFormatting sqref="C5:C30">
    <cfRule type="expression" dxfId="0" priority="1">
      <formula>(C5&gt;=$M$4)*(C5&lt;=$M$5)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 Артем Дмитриевич</dc:creator>
  <cp:lastModifiedBy>Гусев Александр Валентинович</cp:lastModifiedBy>
  <dcterms:created xsi:type="dcterms:W3CDTF">2022-06-02T14:32:51Z</dcterms:created>
  <dcterms:modified xsi:type="dcterms:W3CDTF">2022-06-03T08:01:28Z</dcterms:modified>
</cp:coreProperties>
</file>