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K7" i="1" l="1"/>
  <c r="F7" i="1"/>
  <c r="K4" i="1"/>
  <c r="F4" i="1"/>
  <c r="K8" i="1"/>
  <c r="F8" i="1"/>
  <c r="K12" i="1"/>
  <c r="F12" i="1"/>
  <c r="K11" i="1"/>
  <c r="F11" i="1"/>
  <c r="K9" i="1"/>
  <c r="F9" i="1"/>
  <c r="K13" i="1"/>
  <c r="F13" i="1"/>
  <c r="K5" i="1"/>
  <c r="F5" i="1"/>
  <c r="K6" i="1"/>
  <c r="F6" i="1"/>
  <c r="K10" i="1"/>
  <c r="F10" i="1"/>
  <c r="K14" i="1"/>
  <c r="F14" i="1"/>
  <c r="H5" i="1"/>
  <c r="H7" i="1"/>
  <c r="H9" i="1"/>
  <c r="H11" i="1"/>
  <c r="H13" i="1"/>
  <c r="H4" i="1"/>
  <c r="H6" i="1"/>
  <c r="H8" i="1"/>
  <c r="H10" i="1"/>
  <c r="H12" i="1"/>
  <c r="H14" i="1"/>
  <c r="E3" i="1"/>
  <c r="F3" i="1" s="1"/>
  <c r="K3" i="1" l="1"/>
  <c r="I14" i="1"/>
  <c r="I12" i="1"/>
  <c r="I10" i="1"/>
  <c r="I8" i="1"/>
  <c r="I6" i="1"/>
  <c r="I4" i="1"/>
  <c r="I13" i="1"/>
  <c r="I11" i="1"/>
  <c r="I9" i="1"/>
  <c r="I7" i="1"/>
  <c r="I5" i="1"/>
  <c r="H3" i="1"/>
  <c r="I3" i="1" l="1"/>
</calcChain>
</file>

<file path=xl/sharedStrings.xml><?xml version="1.0" encoding="utf-8"?>
<sst xmlns="http://schemas.openxmlformats.org/spreadsheetml/2006/main" count="28" uniqueCount="28">
  <si>
    <t>Стаж УО</t>
  </si>
  <si>
    <t>Бюджет</t>
  </si>
  <si>
    <t>Общий</t>
  </si>
  <si>
    <t>Надбавка</t>
  </si>
  <si>
    <t>8г.9м.24д.</t>
  </si>
  <si>
    <t>1г.0м.27д.</t>
  </si>
  <si>
    <t>4г.4м.7д.</t>
  </si>
  <si>
    <t>2г.0м.12д.</t>
  </si>
  <si>
    <t>6г.3м.3д.</t>
  </si>
  <si>
    <t>11г.2м.22д.</t>
  </si>
  <si>
    <t>27г.2м.17д.</t>
  </si>
  <si>
    <t>4г.11м.25д.</t>
  </si>
  <si>
    <t>0г.6м.8д.</t>
  </si>
  <si>
    <t>Приём</t>
  </si>
  <si>
    <t>№ приказа</t>
  </si>
  <si>
    <t>249-к</t>
  </si>
  <si>
    <t>152-к</t>
  </si>
  <si>
    <t>121-к</t>
  </si>
  <si>
    <t>145-к</t>
  </si>
  <si>
    <t>97-к</t>
  </si>
  <si>
    <t>260-к</t>
  </si>
  <si>
    <t>151-к</t>
  </si>
  <si>
    <t>135-к</t>
  </si>
  <si>
    <t>229-к</t>
  </si>
  <si>
    <t>346-к</t>
  </si>
  <si>
    <t>137-к</t>
  </si>
  <si>
    <t>96-к</t>
  </si>
  <si>
    <t>И так не получается: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</si>
</sst>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/>
    <xf numFmtId="9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9" fontId="5" fillId="0" borderId="0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4"/>
  <sheetViews>
    <sheetView tabSelected="1" workbookViewId="0">
      <selection activeCell="F4" sqref="F4"/>
    </sheetView>
  </sheetViews>
  <sheetFormatPr defaultRowHeight="15" x14ac:dyDescent="0.25"/>
  <cols>
    <col min="1" max="6" width="15.7109375" customWidth="1"/>
  </cols>
  <sheetData>
    <row r="1" spans="1:15" ht="20.100000000000001" customHeight="1" x14ac:dyDescent="0.25">
      <c r="A1" s="11" t="s">
        <v>13</v>
      </c>
      <c r="B1" s="3" t="s">
        <v>14</v>
      </c>
      <c r="C1" s="1" t="s">
        <v>0</v>
      </c>
      <c r="D1" s="2" t="s">
        <v>1</v>
      </c>
      <c r="E1" s="3" t="s">
        <v>2</v>
      </c>
      <c r="F1" s="4" t="s">
        <v>3</v>
      </c>
      <c r="G1" s="19"/>
      <c r="H1" s="20" t="s">
        <v>27</v>
      </c>
      <c r="I1" s="21"/>
    </row>
    <row r="2" spans="1:15" ht="20.100000000000001" customHeight="1" x14ac:dyDescent="0.25">
      <c r="A2" s="12"/>
      <c r="B2" s="6"/>
      <c r="C2" s="5"/>
      <c r="D2" s="6"/>
      <c r="E2" s="6"/>
      <c r="F2" s="7"/>
      <c r="G2" s="19"/>
      <c r="H2" s="22"/>
      <c r="I2" s="22"/>
      <c r="J2" s="23"/>
      <c r="N2">
        <v>0</v>
      </c>
      <c r="O2">
        <v>10</v>
      </c>
    </row>
    <row r="3" spans="1:15" ht="20.100000000000001" customHeight="1" x14ac:dyDescent="0.25">
      <c r="A3" s="13">
        <v>44536</v>
      </c>
      <c r="B3" s="6" t="s">
        <v>15</v>
      </c>
      <c r="C3" s="5" t="str">
        <f ca="1">DATEDIF(A5,TODAY(),"y")&amp;"г."&amp;DATEDIF(A5,TODAY(),"ym")&amp;"м."&amp;DATEDIF(A5,TODAY(),"md")&amp;"д."</f>
        <v>1г.10м.4д.</v>
      </c>
      <c r="D3" s="6" t="s">
        <v>4</v>
      </c>
      <c r="E3" s="6" t="str">
        <f ca="1">INT((INT((SUBSTITUTE(RIGHTB(LEFTB(C3,SEARCH("д",C3)-1),2),".",)+SUBSTITUTE(RIGHTB(LEFTB(D3,SEARCH("д",D3)-1),2),".",))/30)+SUBSTITUTE(RIGHTB(LEFTB(C3,SEARCH("м",C3)-1),2),".",)+SUBSTITUTE(RIGHTB(LEFTB(D3,SEARCH("м",D3)-1),2),".",))/12)+LEFTB(C3,SEARCH("г",C3)-1)+LEFTB(D3,SEARCH("г",D3)-1)&amp;"г."&amp;MOD(INT((SUBSTITUTE(RIGHTB(LEFTB(C3,SEARCH("д",C3)-1),2),".",)+SUBSTITUTE(RIGHTB(LEFTB(D3,SEARCH("д",D3)-1),2),".",))/30)+SUBSTITUTE(RIGHTB(LEFTB(C3,SEARCH("м",C3)-1),2),".",)+SUBSTITUTE(RIGHTB(LEFTB(D3,SEARCH("м",D3)-1),2),".",),12)&amp;"м."&amp;MOD(SUBSTITUTE(RIGHTB(LEFTB(C3,SEARCH("д",C3)-1),2),".",)+SUBSTITUTE(RIGHTB(LEFTB(D3,SEARCH("д",D3)-1),2),".",),30)&amp;"д."</f>
        <v>10г.7м.28д.</v>
      </c>
      <c r="F3" s="15">
        <f ca="1">IF(--LEFTB(E3,SEARCH("г",E3)-1)&lt;5,10%,IF(--LEFTB(E3,SEARCH("г",E3)-1)&lt;10,15%,IF(--LEFTB(E3,SEARCH("г",E3)-1)&lt;15,20%,30%)))</f>
        <v>0.2</v>
      </c>
      <c r="H3" s="17" t="str">
        <f ca="1">LEFTB(E3,SEARCH("г",E3)-1)</f>
        <v>10</v>
      </c>
      <c r="I3" s="18">
        <f ca="1">IF(H3&lt;5,10%,IF(5&lt;H3&lt;10,15%,IF(10&lt;=H3&lt;15,20%,IF(H3&gt;=15,30%))))</f>
        <v>0.3</v>
      </c>
      <c r="K3" s="24">
        <f ca="1">VLOOKUP(--LEFTB(E3,SEARCH("г",E3)-1),{0,10;5,15;10,20;15,30},2)%</f>
        <v>0.2</v>
      </c>
      <c r="L3" s="16"/>
      <c r="N3">
        <v>5</v>
      </c>
      <c r="O3">
        <v>15</v>
      </c>
    </row>
    <row r="4" spans="1:15" ht="20.100000000000001" customHeight="1" x14ac:dyDescent="0.25">
      <c r="A4" s="13">
        <v>38425</v>
      </c>
      <c r="B4" s="6" t="s">
        <v>16</v>
      </c>
      <c r="C4" s="5" t="str">
        <f ca="1">DATEDIF(A4,TODAY(),"y")&amp;"г."&amp;DATEDIF(A4,TODAY(),"ym")&amp;"м."&amp;DATEDIF(A4,TODAY(),"md")&amp;"д."</f>
        <v>17г.2м.25д.</v>
      </c>
      <c r="D4" s="6" t="s">
        <v>5</v>
      </c>
      <c r="E4" s="6" t="str">
        <f ca="1">INT((INT((SUBSTITUTE(RIGHTB(LEFTB(C4,SEARCH("д",C4)-1),2),".",)+SUBSTITUTE(RIGHTB(LEFTB(D4,SEARCH("д",D4)-1),2),".",))/30)+SUBSTITUTE(RIGHTB(LEFTB(C4,SEARCH("м",C4)-1),2),".",)+SUBSTITUTE(RIGHTB(LEFTB(D4,SEARCH("м",D4)-1),2),".",))/12)+LEFTB(C4,SEARCH("г",C4)-1)+LEFTB(D4,SEARCH("г",D4)-1)&amp;"г."&amp;MOD(INT((SUBSTITUTE(RIGHTB(LEFTB(C4,SEARCH("д",C4)-1),2),".",)+SUBSTITUTE(RIGHTB(LEFTB(D4,SEARCH("д",D4)-1),2),".",))/30)+SUBSTITUTE(RIGHTB(LEFTB(C4,SEARCH("м",C4)-1),2),".",)+SUBSTITUTE(RIGHTB(LEFTB(D4,SEARCH("м",D4)-1),2),".",),12)&amp;"м."&amp;MOD(SUBSTITUTE(RIGHTB(LEFTB(C4,SEARCH("д",C4)-1),2),".",)+SUBSTITUTE(RIGHTB(LEFTB(D4,SEARCH("д",D4)-1),2),".",),30)&amp;"д."</f>
        <v>18г.3м.22д.</v>
      </c>
      <c r="F4" s="15">
        <f t="shared" ref="F4:F14" ca="1" si="0">IF(--LEFTB(E4,SEARCH("г",E4)-1)&lt;5,10%,IF(--LEFTB(E4,SEARCH("г",E4)-1)&lt;10,15%,IF(--LEFTB(E4,SEARCH("г",E4)-1)&lt;15,20%,30%)))</f>
        <v>0.3</v>
      </c>
      <c r="H4" s="17" t="str">
        <f t="shared" ref="H4:H14" ca="1" si="1">LEFTB(E4,SEARCH("г",E4)-1)</f>
        <v>18</v>
      </c>
      <c r="I4" s="18">
        <f t="shared" ref="I4:I14" ca="1" si="2">IF(H4&lt;5,10%,IF(5&lt;H4&lt;10,15%,IF(10&lt;=H4&lt;15,20%,IF(H4&gt;=15,30%))))</f>
        <v>0.3</v>
      </c>
      <c r="K4" s="24">
        <f ca="1">VLOOKUP(--LEFTB(E4,SEARCH("г",E4)-1),{0,10;5,15;10,20;15,30},2)%</f>
        <v>0.3</v>
      </c>
      <c r="L4" s="16"/>
      <c r="N4">
        <v>10</v>
      </c>
      <c r="O4">
        <v>20</v>
      </c>
    </row>
    <row r="5" spans="1:15" ht="20.100000000000001" customHeight="1" x14ac:dyDescent="0.25">
      <c r="A5" s="13">
        <v>44047</v>
      </c>
      <c r="B5" s="6" t="s">
        <v>17</v>
      </c>
      <c r="C5" s="5" t="str">
        <f ca="1">DATEDIF(A5,TODAY(),"y")&amp;"г."&amp;DATEDIF(A5,TODAY(),"ym")&amp;"м."&amp;DATEDIF(A5,TODAY(),"md")&amp;"д."</f>
        <v>1г.10м.4д.</v>
      </c>
      <c r="D5" s="6" t="s">
        <v>6</v>
      </c>
      <c r="E5" s="6" t="str">
        <f ca="1">INT((INT((SUBSTITUTE(RIGHTB(LEFTB(C5,SEARCH("д",C5)-1),2),".",)+SUBSTITUTE(RIGHTB(LEFTB(D5,SEARCH("д",D5)-1),2),".",))/30)+SUBSTITUTE(RIGHTB(LEFTB(C5,SEARCH("м",C5)-1),2),".",)+SUBSTITUTE(RIGHTB(LEFTB(D5,SEARCH("м",D5)-1),2),".",))/12)+LEFTB(C5,SEARCH("г",C5)-1)+LEFTB(D5,SEARCH("г",D5)-1)&amp;"г."&amp;MOD(INT((SUBSTITUTE(RIGHTB(LEFTB(C5,SEARCH("д",C5)-1),2),".",)+SUBSTITUTE(RIGHTB(LEFTB(D5,SEARCH("д",D5)-1),2),".",))/30)+SUBSTITUTE(RIGHTB(LEFTB(C5,SEARCH("м",C5)-1),2),".",)+SUBSTITUTE(RIGHTB(LEFTB(D5,SEARCH("м",D5)-1),2),".",),12)&amp;"м."&amp;MOD(SUBSTITUTE(RIGHTB(LEFTB(C5,SEARCH("д",C5)-1),2),".",)+SUBSTITUTE(RIGHTB(LEFTB(D5,SEARCH("д",D5)-1),2),".",),30)&amp;"д."</f>
        <v>6г.2м.11д.</v>
      </c>
      <c r="F5" s="15">
        <f t="shared" ca="1" si="0"/>
        <v>0.15</v>
      </c>
      <c r="H5" s="17" t="str">
        <f t="shared" ca="1" si="1"/>
        <v>6</v>
      </c>
      <c r="I5" s="18">
        <f t="shared" ca="1" si="2"/>
        <v>0.3</v>
      </c>
      <c r="K5" s="24">
        <f ca="1">VLOOKUP(--LEFTB(E5,SEARCH("г",E5)-1),{0,10;5,15;10,20;15,30},2)%</f>
        <v>0.15</v>
      </c>
      <c r="L5" s="16"/>
      <c r="N5">
        <v>15</v>
      </c>
      <c r="O5">
        <v>30</v>
      </c>
    </row>
    <row r="6" spans="1:15" ht="20.100000000000001" customHeight="1" x14ac:dyDescent="0.25">
      <c r="A6" s="13">
        <v>44424</v>
      </c>
      <c r="B6" s="6" t="s">
        <v>18</v>
      </c>
      <c r="C6" s="5" t="str">
        <f ca="1">DATEDIF(A6,TODAY(),"y")&amp;"г."&amp;DATEDIF(A6,TODAY(),"ym")&amp;"м."&amp;DATEDIF(A6,TODAY(),"md")&amp;"д."</f>
        <v>0г.9м.23д.</v>
      </c>
      <c r="D6" s="6">
        <v>0</v>
      </c>
      <c r="E6" s="6" t="str">
        <f ca="1">C6</f>
        <v>0г.9м.23д.</v>
      </c>
      <c r="F6" s="15">
        <f t="shared" ca="1" si="0"/>
        <v>0.1</v>
      </c>
      <c r="H6" s="17" t="str">
        <f t="shared" ca="1" si="1"/>
        <v>0</v>
      </c>
      <c r="I6" s="18">
        <f t="shared" ca="1" si="2"/>
        <v>0.3</v>
      </c>
      <c r="K6" s="24">
        <f ca="1">VLOOKUP(--LEFTB(E6,SEARCH("г",E6)-1),{0,10;5,15;10,20;15,30},2)%</f>
        <v>0.1</v>
      </c>
      <c r="L6" s="16"/>
    </row>
    <row r="7" spans="1:15" ht="20.100000000000001" customHeight="1" x14ac:dyDescent="0.25">
      <c r="A7" s="14">
        <v>44676</v>
      </c>
      <c r="B7" s="9" t="s">
        <v>19</v>
      </c>
      <c r="C7" s="8" t="str">
        <f t="shared" ref="C7:C12" ca="1" si="3">DATEDIF(A7,TODAY(),"y")&amp;"г."&amp;DATEDIF(A7,TODAY(),"ym")&amp;"м."&amp;DATEDIF(A7,TODAY(),"md")&amp;"д."</f>
        <v>0г.1м.14д.</v>
      </c>
      <c r="D7" s="9" t="s">
        <v>7</v>
      </c>
      <c r="E7" s="6" t="str">
        <f t="shared" ref="E7:E12" ca="1" si="4">INT((INT((SUBSTITUTE(RIGHTB(LEFTB(C7,SEARCH("д",C7)-1),2),".",)+SUBSTITUTE(RIGHTB(LEFTB(D7,SEARCH("д",D7)-1),2),".",))/30)+SUBSTITUTE(RIGHTB(LEFTB(C7,SEARCH("м",C7)-1),2),".",)+SUBSTITUTE(RIGHTB(LEFTB(D7,SEARCH("м",D7)-1),2),".",))/12)+LEFTB(C7,SEARCH("г",C7)-1)+LEFTB(D7,SEARCH("г",D7)-1)&amp;"г."&amp;MOD(INT((SUBSTITUTE(RIGHTB(LEFTB(C7,SEARCH("д",C7)-1),2),".",)+SUBSTITUTE(RIGHTB(LEFTB(D7,SEARCH("д",D7)-1),2),".",))/30)+SUBSTITUTE(RIGHTB(LEFTB(C7,SEARCH("м",C7)-1),2),".",)+SUBSTITUTE(RIGHTB(LEFTB(D7,SEARCH("м",D7)-1),2),".",),12)&amp;"м."&amp;MOD(SUBSTITUTE(RIGHTB(LEFTB(C7,SEARCH("д",C7)-1),2),".",)+SUBSTITUTE(RIGHTB(LEFTB(D7,SEARCH("д",D7)-1),2),".",),30)&amp;"д."</f>
        <v>2г.1м.26д.</v>
      </c>
      <c r="F7" s="15">
        <f t="shared" ca="1" si="0"/>
        <v>0.1</v>
      </c>
      <c r="H7" s="17" t="str">
        <f t="shared" ca="1" si="1"/>
        <v>2</v>
      </c>
      <c r="I7" s="18">
        <f t="shared" ca="1" si="2"/>
        <v>0.3</v>
      </c>
      <c r="K7" s="24">
        <f ca="1">VLOOKUP(--LEFTB(E7,SEARCH("г",E7)-1),{0,10;5,15;10,20;15,30},2)%</f>
        <v>0.1</v>
      </c>
      <c r="L7" s="16"/>
    </row>
    <row r="8" spans="1:15" ht="20.100000000000001" customHeight="1" x14ac:dyDescent="0.25">
      <c r="A8" s="13">
        <v>43346</v>
      </c>
      <c r="B8" s="6" t="s">
        <v>20</v>
      </c>
      <c r="C8" s="5" t="str">
        <f t="shared" ca="1" si="3"/>
        <v>3г.9м.5д.</v>
      </c>
      <c r="D8" s="6" t="s">
        <v>8</v>
      </c>
      <c r="E8" s="6" t="str">
        <f t="shared" ca="1" si="4"/>
        <v>10г.0м.8д.</v>
      </c>
      <c r="F8" s="15">
        <f t="shared" ca="1" si="0"/>
        <v>0.2</v>
      </c>
      <c r="H8" s="17" t="str">
        <f t="shared" ca="1" si="1"/>
        <v>10</v>
      </c>
      <c r="I8" s="18">
        <f t="shared" ca="1" si="2"/>
        <v>0.3</v>
      </c>
      <c r="K8" s="24">
        <f ca="1">VLOOKUP(--LEFTB(E8,SEARCH("г",E8)-1),{0,10;5,15;10,20;15,30},2)%</f>
        <v>0.2</v>
      </c>
      <c r="L8" s="16"/>
    </row>
    <row r="9" spans="1:15" ht="20.100000000000001" customHeight="1" x14ac:dyDescent="0.25">
      <c r="A9" s="13">
        <v>43616</v>
      </c>
      <c r="B9" s="6" t="s">
        <v>21</v>
      </c>
      <c r="C9" s="5" t="str">
        <f t="shared" ca="1" si="3"/>
        <v>3г.0м.8д.</v>
      </c>
      <c r="D9" s="6" t="s">
        <v>9</v>
      </c>
      <c r="E9" s="6" t="str">
        <f t="shared" ca="1" si="4"/>
        <v>14г.3м.0д.</v>
      </c>
      <c r="F9" s="15">
        <f t="shared" ca="1" si="0"/>
        <v>0.2</v>
      </c>
      <c r="H9" s="17" t="str">
        <f t="shared" ca="1" si="1"/>
        <v>14</v>
      </c>
      <c r="I9" s="18">
        <f t="shared" ca="1" si="2"/>
        <v>0.3</v>
      </c>
      <c r="K9" s="24">
        <f ca="1">VLOOKUP(--LEFTB(E9,SEARCH("г",E9)-1),{0,10;5,15;10,20;15,30},2)%</f>
        <v>0.2</v>
      </c>
      <c r="L9" s="16"/>
    </row>
    <row r="10" spans="1:15" ht="20.100000000000001" customHeight="1" x14ac:dyDescent="0.25">
      <c r="A10" s="13">
        <v>41519</v>
      </c>
      <c r="B10" s="6" t="s">
        <v>22</v>
      </c>
      <c r="C10" s="5" t="str">
        <f t="shared" ca="1" si="3"/>
        <v>8г.9м.6д.</v>
      </c>
      <c r="D10" s="6" t="s">
        <v>10</v>
      </c>
      <c r="E10" s="10" t="str">
        <f t="shared" ca="1" si="4"/>
        <v>35г.11м.23д.</v>
      </c>
      <c r="F10" s="15">
        <f t="shared" ca="1" si="0"/>
        <v>0.3</v>
      </c>
      <c r="H10" s="17" t="str">
        <f t="shared" ca="1" si="1"/>
        <v>35</v>
      </c>
      <c r="I10" s="18">
        <f t="shared" ca="1" si="2"/>
        <v>0.3</v>
      </c>
      <c r="K10" s="24">
        <f ca="1">VLOOKUP(--LEFTB(E10,SEARCH("г",E10)-1),{0,10;5,15;10,20;15,30},2)%</f>
        <v>0.3</v>
      </c>
      <c r="L10" s="16"/>
    </row>
    <row r="11" spans="1:15" ht="20.100000000000001" customHeight="1" x14ac:dyDescent="0.25">
      <c r="A11" s="13">
        <v>41890</v>
      </c>
      <c r="B11" s="6" t="s">
        <v>23</v>
      </c>
      <c r="C11" s="5" t="str">
        <f t="shared" ca="1" si="3"/>
        <v>7г.9м.0д.</v>
      </c>
      <c r="D11" s="6" t="s">
        <v>11</v>
      </c>
      <c r="E11" s="6" t="str">
        <f t="shared" ca="1" si="4"/>
        <v>12г.8м.25д.</v>
      </c>
      <c r="F11" s="15">
        <f t="shared" ca="1" si="0"/>
        <v>0.2</v>
      </c>
      <c r="H11" s="17" t="str">
        <f t="shared" ca="1" si="1"/>
        <v>12</v>
      </c>
      <c r="I11" s="18">
        <f t="shared" ca="1" si="2"/>
        <v>0.3</v>
      </c>
      <c r="K11" s="24">
        <f ca="1">VLOOKUP(--LEFTB(E11,SEARCH("г",E11)-1),{0,10;5,15;10,20;15,30},2)%</f>
        <v>0.2</v>
      </c>
      <c r="L11" s="16"/>
    </row>
    <row r="12" spans="1:15" ht="20.100000000000001" customHeight="1" x14ac:dyDescent="0.25">
      <c r="A12" s="13">
        <v>43040</v>
      </c>
      <c r="B12" s="6" t="s">
        <v>24</v>
      </c>
      <c r="C12" s="5" t="str">
        <f t="shared" ca="1" si="3"/>
        <v>4г.7м.7д.</v>
      </c>
      <c r="D12" s="6" t="s">
        <v>12</v>
      </c>
      <c r="E12" s="10" t="str">
        <f t="shared" ca="1" si="4"/>
        <v>5г.1м.15д.</v>
      </c>
      <c r="F12" s="15">
        <f t="shared" ca="1" si="0"/>
        <v>0.15</v>
      </c>
      <c r="H12" s="17" t="str">
        <f t="shared" ca="1" si="1"/>
        <v>5</v>
      </c>
      <c r="I12" s="18">
        <f t="shared" ca="1" si="2"/>
        <v>0.3</v>
      </c>
      <c r="K12" s="24">
        <f ca="1">VLOOKUP(--LEFTB(E12,SEARCH("г",E12)-1),{0,10;5,15;10,20;15,30},2)%</f>
        <v>0.15</v>
      </c>
      <c r="L12" s="16"/>
    </row>
    <row r="13" spans="1:15" ht="20.100000000000001" customHeight="1" x14ac:dyDescent="0.25">
      <c r="A13" s="13">
        <v>44075</v>
      </c>
      <c r="B13" s="6" t="s">
        <v>25</v>
      </c>
      <c r="C13" s="5" t="str">
        <f ca="1">DATEDIF(A13,TODAY(),"y")&amp;"г."&amp;DATEDIF(A13,TODAY(),"ym")&amp;"м."&amp;DATEDIF(A13,TODAY(),"md")&amp;"д."</f>
        <v>1г.9м.7д.</v>
      </c>
      <c r="D13" s="6">
        <v>0</v>
      </c>
      <c r="E13" s="6" t="str">
        <f ca="1">C13</f>
        <v>1г.9м.7д.</v>
      </c>
      <c r="F13" s="15">
        <f t="shared" ca="1" si="0"/>
        <v>0.1</v>
      </c>
      <c r="H13" s="17" t="str">
        <f t="shared" ca="1" si="1"/>
        <v>1</v>
      </c>
      <c r="I13" s="18">
        <f t="shared" ca="1" si="2"/>
        <v>0.3</v>
      </c>
      <c r="K13" s="24">
        <f ca="1">VLOOKUP(--LEFTB(E13,SEARCH("г",E13)-1),{0,10;5,15;10,20;15,30},2)%</f>
        <v>0.1</v>
      </c>
      <c r="L13" s="16"/>
    </row>
    <row r="14" spans="1:15" ht="20.100000000000001" customHeight="1" x14ac:dyDescent="0.25">
      <c r="A14" s="13">
        <v>44676</v>
      </c>
      <c r="B14" s="6" t="s">
        <v>26</v>
      </c>
      <c r="C14" s="5" t="str">
        <f ca="1">DATEDIF(A14,TODAY(),"y")&amp;"г."&amp;DATEDIF(A14,TODAY(),"ym")&amp;"м."&amp;DATEDIF(A14,TODAY(),"md")&amp;"д."</f>
        <v>0г.1м.14д.</v>
      </c>
      <c r="D14" s="10">
        <v>0</v>
      </c>
      <c r="E14" s="6" t="str">
        <f ca="1">C14</f>
        <v>0г.1м.14д.</v>
      </c>
      <c r="F14" s="15">
        <f t="shared" ca="1" si="0"/>
        <v>0.1</v>
      </c>
      <c r="H14" s="17" t="str">
        <f t="shared" ca="1" si="1"/>
        <v>0</v>
      </c>
      <c r="I14" s="18">
        <f t="shared" ca="1" si="2"/>
        <v>0.3</v>
      </c>
      <c r="K14" s="24">
        <f ca="1">VLOOKUP(--LEFTB(E14,SEARCH("г",E14)-1),{0,10;5,15;10,20;15,30},2)%</f>
        <v>0.1</v>
      </c>
      <c r="L14" s="16"/>
    </row>
  </sheetData>
  <pageMargins left="0.7" right="0.7" top="0.75" bottom="0.75" header="0.3" footer="0.3"/>
  <pageSetup paperSize="9" orientation="portrait" r:id="rId1"/>
  <ignoredErrors>
    <ignoredError sqref="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dcterms:created xsi:type="dcterms:W3CDTF">2022-06-07T13:54:04Z</dcterms:created>
  <dcterms:modified xsi:type="dcterms:W3CDTF">2022-06-08T13:30:15Z</dcterms:modified>
</cp:coreProperties>
</file>