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юнь  2022" sheetId="1" r:id="rId4"/>
    <sheet state="visible" name="Справочник администраторов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26">
      <text>
        <t xml:space="preserve">60 750 - Аванс лагерь</t>
      </text>
    </comment>
    <comment authorId="0" ref="O26">
      <text>
        <t xml:space="preserve">13500 питание из аванса </t>
      </text>
    </comment>
    <comment authorId="0" ref="P26">
      <text>
        <t xml:space="preserve">13500 питание из аванса </t>
      </text>
    </comment>
    <comment authorId="0" ref="Q26">
      <text>
        <t xml:space="preserve">13500 питание из аванса </t>
      </text>
    </comment>
    <comment authorId="0" ref="R26">
      <text>
        <t xml:space="preserve">13500 питание из аванса </t>
      </text>
    </comment>
    <comment authorId="0" ref="S26">
      <text>
        <t xml:space="preserve">13500 питание из аванса </t>
      </text>
    </comment>
    <comment authorId="0" ref="T26">
      <text>
        <t xml:space="preserve">питание из аванса</t>
      </text>
    </comment>
  </commentList>
</comments>
</file>

<file path=xl/sharedStrings.xml><?xml version="1.0" encoding="utf-8"?>
<sst xmlns="http://schemas.openxmlformats.org/spreadsheetml/2006/main" count="48" uniqueCount="37">
  <si>
    <t>Май 2022</t>
  </si>
  <si>
    <t>Дата</t>
  </si>
  <si>
    <t>День недели</t>
  </si>
  <si>
    <t>Выручка</t>
  </si>
  <si>
    <t>Начало смены</t>
  </si>
  <si>
    <t>Внесение</t>
  </si>
  <si>
    <t>Деливери</t>
  </si>
  <si>
    <t>%</t>
  </si>
  <si>
    <t>Комиссия сервиса</t>
  </si>
  <si>
    <t>Яндекс (с курьером)</t>
  </si>
  <si>
    <t>Яндекс (без курьера)</t>
  </si>
  <si>
    <t>Кассир</t>
  </si>
  <si>
    <t>Ткачева</t>
  </si>
  <si>
    <t>Наличные</t>
  </si>
  <si>
    <t>Рубли</t>
  </si>
  <si>
    <t>Банковская карта</t>
  </si>
  <si>
    <t>Перевод на карту</t>
  </si>
  <si>
    <t>Выемка</t>
  </si>
  <si>
    <t>(-) Инкассация</t>
  </si>
  <si>
    <t>(-) Уборщица</t>
  </si>
  <si>
    <t>(-) Прочие расходы</t>
  </si>
  <si>
    <t>Изъятие</t>
  </si>
  <si>
    <t>Конец смены</t>
  </si>
  <si>
    <t>Из них Рубли</t>
  </si>
  <si>
    <t>Z-отчет наличные</t>
  </si>
  <si>
    <t>Z-отчет безналичные</t>
  </si>
  <si>
    <t>Сверка итогов</t>
  </si>
  <si>
    <t>Мелкие</t>
  </si>
  <si>
    <t>В кассе</t>
  </si>
  <si>
    <t>Излишки/недостача</t>
  </si>
  <si>
    <t>Карта (остаток)</t>
  </si>
  <si>
    <t>Сбербанк</t>
  </si>
  <si>
    <t>(-) Расход</t>
  </si>
  <si>
    <t>Прочий приход</t>
  </si>
  <si>
    <t>Количество доставок</t>
  </si>
  <si>
    <t>Донская</t>
  </si>
  <si>
    <t>Благовидова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</si>
</sst>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.&quot;mm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6.0"/>
      <color theme="1"/>
      <name val="Arial"/>
      <scheme val="minor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  <fill>
      <patternFill patternType="solid">
        <fgColor rgb="FFB7E1CD"/>
        <bgColor rgb="FFB7E1C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2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2" fontId="1" numFmtId="0" xfId="0" applyAlignment="1" applyFont="1">
      <alignment readingOrder="0"/>
    </xf>
    <xf borderId="1" fillId="3" fontId="1" numFmtId="0" xfId="0" applyAlignment="1" applyBorder="1" applyFill="1" applyFont="1">
      <alignment readingOrder="0"/>
    </xf>
    <xf borderId="1" fillId="3" fontId="1" numFmtId="164" xfId="0" applyAlignment="1" applyBorder="1" applyFont="1" applyNumberFormat="1">
      <alignment horizontal="center" readingOrder="0"/>
    </xf>
    <xf borderId="1" fillId="3" fontId="1" numFmtId="3" xfId="0" applyAlignment="1" applyBorder="1" applyFont="1" applyNumberFormat="1">
      <alignment horizontal="center" readingOrder="0"/>
    </xf>
    <xf borderId="0" fillId="0" fontId="1" numFmtId="3" xfId="0" applyAlignment="1" applyFont="1" applyNumberFormat="1">
      <alignment horizontal="center" readingOrder="0"/>
    </xf>
    <xf borderId="0" fillId="0" fontId="2" numFmtId="0" xfId="0" applyFont="1"/>
    <xf borderId="1" fillId="4" fontId="2" numFmtId="0" xfId="0" applyAlignment="1" applyBorder="1" applyFill="1" applyFont="1">
      <alignment horizontal="left" readingOrder="0"/>
    </xf>
    <xf borderId="1" fillId="4" fontId="2" numFmtId="3" xfId="0" applyAlignment="1" applyBorder="1" applyFont="1" applyNumberFormat="1">
      <alignment horizontal="center" readingOrder="0"/>
    </xf>
    <xf borderId="0" fillId="0" fontId="2" numFmtId="3" xfId="0" applyAlignment="1" applyFont="1" applyNumberFormat="1">
      <alignment horizontal="center"/>
    </xf>
    <xf borderId="1" fillId="3" fontId="2" numFmtId="0" xfId="0" applyAlignment="1" applyBorder="1" applyFont="1">
      <alignment readingOrder="0"/>
    </xf>
    <xf borderId="1" fillId="3" fontId="2" numFmtId="3" xfId="0" applyAlignment="1" applyBorder="1" applyFont="1" applyNumberFormat="1">
      <alignment horizontal="center" readingOrder="0"/>
    </xf>
    <xf borderId="1" fillId="3" fontId="2" numFmtId="3" xfId="0" applyAlignment="1" applyBorder="1" applyFont="1" applyNumberFormat="1">
      <alignment horizontal="center"/>
    </xf>
    <xf borderId="1" fillId="4" fontId="1" numFmtId="0" xfId="0" applyAlignment="1" applyBorder="1" applyFont="1">
      <alignment horizontal="left" readingOrder="0"/>
    </xf>
    <xf borderId="1" fillId="4" fontId="1" numFmtId="3" xfId="0" applyAlignment="1" applyBorder="1" applyFont="1" applyNumberFormat="1">
      <alignment horizontal="center" readingOrder="0"/>
    </xf>
    <xf borderId="1" fillId="4" fontId="1" numFmtId="3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1" fillId="3" fontId="1" numFmtId="3" xfId="0" applyAlignment="1" applyBorder="1" applyFont="1" applyNumberFormat="1">
      <alignment horizontal="center"/>
    </xf>
    <xf borderId="1" fillId="3" fontId="1" numFmtId="9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readingOrder="0" shrinkToFit="0" wrapText="0"/>
    </xf>
    <xf borderId="1" fillId="0" fontId="3" numFmtId="3" xfId="0" applyAlignment="1" applyBorder="1" applyFont="1" applyNumberFormat="1">
      <alignment horizontal="center" readingOrder="0" vertical="center"/>
    </xf>
    <xf borderId="1" fillId="0" fontId="3" numFmtId="3" xfId="0" applyAlignment="1" applyBorder="1" applyFont="1" applyNumberFormat="1">
      <alignment horizontal="center" readingOrder="0" shrinkToFit="0" vertical="center" wrapText="0"/>
    </xf>
    <xf borderId="1" fillId="0" fontId="1" numFmtId="0" xfId="0" applyAlignment="1" applyBorder="1" applyFont="1">
      <alignment horizontal="left" readingOrder="0"/>
    </xf>
    <xf borderId="1" fillId="0" fontId="1" numFmtId="3" xfId="0" applyAlignment="1" applyBorder="1" applyFont="1" applyNumberFormat="1">
      <alignment horizontal="center" readingOrder="0"/>
    </xf>
    <xf borderId="1" fillId="0" fontId="1" numFmtId="0" xfId="0" applyAlignment="1" applyBorder="1" applyFont="1">
      <alignment readingOrder="0"/>
    </xf>
    <xf borderId="1" fillId="4" fontId="1" numFmtId="0" xfId="0" applyAlignment="1" applyBorder="1" applyFont="1">
      <alignment readingOrder="0"/>
    </xf>
    <xf borderId="1" fillId="0" fontId="1" numFmtId="3" xfId="0" applyAlignment="1" applyBorder="1" applyFont="1" applyNumberFormat="1">
      <alignment horizontal="center" readingOrder="0"/>
    </xf>
    <xf borderId="0" fillId="0" fontId="1" numFmtId="3" xfId="0" applyAlignment="1" applyFont="1" applyNumberFormat="1">
      <alignment horizontal="center" readingOrder="0"/>
    </xf>
    <xf borderId="1" fillId="5" fontId="1" numFmtId="0" xfId="0" applyAlignment="1" applyBorder="1" applyFill="1" applyFont="1">
      <alignment readingOrder="0"/>
    </xf>
    <xf borderId="1" fillId="0" fontId="1" numFmtId="3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/>
    </xf>
    <xf borderId="1" fillId="3" fontId="2" numFmtId="4" xfId="0" applyAlignment="1" applyBorder="1" applyFont="1" applyNumberFormat="1">
      <alignment horizontal="center" readingOrder="0"/>
    </xf>
    <xf borderId="0" fillId="0" fontId="2" numFmtId="0" xfId="0" applyAlignment="1" applyFont="1">
      <alignment horizontal="center"/>
    </xf>
    <xf borderId="1" fillId="0" fontId="1" numFmtId="4" xfId="0" applyAlignment="1" applyBorder="1" applyFont="1" applyNumberFormat="1">
      <alignment horizontal="center" readingOrder="0"/>
    </xf>
    <xf borderId="1" fillId="5" fontId="4" numFmtId="0" xfId="0" applyAlignment="1" applyBorder="1" applyFont="1">
      <alignment vertical="bottom"/>
    </xf>
    <xf borderId="1" fillId="0" fontId="4" numFmtId="3" xfId="0" applyAlignment="1" applyBorder="1" applyFont="1" applyNumberFormat="1">
      <alignment horizontal="center" vertical="bottom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8">
    <dxf>
      <font/>
      <fill>
        <patternFill patternType="solid">
          <fgColor rgb="FFEA4335"/>
          <bgColor rgb="FFEA4335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theme="5"/>
          <bgColor theme="5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00FFFF"/>
          <bgColor rgb="FF00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2.63" defaultRowHeight="15.75" outlineLevelRow="1"/>
  <cols>
    <col customWidth="1" min="1" max="1" width="2.63"/>
    <col customWidth="1" min="2" max="2" width="17.0"/>
    <col customWidth="1" min="3" max="33" width="9.5"/>
    <col customWidth="1" min="34" max="34" width="8.25"/>
  </cols>
  <sheetData>
    <row r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>
      <c r="B4" s="6" t="s">
        <v>1</v>
      </c>
      <c r="C4" s="7">
        <v>44713.0</v>
      </c>
      <c r="D4" s="7">
        <v>44714.0</v>
      </c>
      <c r="E4" s="7">
        <v>44715.0</v>
      </c>
      <c r="F4" s="7">
        <v>44716.0</v>
      </c>
      <c r="G4" s="7">
        <v>44717.0</v>
      </c>
      <c r="H4" s="7">
        <v>44718.0</v>
      </c>
      <c r="I4" s="7">
        <v>44719.0</v>
      </c>
      <c r="J4" s="7">
        <v>44720.0</v>
      </c>
      <c r="K4" s="7">
        <v>44721.0</v>
      </c>
      <c r="L4" s="7">
        <v>44722.0</v>
      </c>
      <c r="M4" s="7">
        <v>44723.0</v>
      </c>
      <c r="N4" s="7">
        <v>44724.0</v>
      </c>
      <c r="O4" s="7">
        <v>44725.0</v>
      </c>
      <c r="P4" s="7">
        <v>44726.0</v>
      </c>
      <c r="Q4" s="7">
        <v>44727.0</v>
      </c>
      <c r="R4" s="7">
        <v>44728.0</v>
      </c>
      <c r="S4" s="7">
        <v>44729.0</v>
      </c>
      <c r="T4" s="7">
        <v>44730.0</v>
      </c>
      <c r="U4" s="7">
        <v>44731.0</v>
      </c>
      <c r="V4" s="7">
        <v>44732.0</v>
      </c>
      <c r="W4" s="7">
        <v>44733.0</v>
      </c>
      <c r="X4" s="7">
        <v>44734.0</v>
      </c>
      <c r="Y4" s="7">
        <v>44735.0</v>
      </c>
      <c r="Z4" s="7">
        <v>44736.0</v>
      </c>
      <c r="AA4" s="7">
        <v>44737.0</v>
      </c>
      <c r="AB4" s="7">
        <v>44738.0</v>
      </c>
      <c r="AC4" s="7">
        <v>44739.0</v>
      </c>
      <c r="AD4" s="7">
        <v>44740.0</v>
      </c>
      <c r="AE4" s="7">
        <v>44741.0</v>
      </c>
      <c r="AF4" s="7">
        <v>44742.0</v>
      </c>
      <c r="AG4" s="7"/>
      <c r="AH4" s="4"/>
    </row>
    <row r="5">
      <c r="B5" s="6" t="s">
        <v>2</v>
      </c>
      <c r="C5" s="8" t="str">
        <f t="shared" ref="C5:AF5" si="1">TEXT(C4,"ddd")</f>
        <v>ср</v>
      </c>
      <c r="D5" s="8" t="str">
        <f t="shared" si="1"/>
        <v>чт</v>
      </c>
      <c r="E5" s="8" t="str">
        <f t="shared" si="1"/>
        <v>пт</v>
      </c>
      <c r="F5" s="8" t="str">
        <f t="shared" si="1"/>
        <v>сб</v>
      </c>
      <c r="G5" s="8" t="str">
        <f t="shared" si="1"/>
        <v>вс</v>
      </c>
      <c r="H5" s="8" t="str">
        <f t="shared" si="1"/>
        <v>пн</v>
      </c>
      <c r="I5" s="8" t="str">
        <f t="shared" si="1"/>
        <v>вт</v>
      </c>
      <c r="J5" s="8" t="str">
        <f t="shared" si="1"/>
        <v>ср</v>
      </c>
      <c r="K5" s="8" t="str">
        <f t="shared" si="1"/>
        <v>чт</v>
      </c>
      <c r="L5" s="8" t="str">
        <f t="shared" si="1"/>
        <v>пт</v>
      </c>
      <c r="M5" s="8" t="str">
        <f t="shared" si="1"/>
        <v>сб</v>
      </c>
      <c r="N5" s="8" t="str">
        <f t="shared" si="1"/>
        <v>вс</v>
      </c>
      <c r="O5" s="8" t="str">
        <f t="shared" si="1"/>
        <v>пн</v>
      </c>
      <c r="P5" s="8" t="str">
        <f t="shared" si="1"/>
        <v>вт</v>
      </c>
      <c r="Q5" s="8" t="str">
        <f t="shared" si="1"/>
        <v>ср</v>
      </c>
      <c r="R5" s="8" t="str">
        <f t="shared" si="1"/>
        <v>чт</v>
      </c>
      <c r="S5" s="8" t="str">
        <f t="shared" si="1"/>
        <v>пт</v>
      </c>
      <c r="T5" s="8" t="str">
        <f t="shared" si="1"/>
        <v>сб</v>
      </c>
      <c r="U5" s="8" t="str">
        <f t="shared" si="1"/>
        <v>вс</v>
      </c>
      <c r="V5" s="8" t="str">
        <f t="shared" si="1"/>
        <v>пн</v>
      </c>
      <c r="W5" s="8" t="str">
        <f t="shared" si="1"/>
        <v>вт</v>
      </c>
      <c r="X5" s="8" t="str">
        <f t="shared" si="1"/>
        <v>ср</v>
      </c>
      <c r="Y5" s="8" t="str">
        <f t="shared" si="1"/>
        <v>чт</v>
      </c>
      <c r="Z5" s="8" t="str">
        <f t="shared" si="1"/>
        <v>пт</v>
      </c>
      <c r="AA5" s="8" t="str">
        <f t="shared" si="1"/>
        <v>сб</v>
      </c>
      <c r="AB5" s="8" t="str">
        <f t="shared" si="1"/>
        <v>вс</v>
      </c>
      <c r="AC5" s="8" t="str">
        <f t="shared" si="1"/>
        <v>пн</v>
      </c>
      <c r="AD5" s="8" t="str">
        <f t="shared" si="1"/>
        <v>вт</v>
      </c>
      <c r="AE5" s="8" t="str">
        <f t="shared" si="1"/>
        <v>ср</v>
      </c>
      <c r="AF5" s="8" t="str">
        <f t="shared" si="1"/>
        <v>чт</v>
      </c>
      <c r="AG5" s="8"/>
      <c r="AH5" s="9"/>
    </row>
    <row r="6">
      <c r="A6" s="10"/>
      <c r="B6" s="11" t="s">
        <v>3</v>
      </c>
      <c r="C6" s="12">
        <f t="shared" ref="C6:N6" si="2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SUM(C9,C12,C15,C19:C22),"")</f>
        <v>47232.4</v>
      </c>
      <c r="D6" s="12" t="str">
        <f t="shared" si="2"/>
        <v/>
      </c>
      <c r="E6" s="12" t="str">
        <f t="shared" si="2"/>
        <v/>
      </c>
      <c r="F6" s="12" t="str">
        <f t="shared" si="2"/>
        <v/>
      </c>
      <c r="G6" s="12" t="str">
        <f t="shared" si="2"/>
        <v/>
      </c>
      <c r="H6" s="12" t="str">
        <f t="shared" si="2"/>
        <v/>
      </c>
      <c r="I6" s="12" t="str">
        <f t="shared" si="2"/>
        <v/>
      </c>
      <c r="J6" s="12" t="str">
        <f t="shared" si="2"/>
        <v/>
      </c>
      <c r="K6" s="12" t="str">
        <f t="shared" si="2"/>
        <v/>
      </c>
      <c r="L6" s="12" t="str">
        <f t="shared" si="2"/>
        <v/>
      </c>
      <c r="M6" s="12" t="str">
        <f t="shared" si="2"/>
        <v/>
      </c>
      <c r="N6" s="12" t="str">
        <f t="shared" si="2"/>
        <v/>
      </c>
      <c r="O6" s="12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SUM(O9,O12,O15,O19:O22),"")</f>
        <v/>
      </c>
      <c r="P6" s="12" t="str">
        <f t="shared" ref="P6:AG6" si="3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SUM(P9,P12,P15,P19:P22),"")</f>
        <v/>
      </c>
      <c r="Q6" s="12" t="str">
        <f t="shared" si="3"/>
        <v/>
      </c>
      <c r="R6" s="12" t="str">
        <f t="shared" si="3"/>
        <v/>
      </c>
      <c r="S6" s="12" t="str">
        <f t="shared" si="3"/>
        <v/>
      </c>
      <c r="T6" s="12" t="str">
        <f t="shared" si="3"/>
        <v/>
      </c>
      <c r="U6" s="12" t="str">
        <f t="shared" si="3"/>
        <v/>
      </c>
      <c r="V6" s="12" t="str">
        <f t="shared" si="3"/>
        <v/>
      </c>
      <c r="W6" s="12" t="str">
        <f t="shared" si="3"/>
        <v/>
      </c>
      <c r="X6" s="12" t="str">
        <f t="shared" si="3"/>
        <v/>
      </c>
      <c r="Y6" s="12" t="str">
        <f t="shared" si="3"/>
        <v/>
      </c>
      <c r="Z6" s="12" t="str">
        <f t="shared" si="3"/>
        <v/>
      </c>
      <c r="AA6" s="12" t="str">
        <f t="shared" si="3"/>
        <v/>
      </c>
      <c r="AB6" s="12" t="str">
        <f t="shared" si="3"/>
        <v/>
      </c>
      <c r="AC6" s="12" t="str">
        <f t="shared" si="3"/>
        <v/>
      </c>
      <c r="AD6" s="12" t="str">
        <f t="shared" si="3"/>
        <v/>
      </c>
      <c r="AE6" s="12" t="str">
        <f t="shared" si="3"/>
        <v/>
      </c>
      <c r="AF6" s="12" t="str">
        <f t="shared" si="3"/>
        <v/>
      </c>
      <c r="AG6" s="12" t="str">
        <f t="shared" si="3"/>
        <v/>
      </c>
      <c r="AH6" s="13"/>
    </row>
    <row r="7">
      <c r="A7" s="10"/>
      <c r="B7" s="14" t="s">
        <v>4</v>
      </c>
      <c r="C7" s="15">
        <v>118664.0</v>
      </c>
      <c r="D7" s="16" t="str">
        <f t="shared" ref="D7:N7" si="4">IF(and(D18&lt;&gt;"",D19&lt;&gt;"",D20&lt;&gt;"",D21&lt;&gt;"",D22&lt;&gt;"",D23&lt;&gt;"",D24&lt;&gt;"",D25&lt;&gt;"",D26&lt;&gt;"",D31&lt;&gt;"",D32&lt;&gt;"",D33&lt;&gt;"",D34&lt;&gt;"",D35&lt;&gt;"",D36&lt;&gt;"",D37&lt;&gt;"",D38&lt;&gt;"",D39&lt;&gt;"",D40&lt;&gt;"",D41&lt;&gt;"",D46&lt;&gt;"",D47&lt;&gt;"",D51&lt;&gt;"",D52&lt;&gt;"",D53&lt;&gt;"",D54&lt;&gt;"",D55&lt;&gt;"",D56&lt;&gt;""),C28,"")</f>
        <v/>
      </c>
      <c r="E7" s="16" t="str">
        <f t="shared" si="4"/>
        <v/>
      </c>
      <c r="F7" s="16" t="str">
        <f t="shared" si="4"/>
        <v/>
      </c>
      <c r="G7" s="16" t="str">
        <f t="shared" si="4"/>
        <v/>
      </c>
      <c r="H7" s="16" t="str">
        <f t="shared" si="4"/>
        <v/>
      </c>
      <c r="I7" s="16" t="str">
        <f t="shared" si="4"/>
        <v/>
      </c>
      <c r="J7" s="16" t="str">
        <f t="shared" si="4"/>
        <v/>
      </c>
      <c r="K7" s="16" t="str">
        <f t="shared" si="4"/>
        <v/>
      </c>
      <c r="L7" s="16" t="str">
        <f t="shared" si="4"/>
        <v/>
      </c>
      <c r="M7" s="16" t="str">
        <f t="shared" si="4"/>
        <v/>
      </c>
      <c r="N7" s="16" t="str">
        <f t="shared" si="4"/>
        <v/>
      </c>
      <c r="O7" s="16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N28,"")</f>
        <v/>
      </c>
      <c r="P7" s="16" t="str">
        <f t="shared" ref="P7:AG7" si="5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O28,"")</f>
        <v/>
      </c>
      <c r="Q7" s="16" t="str">
        <f t="shared" si="5"/>
        <v/>
      </c>
      <c r="R7" s="16" t="str">
        <f t="shared" si="5"/>
        <v/>
      </c>
      <c r="S7" s="16" t="str">
        <f t="shared" si="5"/>
        <v/>
      </c>
      <c r="T7" s="16" t="str">
        <f t="shared" si="5"/>
        <v/>
      </c>
      <c r="U7" s="16" t="str">
        <f t="shared" si="5"/>
        <v/>
      </c>
      <c r="V7" s="16" t="str">
        <f t="shared" si="5"/>
        <v/>
      </c>
      <c r="W7" s="16" t="str">
        <f t="shared" si="5"/>
        <v/>
      </c>
      <c r="X7" s="16" t="str">
        <f t="shared" si="5"/>
        <v/>
      </c>
      <c r="Y7" s="16" t="str">
        <f t="shared" si="5"/>
        <v/>
      </c>
      <c r="Z7" s="16" t="str">
        <f t="shared" si="5"/>
        <v/>
      </c>
      <c r="AA7" s="16" t="str">
        <f t="shared" si="5"/>
        <v/>
      </c>
      <c r="AB7" s="16" t="str">
        <f t="shared" si="5"/>
        <v/>
      </c>
      <c r="AC7" s="16" t="str">
        <f t="shared" si="5"/>
        <v/>
      </c>
      <c r="AD7" s="16" t="str">
        <f t="shared" si="5"/>
        <v/>
      </c>
      <c r="AE7" s="16" t="str">
        <f t="shared" si="5"/>
        <v/>
      </c>
      <c r="AF7" s="16" t="str">
        <f t="shared" si="5"/>
        <v/>
      </c>
      <c r="AG7" s="16" t="str">
        <f t="shared" si="5"/>
        <v/>
      </c>
      <c r="AH7" s="13"/>
    </row>
    <row r="8">
      <c r="B8" s="17" t="s">
        <v>5</v>
      </c>
      <c r="C8" s="18">
        <v>13519.0</v>
      </c>
      <c r="D8" s="19" t="str">
        <f t="shared" ref="D8:N8" si="6">IF(and(D18&lt;&gt;"",D19&lt;&gt;"",D20&lt;&gt;"",D21&lt;&gt;"",D22&lt;&gt;"",D23&lt;&gt;"",D24&lt;&gt;"",D25&lt;&gt;"",D26&lt;&gt;"",D31&lt;&gt;"",D32&lt;&gt;"",D33&lt;&gt;"",D34&lt;&gt;"",D35&lt;&gt;"",D36&lt;&gt;"",D37&lt;&gt;"",D38&lt;&gt;"",D39&lt;&gt;"",D40&lt;&gt;"",D41&lt;&gt;"",D46&lt;&gt;"",D47&lt;&gt;"",D51&lt;&gt;"",D52&lt;&gt;"",D53&lt;&gt;"",D54&lt;&gt;"",D55&lt;&gt;"",D56&lt;&gt;""),C27,"")</f>
        <v/>
      </c>
      <c r="E8" s="19" t="str">
        <f t="shared" si="6"/>
        <v/>
      </c>
      <c r="F8" s="19" t="str">
        <f t="shared" si="6"/>
        <v/>
      </c>
      <c r="G8" s="19" t="str">
        <f t="shared" si="6"/>
        <v/>
      </c>
      <c r="H8" s="19" t="str">
        <f t="shared" si="6"/>
        <v/>
      </c>
      <c r="I8" s="19" t="str">
        <f t="shared" si="6"/>
        <v/>
      </c>
      <c r="J8" s="19" t="str">
        <f t="shared" si="6"/>
        <v/>
      </c>
      <c r="K8" s="19" t="str">
        <f t="shared" si="6"/>
        <v/>
      </c>
      <c r="L8" s="19" t="str">
        <f t="shared" si="6"/>
        <v/>
      </c>
      <c r="M8" s="19" t="str">
        <f t="shared" si="6"/>
        <v/>
      </c>
      <c r="N8" s="19" t="str">
        <f t="shared" si="6"/>
        <v/>
      </c>
      <c r="O8" s="19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N27,"")</f>
        <v/>
      </c>
      <c r="P8" s="19" t="str">
        <f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#REF!,"")</f>
        <v/>
      </c>
      <c r="Q8" s="19" t="str">
        <f t="shared" ref="Q8:AG8" si="7">IF(and(Q18&lt;&gt;"",Q19&lt;&gt;"",Q20&lt;&gt;"",Q21&lt;&gt;"",Q22&lt;&gt;"",Q23&lt;&gt;"",Q24&lt;&gt;"",Q25&lt;&gt;"",Q26&lt;&gt;"",Q31&lt;&gt;"",Q32&lt;&gt;"",Q33&lt;&gt;"",Q34&lt;&gt;"",Q35&lt;&gt;"",Q36&lt;&gt;"",Q37&lt;&gt;"",Q38&lt;&gt;"",Q39&lt;&gt;"",Q40&lt;&gt;"",Q41&lt;&gt;"",Q46&lt;&gt;"",Q47&lt;&gt;"",Q51&lt;&gt;"",Q52&lt;&gt;"",Q53&lt;&gt;"",Q54&lt;&gt;"",Q55&lt;&gt;"",Q56&lt;&gt;""),P27,"")</f>
        <v/>
      </c>
      <c r="R8" s="19" t="str">
        <f t="shared" si="7"/>
        <v/>
      </c>
      <c r="S8" s="19" t="str">
        <f t="shared" si="7"/>
        <v/>
      </c>
      <c r="T8" s="19" t="str">
        <f t="shared" si="7"/>
        <v/>
      </c>
      <c r="U8" s="19" t="str">
        <f t="shared" si="7"/>
        <v/>
      </c>
      <c r="V8" s="19" t="str">
        <f t="shared" si="7"/>
        <v/>
      </c>
      <c r="W8" s="19" t="str">
        <f t="shared" si="7"/>
        <v/>
      </c>
      <c r="X8" s="19" t="str">
        <f t="shared" si="7"/>
        <v/>
      </c>
      <c r="Y8" s="19" t="str">
        <f t="shared" si="7"/>
        <v/>
      </c>
      <c r="Z8" s="19" t="str">
        <f t="shared" si="7"/>
        <v/>
      </c>
      <c r="AA8" s="19" t="str">
        <f t="shared" si="7"/>
        <v/>
      </c>
      <c r="AB8" s="19" t="str">
        <f t="shared" si="7"/>
        <v/>
      </c>
      <c r="AC8" s="19" t="str">
        <f t="shared" si="7"/>
        <v/>
      </c>
      <c r="AD8" s="19" t="str">
        <f t="shared" si="7"/>
        <v/>
      </c>
      <c r="AE8" s="19" t="str">
        <f t="shared" si="7"/>
        <v/>
      </c>
      <c r="AF8" s="19" t="str">
        <f t="shared" si="7"/>
        <v/>
      </c>
      <c r="AG8" s="19" t="str">
        <f t="shared" si="7"/>
        <v/>
      </c>
      <c r="AH8" s="20"/>
    </row>
    <row r="9" collapsed="1">
      <c r="A9" s="10"/>
      <c r="B9" s="6" t="s">
        <v>6</v>
      </c>
      <c r="C9" s="21">
        <f t="shared" ref="C9:N9" si="8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51*(1-C10),"")</f>
        <v>0</v>
      </c>
      <c r="D9" s="21" t="str">
        <f t="shared" si="8"/>
        <v/>
      </c>
      <c r="E9" s="21" t="str">
        <f t="shared" si="8"/>
        <v/>
      </c>
      <c r="F9" s="21" t="str">
        <f t="shared" si="8"/>
        <v/>
      </c>
      <c r="G9" s="21" t="str">
        <f t="shared" si="8"/>
        <v/>
      </c>
      <c r="H9" s="21" t="str">
        <f t="shared" si="8"/>
        <v/>
      </c>
      <c r="I9" s="21" t="str">
        <f t="shared" si="8"/>
        <v/>
      </c>
      <c r="J9" s="21" t="str">
        <f t="shared" si="8"/>
        <v/>
      </c>
      <c r="K9" s="21" t="str">
        <f t="shared" si="8"/>
        <v/>
      </c>
      <c r="L9" s="21" t="str">
        <f t="shared" si="8"/>
        <v/>
      </c>
      <c r="M9" s="21" t="str">
        <f t="shared" si="8"/>
        <v/>
      </c>
      <c r="N9" s="21" t="str">
        <f t="shared" si="8"/>
        <v/>
      </c>
      <c r="O9" s="21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O51*(1-O10),"")</f>
        <v/>
      </c>
      <c r="P9" s="21" t="str">
        <f t="shared" ref="P9:AG9" si="9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P51*(1-P10),"")</f>
        <v/>
      </c>
      <c r="Q9" s="21" t="str">
        <f t="shared" si="9"/>
        <v/>
      </c>
      <c r="R9" s="21" t="str">
        <f t="shared" si="9"/>
        <v/>
      </c>
      <c r="S9" s="21" t="str">
        <f t="shared" si="9"/>
        <v/>
      </c>
      <c r="T9" s="21" t="str">
        <f t="shared" si="9"/>
        <v/>
      </c>
      <c r="U9" s="21" t="str">
        <f t="shared" si="9"/>
        <v/>
      </c>
      <c r="V9" s="21" t="str">
        <f t="shared" si="9"/>
        <v/>
      </c>
      <c r="W9" s="21" t="str">
        <f t="shared" si="9"/>
        <v/>
      </c>
      <c r="X9" s="21" t="str">
        <f t="shared" si="9"/>
        <v/>
      </c>
      <c r="Y9" s="21" t="str">
        <f t="shared" si="9"/>
        <v/>
      </c>
      <c r="Z9" s="21" t="str">
        <f t="shared" si="9"/>
        <v/>
      </c>
      <c r="AA9" s="21" t="str">
        <f t="shared" si="9"/>
        <v/>
      </c>
      <c r="AB9" s="21" t="str">
        <f t="shared" si="9"/>
        <v/>
      </c>
      <c r="AC9" s="21" t="str">
        <f t="shared" si="9"/>
        <v/>
      </c>
      <c r="AD9" s="21" t="str">
        <f t="shared" si="9"/>
        <v/>
      </c>
      <c r="AE9" s="21" t="str">
        <f t="shared" si="9"/>
        <v/>
      </c>
      <c r="AF9" s="21" t="str">
        <f t="shared" si="9"/>
        <v/>
      </c>
      <c r="AG9" s="21" t="str">
        <f t="shared" si="9"/>
        <v/>
      </c>
      <c r="AH9" s="13"/>
    </row>
    <row r="10" hidden="1" outlineLevel="1">
      <c r="A10" s="10"/>
      <c r="B10" s="6" t="s">
        <v>7</v>
      </c>
      <c r="C10" s="22">
        <v>0.2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13"/>
    </row>
    <row r="11" hidden="1" outlineLevel="1">
      <c r="A11" s="10"/>
      <c r="B11" s="6" t="s">
        <v>8</v>
      </c>
      <c r="C11" s="8">
        <f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51*C10,"")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3"/>
    </row>
    <row r="12" collapsed="1">
      <c r="A12" s="10"/>
      <c r="B12" s="6" t="s">
        <v>9</v>
      </c>
      <c r="C12" s="8">
        <f t="shared" ref="C12:N12" si="10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53*(1-C13),"")</f>
        <v>423.4</v>
      </c>
      <c r="D12" s="8" t="str">
        <f t="shared" si="10"/>
        <v/>
      </c>
      <c r="E12" s="8" t="str">
        <f t="shared" si="10"/>
        <v/>
      </c>
      <c r="F12" s="8" t="str">
        <f t="shared" si="10"/>
        <v/>
      </c>
      <c r="G12" s="8" t="str">
        <f t="shared" si="10"/>
        <v/>
      </c>
      <c r="H12" s="8" t="str">
        <f t="shared" si="10"/>
        <v/>
      </c>
      <c r="I12" s="8" t="str">
        <f t="shared" si="10"/>
        <v/>
      </c>
      <c r="J12" s="8" t="str">
        <f t="shared" si="10"/>
        <v/>
      </c>
      <c r="K12" s="8" t="str">
        <f t="shared" si="10"/>
        <v/>
      </c>
      <c r="L12" s="8" t="str">
        <f t="shared" si="10"/>
        <v/>
      </c>
      <c r="M12" s="8" t="str">
        <f t="shared" si="10"/>
        <v/>
      </c>
      <c r="N12" s="8" t="str">
        <f t="shared" si="10"/>
        <v/>
      </c>
      <c r="O12" s="8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O53*(1-O13),"")</f>
        <v/>
      </c>
      <c r="P12" s="8" t="str">
        <f t="shared" ref="P12:AG12" si="11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P53*(1-P13),"")</f>
        <v/>
      </c>
      <c r="Q12" s="8" t="str">
        <f t="shared" si="11"/>
        <v/>
      </c>
      <c r="R12" s="8" t="str">
        <f t="shared" si="11"/>
        <v/>
      </c>
      <c r="S12" s="8" t="str">
        <f t="shared" si="11"/>
        <v/>
      </c>
      <c r="T12" s="8" t="str">
        <f t="shared" si="11"/>
        <v/>
      </c>
      <c r="U12" s="8" t="str">
        <f t="shared" si="11"/>
        <v/>
      </c>
      <c r="V12" s="8" t="str">
        <f t="shared" si="11"/>
        <v/>
      </c>
      <c r="W12" s="8" t="str">
        <f t="shared" si="11"/>
        <v/>
      </c>
      <c r="X12" s="8" t="str">
        <f t="shared" si="11"/>
        <v/>
      </c>
      <c r="Y12" s="8" t="str">
        <f t="shared" si="11"/>
        <v/>
      </c>
      <c r="Z12" s="8" t="str">
        <f t="shared" si="11"/>
        <v/>
      </c>
      <c r="AA12" s="8" t="str">
        <f t="shared" si="11"/>
        <v/>
      </c>
      <c r="AB12" s="8" t="str">
        <f t="shared" si="11"/>
        <v/>
      </c>
      <c r="AC12" s="8" t="str">
        <f t="shared" si="11"/>
        <v/>
      </c>
      <c r="AD12" s="8" t="str">
        <f t="shared" si="11"/>
        <v/>
      </c>
      <c r="AE12" s="8" t="str">
        <f t="shared" si="11"/>
        <v/>
      </c>
      <c r="AF12" s="8" t="str">
        <f t="shared" si="11"/>
        <v/>
      </c>
      <c r="AG12" s="8" t="str">
        <f t="shared" si="11"/>
        <v/>
      </c>
      <c r="AH12" s="13"/>
    </row>
    <row r="13" hidden="1" outlineLevel="1">
      <c r="A13" s="10"/>
      <c r="B13" s="6" t="s">
        <v>7</v>
      </c>
      <c r="C13" s="22">
        <v>0.27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3"/>
    </row>
    <row r="14" hidden="1" outlineLevel="1">
      <c r="A14" s="10"/>
      <c r="B14" s="6" t="s">
        <v>8</v>
      </c>
      <c r="C14" s="8">
        <f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53*C13,"")</f>
        <v>156.6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3"/>
    </row>
    <row r="15" collapsed="1">
      <c r="A15" s="10"/>
      <c r="B15" s="6" t="s">
        <v>10</v>
      </c>
      <c r="C15" s="8">
        <f t="shared" ref="C15:N15" si="12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55*(1-C16),"")</f>
        <v>0</v>
      </c>
      <c r="D15" s="8" t="str">
        <f t="shared" si="12"/>
        <v/>
      </c>
      <c r="E15" s="8" t="str">
        <f t="shared" si="12"/>
        <v/>
      </c>
      <c r="F15" s="8" t="str">
        <f t="shared" si="12"/>
        <v/>
      </c>
      <c r="G15" s="8" t="str">
        <f t="shared" si="12"/>
        <v/>
      </c>
      <c r="H15" s="8" t="str">
        <f t="shared" si="12"/>
        <v/>
      </c>
      <c r="I15" s="8" t="str">
        <f t="shared" si="12"/>
        <v/>
      </c>
      <c r="J15" s="8" t="str">
        <f t="shared" si="12"/>
        <v/>
      </c>
      <c r="K15" s="8" t="str">
        <f t="shared" si="12"/>
        <v/>
      </c>
      <c r="L15" s="8" t="str">
        <f t="shared" si="12"/>
        <v/>
      </c>
      <c r="M15" s="8" t="str">
        <f t="shared" si="12"/>
        <v/>
      </c>
      <c r="N15" s="8" t="str">
        <f t="shared" si="12"/>
        <v/>
      </c>
      <c r="O15" s="8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O55*(1-O16),"")</f>
        <v/>
      </c>
      <c r="P15" s="8" t="str">
        <f t="shared" ref="P15:AG15" si="13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P55*(1-P16),"")</f>
        <v/>
      </c>
      <c r="Q15" s="8" t="str">
        <f t="shared" si="13"/>
        <v/>
      </c>
      <c r="R15" s="8" t="str">
        <f t="shared" si="13"/>
        <v/>
      </c>
      <c r="S15" s="8" t="str">
        <f t="shared" si="13"/>
        <v/>
      </c>
      <c r="T15" s="8" t="str">
        <f t="shared" si="13"/>
        <v/>
      </c>
      <c r="U15" s="8" t="str">
        <f t="shared" si="13"/>
        <v/>
      </c>
      <c r="V15" s="8" t="str">
        <f t="shared" si="13"/>
        <v/>
      </c>
      <c r="W15" s="8" t="str">
        <f t="shared" si="13"/>
        <v/>
      </c>
      <c r="X15" s="8" t="str">
        <f t="shared" si="13"/>
        <v/>
      </c>
      <c r="Y15" s="8" t="str">
        <f t="shared" si="13"/>
        <v/>
      </c>
      <c r="Z15" s="8" t="str">
        <f t="shared" si="13"/>
        <v/>
      </c>
      <c r="AA15" s="8" t="str">
        <f t="shared" si="13"/>
        <v/>
      </c>
      <c r="AB15" s="8" t="str">
        <f t="shared" si="13"/>
        <v/>
      </c>
      <c r="AC15" s="8" t="str">
        <f t="shared" si="13"/>
        <v/>
      </c>
      <c r="AD15" s="8" t="str">
        <f t="shared" si="13"/>
        <v/>
      </c>
      <c r="AE15" s="8" t="str">
        <f t="shared" si="13"/>
        <v/>
      </c>
      <c r="AF15" s="8" t="str">
        <f t="shared" si="13"/>
        <v/>
      </c>
      <c r="AG15" s="8" t="str">
        <f t="shared" si="13"/>
        <v/>
      </c>
      <c r="AH15" s="13"/>
    </row>
    <row r="16" hidden="1" outlineLevel="1">
      <c r="A16" s="10"/>
      <c r="B16" s="6" t="s">
        <v>7</v>
      </c>
      <c r="C16" s="22">
        <v>0.15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3"/>
    </row>
    <row r="17" hidden="1" outlineLevel="1">
      <c r="A17" s="10"/>
      <c r="B17" s="6" t="s">
        <v>8</v>
      </c>
      <c r="C17" s="8">
        <f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55*C16,"")</f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3"/>
    </row>
    <row r="18">
      <c r="A18" s="10"/>
      <c r="B18" s="23" t="s">
        <v>11</v>
      </c>
      <c r="C18" s="24" t="s">
        <v>12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3"/>
    </row>
    <row r="19">
      <c r="B19" s="26" t="s">
        <v>13</v>
      </c>
      <c r="C19" s="27">
        <v>2740.0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9"/>
    </row>
    <row r="20">
      <c r="B20" s="26" t="s">
        <v>14</v>
      </c>
      <c r="C20" s="27">
        <v>9254.0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9"/>
    </row>
    <row r="21">
      <c r="B21" s="26" t="s">
        <v>15</v>
      </c>
      <c r="C21" s="27">
        <v>33345.0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9"/>
    </row>
    <row r="22">
      <c r="B22" s="26" t="s">
        <v>16</v>
      </c>
      <c r="C22" s="27">
        <v>1470.0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9"/>
    </row>
    <row r="23">
      <c r="B23" s="26" t="s">
        <v>17</v>
      </c>
      <c r="C23" s="27">
        <v>0.0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0"/>
    </row>
    <row r="24">
      <c r="B24" s="28" t="s">
        <v>18</v>
      </c>
      <c r="C24" s="27">
        <v>0.0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9"/>
    </row>
    <row r="25">
      <c r="B25" s="28" t="s">
        <v>19</v>
      </c>
      <c r="C25" s="27">
        <v>0.0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9"/>
    </row>
    <row r="26">
      <c r="B26" s="28" t="s">
        <v>20</v>
      </c>
      <c r="C26" s="27">
        <v>0.0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>
        <v>13500.0</v>
      </c>
      <c r="P26" s="27">
        <v>13500.0</v>
      </c>
      <c r="Q26" s="27">
        <v>13500.0</v>
      </c>
      <c r="R26" s="27">
        <v>13500.0</v>
      </c>
      <c r="S26" s="27">
        <v>13500.0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9"/>
    </row>
    <row r="27">
      <c r="B27" s="17" t="s">
        <v>21</v>
      </c>
      <c r="C27" s="19">
        <f t="shared" ref="C27:AG27" si="14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8+C19-C23,"")</f>
        <v>16259</v>
      </c>
      <c r="D27" s="19" t="str">
        <f t="shared" si="14"/>
        <v/>
      </c>
      <c r="E27" s="19" t="str">
        <f t="shared" si="14"/>
        <v/>
      </c>
      <c r="F27" s="19" t="str">
        <f t="shared" si="14"/>
        <v/>
      </c>
      <c r="G27" s="19" t="str">
        <f t="shared" si="14"/>
        <v/>
      </c>
      <c r="H27" s="19" t="str">
        <f t="shared" si="14"/>
        <v/>
      </c>
      <c r="I27" s="19" t="str">
        <f t="shared" si="14"/>
        <v/>
      </c>
      <c r="J27" s="19" t="str">
        <f t="shared" si="14"/>
        <v/>
      </c>
      <c r="K27" s="19" t="str">
        <f t="shared" si="14"/>
        <v/>
      </c>
      <c r="L27" s="19" t="str">
        <f t="shared" si="14"/>
        <v/>
      </c>
      <c r="M27" s="19" t="str">
        <f t="shared" si="14"/>
        <v/>
      </c>
      <c r="N27" s="19" t="str">
        <f t="shared" si="14"/>
        <v/>
      </c>
      <c r="O27" s="19" t="str">
        <f t="shared" si="14"/>
        <v/>
      </c>
      <c r="P27" s="19" t="str">
        <f t="shared" si="14"/>
        <v/>
      </c>
      <c r="Q27" s="19" t="str">
        <f t="shared" si="14"/>
        <v/>
      </c>
      <c r="R27" s="19" t="str">
        <f t="shared" si="14"/>
        <v/>
      </c>
      <c r="S27" s="19" t="str">
        <f t="shared" si="14"/>
        <v/>
      </c>
      <c r="T27" s="19" t="str">
        <f t="shared" si="14"/>
        <v/>
      </c>
      <c r="U27" s="19" t="str">
        <f t="shared" si="14"/>
        <v/>
      </c>
      <c r="V27" s="19" t="str">
        <f t="shared" si="14"/>
        <v/>
      </c>
      <c r="W27" s="19" t="str">
        <f t="shared" si="14"/>
        <v/>
      </c>
      <c r="X27" s="19" t="str">
        <f t="shared" si="14"/>
        <v/>
      </c>
      <c r="Y27" s="19" t="str">
        <f t="shared" si="14"/>
        <v/>
      </c>
      <c r="Z27" s="19" t="str">
        <f t="shared" si="14"/>
        <v/>
      </c>
      <c r="AA27" s="19" t="str">
        <f t="shared" si="14"/>
        <v/>
      </c>
      <c r="AB27" s="19" t="str">
        <f t="shared" si="14"/>
        <v/>
      </c>
      <c r="AC27" s="19" t="str">
        <f t="shared" si="14"/>
        <v/>
      </c>
      <c r="AD27" s="19" t="str">
        <f t="shared" si="14"/>
        <v/>
      </c>
      <c r="AE27" s="19" t="str">
        <f t="shared" si="14"/>
        <v/>
      </c>
      <c r="AF27" s="19" t="str">
        <f t="shared" si="14"/>
        <v/>
      </c>
      <c r="AG27" s="19" t="str">
        <f t="shared" si="14"/>
        <v/>
      </c>
      <c r="AH27" s="20"/>
    </row>
    <row r="28">
      <c r="A28" s="10"/>
      <c r="B28" s="14" t="s">
        <v>22</v>
      </c>
      <c r="C28" s="16">
        <f t="shared" ref="C28:AG28" si="15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7+C19+C20+C24+C25+C26,"")</f>
        <v>130658</v>
      </c>
      <c r="D28" s="16" t="str">
        <f t="shared" si="15"/>
        <v/>
      </c>
      <c r="E28" s="16" t="str">
        <f t="shared" si="15"/>
        <v/>
      </c>
      <c r="F28" s="16" t="str">
        <f t="shared" si="15"/>
        <v/>
      </c>
      <c r="G28" s="16" t="str">
        <f t="shared" si="15"/>
        <v/>
      </c>
      <c r="H28" s="16" t="str">
        <f t="shared" si="15"/>
        <v/>
      </c>
      <c r="I28" s="16" t="str">
        <f t="shared" si="15"/>
        <v/>
      </c>
      <c r="J28" s="16" t="str">
        <f t="shared" si="15"/>
        <v/>
      </c>
      <c r="K28" s="16" t="str">
        <f t="shared" si="15"/>
        <v/>
      </c>
      <c r="L28" s="16" t="str">
        <f t="shared" si="15"/>
        <v/>
      </c>
      <c r="M28" s="16" t="str">
        <f t="shared" si="15"/>
        <v/>
      </c>
      <c r="N28" s="16" t="str">
        <f t="shared" si="15"/>
        <v/>
      </c>
      <c r="O28" s="16" t="str">
        <f t="shared" si="15"/>
        <v/>
      </c>
      <c r="P28" s="16" t="str">
        <f t="shared" si="15"/>
        <v/>
      </c>
      <c r="Q28" s="16" t="str">
        <f t="shared" si="15"/>
        <v/>
      </c>
      <c r="R28" s="16" t="str">
        <f t="shared" si="15"/>
        <v/>
      </c>
      <c r="S28" s="16" t="str">
        <f t="shared" si="15"/>
        <v/>
      </c>
      <c r="T28" s="16" t="str">
        <f t="shared" si="15"/>
        <v/>
      </c>
      <c r="U28" s="16" t="str">
        <f t="shared" si="15"/>
        <v/>
      </c>
      <c r="V28" s="16" t="str">
        <f t="shared" si="15"/>
        <v/>
      </c>
      <c r="W28" s="16" t="str">
        <f t="shared" si="15"/>
        <v/>
      </c>
      <c r="X28" s="16" t="str">
        <f t="shared" si="15"/>
        <v/>
      </c>
      <c r="Y28" s="16" t="str">
        <f t="shared" si="15"/>
        <v/>
      </c>
      <c r="Z28" s="16" t="str">
        <f t="shared" si="15"/>
        <v/>
      </c>
      <c r="AA28" s="16" t="str">
        <f t="shared" si="15"/>
        <v/>
      </c>
      <c r="AB28" s="16" t="str">
        <f t="shared" si="15"/>
        <v/>
      </c>
      <c r="AC28" s="16" t="str">
        <f t="shared" si="15"/>
        <v/>
      </c>
      <c r="AD28" s="16" t="str">
        <f t="shared" si="15"/>
        <v/>
      </c>
      <c r="AE28" s="16" t="str">
        <f t="shared" si="15"/>
        <v/>
      </c>
      <c r="AF28" s="16" t="str">
        <f t="shared" si="15"/>
        <v/>
      </c>
      <c r="AG28" s="16" t="str">
        <f t="shared" si="15"/>
        <v/>
      </c>
      <c r="AH28" s="13"/>
    </row>
    <row r="29">
      <c r="B29" s="29" t="s">
        <v>23</v>
      </c>
      <c r="C29" s="19">
        <f t="shared" ref="C29:N29" si="16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28-C27,"")</f>
        <v>114399</v>
      </c>
      <c r="D29" s="19" t="str">
        <f t="shared" si="16"/>
        <v/>
      </c>
      <c r="E29" s="19" t="str">
        <f t="shared" si="16"/>
        <v/>
      </c>
      <c r="F29" s="19" t="str">
        <f t="shared" si="16"/>
        <v/>
      </c>
      <c r="G29" s="19" t="str">
        <f t="shared" si="16"/>
        <v/>
      </c>
      <c r="H29" s="19" t="str">
        <f t="shared" si="16"/>
        <v/>
      </c>
      <c r="I29" s="19" t="str">
        <f t="shared" si="16"/>
        <v/>
      </c>
      <c r="J29" s="19" t="str">
        <f t="shared" si="16"/>
        <v/>
      </c>
      <c r="K29" s="19" t="str">
        <f t="shared" si="16"/>
        <v/>
      </c>
      <c r="L29" s="19" t="str">
        <f t="shared" si="16"/>
        <v/>
      </c>
      <c r="M29" s="19" t="str">
        <f t="shared" si="16"/>
        <v/>
      </c>
      <c r="N29" s="19" t="str">
        <f t="shared" si="16"/>
        <v/>
      </c>
      <c r="O29" s="19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O28-#REF!,"")</f>
        <v/>
      </c>
      <c r="P29" s="19" t="str">
        <f t="shared" ref="P29:AG29" si="17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P28-P27,"")</f>
        <v/>
      </c>
      <c r="Q29" s="19" t="str">
        <f t="shared" si="17"/>
        <v/>
      </c>
      <c r="R29" s="19" t="str">
        <f t="shared" si="17"/>
        <v/>
      </c>
      <c r="S29" s="19" t="str">
        <f t="shared" si="17"/>
        <v/>
      </c>
      <c r="T29" s="19" t="str">
        <f t="shared" si="17"/>
        <v/>
      </c>
      <c r="U29" s="19" t="str">
        <f t="shared" si="17"/>
        <v/>
      </c>
      <c r="V29" s="19" t="str">
        <f t="shared" si="17"/>
        <v/>
      </c>
      <c r="W29" s="19" t="str">
        <f t="shared" si="17"/>
        <v/>
      </c>
      <c r="X29" s="19" t="str">
        <f t="shared" si="17"/>
        <v/>
      </c>
      <c r="Y29" s="19" t="str">
        <f t="shared" si="17"/>
        <v/>
      </c>
      <c r="Z29" s="19" t="str">
        <f t="shared" si="17"/>
        <v/>
      </c>
      <c r="AA29" s="19" t="str">
        <f t="shared" si="17"/>
        <v/>
      </c>
      <c r="AB29" s="19" t="str">
        <f t="shared" si="17"/>
        <v/>
      </c>
      <c r="AC29" s="19" t="str">
        <f t="shared" si="17"/>
        <v/>
      </c>
      <c r="AD29" s="19" t="str">
        <f t="shared" si="17"/>
        <v/>
      </c>
      <c r="AE29" s="19" t="str">
        <f t="shared" si="17"/>
        <v/>
      </c>
      <c r="AF29" s="19" t="str">
        <f t="shared" si="17"/>
        <v/>
      </c>
      <c r="AG29" s="19" t="str">
        <f t="shared" si="17"/>
        <v/>
      </c>
      <c r="AH29" s="20"/>
    </row>
    <row r="30">
      <c r="C30" s="1"/>
      <c r="D30" s="1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>
      <c r="B31" s="28" t="s">
        <v>24</v>
      </c>
      <c r="C31" s="30">
        <v>2740.0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2">
      <c r="B32" s="28" t="s">
        <v>25</v>
      </c>
      <c r="C32" s="30">
        <v>33345.0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/>
    </row>
    <row r="33">
      <c r="B33" s="28" t="s">
        <v>26</v>
      </c>
      <c r="C33" s="30">
        <v>33345.0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1"/>
    </row>
    <row r="34" outlineLevel="1">
      <c r="B34" s="26">
        <v>5000.0</v>
      </c>
      <c r="C34" s="27">
        <v>100000.0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1"/>
    </row>
    <row r="35" outlineLevel="1">
      <c r="B35" s="26">
        <v>2000.0</v>
      </c>
      <c r="C35" s="27">
        <v>4000.0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1"/>
    </row>
    <row r="36" outlineLevel="1">
      <c r="B36" s="26">
        <v>1000.0</v>
      </c>
      <c r="C36" s="27">
        <v>25000.0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1"/>
    </row>
    <row r="37" outlineLevel="1">
      <c r="B37" s="26">
        <v>500.0</v>
      </c>
      <c r="C37" s="27">
        <v>500.0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1"/>
    </row>
    <row r="38" outlineLevel="1">
      <c r="B38" s="26">
        <v>200.0</v>
      </c>
      <c r="C38" s="27">
        <v>200.0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1"/>
    </row>
    <row r="39" outlineLevel="1">
      <c r="B39" s="26">
        <v>100.0</v>
      </c>
      <c r="C39" s="27">
        <v>1500.0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1"/>
    </row>
    <row r="40" outlineLevel="1">
      <c r="B40" s="26">
        <v>50.0</v>
      </c>
      <c r="C40" s="27">
        <v>0.0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1"/>
    </row>
    <row r="41" outlineLevel="1">
      <c r="B41" s="28" t="s">
        <v>27</v>
      </c>
      <c r="C41" s="27">
        <v>18.0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1"/>
    </row>
    <row r="42">
      <c r="B42" s="32" t="s">
        <v>28</v>
      </c>
      <c r="C42" s="30">
        <f>if(AND(C34&lt;&gt;"",C35&lt;&gt;"",C36&lt;&gt;"",C37&lt;&gt;"",C38&lt;&gt;"",C39&lt;&gt;"",C40&lt;&gt;"",C41&lt;&gt;""),sum(C34:C41),"")-580</f>
        <v>130638</v>
      </c>
      <c r="D42" s="30" t="str">
        <f t="shared" ref="D42:AG42" si="18">if(AND(D34&lt;&gt;"",D35&lt;&gt;"",D36&lt;&gt;"",D37&lt;&gt;"",D38&lt;&gt;"",D39&lt;&gt;"",D40&lt;&gt;"",D41&lt;&gt;""),sum(D34:D41),"")</f>
        <v/>
      </c>
      <c r="E42" s="30" t="str">
        <f t="shared" si="18"/>
        <v/>
      </c>
      <c r="F42" s="30" t="str">
        <f t="shared" si="18"/>
        <v/>
      </c>
      <c r="G42" s="30" t="str">
        <f t="shared" si="18"/>
        <v/>
      </c>
      <c r="H42" s="30" t="str">
        <f t="shared" si="18"/>
        <v/>
      </c>
      <c r="I42" s="30" t="str">
        <f t="shared" si="18"/>
        <v/>
      </c>
      <c r="J42" s="30" t="str">
        <f t="shared" si="18"/>
        <v/>
      </c>
      <c r="K42" s="30" t="str">
        <f t="shared" si="18"/>
        <v/>
      </c>
      <c r="L42" s="30" t="str">
        <f t="shared" si="18"/>
        <v/>
      </c>
      <c r="M42" s="30" t="str">
        <f t="shared" si="18"/>
        <v/>
      </c>
      <c r="N42" s="30" t="str">
        <f t="shared" si="18"/>
        <v/>
      </c>
      <c r="O42" s="30" t="str">
        <f t="shared" si="18"/>
        <v/>
      </c>
      <c r="P42" s="30" t="str">
        <f t="shared" si="18"/>
        <v/>
      </c>
      <c r="Q42" s="30" t="str">
        <f t="shared" si="18"/>
        <v/>
      </c>
      <c r="R42" s="30" t="str">
        <f t="shared" si="18"/>
        <v/>
      </c>
      <c r="S42" s="30" t="str">
        <f t="shared" si="18"/>
        <v/>
      </c>
      <c r="T42" s="30" t="str">
        <f t="shared" si="18"/>
        <v/>
      </c>
      <c r="U42" s="30" t="str">
        <f t="shared" si="18"/>
        <v/>
      </c>
      <c r="V42" s="30" t="str">
        <f t="shared" si="18"/>
        <v/>
      </c>
      <c r="W42" s="30" t="str">
        <f t="shared" si="18"/>
        <v/>
      </c>
      <c r="X42" s="30" t="str">
        <f t="shared" si="18"/>
        <v/>
      </c>
      <c r="Y42" s="30" t="str">
        <f t="shared" si="18"/>
        <v/>
      </c>
      <c r="Z42" s="30" t="str">
        <f t="shared" si="18"/>
        <v/>
      </c>
      <c r="AA42" s="30" t="str">
        <f t="shared" si="18"/>
        <v/>
      </c>
      <c r="AB42" s="30" t="str">
        <f t="shared" si="18"/>
        <v/>
      </c>
      <c r="AC42" s="30" t="str">
        <f t="shared" si="18"/>
        <v/>
      </c>
      <c r="AD42" s="30" t="str">
        <f t="shared" si="18"/>
        <v/>
      </c>
      <c r="AE42" s="30" t="str">
        <f t="shared" si="18"/>
        <v/>
      </c>
      <c r="AF42" s="30" t="str">
        <f t="shared" si="18"/>
        <v/>
      </c>
      <c r="AG42" s="30" t="str">
        <f t="shared" si="18"/>
        <v/>
      </c>
      <c r="AH42" s="31"/>
    </row>
    <row r="43">
      <c r="B43" s="32" t="s">
        <v>29</v>
      </c>
      <c r="C43" s="33">
        <f t="shared" ref="C43:L43" si="19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C51&lt;&gt;"",C52&lt;&gt;"",C53&lt;&gt;"",C54&lt;&gt;"",C55&lt;&gt;"",C56&lt;&gt;""),C42-C28,"")</f>
        <v>-20</v>
      </c>
      <c r="D43" s="34" t="str">
        <f t="shared" si="19"/>
        <v/>
      </c>
      <c r="E43" s="34" t="str">
        <f t="shared" si="19"/>
        <v/>
      </c>
      <c r="F43" s="34" t="str">
        <f t="shared" si="19"/>
        <v/>
      </c>
      <c r="G43" s="34" t="str">
        <f t="shared" si="19"/>
        <v/>
      </c>
      <c r="H43" s="34" t="str">
        <f t="shared" si="19"/>
        <v/>
      </c>
      <c r="I43" s="34" t="str">
        <f t="shared" si="19"/>
        <v/>
      </c>
      <c r="J43" s="34" t="str">
        <f t="shared" si="19"/>
        <v/>
      </c>
      <c r="K43" s="34" t="str">
        <f t="shared" si="19"/>
        <v/>
      </c>
      <c r="L43" s="34" t="str">
        <f t="shared" si="19"/>
        <v/>
      </c>
      <c r="M43" s="34" t="str">
        <f>IF(AND(M18&lt;&gt;"",M19&lt;&gt;"",M20&lt;&gt;"",M21&lt;&gt;"",M22&lt;&gt;"",M23&lt;&gt;"",M24&lt;&gt;"",M25&lt;&gt;"",M26&lt;&gt;"",M31&lt;&gt;"",M32&lt;&gt;"",M33&lt;&gt;"",M34&lt;&gt;"",M35&lt;&gt;"",M36&lt;&gt;"",M37&lt;&gt;"",M38&lt;&gt;"",M39&lt;&gt;"",M40&lt;&gt;"",M41&lt;&gt;"",M46&lt;&gt;"",M47&lt;&gt;"",M51&lt;&gt;"",M52&lt;&gt;"",M53&lt;&gt;"",M54&lt;&gt;"",M55&lt;&gt;"",M56&lt;&gt;""),M42-M28,"")</f>
        <v/>
      </c>
      <c r="N43" s="34" t="str">
        <f>IF(and(N18&lt;&gt;"",N19&lt;&gt;"",N20&lt;&gt;"",N21&lt;&gt;"",N22&lt;&gt;"",N23&lt;&gt;"",N24&lt;&gt;"",N25&lt;&gt;"",N26&lt;&gt;"",N31&lt;&gt;"",N32&lt;&gt;"",N33&lt;&gt;"",N34&lt;&gt;"",N35&lt;&gt;"",N36&lt;&gt;"",N37&lt;&gt;"",N38&lt;&gt;"",N39&lt;&gt;"",N40&lt;&gt;"",N41&lt;&gt;"",N46&lt;&gt;"",N47&lt;&gt;"",N51&lt;&gt;"",N52&lt;&gt;"",N53&lt;&gt;"",N54&lt;&gt;"",N55&lt;&gt;"",N56&lt;&gt;""),N42-N28,"")</f>
        <v/>
      </c>
      <c r="O43" s="34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O42-O28,"")</f>
        <v/>
      </c>
      <c r="P43" s="34" t="str">
        <f t="shared" ref="P43:AG43" si="20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P42-P28,"")</f>
        <v/>
      </c>
      <c r="Q43" s="34" t="str">
        <f t="shared" si="20"/>
        <v/>
      </c>
      <c r="R43" s="34" t="str">
        <f t="shared" si="20"/>
        <v/>
      </c>
      <c r="S43" s="34" t="str">
        <f t="shared" si="20"/>
        <v/>
      </c>
      <c r="T43" s="34" t="str">
        <f t="shared" si="20"/>
        <v/>
      </c>
      <c r="U43" s="34" t="str">
        <f t="shared" si="20"/>
        <v/>
      </c>
      <c r="V43" s="34" t="str">
        <f t="shared" si="20"/>
        <v/>
      </c>
      <c r="W43" s="34" t="str">
        <f t="shared" si="20"/>
        <v/>
      </c>
      <c r="X43" s="34" t="str">
        <f t="shared" si="20"/>
        <v/>
      </c>
      <c r="Y43" s="34" t="str">
        <f t="shared" si="20"/>
        <v/>
      </c>
      <c r="Z43" s="34" t="str">
        <f t="shared" si="20"/>
        <v/>
      </c>
      <c r="AA43" s="34" t="str">
        <f t="shared" si="20"/>
        <v/>
      </c>
      <c r="AB43" s="34" t="str">
        <f t="shared" si="20"/>
        <v/>
      </c>
      <c r="AC43" s="34" t="str">
        <f t="shared" si="20"/>
        <v/>
      </c>
      <c r="AD43" s="34" t="str">
        <f t="shared" si="20"/>
        <v/>
      </c>
      <c r="AE43" s="34" t="str">
        <f t="shared" si="20"/>
        <v/>
      </c>
      <c r="AF43" s="34" t="str">
        <f t="shared" si="20"/>
        <v/>
      </c>
      <c r="AG43" s="34" t="str">
        <f t="shared" si="20"/>
        <v/>
      </c>
      <c r="AH43" s="1"/>
    </row>
    <row r="44">
      <c r="C44" s="1"/>
      <c r="D44" s="1"/>
      <c r="E44" s="1"/>
      <c r="F44" s="1"/>
      <c r="G44" s="1"/>
      <c r="H44" s="1"/>
      <c r="I44" s="1"/>
      <c r="J44" s="1"/>
      <c r="K44" s="1"/>
      <c r="L44" s="34" t="str">
        <f>IF(and(L19&lt;&gt;"",L20&lt;&gt;"",L21&lt;&gt;"",L22&lt;&gt;"",L23&lt;&gt;"",L24&lt;&gt;"",L25&lt;&gt;"",L26&lt;&gt;"",L27&lt;&gt;"",L32&lt;&gt;"",L33&lt;&gt;"",L34&lt;&gt;"",L35&lt;&gt;"",L36&lt;&gt;"",L37&lt;&gt;"",L38&lt;&gt;"",L39&lt;&gt;"",L40&lt;&gt;"",L41&lt;&gt;"",L42&lt;&gt;"",L47&lt;&gt;"",L48&lt;&gt;"",L52&lt;&gt;"",L53&lt;&gt;"",L54&lt;&gt;"",L55&lt;&gt;"",L56&lt;&gt;"",L57&lt;&gt;""),L43-L29,"")</f>
        <v/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>
      <c r="A45" s="10"/>
      <c r="B45" s="14" t="s">
        <v>30</v>
      </c>
      <c r="C45" s="35">
        <v>19342.71</v>
      </c>
      <c r="D45" s="35" t="str">
        <f t="shared" ref="D45:N45" si="21">IF(and(D18&lt;&gt;"",D19&lt;&gt;"",D20&lt;&gt;"",D21&lt;&gt;"",D22&lt;&gt;"",D23&lt;&gt;"",D24&lt;&gt;"",D25&lt;&gt;"",D26&lt;&gt;"",D31&lt;&gt;"",D32&lt;&gt;"",D33&lt;&gt;"",D34&lt;&gt;"",D35&lt;&gt;"",D36&lt;&gt;"",D37&lt;&gt;"",D38&lt;&gt;"",D39&lt;&gt;"",D40&lt;&gt;"",D41&lt;&gt;"",D46&lt;&gt;"",D47&lt;&gt;"",D51&lt;&gt;"",D52&lt;&gt;"",D53&lt;&gt;"",D54&lt;&gt;"",D55&lt;&gt;"",D56&lt;&gt;""),(C45+D47+D22+D48),"")</f>
        <v/>
      </c>
      <c r="E45" s="35" t="str">
        <f t="shared" si="21"/>
        <v/>
      </c>
      <c r="F45" s="35" t="str">
        <f t="shared" si="21"/>
        <v/>
      </c>
      <c r="G45" s="35" t="str">
        <f t="shared" si="21"/>
        <v/>
      </c>
      <c r="H45" s="35" t="str">
        <f t="shared" si="21"/>
        <v/>
      </c>
      <c r="I45" s="35" t="str">
        <f t="shared" si="21"/>
        <v/>
      </c>
      <c r="J45" s="35" t="str">
        <f t="shared" si="21"/>
        <v/>
      </c>
      <c r="K45" s="35" t="str">
        <f t="shared" si="21"/>
        <v/>
      </c>
      <c r="L45" s="35" t="str">
        <f t="shared" si="21"/>
        <v/>
      </c>
      <c r="M45" s="35" t="str">
        <f t="shared" si="21"/>
        <v/>
      </c>
      <c r="N45" s="35" t="str">
        <f t="shared" si="21"/>
        <v/>
      </c>
      <c r="O45" s="35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O51&lt;&gt;"",O52&lt;&gt;"",O53&lt;&gt;"",O54&lt;&gt;"",O55&lt;&gt;"",O56&lt;&gt;""),(N45+O47+O22+O48),"")</f>
        <v/>
      </c>
      <c r="P45" s="35" t="str">
        <f t="shared" ref="P45:AG45" si="22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P51&lt;&gt;"",P52&lt;&gt;"",P53&lt;&gt;"",P54&lt;&gt;"",P55&lt;&gt;"",P56&lt;&gt;""),(O45+P47+P22+P48),"")</f>
        <v/>
      </c>
      <c r="Q45" s="35" t="str">
        <f t="shared" si="22"/>
        <v/>
      </c>
      <c r="R45" s="35" t="str">
        <f t="shared" si="22"/>
        <v/>
      </c>
      <c r="S45" s="35" t="str">
        <f t="shared" si="22"/>
        <v/>
      </c>
      <c r="T45" s="35" t="str">
        <f t="shared" si="22"/>
        <v/>
      </c>
      <c r="U45" s="35" t="str">
        <f t="shared" si="22"/>
        <v/>
      </c>
      <c r="V45" s="35" t="str">
        <f t="shared" si="22"/>
        <v/>
      </c>
      <c r="W45" s="35" t="str">
        <f t="shared" si="22"/>
        <v/>
      </c>
      <c r="X45" s="35" t="str">
        <f t="shared" si="22"/>
        <v/>
      </c>
      <c r="Y45" s="35" t="str">
        <f t="shared" si="22"/>
        <v/>
      </c>
      <c r="Z45" s="35" t="str">
        <f t="shared" si="22"/>
        <v/>
      </c>
      <c r="AA45" s="35" t="str">
        <f t="shared" si="22"/>
        <v/>
      </c>
      <c r="AB45" s="35" t="str">
        <f t="shared" si="22"/>
        <v/>
      </c>
      <c r="AC45" s="35" t="str">
        <f t="shared" si="22"/>
        <v/>
      </c>
      <c r="AD45" s="35" t="str">
        <f t="shared" si="22"/>
        <v/>
      </c>
      <c r="AE45" s="35" t="str">
        <f t="shared" si="22"/>
        <v/>
      </c>
      <c r="AF45" s="35" t="str">
        <f t="shared" si="22"/>
        <v/>
      </c>
      <c r="AG45" s="35" t="str">
        <f t="shared" si="22"/>
        <v/>
      </c>
      <c r="AH45" s="36"/>
    </row>
    <row r="46">
      <c r="B46" s="28" t="s">
        <v>31</v>
      </c>
      <c r="C46" s="37">
        <v>19342.71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9"/>
    </row>
    <row r="47">
      <c r="B47" s="28" t="s">
        <v>32</v>
      </c>
      <c r="C47" s="37">
        <v>-600.0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3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9"/>
    </row>
    <row r="48">
      <c r="B48" s="28" t="s">
        <v>33</v>
      </c>
      <c r="C48" s="37">
        <v>0.0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3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9"/>
    </row>
    <row r="49">
      <c r="B49" s="38" t="s">
        <v>29</v>
      </c>
      <c r="C49" s="39">
        <f t="shared" ref="C49:N49" si="23">IF(AND(C18&lt;&gt;"",C19&lt;&gt;"",C20&lt;&gt;"",C21&lt;&gt;"",C22&lt;&gt;"",C23&lt;&gt;"",C24&lt;&gt;"",C25&lt;&gt;"",C26&lt;&gt;"",C31&lt;&gt;"",C32&lt;&gt;"",C33&lt;&gt;"",C34&lt;&gt;"",C35&lt;&gt;"",C36&lt;&gt;"",C37&lt;&gt;"",C38&lt;&gt;"",C39&lt;&gt;"",C40&lt;&gt;"",C41&lt;&gt;"",C46&lt;&gt;"",C47&lt;&gt;"",),C46-C45,"")</f>
        <v>0</v>
      </c>
      <c r="D49" s="39" t="str">
        <f t="shared" si="23"/>
        <v/>
      </c>
      <c r="E49" s="39" t="str">
        <f t="shared" si="23"/>
        <v/>
      </c>
      <c r="F49" s="39" t="str">
        <f t="shared" si="23"/>
        <v/>
      </c>
      <c r="G49" s="39" t="str">
        <f t="shared" si="23"/>
        <v/>
      </c>
      <c r="H49" s="39" t="str">
        <f t="shared" si="23"/>
        <v/>
      </c>
      <c r="I49" s="39" t="str">
        <f t="shared" si="23"/>
        <v/>
      </c>
      <c r="J49" s="39" t="str">
        <f t="shared" si="23"/>
        <v/>
      </c>
      <c r="K49" s="39" t="str">
        <f t="shared" si="23"/>
        <v/>
      </c>
      <c r="L49" s="39" t="str">
        <f t="shared" si="23"/>
        <v/>
      </c>
      <c r="M49" s="40" t="str">
        <f t="shared" si="23"/>
        <v/>
      </c>
      <c r="N49" s="40" t="str">
        <f t="shared" si="23"/>
        <v/>
      </c>
      <c r="O49" s="40" t="str">
        <f>IF(AND(O18&lt;&gt;"",O19&lt;&gt;"",O20&lt;&gt;"",O21&lt;&gt;"",O22&lt;&gt;"",O23&lt;&gt;"",O24&lt;&gt;"",O26&lt;&gt;"",O27&lt;&gt;"",O31&lt;&gt;"",O32&lt;&gt;"",O33&lt;&gt;"",O34&lt;&gt;"",O35&lt;&gt;"",O36&lt;&gt;"",O37&lt;&gt;"",O38&lt;&gt;"",O39&lt;&gt;"",O40&lt;&gt;"",O41&lt;&gt;"",O46&lt;&gt;"",O47&lt;&gt;"",),O46-O45,"")</f>
        <v/>
      </c>
      <c r="P49" s="40" t="str">
        <f t="shared" ref="P49:AG49" si="24">IF(AND(P18&lt;&gt;"",P19&lt;&gt;"",P20&lt;&gt;"",P21&lt;&gt;"",P22&lt;&gt;"",P23&lt;&gt;"",P24&lt;&gt;"",P25&lt;&gt;"",P26&lt;&gt;"",P31&lt;&gt;"",P32&lt;&gt;"",P33&lt;&gt;"",P34&lt;&gt;"",P35&lt;&gt;"",P36&lt;&gt;"",P37&lt;&gt;"",P38&lt;&gt;"",P39&lt;&gt;"",P40&lt;&gt;"",P41&lt;&gt;"",P46&lt;&gt;"",P47&lt;&gt;"",),P46-P45,"")</f>
        <v/>
      </c>
      <c r="Q49" s="40" t="str">
        <f t="shared" si="24"/>
        <v/>
      </c>
      <c r="R49" s="40" t="str">
        <f t="shared" si="24"/>
        <v/>
      </c>
      <c r="S49" s="40" t="str">
        <f t="shared" si="24"/>
        <v/>
      </c>
      <c r="T49" s="40" t="str">
        <f t="shared" si="24"/>
        <v/>
      </c>
      <c r="U49" s="40" t="str">
        <f t="shared" si="24"/>
        <v/>
      </c>
      <c r="V49" s="40" t="str">
        <f t="shared" si="24"/>
        <v/>
      </c>
      <c r="W49" s="40" t="str">
        <f t="shared" si="24"/>
        <v/>
      </c>
      <c r="X49" s="40" t="str">
        <f t="shared" si="24"/>
        <v/>
      </c>
      <c r="Y49" s="40" t="str">
        <f t="shared" si="24"/>
        <v/>
      </c>
      <c r="Z49" s="40" t="str">
        <f t="shared" si="24"/>
        <v/>
      </c>
      <c r="AA49" s="40" t="str">
        <f t="shared" si="24"/>
        <v/>
      </c>
      <c r="AB49" s="41" t="str">
        <f t="shared" si="24"/>
        <v/>
      </c>
      <c r="AC49" s="40" t="str">
        <f t="shared" si="24"/>
        <v/>
      </c>
      <c r="AD49" s="40" t="str">
        <f t="shared" si="24"/>
        <v/>
      </c>
      <c r="AE49" s="40" t="str">
        <f t="shared" si="24"/>
        <v/>
      </c>
      <c r="AF49" s="40" t="str">
        <f t="shared" si="24"/>
        <v/>
      </c>
      <c r="AG49" s="40" t="str">
        <f t="shared" si="24"/>
        <v/>
      </c>
      <c r="AH49" s="42"/>
    </row>
    <row r="50">
      <c r="B50" s="4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4"/>
      <c r="AC50" s="1"/>
      <c r="AD50" s="1"/>
      <c r="AE50" s="1"/>
      <c r="AF50" s="1"/>
      <c r="AG50" s="1"/>
      <c r="AH50" s="1"/>
    </row>
    <row r="51">
      <c r="B51" s="28" t="s">
        <v>6</v>
      </c>
      <c r="C51" s="27">
        <v>0.0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>
      <c r="B52" s="28" t="s">
        <v>34</v>
      </c>
      <c r="C52" s="27">
        <v>0.0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>
      <c r="B53" s="28" t="s">
        <v>9</v>
      </c>
      <c r="C53" s="27">
        <v>580.0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</row>
    <row r="54">
      <c r="B54" s="28" t="s">
        <v>34</v>
      </c>
      <c r="C54" s="27">
        <v>1.0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</row>
    <row r="55">
      <c r="B55" s="28" t="s">
        <v>10</v>
      </c>
      <c r="C55" s="27">
        <v>0.0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</row>
    <row r="56">
      <c r="B56" s="28" t="s">
        <v>34</v>
      </c>
      <c r="C56" s="27">
        <v>0.0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</row>
  </sheetData>
  <conditionalFormatting sqref="Q31:AG31">
    <cfRule type="expression" dxfId="0" priority="1">
      <formula>AND(isblank(INDIRECT("RC",0))=true,isblank(indirect("R[-13]C[1]",0))=false)</formula>
    </cfRule>
  </conditionalFormatting>
  <conditionalFormatting sqref="C31:AG31">
    <cfRule type="containsBlanks" dxfId="1" priority="2">
      <formula>LEN(TRIM(C31))=0</formula>
    </cfRule>
  </conditionalFormatting>
  <conditionalFormatting sqref="C31:AG31">
    <cfRule type="cellIs" dxfId="2" priority="3" operator="notEqual">
      <formula>INDIRECT("R[-12]C",0)</formula>
    </cfRule>
  </conditionalFormatting>
  <conditionalFormatting sqref="C31:AG31">
    <cfRule type="cellIs" dxfId="3" priority="4" operator="equal">
      <formula>INDIRECT("R[-12]C",0)</formula>
    </cfRule>
  </conditionalFormatting>
  <conditionalFormatting sqref="Q32:AG32">
    <cfRule type="expression" dxfId="0" priority="5">
      <formula>AND(isblank(INDIRECT("RC",0))=true,isblank(indirect("R[-14]C[1]",0))=false)</formula>
    </cfRule>
  </conditionalFormatting>
  <conditionalFormatting sqref="C32:AG32">
    <cfRule type="containsBlanks" dxfId="4" priority="6">
      <formula>LEN(TRIM(C32))=0</formula>
    </cfRule>
  </conditionalFormatting>
  <conditionalFormatting sqref="C32:AG32">
    <cfRule type="cellIs" dxfId="2" priority="7" operator="notEqual">
      <formula>INDIRECT("R[-11]C",0)</formula>
    </cfRule>
  </conditionalFormatting>
  <conditionalFormatting sqref="C32:AG32">
    <cfRule type="cellIs" dxfId="3" priority="8" operator="equal">
      <formula>INDIRECT("R[-11]C",0)</formula>
    </cfRule>
  </conditionalFormatting>
  <conditionalFormatting sqref="R42">
    <cfRule type="expression" dxfId="5" priority="9">
      <formula>AND(isblank(INDIRECT("RC",0))=true,isblank(indirect("R[-24]C[1]",0))=false)</formula>
    </cfRule>
  </conditionalFormatting>
  <conditionalFormatting sqref="C42:AG42">
    <cfRule type="containsBlanks" dxfId="6" priority="10">
      <formula>LEN(TRIM(C42))=0</formula>
    </cfRule>
  </conditionalFormatting>
  <conditionalFormatting sqref="C42:AG42">
    <cfRule type="cellIs" dxfId="2" priority="11" operator="notEqual">
      <formula>INDIRECT("R[-14]C",0)</formula>
    </cfRule>
  </conditionalFormatting>
  <conditionalFormatting sqref="C42:AG42">
    <cfRule type="cellIs" dxfId="3" priority="12" operator="equal">
      <formula>INDIRECT("R[-14]C",0)</formula>
    </cfRule>
  </conditionalFormatting>
  <conditionalFormatting sqref="C43:K43 L43:L44 M43:AG43 C49:AG49">
    <cfRule type="containsBlanks" dxfId="6" priority="13">
      <formula>LEN(TRIM(C43))=0</formula>
    </cfRule>
  </conditionalFormatting>
  <conditionalFormatting sqref="C43:K43 L43:L44 M43:AG43 C49:AG49">
    <cfRule type="cellIs" dxfId="2" priority="14" operator="lessThan">
      <formula>0</formula>
    </cfRule>
  </conditionalFormatting>
  <conditionalFormatting sqref="C43:K43 L43:L44 M43:AG43 C49:AG49">
    <cfRule type="cellIs" dxfId="3" priority="15" operator="equal">
      <formula>0</formula>
    </cfRule>
  </conditionalFormatting>
  <conditionalFormatting sqref="R33">
    <cfRule type="expression" dxfId="5" priority="16">
      <formula>AND(isblank(INDIRECT("RC",0))=true,isblank(indirect("R[-15]C[1]",0))=false)</formula>
    </cfRule>
  </conditionalFormatting>
  <conditionalFormatting sqref="C33:AG33">
    <cfRule type="containsBlanks" dxfId="6" priority="17">
      <formula>LEN(TRIM(C33))=0</formula>
    </cfRule>
  </conditionalFormatting>
  <conditionalFormatting sqref="C33:AG33">
    <cfRule type="cellIs" dxfId="2" priority="18" operator="notEqual">
      <formula>INDIRECT("R[-1]C",0)</formula>
    </cfRule>
  </conditionalFormatting>
  <conditionalFormatting sqref="C33:AG33">
    <cfRule type="cellIs" dxfId="3" priority="19" operator="equal">
      <formula>INDIRECT("R[-1]C",0)</formula>
    </cfRule>
  </conditionalFormatting>
  <conditionalFormatting sqref="C46:AG46">
    <cfRule type="containsBlanks" dxfId="6" priority="20">
      <formula>LEN(TRIM(C46))=0</formula>
    </cfRule>
  </conditionalFormatting>
  <conditionalFormatting sqref="C46:AG46">
    <cfRule type="cellIs" dxfId="3" priority="21" operator="equal">
      <formula>INDIRECT("R[-1]C",0)</formula>
    </cfRule>
  </conditionalFormatting>
  <conditionalFormatting sqref="C46:AG46">
    <cfRule type="cellIs" dxfId="2" priority="22" operator="notEqual">
      <formula>INDIRECT("R[-1]C",0)</formula>
    </cfRule>
  </conditionalFormatting>
  <conditionalFormatting sqref="C23">
    <cfRule type="expression" dxfId="2" priority="23">
      <formula>INDIRECT("R[6]C",0)&lt;0</formula>
    </cfRule>
  </conditionalFormatting>
  <conditionalFormatting sqref="C43:K43 L43:L44 M43:AG43 C49:AG49">
    <cfRule type="cellIs" dxfId="7" priority="24" operator="greaterThan">
      <formula>0</formula>
    </cfRule>
  </conditionalFormatting>
  <dataValidations>
    <dataValidation type="list" allowBlank="1" showInputMessage="1" showErrorMessage="1" prompt="Настройка справочника производится на вкладке &quot;Справочник администраторов&quot;" sqref="C18:AG18">
      <formula1>'Справочник администраторов'!$C:$C</formula1>
    </dataValidation>
    <dataValidation type="list" allowBlank="1" showDropDown="1" showErrorMessage="1" sqref="C5:AG5">
      <formula1>",пн,вт,ср,чт,пт,сб,вс"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.88"/>
  </cols>
  <sheetData>
    <row r="2">
      <c r="B2" s="43">
        <v>1.0</v>
      </c>
      <c r="C2" s="43" t="s">
        <v>35</v>
      </c>
    </row>
    <row r="3">
      <c r="B3" s="43">
        <v>2.0</v>
      </c>
      <c r="C3" s="43" t="s">
        <v>12</v>
      </c>
    </row>
    <row r="4">
      <c r="B4" s="43">
        <v>3.0</v>
      </c>
      <c r="C4" s="43" t="s">
        <v>36</v>
      </c>
    </row>
    <row r="5">
      <c r="B5" s="43">
        <v>4.0</v>
      </c>
    </row>
    <row r="6">
      <c r="B6" s="43">
        <v>5.0</v>
      </c>
    </row>
  </sheetData>
  <drawing r:id="rId1"/>
</worksheet>
</file>