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9320" windowHeight="7650" activeTab="1"/>
  </bookViews>
  <sheets>
    <sheet name="Протокол" sheetId="2" r:id="rId1"/>
    <sheet name="Справочник" sheetId="6" r:id="rId2"/>
    <sheet name="Проверка" sheetId="5" r:id="rId3"/>
  </sheets>
  <externalReferences>
    <externalReference r:id="rId4"/>
  </externalReferences>
  <definedNames>
    <definedName name="_xlnm.Print_Area" localSheetId="0">Протокол!$A$1:$BK$108</definedName>
    <definedName name="соответствие">[1]Списки!$J$2:$J$3</definedName>
  </definedNames>
  <calcPr calcId="162913"/>
</workbook>
</file>

<file path=xl/calcChain.xml><?xml version="1.0" encoding="utf-8"?>
<calcChain xmlns="http://schemas.openxmlformats.org/spreadsheetml/2006/main">
  <c r="B4" i="5" l="1"/>
  <c r="B5" i="5"/>
  <c r="B6" i="5"/>
  <c r="C2" i="5"/>
  <c r="B3" i="5" l="1"/>
  <c r="P92" i="5" l="1"/>
  <c r="D4" i="5" l="1"/>
  <c r="E4" i="5" s="1"/>
  <c r="F4" i="5" s="1"/>
  <c r="D5" i="5"/>
  <c r="E5" i="5" s="1"/>
  <c r="F5" i="5" s="1"/>
  <c r="D6" i="5"/>
  <c r="E6" i="5" s="1"/>
  <c r="F6" i="5" s="1"/>
  <c r="D3" i="5"/>
  <c r="E3" i="5" s="1"/>
  <c r="F3" i="5" s="1"/>
  <c r="B2" i="5"/>
  <c r="F11" i="5" l="1"/>
  <c r="AY19" i="2"/>
  <c r="Q80" i="2" l="1"/>
  <c r="Y80" i="2" s="1"/>
  <c r="Q79" i="2"/>
  <c r="Y79" i="2" s="1"/>
  <c r="Q78" i="2"/>
  <c r="Y78" i="2" s="1"/>
  <c r="Q77" i="2"/>
  <c r="Y77" i="2" s="1"/>
  <c r="Q76" i="2"/>
  <c r="Y76" i="2" l="1"/>
  <c r="AG76" i="2"/>
  <c r="BC76" i="2"/>
  <c r="AO79" i="2" l="1"/>
  <c r="AG77" i="2"/>
  <c r="AG79" i="2"/>
  <c r="AW80" i="2" l="1"/>
  <c r="A71" i="2" l="1"/>
  <c r="AW79" i="2" l="1"/>
  <c r="AW78" i="2"/>
  <c r="AW77" i="2"/>
  <c r="AO80" i="2"/>
  <c r="AO78" i="2"/>
  <c r="AO77" i="2"/>
  <c r="AG78" i="2"/>
  <c r="AG80" i="2"/>
  <c r="AO76" i="2"/>
  <c r="AT19" i="2"/>
  <c r="A80" i="2" s="1"/>
  <c r="AN19" i="2"/>
  <c r="AT82" i="2" l="1"/>
  <c r="AT84" i="2"/>
  <c r="AT83" i="2"/>
  <c r="N89" i="2" s="1"/>
  <c r="AT85" i="2"/>
  <c r="A78" i="2"/>
  <c r="A76" i="2"/>
  <c r="A79" i="2" s="1"/>
  <c r="A77" i="2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Проверка правильности выбранного </t>
        </r>
        <r>
          <rPr>
            <b/>
            <sz val="9"/>
            <color indexed="81"/>
            <rFont val="Tahoma"/>
            <family val="2"/>
            <charset val="204"/>
          </rPr>
          <t>госреестра</t>
        </r>
        <r>
          <rPr>
            <sz val="9"/>
            <color indexed="81"/>
            <rFont val="Tahoma"/>
            <family val="2"/>
            <charset val="204"/>
          </rPr>
          <t xml:space="preserve"> исходя из указанного </t>
        </r>
        <r>
          <rPr>
            <b/>
            <sz val="9"/>
            <color indexed="81"/>
            <rFont val="Tahoma"/>
            <family val="2"/>
            <charset val="204"/>
          </rPr>
          <t>типа</t>
        </r>
        <r>
          <rPr>
            <sz val="9"/>
            <color indexed="81"/>
            <rFont val="Tahoma"/>
            <family val="2"/>
            <charset val="204"/>
          </rPr>
          <t xml:space="preserve"> и</t>
        </r>
        <r>
          <rPr>
            <b/>
            <sz val="9"/>
            <color indexed="81"/>
            <rFont val="Tahoma"/>
            <family val="2"/>
            <charset val="204"/>
          </rPr>
          <t xml:space="preserve"> года выпуска </t>
        </r>
        <r>
          <rPr>
            <sz val="9"/>
            <color indexed="81"/>
            <rFont val="Tahoma"/>
            <family val="2"/>
            <charset val="204"/>
          </rPr>
          <t>(проверка на то, входит ли в диапазон срока действия госреестра)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Формулой подтся только первое значение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собираются все замечания</t>
        </r>
      </text>
    </comment>
  </commentList>
</comments>
</file>

<file path=xl/sharedStrings.xml><?xml version="1.0" encoding="utf-8"?>
<sst xmlns="http://schemas.openxmlformats.org/spreadsheetml/2006/main" count="240" uniqueCount="192">
  <si>
    <t>подпись</t>
  </si>
  <si>
    <t>-</t>
  </si>
  <si>
    <t>Номер в государственном реестре СИ (при наличии), год выпуска:</t>
  </si>
  <si>
    <t>,</t>
  </si>
  <si>
    <t>Заводской номер:</t>
  </si>
  <si>
    <t>1.Внешний осмотр:</t>
  </si>
  <si>
    <t>Заключение:</t>
  </si>
  <si>
    <t>фамилия, инициалы</t>
  </si>
  <si>
    <t>(</t>
  </si>
  <si>
    <t>…</t>
  </si>
  <si>
    <t>)</t>
  </si>
  <si>
    <t>Владелец средства измерений:</t>
  </si>
  <si>
    <t>2.Опробование:</t>
  </si>
  <si>
    <t>мА</t>
  </si>
  <si>
    <t>Номер и наименование документа на методику поверки:</t>
  </si>
  <si>
    <t>Место проведения поверки:</t>
  </si>
  <si>
    <t xml:space="preserve">Условия проведения поверки: </t>
  </si>
  <si>
    <t>Дата поверки:</t>
  </si>
  <si>
    <t>Класс, разряд или погрешность:</t>
  </si>
  <si>
    <t>рабочая среда</t>
  </si>
  <si>
    <t>отсутствуют</t>
  </si>
  <si>
    <t>соответствует п.5.1. методики поверки</t>
  </si>
  <si>
    <t>соответствует п.5.2. методики поверки</t>
  </si>
  <si>
    <t>Расчетное значение выходного сигнала Ip, мА</t>
  </si>
  <si>
    <t>Измеренное значение выходного сигнала, мА</t>
  </si>
  <si>
    <t>Основная приведенная погрешность датчика, %</t>
  </si>
  <si>
    <t>Вариация выходно-го сигнала, %</t>
  </si>
  <si>
    <t>Прямой ход</t>
  </si>
  <si>
    <t>Обратный ход</t>
  </si>
  <si>
    <t>Диапазон выходного сигнала</t>
  </si>
  <si>
    <t>сопротивление нагрузки датчика, Ом (500 +/- 50 )</t>
  </si>
  <si>
    <t>Поверитель:</t>
  </si>
  <si>
    <t>Предел допускае-мой основной погрешности, %</t>
  </si>
  <si>
    <t>Наибольшое значение погрешности, % :</t>
  </si>
  <si>
    <t>№</t>
  </si>
  <si>
    <r>
      <t>3.Определение основной погрешности преобразователя</t>
    </r>
    <r>
      <rPr>
        <b/>
        <u/>
        <sz val="12"/>
        <rFont val="Arial"/>
        <family val="2"/>
        <charset val="204"/>
      </rPr>
      <t xml:space="preserve"> </t>
    </r>
    <r>
      <rPr>
        <u/>
        <sz val="12"/>
        <rFont val="Arial"/>
        <family val="2"/>
        <charset val="204"/>
      </rPr>
      <t>(согласно п.5.3 МП)</t>
    </r>
  </si>
  <si>
    <r>
      <t>4.Определение вариации выходного сигнала:</t>
    </r>
    <r>
      <rPr>
        <sz val="12"/>
        <rFont val="Arial"/>
        <family val="2"/>
        <charset val="204"/>
      </rPr>
      <t xml:space="preserve"> </t>
    </r>
    <r>
      <rPr>
        <u/>
        <sz val="12"/>
        <rFont val="Arial"/>
        <family val="2"/>
        <charset val="204"/>
      </rPr>
      <t>(согласно п.5.4 методики поверки)</t>
    </r>
  </si>
  <si>
    <t>500</t>
  </si>
  <si>
    <t xml:space="preserve">колебания давления окружающего воздуха, вибрация, тряска, удары, наклон и магнитные поля, кроме земного, влияющие на работу </t>
  </si>
  <si>
    <t>жидкость</t>
  </si>
  <si>
    <t>Тип средства измерений:</t>
  </si>
  <si>
    <t>Модификация средства измерений:</t>
  </si>
  <si>
    <t>Межповерочный интервал:</t>
  </si>
  <si>
    <t>РЕЗУЛЬТАТЫ ВЫПОЛНЕНИЯ ПОВЕРКИ</t>
  </si>
  <si>
    <t>ОПРЕДЕЛЕНИЕ МЕТРОЛОГИЧЕСКИХ ХАРАКТЕРИСТИК</t>
  </si>
  <si>
    <t>Срок действия:</t>
  </si>
  <si>
    <t>18375-99</t>
  </si>
  <si>
    <t xml:space="preserve">Предел допускаемой погрешности γд, при αр=0,33, % : </t>
  </si>
  <si>
    <t>Допустимое значение вариации выходного сигнала γr,% :</t>
  </si>
  <si>
    <t>Наибольшее значение вариации выходного сигнала γr, %:</t>
  </si>
  <si>
    <t>Страница 1 из 2</t>
  </si>
  <si>
    <t>Страница 2 из 2</t>
  </si>
  <si>
    <t xml:space="preserve">температура окружающего воздуха, °C </t>
  </si>
  <si>
    <t>23±2</t>
  </si>
  <si>
    <t xml:space="preserve">относительная влажность окружающего воздуха, % </t>
  </si>
  <si>
    <t>от 30 до 80</t>
  </si>
  <si>
    <t xml:space="preserve">напряжение питания постоянным током, В </t>
  </si>
  <si>
    <r>
      <t xml:space="preserve">500 </t>
    </r>
    <r>
      <rPr>
        <sz val="12"/>
        <rFont val="Calibri"/>
        <family val="2"/>
        <charset val="204"/>
      </rPr>
      <t>±</t>
    </r>
    <r>
      <rPr>
        <sz val="12"/>
        <rFont val="Arial"/>
        <family val="2"/>
        <charset val="204"/>
      </rPr>
      <t>50</t>
    </r>
  </si>
  <si>
    <t>от 12 до 42</t>
  </si>
  <si>
    <t>атмосферное давление, кПа (мм.рт.ст.)</t>
  </si>
  <si>
    <t>84 до 106,7 (630…800)</t>
  </si>
  <si>
    <r>
      <t xml:space="preserve">ПРОТОКОЛ </t>
    </r>
    <r>
      <rPr>
        <b/>
        <u/>
        <sz val="12"/>
        <rFont val="Arial"/>
        <family val="2"/>
        <charset val="204"/>
      </rPr>
      <t>ПЕРИОДИЧЕСКОЙ</t>
    </r>
    <r>
      <rPr>
        <b/>
        <sz val="12"/>
        <rFont val="Arial"/>
        <family val="2"/>
        <charset val="204"/>
      </rPr>
      <t xml:space="preserve"> ПОВЕРКИ</t>
    </r>
  </si>
  <si>
    <t>{Шифр}</t>
  </si>
  <si>
    <t>{Номер пп}</t>
  </si>
  <si>
    <t>{Год}</t>
  </si>
  <si>
    <t>(вид поверки)</t>
  </si>
  <si>
    <r>
      <t>Диапазон измерений</t>
    </r>
    <r>
      <rPr>
        <b/>
        <sz val="10"/>
        <rFont val="Times New Roman"/>
        <family val="1"/>
        <charset val="204"/>
      </rPr>
      <t xml:space="preserve"> (по описанию типа)</t>
    </r>
    <r>
      <rPr>
        <b/>
        <sz val="12"/>
        <rFont val="Times New Roman"/>
        <family val="1"/>
        <charset val="204"/>
      </rPr>
      <t>:</t>
    </r>
  </si>
  <si>
    <r>
      <t xml:space="preserve">Рабочий диапазон измерений </t>
    </r>
    <r>
      <rPr>
        <b/>
        <sz val="10"/>
        <rFont val="Times New Roman"/>
        <family val="1"/>
        <charset val="204"/>
      </rPr>
      <t>(при необходимости):</t>
    </r>
  </si>
  <si>
    <r>
      <t xml:space="preserve">Средства поверки </t>
    </r>
    <r>
      <rPr>
        <b/>
        <sz val="10"/>
        <rFont val="Times New Roman"/>
        <family val="1"/>
        <charset val="204"/>
      </rPr>
      <t>(эталоны, средства измерений)</t>
    </r>
  </si>
  <si>
    <t>{T окр. Ср.}</t>
  </si>
  <si>
    <t>{W}</t>
  </si>
  <si>
    <t>{P атм.}</t>
  </si>
  <si>
    <t>{U пит}</t>
  </si>
  <si>
    <t>{Место проведения поверки}</t>
  </si>
  <si>
    <t>{Эталоны СоП}</t>
  </si>
  <si>
    <t>{Владелец}</t>
  </si>
  <si>
    <t>{МПИ}</t>
  </si>
  <si>
    <t>{Заводской номер}</t>
  </si>
  <si>
    <t>{Диmin}</t>
  </si>
  <si>
    <t>{Диmax}</t>
  </si>
  <si>
    <t>{ЕИ}</t>
  </si>
  <si>
    <t>{Поверитель}</t>
  </si>
  <si>
    <t>{Дата поверки}</t>
  </si>
  <si>
    <t>{До}</t>
  </si>
  <si>
    <t>{Средства измерения}</t>
  </si>
  <si>
    <t>{Класс, разряд, ПГ}</t>
  </si>
  <si>
    <t>Наименование средства измерений:</t>
  </si>
  <si>
    <t>№гос.реестра</t>
  </si>
  <si>
    <t>Сроки действия</t>
  </si>
  <si>
    <t>Наименование</t>
  </si>
  <si>
    <t>Тип</t>
  </si>
  <si>
    <t>Модификация</t>
  </si>
  <si>
    <t>Методика поверки</t>
  </si>
  <si>
    <t>МПИ</t>
  </si>
  <si>
    <t>Примечание</t>
  </si>
  <si>
    <t>Погрешность, разряд</t>
  </si>
  <si>
    <t>Преобразователь давления измерительный</t>
  </si>
  <si>
    <t>основная</t>
  </si>
  <si>
    <t>± 0,15 %</t>
  </si>
  <si>
    <t>± 0,1 %</t>
  </si>
  <si>
    <t>приведенная</t>
  </si>
  <si>
    <t xml:space="preserve">Датчик давления </t>
  </si>
  <si>
    <t>Метран-55</t>
  </si>
  <si>
    <t>Метран-55-Ex-ДИ</t>
  </si>
  <si>
    <t>± 0,25%</t>
  </si>
  <si>
    <t>± 0,5 %</t>
  </si>
  <si>
    <t>± 1 %</t>
  </si>
  <si>
    <t>± 0,25 %</t>
  </si>
  <si>
    <t>± 0,2 %</t>
  </si>
  <si>
    <t>24116-08</t>
  </si>
  <si>
    <t>3051S</t>
  </si>
  <si>
    <t>3051SC</t>
  </si>
  <si>
    <t>"Преобразователи давления измерительные 3051S Методика поверки", утвержденной ГЦИ СИ ФГУП "ВНИИМС" 17.12.2002 г.</t>
  </si>
  <si>
    <t>3051ST</t>
  </si>
  <si>
    <t>3051SL</t>
  </si>
  <si>
    <t>3051SF</t>
  </si>
  <si>
    <t>24116-13</t>
  </si>
  <si>
    <t>3051SТ</t>
  </si>
  <si>
    <t>МП 24116-13 "Преобразователи давления измерительные 3051S Методика поверки", утвержденной ГЦИ СИ ФГУП "ВНИИМС" 17.12.2002 г.</t>
  </si>
  <si>
    <t>от ± 0,035 % 
до ± 0,55 %</t>
  </si>
  <si>
    <t>3051SС</t>
  </si>
  <si>
    <t>для преобразователей, настроенных на диапазон измерения в пределах ДИмах до ДИмах /10 при условии корректировки нуля не реже 1 раза в 6 месяцев</t>
  </si>
  <si>
    <t>от ± 0,025 % 
до ± 0,5 %</t>
  </si>
  <si>
    <t>3051SAL</t>
  </si>
  <si>
    <t>от ± 0,035 % 
до ± 0,8 %</t>
  </si>
  <si>
    <t>3051SAM</t>
  </si>
  <si>
    <t>от ± 0,04 % 
до ± 0,5 %</t>
  </si>
  <si>
    <t>46317-10</t>
  </si>
  <si>
    <t>Преобразователи многопараметрические</t>
  </si>
  <si>
    <t xml:space="preserve"> 3051SMV  </t>
  </si>
  <si>
    <t>"Преобразователи многопараметрические  3051SMV.Методика поверки" утв. ФГУП ВНИИМС в ноябре 2010 г</t>
  </si>
  <si>
    <t>31654-06</t>
  </si>
  <si>
    <t>АИР-10</t>
  </si>
  <si>
    <t>АИР-10/М1-ДА</t>
  </si>
  <si>
    <t>в соответствии с разделом "Методика поверки" руководства по эксплуатации НКГЖ.406233.005 РЭ, соглас.ФГУП "ВНИИФТРИ" 02.02.2006 г.</t>
  </si>
  <si>
    <t>± 0,1%</t>
  </si>
  <si>
    <t>АИР-10Ex/М1-ДА</t>
  </si>
  <si>
    <t>для АИР-10-ДА, АИР-10-ДИ с индексом заказа С</t>
  </si>
  <si>
    <t>АИР-10/М2-ДА</t>
  </si>
  <si>
    <t>АИР-10Ex/М2-ДА</t>
  </si>
  <si>
    <t>АИР-10A/М2-ДА</t>
  </si>
  <si>
    <t>± 0,3 %</t>
  </si>
  <si>
    <t>АИР-10/М1-ДИ</t>
  </si>
  <si>
    <t>АИР-10Ex/М1-ДИ</t>
  </si>
  <si>
    <t>± 0,6%</t>
  </si>
  <si>
    <t>АИР-10/М2-ДИ</t>
  </si>
  <si>
    <t>± 0,8 %</t>
  </si>
  <si>
    <t>АИР-10A/М2-ДИ</t>
  </si>
  <si>
    <t>± 1,0 %</t>
  </si>
  <si>
    <t>± 1,5 %</t>
  </si>
  <si>
    <t>АИР-10/М1-ДД</t>
  </si>
  <si>
    <t>± 2,0 %</t>
  </si>
  <si>
    <t>АИР-10Ex/М1-ДД</t>
  </si>
  <si>
    <t>± 3,0 %</t>
  </si>
  <si>
    <t>АИР-10/М2-ДД</t>
  </si>
  <si>
    <t>АИР-10Ex/М2-ДД</t>
  </si>
  <si>
    <t>АИР-10A/М2-ДД</t>
  </si>
  <si>
    <t>31654-09</t>
  </si>
  <si>
    <t>в соответствии с разделом "Методика поверки" руководства по эксплуатации НКГЖ.406233.005 РЭ, НКГЖ.406233.018 РЭ,НКГЖ.406233.024 РЭ, НКГЖ.406233.031 РЭ, НКГЖ.406233.037 РЭ соглас.ГЦИ СИ ФГУП "ВНИИФТРИ" 11.04.2009 г.</t>
  </si>
  <si>
    <t xml:space="preserve"> для кодов предела допускаемой основной погрешности А01, В02, В025</t>
  </si>
  <si>
    <t>для кодов предела допускаемой основной погрешности С035, С04, С05 и D06</t>
  </si>
  <si>
    <t>АИР-10S-ДА</t>
  </si>
  <si>
    <t>АИР-10H-ДА</t>
  </si>
  <si>
    <t>АИР-10L-ДА</t>
  </si>
  <si>
    <t>± 0,4%</t>
  </si>
  <si>
    <t>АИР-10S-ДИ</t>
  </si>
  <si>
    <t>± 0,6 %</t>
  </si>
  <si>
    <t>АИР-10H-ДИ</t>
  </si>
  <si>
    <t>АИР-10L-ДИ</t>
  </si>
  <si>
    <t>± 1,2 %</t>
  </si>
  <si>
    <t>АИР-10S-ДД</t>
  </si>
  <si>
    <t>АИР-10H-ДД</t>
  </si>
  <si>
    <t>АИР-10/М1-ДИВ</t>
  </si>
  <si>
    <t>АИР-10/М2-ДИВ</t>
  </si>
  <si>
    <t>АИР-10S-ДИВ</t>
  </si>
  <si>
    <t>АИР-10LM-ДГ</t>
  </si>
  <si>
    <t>диапазон и к.т.</t>
  </si>
  <si>
    <t>владелец</t>
  </si>
  <si>
    <t>условия проведения поверки</t>
  </si>
  <si>
    <t>МИ 1997-89</t>
  </si>
  <si>
    <t>Неверно указано наименование</t>
  </si>
  <si>
    <t>Неверно указан тип</t>
  </si>
  <si>
    <t>Неверно указана модификация</t>
  </si>
  <si>
    <t>Неверно указана методика поверки</t>
  </si>
  <si>
    <t>Критерии сравнения</t>
  </si>
  <si>
    <t>значения в протоколе</t>
  </si>
  <si>
    <t>Значения подтянутые из справочника</t>
  </si>
  <si>
    <t>Признак соответствия
+ соответствует
-не соответствует</t>
  </si>
  <si>
    <t>=Проверка!F11</t>
  </si>
  <si>
    <t>Признак несоответствия</t>
  </si>
  <si>
    <t>АИР-10A</t>
  </si>
  <si>
    <t>НКГЖ.406233.005 РЭ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</si>
</sst>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F800]dddd\,\ mmmm\ dd\,\ yyyy"/>
    <numFmt numFmtId="165" formatCode="0.000"/>
    <numFmt numFmtId="166" formatCode="0.0"/>
    <numFmt numFmtId="167" formatCode="0.0000"/>
    <numFmt numFmtId="168" formatCode="0000"/>
    <numFmt numFmtId="169" formatCode="dd/mm/yy;@"/>
    <numFmt numFmtId="170" formatCode="0.000%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Arial Cyr"/>
      <charset val="204"/>
    </font>
    <font>
      <u/>
      <sz val="12"/>
      <name val="Arial"/>
      <family val="2"/>
      <charset val="204"/>
    </font>
    <font>
      <sz val="12"/>
      <color rgb="FF00206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29" fillId="0" borderId="0"/>
  </cellStyleXfs>
  <cellXfs count="250">
    <xf numFmtId="0" fontId="0" fillId="0" borderId="0" xfId="0"/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9" fillId="0" borderId="0" xfId="0" applyFont="1" applyFill="1" applyBorder="1" applyAlignment="1" applyProtection="1">
      <alignment vertical="center" wrapText="1"/>
    </xf>
    <xf numFmtId="1" fontId="6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wrapText="1"/>
    </xf>
    <xf numFmtId="2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Fill="1"/>
    <xf numFmtId="0" fontId="3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12" fillId="0" borderId="0" xfId="0" applyFont="1" applyFill="1"/>
    <xf numFmtId="49" fontId="6" fillId="0" borderId="0" xfId="0" applyNumberFormat="1" applyFont="1" applyFill="1" applyBorder="1" applyAlignment="1" applyProtection="1">
      <alignment wrapText="1"/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166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165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/>
    <xf numFmtId="0" fontId="6" fillId="0" borderId="0" xfId="0" applyFont="1" applyFill="1" applyAlignment="1" applyProtection="1"/>
    <xf numFmtId="165" fontId="6" fillId="0" borderId="0" xfId="0" applyNumberFormat="1" applyFont="1" applyFill="1" applyAlignment="1">
      <alignment horizont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0" applyFont="1" applyFill="1" applyAlignment="1" applyProtection="1">
      <alignment horizontal="left" wrapText="1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Alignment="1" applyProtection="1">
      <alignment horizontal="left" wrapText="1"/>
      <protection locked="0"/>
    </xf>
    <xf numFmtId="0" fontId="19" fillId="0" borderId="0" xfId="0" applyFont="1" applyFill="1" applyBorder="1" applyAlignment="1"/>
    <xf numFmtId="49" fontId="19" fillId="0" borderId="0" xfId="0" applyNumberFormat="1" applyFont="1" applyFill="1" applyBorder="1" applyAlignment="1" applyProtection="1">
      <alignment horizontal="center" wrapText="1"/>
      <protection locked="0"/>
    </xf>
    <xf numFmtId="0" fontId="19" fillId="0" borderId="0" xfId="0" applyFont="1" applyFill="1"/>
    <xf numFmtId="49" fontId="19" fillId="0" borderId="0" xfId="0" applyNumberFormat="1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>
      <alignment horizontal="center"/>
    </xf>
    <xf numFmtId="0" fontId="5" fillId="0" borderId="0" xfId="0" applyFont="1" applyAlignment="1" applyProtection="1">
      <alignment horizontal="right" vertical="center" wrapText="1"/>
      <protection locked="0"/>
    </xf>
    <xf numFmtId="0" fontId="21" fillId="0" borderId="2" xfId="0" applyFont="1" applyFill="1" applyBorder="1" applyAlignment="1" applyProtection="1">
      <alignment horizontal="right" wrapText="1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/>
    <xf numFmtId="0" fontId="0" fillId="0" borderId="2" xfId="0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26" fillId="0" borderId="2" xfId="0" applyFont="1" applyFill="1" applyBorder="1" applyAlignment="1" applyProtection="1">
      <alignment vertical="center"/>
      <protection locked="0"/>
    </xf>
    <xf numFmtId="0" fontId="24" fillId="0" borderId="3" xfId="0" applyNumberFormat="1" applyFont="1" applyFill="1" applyBorder="1" applyAlignment="1" applyProtection="1">
      <alignment vertical="center"/>
      <protection locked="0"/>
    </xf>
    <xf numFmtId="0" fontId="24" fillId="0" borderId="1" xfId="0" applyNumberFormat="1" applyFont="1" applyFill="1" applyBorder="1" applyAlignment="1" applyProtection="1">
      <alignment vertical="center"/>
      <protection locked="0"/>
    </xf>
    <xf numFmtId="0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NumberFormat="1" applyAlignment="1">
      <alignment wrapText="1"/>
    </xf>
    <xf numFmtId="0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164" fontId="6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49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Fill="1" applyAlignment="1">
      <alignment horizontal="left" vertical="center" wrapText="1"/>
    </xf>
    <xf numFmtId="166" fontId="6" fillId="0" borderId="4" xfId="0" applyNumberFormat="1" applyFont="1" applyFill="1" applyBorder="1" applyAlignment="1" applyProtection="1">
      <alignment horizontal="center" vertical="center"/>
    </xf>
    <xf numFmtId="167" fontId="6" fillId="0" borderId="4" xfId="0" applyNumberFormat="1" applyFont="1" applyFill="1" applyBorder="1" applyAlignment="1">
      <alignment horizontal="center"/>
    </xf>
    <xf numFmtId="0" fontId="25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horizontal="left" wrapText="1"/>
      <protection locked="0"/>
    </xf>
    <xf numFmtId="0" fontId="23" fillId="0" borderId="3" xfId="0" applyFont="1" applyFill="1" applyBorder="1" applyAlignment="1" applyProtection="1">
      <alignment horizontal="left" wrapText="1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wrapText="1"/>
      <protection locked="0"/>
    </xf>
    <xf numFmtId="0" fontId="16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center" vertical="top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1" fontId="25" fillId="0" borderId="2" xfId="0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168" fontId="20" fillId="0" borderId="2" xfId="0" quotePrefix="1" applyNumberFormat="1" applyFont="1" applyFill="1" applyBorder="1" applyAlignment="1" applyProtection="1">
      <alignment horizontal="center" wrapText="1"/>
      <protection locked="0"/>
    </xf>
    <xf numFmtId="168" fontId="20" fillId="0" borderId="2" xfId="0" applyNumberFormat="1" applyFont="1" applyFill="1" applyBorder="1" applyAlignment="1" applyProtection="1">
      <alignment horizontal="center" wrapText="1"/>
      <protection locked="0"/>
    </xf>
    <xf numFmtId="49" fontId="27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0" fillId="0" borderId="3" xfId="0" applyFont="1" applyBorder="1" applyAlignment="1"/>
    <xf numFmtId="0" fontId="10" fillId="0" borderId="0" xfId="0" applyFont="1" applyFill="1" applyAlignment="1" applyProtection="1">
      <alignment horizontal="center" vertical="top"/>
    </xf>
    <xf numFmtId="167" fontId="15" fillId="0" borderId="11" xfId="0" applyNumberFormat="1" applyFont="1" applyFill="1" applyBorder="1" applyAlignment="1">
      <alignment horizontal="center"/>
    </xf>
    <xf numFmtId="167" fontId="15" fillId="0" borderId="3" xfId="0" applyNumberFormat="1" applyFont="1" applyFill="1" applyBorder="1" applyAlignment="1">
      <alignment horizontal="center"/>
    </xf>
    <xf numFmtId="167" fontId="15" fillId="0" borderId="12" xfId="0" applyNumberFormat="1" applyFont="1" applyFill="1" applyBorder="1" applyAlignment="1">
      <alignment horizont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7" fontId="6" fillId="0" borderId="11" xfId="0" applyNumberFormat="1" applyFont="1" applyFill="1" applyBorder="1" applyAlignment="1">
      <alignment horizontal="center"/>
    </xf>
    <xf numFmtId="167" fontId="6" fillId="0" borderId="3" xfId="0" applyNumberFormat="1" applyFont="1" applyFill="1" applyBorder="1" applyAlignment="1">
      <alignment horizontal="center"/>
    </xf>
    <xf numFmtId="167" fontId="6" fillId="0" borderId="12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/>
    </xf>
    <xf numFmtId="0" fontId="23" fillId="0" borderId="3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19" fillId="0" borderId="3" xfId="0" applyNumberFormat="1" applyFont="1" applyFill="1" applyBorder="1" applyAlignment="1" applyProtection="1">
      <alignment horizontal="center" wrapText="1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>
      <alignment horizont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165" fontId="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166" fontId="6" fillId="0" borderId="11" xfId="0" applyNumberFormat="1" applyFont="1" applyFill="1" applyBorder="1" applyAlignment="1" applyProtection="1">
      <alignment horizontal="center" vertical="center"/>
    </xf>
    <xf numFmtId="166" fontId="6" fillId="0" borderId="3" xfId="0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2" fontId="6" fillId="0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28" fillId="3" borderId="13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13" xfId="0" applyFont="1" applyFill="1" applyBorder="1" applyAlignment="1" applyProtection="1">
      <alignment horizontal="center" vertical="center" wrapText="1"/>
    </xf>
    <xf numFmtId="0" fontId="28" fillId="3" borderId="18" xfId="2" applyFont="1" applyFill="1" applyBorder="1" applyAlignment="1" applyProtection="1">
      <alignment horizontal="center" vertical="center" wrapText="1"/>
    </xf>
    <xf numFmtId="0" fontId="28" fillId="3" borderId="14" xfId="0" applyFont="1" applyFill="1" applyBorder="1" applyAlignment="1" applyProtection="1">
      <alignment horizontal="center" vertical="center" wrapText="1"/>
    </xf>
    <xf numFmtId="0" fontId="28" fillId="3" borderId="15" xfId="2" applyFont="1" applyFill="1" applyBorder="1" applyAlignment="1" applyProtection="1">
      <alignment horizontal="center" vertical="center" wrapText="1"/>
    </xf>
    <xf numFmtId="0" fontId="28" fillId="3" borderId="4" xfId="0" applyFont="1" applyFill="1" applyBorder="1" applyAlignment="1" applyProtection="1">
      <alignment horizontal="center" vertical="center" wrapText="1"/>
    </xf>
    <xf numFmtId="0" fontId="28" fillId="3" borderId="17" xfId="0" applyFont="1" applyFill="1" applyBorder="1" applyAlignment="1" applyProtection="1">
      <alignment horizontal="center" vertical="center" wrapText="1"/>
    </xf>
    <xf numFmtId="0" fontId="28" fillId="3" borderId="18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4" xfId="0" applyNumberFormat="1" applyBorder="1" applyAlignment="1">
      <alignment horizontal="left" vertical="top" wrapText="1"/>
    </xf>
    <xf numFmtId="0" fontId="0" fillId="0" borderId="14" xfId="0" applyNumberFormat="1" applyBorder="1" applyAlignment="1">
      <alignment horizontal="left" vertical="top" wrapText="1"/>
    </xf>
    <xf numFmtId="0" fontId="0" fillId="0" borderId="10" xfId="0" applyNumberFormat="1" applyBorder="1" applyAlignment="1">
      <alignment horizontal="left" vertical="top" wrapText="1"/>
    </xf>
    <xf numFmtId="0" fontId="0" fillId="0" borderId="12" xfId="0" applyNumberForma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6" xfId="0" applyNumberFormat="1" applyBorder="1" applyAlignment="1">
      <alignment horizontal="left" vertical="top" wrapText="1"/>
    </xf>
    <xf numFmtId="0" fontId="0" fillId="0" borderId="27" xfId="0" applyNumberFormat="1" applyBorder="1" applyAlignment="1">
      <alignment horizontal="left" vertical="top" wrapText="1"/>
    </xf>
    <xf numFmtId="0" fontId="0" fillId="0" borderId="28" xfId="0" applyNumberFormat="1" applyBorder="1" applyAlignment="1">
      <alignment horizontal="left" vertical="top"/>
    </xf>
    <xf numFmtId="0" fontId="0" fillId="0" borderId="29" xfId="0" applyNumberFormat="1" applyBorder="1" applyAlignment="1">
      <alignment horizontal="left" vertical="top"/>
    </xf>
    <xf numFmtId="0" fontId="0" fillId="0" borderId="29" xfId="0" applyNumberFormat="1" applyBorder="1" applyAlignment="1">
      <alignment horizontal="left" vertical="top" wrapText="1"/>
    </xf>
    <xf numFmtId="0" fontId="0" fillId="0" borderId="30" xfId="0" applyNumberForma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0" fillId="0" borderId="31" xfId="0" applyNumberFormat="1" applyBorder="1" applyAlignment="1">
      <alignment horizontal="left" vertical="top" wrapText="1"/>
    </xf>
    <xf numFmtId="0" fontId="6" fillId="2" borderId="2" xfId="0" applyNumberFormat="1" applyFont="1" applyFill="1" applyBorder="1" applyAlignment="1" applyProtection="1">
      <alignment horizont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4" fontId="28" fillId="3" borderId="13" xfId="0" applyNumberFormat="1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169" fontId="28" fillId="3" borderId="4" xfId="2" applyNumberFormat="1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4" fontId="28" fillId="3" borderId="15" xfId="0" applyNumberFormat="1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28" fillId="3" borderId="16" xfId="0" applyFont="1" applyFill="1" applyBorder="1" applyAlignment="1" applyProtection="1">
      <alignment horizontal="center" vertical="center" wrapText="1"/>
    </xf>
    <xf numFmtId="14" fontId="28" fillId="3" borderId="18" xfId="2" applyNumberFormat="1" applyFont="1" applyFill="1" applyBorder="1" applyAlignment="1" applyProtection="1">
      <alignment horizontal="center" vertical="center" wrapText="1"/>
    </xf>
    <xf numFmtId="14" fontId="28" fillId="3" borderId="15" xfId="2" applyNumberFormat="1" applyFont="1" applyFill="1" applyBorder="1" applyAlignment="1" applyProtection="1">
      <alignment horizontal="center" vertical="center" wrapText="1"/>
    </xf>
    <xf numFmtId="0" fontId="28" fillId="3" borderId="13" xfId="2" applyNumberFormat="1" applyFont="1" applyFill="1" applyBorder="1" applyAlignment="1" applyProtection="1">
      <alignment horizontal="center" vertical="center" wrapText="1"/>
    </xf>
    <xf numFmtId="0" fontId="28" fillId="3" borderId="15" xfId="2" applyNumberFormat="1" applyFont="1" applyFill="1" applyBorder="1" applyAlignment="1" applyProtection="1">
      <alignment horizontal="center" vertical="center" wrapText="1"/>
    </xf>
    <xf numFmtId="0" fontId="28" fillId="3" borderId="16" xfId="2" applyFont="1" applyFill="1" applyBorder="1" applyAlignment="1" applyProtection="1">
      <alignment horizontal="center" vertical="center" wrapText="1"/>
    </xf>
    <xf numFmtId="169" fontId="28" fillId="3" borderId="14" xfId="2" applyNumberFormat="1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4" fontId="28" fillId="3" borderId="18" xfId="0" applyNumberFormat="1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169" fontId="28" fillId="3" borderId="13" xfId="2" applyNumberFormat="1" applyFont="1" applyFill="1" applyBorder="1" applyAlignment="1" applyProtection="1">
      <alignment horizontal="center" vertical="center" wrapText="1"/>
    </xf>
    <xf numFmtId="169" fontId="28" fillId="3" borderId="15" xfId="2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169" fontId="28" fillId="3" borderId="13" xfId="2" applyNumberFormat="1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28" fillId="3" borderId="32" xfId="2" applyFont="1" applyFill="1" applyBorder="1" applyAlignment="1" applyProtection="1">
      <alignment horizontal="center" vertical="center" wrapText="1"/>
    </xf>
    <xf numFmtId="0" fontId="28" fillId="3" borderId="33" xfId="0" applyFont="1" applyFill="1" applyBorder="1" applyAlignment="1" applyProtection="1">
      <alignment horizontal="center" vertical="center" wrapText="1"/>
    </xf>
    <xf numFmtId="0" fontId="28" fillId="3" borderId="33" xfId="2" applyNumberFormat="1" applyFont="1" applyFill="1" applyBorder="1" applyAlignment="1" applyProtection="1">
      <alignment horizontal="center" vertical="center" wrapText="1"/>
    </xf>
    <xf numFmtId="0" fontId="0" fillId="3" borderId="33" xfId="0" applyFill="1" applyBorder="1" applyAlignment="1">
      <alignment horizontal="center" vertical="center"/>
    </xf>
    <xf numFmtId="170" fontId="28" fillId="3" borderId="34" xfId="2" applyNumberFormat="1" applyFont="1" applyFill="1" applyBorder="1" applyAlignment="1" applyProtection="1">
      <alignment horizontal="center" vertical="center" wrapText="1"/>
    </xf>
    <xf numFmtId="0" fontId="28" fillId="3" borderId="35" xfId="2" applyFont="1" applyFill="1" applyBorder="1" applyAlignment="1" applyProtection="1">
      <alignment horizontal="center" vertical="center" wrapText="1"/>
    </xf>
    <xf numFmtId="170" fontId="28" fillId="3" borderId="29" xfId="2" applyNumberFormat="1" applyFont="1" applyFill="1" applyBorder="1" applyAlignment="1" applyProtection="1">
      <alignment horizontal="center" vertical="center" wrapText="1"/>
    </xf>
    <xf numFmtId="170" fontId="28" fillId="3" borderId="28" xfId="2" applyNumberFormat="1" applyFont="1" applyFill="1" applyBorder="1" applyAlignment="1" applyProtection="1">
      <alignment horizontal="center" vertical="center" wrapText="1"/>
    </xf>
    <xf numFmtId="0" fontId="28" fillId="3" borderId="36" xfId="2" applyFont="1" applyFill="1" applyBorder="1" applyAlignment="1" applyProtection="1">
      <alignment horizontal="center" vertical="center" wrapText="1"/>
    </xf>
    <xf numFmtId="14" fontId="28" fillId="3" borderId="16" xfId="2" applyNumberFormat="1" applyFont="1" applyFill="1" applyBorder="1" applyAlignment="1" applyProtection="1">
      <alignment horizontal="center" vertical="center" wrapText="1"/>
    </xf>
    <xf numFmtId="0" fontId="28" fillId="3" borderId="16" xfId="2" applyNumberFormat="1" applyFont="1" applyFill="1" applyBorder="1" applyAlignment="1" applyProtection="1">
      <alignment horizontal="center" vertical="center" wrapText="1"/>
    </xf>
    <xf numFmtId="10" fontId="28" fillId="3" borderId="31" xfId="2" applyNumberFormat="1" applyFont="1" applyFill="1" applyBorder="1" applyAlignment="1" applyProtection="1">
      <alignment horizontal="center" vertical="center" wrapText="1"/>
    </xf>
    <xf numFmtId="0" fontId="28" fillId="3" borderId="32" xfId="2" applyFont="1" applyFill="1" applyBorder="1" applyAlignment="1" applyProtection="1">
      <alignment horizontal="center" vertical="center" wrapText="1"/>
    </xf>
    <xf numFmtId="169" fontId="28" fillId="3" borderId="34" xfId="2" applyNumberFormat="1" applyFont="1" applyFill="1" applyBorder="1" applyAlignment="1" applyProtection="1">
      <alignment horizontal="center" vertical="center" wrapText="1"/>
    </xf>
    <xf numFmtId="0" fontId="28" fillId="3" borderId="37" xfId="2" applyFont="1" applyFill="1" applyBorder="1" applyAlignment="1" applyProtection="1">
      <alignment horizontal="center" vertical="center" wrapText="1"/>
    </xf>
    <xf numFmtId="0" fontId="28" fillId="3" borderId="29" xfId="0" applyFont="1" applyFill="1" applyBorder="1" applyAlignment="1" applyProtection="1">
      <alignment horizontal="center" vertical="center" wrapText="1"/>
    </xf>
    <xf numFmtId="0" fontId="28" fillId="3" borderId="19" xfId="2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8" fillId="3" borderId="31" xfId="0" applyFont="1" applyFill="1" applyBorder="1" applyAlignment="1" applyProtection="1">
      <alignment horizontal="center" vertical="center" wrapText="1"/>
    </xf>
    <xf numFmtId="0" fontId="28" fillId="3" borderId="21" xfId="0" applyFont="1" applyFill="1" applyBorder="1" applyAlignment="1" applyProtection="1">
      <alignment horizontal="center" vertical="center" wrapText="1"/>
    </xf>
    <xf numFmtId="14" fontId="28" fillId="3" borderId="22" xfId="0" applyNumberFormat="1" applyFont="1" applyFill="1" applyBorder="1" applyAlignment="1" applyProtection="1">
      <alignment horizontal="center" vertical="center" wrapText="1"/>
    </xf>
    <xf numFmtId="0" fontId="28" fillId="3" borderId="22" xfId="0" applyFont="1" applyFill="1" applyBorder="1" applyAlignment="1" applyProtection="1">
      <alignment horizontal="center" vertical="center" wrapText="1"/>
    </xf>
    <xf numFmtId="0" fontId="28" fillId="3" borderId="22" xfId="2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8" fillId="3" borderId="32" xfId="0" applyFont="1" applyFill="1" applyBorder="1" applyAlignment="1" applyProtection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28" fillId="3" borderId="35" xfId="0" applyFont="1" applyFill="1" applyBorder="1" applyAlignment="1" applyProtection="1">
      <alignment horizontal="center" vertical="center" wrapText="1"/>
    </xf>
    <xf numFmtId="169" fontId="28" fillId="3" borderId="29" xfId="2" applyNumberFormat="1" applyFont="1" applyFill="1" applyBorder="1" applyAlignment="1" applyProtection="1">
      <alignment horizontal="center" vertical="center" wrapText="1"/>
    </xf>
    <xf numFmtId="169" fontId="28" fillId="3" borderId="38" xfId="2" applyNumberFormat="1" applyFont="1" applyFill="1" applyBorder="1" applyAlignment="1" applyProtection="1">
      <alignment horizontal="center" vertical="center" wrapText="1"/>
    </xf>
    <xf numFmtId="169" fontId="28" fillId="3" borderId="39" xfId="2" applyNumberFormat="1" applyFont="1" applyFill="1" applyBorder="1" applyAlignment="1" applyProtection="1">
      <alignment horizontal="center" vertical="center" wrapText="1"/>
    </xf>
    <xf numFmtId="0" fontId="28" fillId="3" borderId="36" xfId="0" applyFont="1" applyFill="1" applyBorder="1" applyAlignment="1" applyProtection="1">
      <alignment horizontal="center" vertical="center" wrapText="1"/>
    </xf>
    <xf numFmtId="14" fontId="28" fillId="3" borderId="16" xfId="0" applyNumberFormat="1" applyFont="1" applyFill="1" applyBorder="1" applyAlignment="1" applyProtection="1">
      <alignment horizontal="center" vertical="center" wrapText="1"/>
    </xf>
    <xf numFmtId="169" fontId="28" fillId="3" borderId="40" xfId="2" applyNumberFormat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График поверки СИ СИКН- 2009 РН-ЮНГ (21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1;&#1051;/&#1044;&#1086;&#1082;&#1091;&#1084;&#1077;&#1085;&#1090;&#1099;%20&#1050;&#1048;&#1055;&#1080;&#1040;/&#1050;&#1086;&#1089;&#1090;&#1103;/&#1053;&#1053;&#1043;&#1040;/1.%20&#1044;&#1086;&#1082;&#1091;&#1084;&#1077;&#1085;&#1090;&#1099;%20&#1053;&#1053;&#1043;&#1040;/&#1050;&#1086;&#1089;&#1090;&#1103;%20&#1055;&#1086;&#1074;&#1077;&#1088;&#1082;&#1072;%20&#1080;%20&#1082;&#1072;&#1083;&#1080;&#1073;&#1088;&#1086;&#1074;&#1082;&#1072;/&#1043;&#1056;&#1047;.C%20&#1055;&#1086;&#1074;&#1077;&#1088;&#1082;&#1072;/2018/&#1055;&#1088;&#1086;&#1090;&#1086;&#1082;&#1086;&#1083;&#1099;%20&#1087;&#1086;&#1074;&#1077;&#1088;&#1082;&#1080;%202018%20&#1057;/&#1055;&#1056;_&#1057;-2458%20&#1058;&#1057;&#1055;&#1059;%20&#1052;&#1077;&#1090;&#1088;&#1072;&#1085;-276-08%20&#8470;769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"/>
      <sheetName val="Списки"/>
      <sheetName val="ПРВ"/>
    </sheetNames>
    <sheetDataSet>
      <sheetData sheetId="0">
        <row r="2">
          <cell r="J2" t="str">
            <v>соответствует</v>
          </cell>
        </row>
      </sheetData>
      <sheetData sheetId="1">
        <row r="2">
          <cell r="J2" t="str">
            <v>соответствует</v>
          </cell>
        </row>
        <row r="3">
          <cell r="J3" t="str">
            <v>не соответствует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46"/>
  <sheetViews>
    <sheetView showWhiteSpace="0" view="pageBreakPreview" zoomScaleNormal="100" zoomScaleSheetLayoutView="100" zoomScalePageLayoutView="70" workbookViewId="0">
      <selection activeCell="BL27" sqref="BL27"/>
    </sheetView>
  </sheetViews>
  <sheetFormatPr defaultColWidth="9" defaultRowHeight="15" x14ac:dyDescent="0.2"/>
  <cols>
    <col min="1" max="37" width="1.42578125" style="34" customWidth="1"/>
    <col min="38" max="63" width="1.42578125" style="16" customWidth="1"/>
    <col min="64" max="64" width="13.85546875" style="16" bestFit="1" customWidth="1"/>
    <col min="65" max="16384" width="9" style="16"/>
  </cols>
  <sheetData>
    <row r="1" spans="1:63" ht="15.75" customHeight="1" x14ac:dyDescent="0.2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</row>
    <row r="3" spans="1:63" ht="15.75" customHeight="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</row>
    <row r="4" spans="1:6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</row>
    <row r="5" spans="1:63" ht="14.25" customHeight="1" x14ac:dyDescent="0.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</row>
    <row r="6" spans="1:63" ht="14.2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ht="14.25" customHeight="1" x14ac:dyDescent="0.25">
      <c r="A7" s="95" t="s">
        <v>61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53"/>
      <c r="AL7" s="96" t="s">
        <v>34</v>
      </c>
      <c r="AM7" s="96"/>
      <c r="AN7" s="96"/>
      <c r="AO7" s="97" t="s">
        <v>62</v>
      </c>
      <c r="AP7" s="97"/>
      <c r="AQ7" s="54"/>
      <c r="AR7" s="98" t="s">
        <v>63</v>
      </c>
      <c r="AS7" s="99"/>
      <c r="AT7" s="99"/>
      <c r="AU7" s="99"/>
      <c r="AV7" s="99"/>
      <c r="AW7" s="99"/>
      <c r="AX7" s="99"/>
      <c r="AY7" s="99"/>
      <c r="AZ7" s="100" t="s">
        <v>64</v>
      </c>
      <c r="BA7" s="100"/>
      <c r="BB7" s="100"/>
      <c r="BC7" s="100"/>
      <c r="BD7"/>
      <c r="BE7"/>
      <c r="BF7" s="18"/>
      <c r="BG7" s="18"/>
      <c r="BH7" s="18"/>
      <c r="BI7" s="18"/>
      <c r="BJ7" s="18"/>
      <c r="BK7" s="18"/>
    </row>
    <row r="8" spans="1:63" ht="14.2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01" t="s">
        <v>65</v>
      </c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63" ht="14.25" customHeight="1" x14ac:dyDescent="0.2">
      <c r="A9" s="71" t="s">
        <v>86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83" t="s">
        <v>96</v>
      </c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</row>
    <row r="10" spans="1:63" ht="14.25" customHeight="1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</row>
    <row r="11" spans="1:63" ht="14.25" customHeight="1" x14ac:dyDescent="0.2">
      <c r="A11" s="88" t="s">
        <v>40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9" t="s">
        <v>132</v>
      </c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</row>
    <row r="12" spans="1:63" s="19" customFormat="1" ht="7.5" customHeight="1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</row>
    <row r="13" spans="1:63" s="19" customFormat="1" ht="20.25" customHeight="1" x14ac:dyDescent="0.2">
      <c r="A13" s="69" t="s">
        <v>41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70" t="s">
        <v>190</v>
      </c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</row>
    <row r="14" spans="1:63" s="19" customFormat="1" ht="14.25" customHeight="1" x14ac:dyDescent="0.2">
      <c r="A14" s="91" t="s">
        <v>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</row>
    <row r="15" spans="1:63" s="19" customFormat="1" ht="14.25" customHeight="1" x14ac:dyDescent="0.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92" t="s">
        <v>157</v>
      </c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59" t="s">
        <v>3</v>
      </c>
      <c r="AX15" s="59"/>
      <c r="AY15" s="93">
        <v>2010</v>
      </c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</row>
    <row r="16" spans="1:63" ht="14.25" customHeight="1" x14ac:dyDescent="0.2">
      <c r="A16" s="71" t="s">
        <v>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94" t="s">
        <v>77</v>
      </c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1:63" ht="14.25" customHeight="1" x14ac:dyDescent="0.2">
      <c r="A17" s="75" t="s">
        <v>66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60"/>
      <c r="AF17" s="60"/>
      <c r="AG17" s="60"/>
      <c r="AH17" s="60"/>
      <c r="AI17" s="60"/>
      <c r="AJ17" s="60"/>
      <c r="AK17" s="60"/>
      <c r="AL17" s="60"/>
      <c r="AM17" s="60" t="s">
        <v>8</v>
      </c>
      <c r="AN17" s="79" t="s">
        <v>78</v>
      </c>
      <c r="AO17" s="79"/>
      <c r="AP17" s="79"/>
      <c r="AQ17" s="79" t="s">
        <v>9</v>
      </c>
      <c r="AR17" s="79"/>
      <c r="AS17" s="79"/>
      <c r="AT17" s="79" t="s">
        <v>79</v>
      </c>
      <c r="AU17" s="79"/>
      <c r="AV17" s="79"/>
      <c r="AW17" s="79"/>
      <c r="AX17" s="60" t="s">
        <v>10</v>
      </c>
      <c r="AY17" s="80" t="s">
        <v>80</v>
      </c>
      <c r="AZ17" s="80"/>
      <c r="BA17" s="80"/>
      <c r="BB17" s="80"/>
      <c r="BC17" s="60"/>
      <c r="BD17" s="60"/>
      <c r="BE17" s="60"/>
      <c r="BF17" s="60"/>
      <c r="BG17" s="60"/>
      <c r="BH17" s="60"/>
      <c r="BI17" s="60"/>
      <c r="BJ17" s="60"/>
      <c r="BK17" s="60"/>
    </row>
    <row r="18" spans="1:63" ht="14.25" customHeight="1" x14ac:dyDescent="0.2">
      <c r="A18" s="76" t="s">
        <v>67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61"/>
      <c r="AF18" s="61"/>
      <c r="AG18" s="61"/>
      <c r="AH18" s="61"/>
      <c r="AI18" s="61"/>
      <c r="AJ18" s="61"/>
      <c r="AK18" s="61"/>
      <c r="AL18" s="61"/>
      <c r="AM18" s="61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1"/>
      <c r="BA18" s="61"/>
      <c r="BB18" s="62"/>
      <c r="BC18" s="62"/>
      <c r="BD18" s="62"/>
      <c r="BE18" s="62"/>
      <c r="BF18" s="62"/>
      <c r="BG18" s="62"/>
      <c r="BH18" s="62"/>
      <c r="BI18" s="62"/>
      <c r="BJ18" s="61"/>
      <c r="BK18" s="61"/>
    </row>
    <row r="19" spans="1:63" ht="14.25" customHeight="1" x14ac:dyDescent="0.2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60"/>
      <c r="AF19" s="60"/>
      <c r="AG19" s="60"/>
      <c r="AH19" s="60"/>
      <c r="AI19" s="60"/>
      <c r="AJ19" s="60"/>
      <c r="AK19" s="60"/>
      <c r="AL19" s="60"/>
      <c r="AM19" s="60" t="s">
        <v>8</v>
      </c>
      <c r="AN19" s="80" t="str">
        <f>AN17</f>
        <v>{Диmin}</v>
      </c>
      <c r="AO19" s="80"/>
      <c r="AP19" s="80"/>
      <c r="AQ19" s="80" t="s">
        <v>9</v>
      </c>
      <c r="AR19" s="80"/>
      <c r="AS19" s="80"/>
      <c r="AT19" s="80" t="str">
        <f>AT17</f>
        <v>{Диmax}</v>
      </c>
      <c r="AU19" s="80"/>
      <c r="AV19" s="80"/>
      <c r="AW19" s="80"/>
      <c r="AX19" s="60" t="s">
        <v>10</v>
      </c>
      <c r="AY19" s="72" t="str">
        <f>AY17</f>
        <v>{ЕИ}</v>
      </c>
      <c r="AZ19" s="72"/>
      <c r="BA19" s="72"/>
      <c r="BB19" s="72"/>
      <c r="BC19" s="60"/>
      <c r="BD19" s="60"/>
      <c r="BE19" s="60"/>
      <c r="BF19" s="60"/>
      <c r="BG19" s="60"/>
      <c r="BH19" s="60"/>
      <c r="BI19" s="60"/>
      <c r="BJ19" s="60"/>
      <c r="BK19" s="60"/>
    </row>
    <row r="20" spans="1:63" ht="14.25" customHeight="1" x14ac:dyDescent="0.25">
      <c r="A20" s="71" t="s">
        <v>18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80" t="s">
        <v>85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</row>
    <row r="21" spans="1:63" ht="14.25" customHeight="1" x14ac:dyDescent="0.2">
      <c r="A21" s="55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60"/>
      <c r="AF21" s="60"/>
      <c r="AG21" s="60"/>
      <c r="AH21" s="60"/>
      <c r="AI21" s="60"/>
      <c r="AJ21" s="60"/>
      <c r="AK21" s="60"/>
      <c r="AL21" s="60"/>
      <c r="AM21" s="60" t="s">
        <v>8</v>
      </c>
      <c r="AN21" s="80">
        <v>4</v>
      </c>
      <c r="AO21" s="80"/>
      <c r="AP21" s="80"/>
      <c r="AQ21" s="80" t="s">
        <v>9</v>
      </c>
      <c r="AR21" s="80"/>
      <c r="AS21" s="80"/>
      <c r="AT21" s="80">
        <v>20</v>
      </c>
      <c r="AU21" s="80"/>
      <c r="AV21" s="80"/>
      <c r="AW21" s="80"/>
      <c r="AX21" s="60" t="s">
        <v>10</v>
      </c>
      <c r="AY21" s="80" t="s">
        <v>13</v>
      </c>
      <c r="AZ21" s="80"/>
      <c r="BA21" s="80"/>
      <c r="BB21" s="80"/>
      <c r="BC21" s="60"/>
      <c r="BD21" s="60"/>
      <c r="BE21" s="60"/>
      <c r="BF21" s="60"/>
      <c r="BG21" s="60"/>
      <c r="BH21" s="60"/>
      <c r="BI21" s="60"/>
      <c r="BJ21" s="60"/>
      <c r="BK21" s="60"/>
    </row>
    <row r="22" spans="1:63" ht="18.75" customHeight="1" x14ac:dyDescent="0.2">
      <c r="A22" s="71" t="s">
        <v>42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2" t="s">
        <v>76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</row>
    <row r="23" spans="1:63" ht="14.25" customHeight="1" x14ac:dyDescent="0.2">
      <c r="A23" s="69" t="s">
        <v>11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83" t="s">
        <v>75</v>
      </c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</row>
    <row r="24" spans="1:63" ht="6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</row>
    <row r="25" spans="1:63" ht="14.25" customHeight="1" x14ac:dyDescent="0.2">
      <c r="A25" s="75" t="s">
        <v>14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142" t="s">
        <v>191</v>
      </c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</row>
    <row r="26" spans="1:63" ht="14.25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</row>
    <row r="27" spans="1:63" ht="54.75" customHeight="1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</row>
    <row r="28" spans="1:63" ht="14.25" customHeight="1" x14ac:dyDescent="0.2">
      <c r="A28" s="75" t="s">
        <v>68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139" t="s">
        <v>74</v>
      </c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</row>
    <row r="29" spans="1:63" ht="14.25" customHeight="1" x14ac:dyDescent="0.2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</row>
    <row r="30" spans="1:63" ht="14.25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</row>
    <row r="31" spans="1:63" ht="14.25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</row>
    <row r="32" spans="1:63" ht="4.5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</row>
    <row r="33" spans="1:64" ht="9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</row>
    <row r="34" spans="1:64" ht="0.75" hidden="1" customHeigh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</row>
    <row r="35" spans="1:64" ht="10.5" hidden="1" customHeight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</row>
    <row r="36" spans="1:64" ht="10.5" customHeigh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</row>
    <row r="37" spans="1:64" ht="14.25" customHeigh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</row>
    <row r="38" spans="1:64" ht="14.25" customHeigh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141" t="s">
        <v>84</v>
      </c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</row>
    <row r="39" spans="1:64" ht="14.25" customHeigh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</row>
    <row r="40" spans="1:64" ht="14.25" customHeigh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</row>
    <row r="41" spans="1:64" ht="14.25" customHeigh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</row>
    <row r="42" spans="1:64" ht="14.25" customHeigh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</row>
    <row r="43" spans="1:64" ht="23.25" customHeigh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</row>
    <row r="44" spans="1:64" ht="17.25" hidden="1" customHeight="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</row>
    <row r="45" spans="1:64" ht="15" customHeight="1" x14ac:dyDescent="0.2">
      <c r="A45" s="75" t="s">
        <v>15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137" t="s">
        <v>73</v>
      </c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</row>
    <row r="46" spans="1:64" ht="1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</row>
    <row r="47" spans="1:64" ht="14.25" customHeight="1" x14ac:dyDescent="0.25">
      <c r="A47" s="75" t="s">
        <v>16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</row>
    <row r="48" spans="1:64" ht="14.25" customHeight="1" x14ac:dyDescent="0.25">
      <c r="A48" s="56" t="s">
        <v>1</v>
      </c>
      <c r="B48" s="81" t="s">
        <v>52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47"/>
      <c r="AQ48" s="47"/>
      <c r="AR48" s="127" t="s">
        <v>69</v>
      </c>
      <c r="AS48" s="127"/>
      <c r="AT48" s="127"/>
      <c r="AU48" s="127"/>
      <c r="AV48" s="127"/>
      <c r="AW48" s="127"/>
      <c r="AX48" s="47"/>
      <c r="AY48" s="47"/>
      <c r="AZ48" s="14"/>
      <c r="BA48" s="14"/>
      <c r="BB48" s="14"/>
      <c r="BC48" s="14"/>
      <c r="BD48" s="14"/>
      <c r="BE48" s="14"/>
      <c r="BF48" s="14"/>
      <c r="BG48" s="14"/>
      <c r="BL48" s="16" t="s">
        <v>53</v>
      </c>
    </row>
    <row r="49" spans="1:64" ht="14.25" customHeight="1" x14ac:dyDescent="0.25">
      <c r="A49" s="56" t="s">
        <v>1</v>
      </c>
      <c r="B49" s="124" t="s">
        <v>54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47"/>
      <c r="AQ49" s="47"/>
      <c r="AR49" s="128" t="s">
        <v>70</v>
      </c>
      <c r="AS49" s="128"/>
      <c r="AT49" s="128"/>
      <c r="AU49" s="128"/>
      <c r="AV49" s="128"/>
      <c r="AW49" s="128"/>
      <c r="AX49" s="47"/>
      <c r="AY49" s="47"/>
      <c r="AZ49" s="14"/>
      <c r="BA49" s="14"/>
      <c r="BB49" s="14"/>
      <c r="BC49" s="14"/>
      <c r="BD49" s="14"/>
      <c r="BE49" s="14"/>
      <c r="BF49" s="14"/>
      <c r="BG49" s="14"/>
      <c r="BL49" s="16" t="s">
        <v>55</v>
      </c>
    </row>
    <row r="50" spans="1:64" ht="14.25" customHeight="1" x14ac:dyDescent="0.25">
      <c r="A50" s="56" t="s">
        <v>1</v>
      </c>
      <c r="B50" s="82" t="s">
        <v>59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47"/>
      <c r="AQ50" s="47"/>
      <c r="AR50" s="126" t="s">
        <v>71</v>
      </c>
      <c r="AS50" s="126"/>
      <c r="AT50" s="126"/>
      <c r="AU50" s="126"/>
      <c r="AV50" s="126"/>
      <c r="AW50" s="126"/>
      <c r="AX50" s="47"/>
      <c r="AY50" s="47"/>
      <c r="AZ50" s="14"/>
      <c r="BA50" s="14"/>
      <c r="BB50" s="14"/>
      <c r="BC50" s="14"/>
      <c r="BD50" s="14"/>
      <c r="BE50" s="14"/>
      <c r="BF50" s="14"/>
      <c r="BG50" s="14"/>
      <c r="BH50" s="2"/>
      <c r="BI50" s="2"/>
      <c r="BJ50" s="2"/>
      <c r="BK50" s="2"/>
      <c r="BL50" s="16" t="s">
        <v>60</v>
      </c>
    </row>
    <row r="51" spans="1:64" ht="14.25" customHeight="1" x14ac:dyDescent="0.25">
      <c r="A51" s="56" t="s">
        <v>1</v>
      </c>
      <c r="B51" s="124" t="s">
        <v>56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47"/>
      <c r="AQ51" s="47"/>
      <c r="AR51" s="126" t="s">
        <v>72</v>
      </c>
      <c r="AS51" s="126"/>
      <c r="AT51" s="126"/>
      <c r="AU51" s="126"/>
      <c r="AV51" s="126"/>
      <c r="AW51" s="126"/>
      <c r="AX51" s="47"/>
      <c r="AY51" s="47"/>
      <c r="AZ51" s="14"/>
      <c r="BA51" s="14"/>
      <c r="BB51" s="14"/>
      <c r="BC51" s="14"/>
      <c r="BD51" s="14"/>
      <c r="BE51" s="14"/>
      <c r="BF51" s="14"/>
      <c r="BG51" s="14"/>
      <c r="BH51" s="2"/>
      <c r="BI51" s="2"/>
      <c r="BJ51" s="2"/>
      <c r="BK51" s="2"/>
      <c r="BL51" s="16" t="s">
        <v>58</v>
      </c>
    </row>
    <row r="52" spans="1:64" ht="14.25" customHeight="1" x14ac:dyDescent="0.25">
      <c r="A52" s="21" t="s">
        <v>1</v>
      </c>
      <c r="B52" s="124" t="s">
        <v>30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48"/>
      <c r="AQ52" s="48"/>
      <c r="AR52" s="129" t="s">
        <v>37</v>
      </c>
      <c r="AS52" s="129"/>
      <c r="AT52" s="129"/>
      <c r="AU52" s="129"/>
      <c r="AV52" s="129"/>
      <c r="AW52" s="129"/>
      <c r="AX52" s="48"/>
      <c r="AY52" s="48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6" t="s">
        <v>57</v>
      </c>
    </row>
    <row r="53" spans="1:64" ht="14.25" customHeight="1" x14ac:dyDescent="0.25">
      <c r="A53" s="21" t="s">
        <v>1</v>
      </c>
      <c r="B53" s="124" t="s">
        <v>19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36" t="s">
        <v>39</v>
      </c>
      <c r="AQ53" s="136"/>
      <c r="AR53" s="136"/>
      <c r="AS53" s="136"/>
      <c r="AT53" s="136"/>
      <c r="AU53" s="136"/>
      <c r="AV53" s="136"/>
      <c r="AW53" s="136"/>
      <c r="AX53" s="49"/>
      <c r="AY53" s="49"/>
      <c r="AZ53" s="22"/>
    </row>
    <row r="54" spans="1:64" ht="14.25" customHeight="1" x14ac:dyDescent="0.25">
      <c r="A54" s="21" t="s">
        <v>1</v>
      </c>
      <c r="B54" s="146" t="s">
        <v>38</v>
      </c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</row>
    <row r="55" spans="1:64" ht="14.25" customHeight="1" x14ac:dyDescent="0.25">
      <c r="A55" s="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36" t="s">
        <v>20</v>
      </c>
      <c r="AQ55" s="136"/>
      <c r="AR55" s="136"/>
      <c r="AS55" s="136"/>
      <c r="AT55" s="136"/>
      <c r="AU55" s="136"/>
      <c r="AV55" s="136"/>
      <c r="AW55" s="136"/>
      <c r="AX55" s="136"/>
      <c r="AY55" s="136"/>
      <c r="BD55" s="24"/>
      <c r="BE55" s="24"/>
      <c r="BF55" s="24"/>
      <c r="BG55" s="24"/>
      <c r="BH55" s="24"/>
      <c r="BI55" s="24"/>
      <c r="BJ55" s="24"/>
      <c r="BK55" s="24"/>
    </row>
    <row r="56" spans="1:64" ht="14.25" customHeight="1" x14ac:dyDescent="0.25">
      <c r="A56" s="46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BD56" s="24"/>
      <c r="BE56" s="24"/>
      <c r="BF56" s="24"/>
      <c r="BG56" s="24"/>
      <c r="BH56" s="24"/>
      <c r="BI56" s="24"/>
      <c r="BJ56" s="24"/>
      <c r="BK56" s="24"/>
    </row>
    <row r="57" spans="1:64" ht="14.25" customHeight="1" x14ac:dyDescent="0.2">
      <c r="A57" s="42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BD57" s="24"/>
      <c r="BE57" s="24"/>
      <c r="BF57" s="24"/>
      <c r="BG57" s="24"/>
      <c r="BH57" s="24"/>
      <c r="BI57" s="24"/>
      <c r="BJ57" s="24"/>
      <c r="BK57" s="24"/>
    </row>
    <row r="58" spans="1:64" ht="14.25" customHeight="1" x14ac:dyDescent="0.2">
      <c r="A58" s="42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5"/>
      <c r="AQ58" s="45"/>
      <c r="AR58" s="45"/>
      <c r="AS58" s="45"/>
      <c r="AT58" s="45"/>
      <c r="AU58" s="45"/>
      <c r="AV58" s="45"/>
      <c r="AW58" s="149" t="s">
        <v>50</v>
      </c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24"/>
    </row>
    <row r="59" spans="1:64" ht="14.25" customHeight="1" x14ac:dyDescent="0.2">
      <c r="A59" s="134" t="s">
        <v>43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</row>
    <row r="60" spans="1:64" ht="14.2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1:64" ht="14.25" customHeight="1" x14ac:dyDescent="0.25">
      <c r="A61" s="133" t="s">
        <v>5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5" t="s">
        <v>21</v>
      </c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</row>
    <row r="62" spans="1:64" ht="14.2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"/>
    </row>
    <row r="63" spans="1:64" ht="14.25" customHeight="1" x14ac:dyDescent="0.25">
      <c r="A63" s="133" t="s">
        <v>12</v>
      </c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5" t="s">
        <v>22</v>
      </c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</row>
    <row r="64" spans="1:64" ht="14.2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</row>
    <row r="65" spans="1:63" ht="14.25" customHeight="1" x14ac:dyDescent="0.25">
      <c r="A65" s="73" t="s">
        <v>44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</row>
    <row r="66" spans="1:63" ht="14.2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</row>
    <row r="67" spans="1:63" ht="14.25" customHeight="1" x14ac:dyDescent="0.25">
      <c r="A67" s="133" t="s">
        <v>35</v>
      </c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</row>
    <row r="68" spans="1:63" ht="14.2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</row>
    <row r="69" spans="1:63" ht="14.25" customHeight="1" x14ac:dyDescent="0.25">
      <c r="A69" s="133" t="s">
        <v>36</v>
      </c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</row>
    <row r="70" spans="1:63" ht="14.2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</row>
    <row r="71" spans="1:63" ht="14.25" customHeight="1" x14ac:dyDescent="0.2">
      <c r="A71" s="125" t="str">
        <f>"Заданное значение, 
"&amp;AY17</f>
        <v>Заданное значение, 
{ЕИ}</v>
      </c>
      <c r="B71" s="125"/>
      <c r="C71" s="125"/>
      <c r="D71" s="125"/>
      <c r="E71" s="125"/>
      <c r="F71" s="125"/>
      <c r="G71" s="125"/>
      <c r="H71" s="125"/>
      <c r="I71" s="125" t="s">
        <v>23</v>
      </c>
      <c r="J71" s="125"/>
      <c r="K71" s="125"/>
      <c r="L71" s="125"/>
      <c r="M71" s="125"/>
      <c r="N71" s="125"/>
      <c r="O71" s="125"/>
      <c r="P71" s="125"/>
      <c r="Q71" s="107" t="s">
        <v>24</v>
      </c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9"/>
      <c r="AG71" s="107" t="s">
        <v>25</v>
      </c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9"/>
      <c r="AW71" s="116" t="s">
        <v>26</v>
      </c>
      <c r="AX71" s="116"/>
      <c r="AY71" s="116"/>
      <c r="AZ71" s="116"/>
      <c r="BA71" s="116"/>
      <c r="BB71" s="116"/>
      <c r="BC71" s="116" t="s">
        <v>32</v>
      </c>
      <c r="BD71" s="116"/>
      <c r="BE71" s="116"/>
      <c r="BF71" s="116"/>
      <c r="BG71" s="116"/>
      <c r="BH71" s="116"/>
      <c r="BI71" s="116"/>
      <c r="BJ71" s="116"/>
      <c r="BK71" s="116"/>
    </row>
    <row r="72" spans="1:63" ht="14.25" customHeight="1" x14ac:dyDescent="0.2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10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2"/>
      <c r="AG72" s="110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2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</row>
    <row r="73" spans="1:63" ht="14.25" customHeight="1" x14ac:dyDescent="0.2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13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5"/>
      <c r="AG73" s="113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5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</row>
    <row r="74" spans="1:63" ht="14.25" customHeight="1" x14ac:dyDescent="0.2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07" t="s">
        <v>27</v>
      </c>
      <c r="R74" s="108"/>
      <c r="S74" s="108"/>
      <c r="T74" s="108"/>
      <c r="U74" s="108"/>
      <c r="V74" s="108"/>
      <c r="W74" s="108"/>
      <c r="X74" s="109"/>
      <c r="Y74" s="107" t="s">
        <v>28</v>
      </c>
      <c r="Z74" s="108"/>
      <c r="AA74" s="108"/>
      <c r="AB74" s="108"/>
      <c r="AC74" s="108"/>
      <c r="AD74" s="108"/>
      <c r="AE74" s="108"/>
      <c r="AF74" s="109"/>
      <c r="AG74" s="107" t="s">
        <v>27</v>
      </c>
      <c r="AH74" s="108"/>
      <c r="AI74" s="108"/>
      <c r="AJ74" s="108"/>
      <c r="AK74" s="108"/>
      <c r="AL74" s="108"/>
      <c r="AM74" s="108"/>
      <c r="AN74" s="109"/>
      <c r="AO74" s="107" t="s">
        <v>28</v>
      </c>
      <c r="AP74" s="108"/>
      <c r="AQ74" s="108"/>
      <c r="AR74" s="108"/>
      <c r="AS74" s="108"/>
      <c r="AT74" s="108"/>
      <c r="AU74" s="108"/>
      <c r="AV74" s="109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</row>
    <row r="75" spans="1:63" ht="14.25" customHeight="1" x14ac:dyDescent="0.2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13"/>
      <c r="R75" s="114"/>
      <c r="S75" s="114"/>
      <c r="T75" s="114"/>
      <c r="U75" s="114"/>
      <c r="V75" s="114"/>
      <c r="W75" s="114"/>
      <c r="X75" s="115"/>
      <c r="Y75" s="113"/>
      <c r="Z75" s="114"/>
      <c r="AA75" s="114"/>
      <c r="AB75" s="114"/>
      <c r="AC75" s="114"/>
      <c r="AD75" s="114"/>
      <c r="AE75" s="114"/>
      <c r="AF75" s="115"/>
      <c r="AG75" s="113"/>
      <c r="AH75" s="114"/>
      <c r="AI75" s="114"/>
      <c r="AJ75" s="114"/>
      <c r="AK75" s="114"/>
      <c r="AL75" s="114"/>
      <c r="AM75" s="114"/>
      <c r="AN75" s="115"/>
      <c r="AO75" s="113"/>
      <c r="AP75" s="114"/>
      <c r="AQ75" s="114"/>
      <c r="AR75" s="114"/>
      <c r="AS75" s="114"/>
      <c r="AT75" s="114"/>
      <c r="AU75" s="114"/>
      <c r="AV75" s="115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</row>
    <row r="76" spans="1:63" ht="14.25" customHeight="1" x14ac:dyDescent="0.2">
      <c r="A76" s="77" t="str">
        <f>AN19</f>
        <v>{Диmin}</v>
      </c>
      <c r="B76" s="77"/>
      <c r="C76" s="77"/>
      <c r="D76" s="77"/>
      <c r="E76" s="77"/>
      <c r="F76" s="77"/>
      <c r="G76" s="77"/>
      <c r="H76" s="77"/>
      <c r="I76" s="78">
        <v>4</v>
      </c>
      <c r="J76" s="78"/>
      <c r="K76" s="78"/>
      <c r="L76" s="78"/>
      <c r="M76" s="78"/>
      <c r="N76" s="78"/>
      <c r="O76" s="78"/>
      <c r="P76" s="78"/>
      <c r="Q76" s="104">
        <f ca="1">RAND()*(3-2.995)+I76</f>
        <v>4.0039148803220961</v>
      </c>
      <c r="R76" s="105"/>
      <c r="S76" s="105"/>
      <c r="T76" s="105"/>
      <c r="U76" s="105"/>
      <c r="V76" s="105"/>
      <c r="W76" s="105"/>
      <c r="X76" s="106"/>
      <c r="Y76" s="104">
        <f ca="1">RAND()*(3-2.995)+Q76</f>
        <v>4.0041046584360647</v>
      </c>
      <c r="Z76" s="105"/>
      <c r="AA76" s="105"/>
      <c r="AB76" s="105"/>
      <c r="AC76" s="105"/>
      <c r="AD76" s="105"/>
      <c r="AE76" s="105"/>
      <c r="AF76" s="106"/>
      <c r="AG76" s="78">
        <f ca="1">(Q76-I76)/(AT21-AN21)*100</f>
        <v>2.4468002013100509E-2</v>
      </c>
      <c r="AH76" s="78"/>
      <c r="AI76" s="78"/>
      <c r="AJ76" s="78"/>
      <c r="AK76" s="78"/>
      <c r="AL76" s="78"/>
      <c r="AM76" s="78"/>
      <c r="AN76" s="78"/>
      <c r="AO76" s="78">
        <f ca="1">(Y76-I76)/(AT21-AN21)*100</f>
        <v>2.5654115225404173E-2</v>
      </c>
      <c r="AP76" s="78"/>
      <c r="AQ76" s="78"/>
      <c r="AR76" s="78"/>
      <c r="AS76" s="78"/>
      <c r="AT76" s="78"/>
      <c r="AU76" s="78"/>
      <c r="AV76" s="78"/>
      <c r="AW76" s="123"/>
      <c r="AX76" s="123"/>
      <c r="AY76" s="123"/>
      <c r="AZ76" s="123"/>
      <c r="BA76" s="123"/>
      <c r="BB76" s="123"/>
      <c r="BC76" s="144">
        <f>AY20</f>
        <v>0</v>
      </c>
      <c r="BD76" s="145"/>
      <c r="BE76" s="145"/>
      <c r="BF76" s="145"/>
      <c r="BG76" s="145"/>
      <c r="BH76" s="145"/>
      <c r="BI76" s="145"/>
      <c r="BJ76" s="145"/>
      <c r="BK76" s="145"/>
    </row>
    <row r="77" spans="1:63" ht="14.25" customHeight="1" x14ac:dyDescent="0.2">
      <c r="A77" s="77" t="e">
        <f>A76+(A80-A76)/4</f>
        <v>#VALUE!</v>
      </c>
      <c r="B77" s="77"/>
      <c r="C77" s="77"/>
      <c r="D77" s="77"/>
      <c r="E77" s="77"/>
      <c r="F77" s="77"/>
      <c r="G77" s="77"/>
      <c r="H77" s="77"/>
      <c r="I77" s="78">
        <v>8</v>
      </c>
      <c r="J77" s="78"/>
      <c r="K77" s="78"/>
      <c r="L77" s="78"/>
      <c r="M77" s="78"/>
      <c r="N77" s="78"/>
      <c r="O77" s="78"/>
      <c r="P77" s="78"/>
      <c r="Q77" s="104">
        <f t="shared" ref="Q77:Q80" ca="1" si="0">RAND()*(3-2.995)+I77</f>
        <v>8.0021665005096985</v>
      </c>
      <c r="R77" s="105"/>
      <c r="S77" s="105"/>
      <c r="T77" s="105"/>
      <c r="U77" s="105"/>
      <c r="V77" s="105"/>
      <c r="W77" s="105"/>
      <c r="X77" s="106"/>
      <c r="Y77" s="104">
        <f t="shared" ref="Y77:Y80" ca="1" si="1">RAND()*(3-2.995)+Q77</f>
        <v>8.0027268572095558</v>
      </c>
      <c r="Z77" s="105"/>
      <c r="AA77" s="105"/>
      <c r="AB77" s="105"/>
      <c r="AC77" s="105"/>
      <c r="AD77" s="105"/>
      <c r="AE77" s="105"/>
      <c r="AF77" s="106"/>
      <c r="AG77" s="117">
        <f ca="1">(Q77-I77)/(AT21-AN21)*100</f>
        <v>1.3540628185615411E-2</v>
      </c>
      <c r="AH77" s="118"/>
      <c r="AI77" s="118"/>
      <c r="AJ77" s="118"/>
      <c r="AK77" s="118"/>
      <c r="AL77" s="118"/>
      <c r="AM77" s="118"/>
      <c r="AN77" s="119"/>
      <c r="AO77" s="117">
        <f ca="1">(Y77-I77)/(AT21-AN21)*100</f>
        <v>1.7042857559723679E-2</v>
      </c>
      <c r="AP77" s="118"/>
      <c r="AQ77" s="118"/>
      <c r="AR77" s="118"/>
      <c r="AS77" s="118"/>
      <c r="AT77" s="118"/>
      <c r="AU77" s="118"/>
      <c r="AV77" s="119"/>
      <c r="AW77" s="120">
        <f ca="1">ABS(Q77-Y77)/(AT21-AN21)*100</f>
        <v>3.5022293741082677E-3</v>
      </c>
      <c r="AX77" s="120"/>
      <c r="AY77" s="120"/>
      <c r="AZ77" s="120"/>
      <c r="BA77" s="120"/>
      <c r="BB77" s="120"/>
      <c r="BC77" s="145"/>
      <c r="BD77" s="145"/>
      <c r="BE77" s="145"/>
      <c r="BF77" s="145"/>
      <c r="BG77" s="145"/>
      <c r="BH77" s="145"/>
      <c r="BI77" s="145"/>
      <c r="BJ77" s="145"/>
      <c r="BK77" s="145"/>
    </row>
    <row r="78" spans="1:63" ht="14.25" customHeight="1" x14ac:dyDescent="0.2">
      <c r="A78" s="150" t="e">
        <f>A80/2</f>
        <v>#VALUE!</v>
      </c>
      <c r="B78" s="151"/>
      <c r="C78" s="151"/>
      <c r="D78" s="151"/>
      <c r="E78" s="151"/>
      <c r="F78" s="151"/>
      <c r="G78" s="151"/>
      <c r="H78" s="152"/>
      <c r="I78" s="78">
        <v>12</v>
      </c>
      <c r="J78" s="78"/>
      <c r="K78" s="78"/>
      <c r="L78" s="78"/>
      <c r="M78" s="78"/>
      <c r="N78" s="78"/>
      <c r="O78" s="78"/>
      <c r="P78" s="78"/>
      <c r="Q78" s="104">
        <f t="shared" ca="1" si="0"/>
        <v>12.001437306158017</v>
      </c>
      <c r="R78" s="105"/>
      <c r="S78" s="105"/>
      <c r="T78" s="105"/>
      <c r="U78" s="105"/>
      <c r="V78" s="105"/>
      <c r="W78" s="105"/>
      <c r="X78" s="106"/>
      <c r="Y78" s="104">
        <f t="shared" ca="1" si="1"/>
        <v>12.002300340899819</v>
      </c>
      <c r="Z78" s="105"/>
      <c r="AA78" s="105"/>
      <c r="AB78" s="105"/>
      <c r="AC78" s="105"/>
      <c r="AD78" s="105"/>
      <c r="AE78" s="105"/>
      <c r="AF78" s="106"/>
      <c r="AG78" s="117">
        <f ca="1">(Q78-I78)/(AT21-AN21)*100</f>
        <v>8.9831634876080813E-3</v>
      </c>
      <c r="AH78" s="118"/>
      <c r="AI78" s="118"/>
      <c r="AJ78" s="118"/>
      <c r="AK78" s="118"/>
      <c r="AL78" s="118"/>
      <c r="AM78" s="118"/>
      <c r="AN78" s="119"/>
      <c r="AO78" s="117">
        <f ca="1">(Y78-I78)/(AT21-AN21)*100</f>
        <v>1.437713062386603E-2</v>
      </c>
      <c r="AP78" s="118"/>
      <c r="AQ78" s="118"/>
      <c r="AR78" s="118"/>
      <c r="AS78" s="118"/>
      <c r="AT78" s="118"/>
      <c r="AU78" s="118"/>
      <c r="AV78" s="119"/>
      <c r="AW78" s="120">
        <f ca="1">ABS(Q78-Y78)/(AT21-AN21)*100</f>
        <v>5.3939671362579489E-3</v>
      </c>
      <c r="AX78" s="120"/>
      <c r="AY78" s="120"/>
      <c r="AZ78" s="120"/>
      <c r="BA78" s="120"/>
      <c r="BB78" s="120"/>
      <c r="BC78" s="145"/>
      <c r="BD78" s="145"/>
      <c r="BE78" s="145"/>
      <c r="BF78" s="145"/>
      <c r="BG78" s="145"/>
      <c r="BH78" s="145"/>
      <c r="BI78" s="145"/>
      <c r="BJ78" s="145"/>
      <c r="BK78" s="145"/>
    </row>
    <row r="79" spans="1:63" ht="14.25" customHeight="1" x14ac:dyDescent="0.2">
      <c r="A79" s="150" t="e">
        <f>A76+3*(A80-A76)/4</f>
        <v>#VALUE!</v>
      </c>
      <c r="B79" s="151"/>
      <c r="C79" s="151"/>
      <c r="D79" s="151"/>
      <c r="E79" s="151"/>
      <c r="F79" s="151"/>
      <c r="G79" s="151"/>
      <c r="H79" s="152"/>
      <c r="I79" s="78">
        <v>16</v>
      </c>
      <c r="J79" s="78"/>
      <c r="K79" s="78"/>
      <c r="L79" s="78"/>
      <c r="M79" s="78"/>
      <c r="N79" s="78"/>
      <c r="O79" s="78"/>
      <c r="P79" s="78"/>
      <c r="Q79" s="104">
        <f t="shared" ca="1" si="0"/>
        <v>16.001304936722175</v>
      </c>
      <c r="R79" s="105"/>
      <c r="S79" s="105"/>
      <c r="T79" s="105"/>
      <c r="U79" s="105"/>
      <c r="V79" s="105"/>
      <c r="W79" s="105"/>
      <c r="X79" s="106"/>
      <c r="Y79" s="104">
        <f t="shared" ca="1" si="1"/>
        <v>16.001549713599054</v>
      </c>
      <c r="Z79" s="105"/>
      <c r="AA79" s="105"/>
      <c r="AB79" s="105"/>
      <c r="AC79" s="105"/>
      <c r="AD79" s="105"/>
      <c r="AE79" s="105"/>
      <c r="AF79" s="106"/>
      <c r="AG79" s="117">
        <f ca="1">(Q79-I79)/(AT21-AN21)*100</f>
        <v>8.1558545135917981E-3</v>
      </c>
      <c r="AH79" s="118"/>
      <c r="AI79" s="118"/>
      <c r="AJ79" s="118"/>
      <c r="AK79" s="118"/>
      <c r="AL79" s="118"/>
      <c r="AM79" s="118"/>
      <c r="AN79" s="119"/>
      <c r="AO79" s="117">
        <f ca="1">(Y79-I79)/(AT21-AN21)*100</f>
        <v>9.6857099940894642E-3</v>
      </c>
      <c r="AP79" s="118"/>
      <c r="AQ79" s="118"/>
      <c r="AR79" s="118"/>
      <c r="AS79" s="118"/>
      <c r="AT79" s="118"/>
      <c r="AU79" s="118"/>
      <c r="AV79" s="119"/>
      <c r="AW79" s="120">
        <f ca="1">ABS(Q79-Y79)/(AT21-AN21)*100</f>
        <v>1.5298554804976661E-3</v>
      </c>
      <c r="AX79" s="120"/>
      <c r="AY79" s="120"/>
      <c r="AZ79" s="120"/>
      <c r="BA79" s="120"/>
      <c r="BB79" s="120"/>
      <c r="BC79" s="145"/>
      <c r="BD79" s="145"/>
      <c r="BE79" s="145"/>
      <c r="BF79" s="145"/>
      <c r="BG79" s="145"/>
      <c r="BH79" s="145"/>
      <c r="BI79" s="145"/>
      <c r="BJ79" s="145"/>
      <c r="BK79" s="145"/>
    </row>
    <row r="80" spans="1:63" ht="14.25" customHeight="1" x14ac:dyDescent="0.2">
      <c r="A80" s="77" t="str">
        <f>AT19</f>
        <v>{Диmax}</v>
      </c>
      <c r="B80" s="77"/>
      <c r="C80" s="77"/>
      <c r="D80" s="77"/>
      <c r="E80" s="77"/>
      <c r="F80" s="77"/>
      <c r="G80" s="77"/>
      <c r="H80" s="77"/>
      <c r="I80" s="78">
        <v>20</v>
      </c>
      <c r="J80" s="78"/>
      <c r="K80" s="78"/>
      <c r="L80" s="78"/>
      <c r="M80" s="78"/>
      <c r="N80" s="78"/>
      <c r="O80" s="78"/>
      <c r="P80" s="78"/>
      <c r="Q80" s="104">
        <f t="shared" ca="1" si="0"/>
        <v>20.00250460636358</v>
      </c>
      <c r="R80" s="105"/>
      <c r="S80" s="105"/>
      <c r="T80" s="105"/>
      <c r="U80" s="105"/>
      <c r="V80" s="105"/>
      <c r="W80" s="105"/>
      <c r="X80" s="106"/>
      <c r="Y80" s="104">
        <f t="shared" ca="1" si="1"/>
        <v>20.006043661741121</v>
      </c>
      <c r="Z80" s="105"/>
      <c r="AA80" s="105"/>
      <c r="AB80" s="105"/>
      <c r="AC80" s="105"/>
      <c r="AD80" s="105"/>
      <c r="AE80" s="105"/>
      <c r="AF80" s="106"/>
      <c r="AG80" s="117">
        <f ca="1">(Q80-I80)/(AT21-AN21)*100</f>
        <v>1.5653789772374083E-2</v>
      </c>
      <c r="AH80" s="118"/>
      <c r="AI80" s="118"/>
      <c r="AJ80" s="118"/>
      <c r="AK80" s="118"/>
      <c r="AL80" s="118"/>
      <c r="AM80" s="118"/>
      <c r="AN80" s="119"/>
      <c r="AO80" s="117">
        <f ca="1">(Y80-I80)/(AT21-AN21)*100</f>
        <v>3.7772885882003671E-2</v>
      </c>
      <c r="AP80" s="118"/>
      <c r="AQ80" s="118"/>
      <c r="AR80" s="118"/>
      <c r="AS80" s="118"/>
      <c r="AT80" s="118"/>
      <c r="AU80" s="118"/>
      <c r="AV80" s="119"/>
      <c r="AW80" s="120">
        <f ca="1">ABS(Q80-Y80)/(AT21-AN21)*100</f>
        <v>2.2119096109629588E-2</v>
      </c>
      <c r="AX80" s="120"/>
      <c r="AY80" s="120"/>
      <c r="AZ80" s="120"/>
      <c r="BA80" s="120"/>
      <c r="BB80" s="120"/>
      <c r="BC80" s="145"/>
      <c r="BD80" s="145"/>
      <c r="BE80" s="145"/>
      <c r="BF80" s="145"/>
      <c r="BG80" s="145"/>
      <c r="BH80" s="145"/>
      <c r="BI80" s="145"/>
      <c r="BJ80" s="145"/>
      <c r="BK80" s="145"/>
    </row>
    <row r="81" spans="1:63" ht="14.25" customHeight="1" x14ac:dyDescent="0.2">
      <c r="A81" s="28"/>
      <c r="B81" s="28"/>
      <c r="C81" s="28"/>
      <c r="D81" s="28"/>
      <c r="E81" s="28"/>
      <c r="F81" s="28"/>
      <c r="G81" s="28"/>
      <c r="H81" s="28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25"/>
      <c r="AX81" s="25"/>
      <c r="AY81" s="25"/>
      <c r="AZ81" s="25"/>
      <c r="BA81" s="25"/>
      <c r="BB81" s="25"/>
      <c r="BC81" s="29"/>
      <c r="BD81" s="29"/>
      <c r="BE81" s="29"/>
      <c r="BF81" s="29"/>
      <c r="BG81" s="29"/>
      <c r="BH81" s="29"/>
      <c r="BI81" s="29"/>
      <c r="BJ81" s="29"/>
      <c r="BK81" s="29"/>
    </row>
    <row r="82" spans="1:63" ht="14.25" customHeight="1" x14ac:dyDescent="0.2">
      <c r="A82" s="10"/>
      <c r="B82" s="153" t="s">
        <v>47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9"/>
      <c r="AP82" s="19"/>
      <c r="AQ82" s="13"/>
      <c r="AR82" s="13"/>
      <c r="AS82" s="13"/>
      <c r="AT82" s="148">
        <f>0.91*BC76</f>
        <v>0</v>
      </c>
      <c r="AU82" s="148"/>
      <c r="AV82" s="148"/>
      <c r="AW82" s="148"/>
      <c r="AX82" s="148"/>
      <c r="AY82" s="148"/>
      <c r="AZ82" s="148"/>
      <c r="BA82" s="148"/>
    </row>
    <row r="83" spans="1:63" ht="14.25" customHeight="1" x14ac:dyDescent="0.2">
      <c r="A83" s="10"/>
      <c r="B83" s="154" t="s">
        <v>33</v>
      </c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1"/>
      <c r="AG83" s="11"/>
      <c r="AH83" s="11"/>
      <c r="AI83" s="11"/>
      <c r="AJ83" s="11"/>
      <c r="AK83" s="11"/>
      <c r="AL83" s="19"/>
      <c r="AM83" s="19"/>
      <c r="AN83" s="19"/>
      <c r="AO83" s="19"/>
      <c r="AP83" s="19"/>
      <c r="AS83" s="9"/>
      <c r="AT83" s="155">
        <f ca="1">IF(MAX(AG76:AV80)&gt;ABS(MIN(AG76:AV80)),MAX(AG76:AV80),MIN(AG76:AV80))</f>
        <v>3.7772885882003671E-2</v>
      </c>
      <c r="AU83" s="155"/>
      <c r="AV83" s="155"/>
      <c r="AW83" s="155"/>
      <c r="AX83" s="155"/>
      <c r="AY83" s="155"/>
      <c r="AZ83" s="155"/>
      <c r="BA83" s="155"/>
    </row>
    <row r="84" spans="1:63" ht="14.25" customHeight="1" x14ac:dyDescent="0.2">
      <c r="A84" s="10"/>
      <c r="B84" s="156" t="s">
        <v>48</v>
      </c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9"/>
      <c r="AT84" s="157">
        <f>BC76</f>
        <v>0</v>
      </c>
      <c r="AU84" s="157"/>
      <c r="AV84" s="157"/>
      <c r="AW84" s="157"/>
      <c r="AX84" s="157"/>
      <c r="AY84" s="157"/>
      <c r="AZ84" s="157"/>
      <c r="BA84" s="157"/>
    </row>
    <row r="85" spans="1:63" ht="14.25" customHeight="1" x14ac:dyDescent="0.2">
      <c r="A85" s="10"/>
      <c r="B85" s="156" t="s">
        <v>49</v>
      </c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T85" s="155">
        <f ca="1">IF(MAX(AW76:BB80)&gt;ABS(MIN(AW76:BB80)),MAX(AW76:BB80),MIN(AW76:BB80))</f>
        <v>2.2119096109629588E-2</v>
      </c>
      <c r="AU85" s="155"/>
      <c r="AV85" s="155"/>
      <c r="AW85" s="155"/>
      <c r="AX85" s="155"/>
      <c r="AY85" s="155"/>
      <c r="AZ85" s="155"/>
      <c r="BA85" s="155"/>
    </row>
    <row r="86" spans="1:63" ht="14.25" customHeight="1" x14ac:dyDescent="0.2">
      <c r="A86" s="1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11"/>
      <c r="AG86" s="11"/>
      <c r="AH86" s="11"/>
      <c r="AI86" s="11"/>
      <c r="AJ86" s="11"/>
      <c r="AK86" s="11"/>
      <c r="AL86" s="19"/>
      <c r="AM86" s="19"/>
      <c r="AN86" s="19"/>
      <c r="AO86" s="19"/>
      <c r="AP86" s="19"/>
      <c r="AS86" s="9"/>
      <c r="AT86" s="40"/>
      <c r="AU86" s="40"/>
      <c r="AV86" s="40"/>
      <c r="AW86" s="40"/>
      <c r="AX86" s="40"/>
      <c r="AY86" s="40"/>
      <c r="AZ86" s="40"/>
      <c r="BA86" s="40"/>
    </row>
    <row r="87" spans="1:63" ht="14.25" customHeight="1" x14ac:dyDescent="0.2">
      <c r="A87" s="10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11"/>
      <c r="AG87" s="11"/>
      <c r="AH87" s="11"/>
      <c r="AI87" s="11"/>
      <c r="AJ87" s="11"/>
      <c r="AK87" s="11"/>
      <c r="AL87" s="19"/>
      <c r="AM87" s="19"/>
      <c r="AN87" s="19"/>
      <c r="AO87" s="19"/>
      <c r="AP87" s="19"/>
      <c r="AS87" s="9"/>
      <c r="AT87" s="40"/>
      <c r="AU87" s="40"/>
      <c r="AV87" s="40"/>
      <c r="AW87" s="40"/>
      <c r="AX87" s="40"/>
      <c r="AY87" s="40"/>
      <c r="AZ87" s="40"/>
      <c r="BA87" s="40"/>
    </row>
    <row r="88" spans="1:63" ht="14.2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8"/>
      <c r="AF88" s="8"/>
      <c r="AG88" s="12"/>
      <c r="AH88" s="12"/>
      <c r="AI88" s="12"/>
      <c r="AJ88" s="12"/>
      <c r="AK88" s="12"/>
      <c r="AL88" s="30"/>
      <c r="AM88" s="30"/>
      <c r="AN88" s="30"/>
      <c r="AO88" s="30"/>
      <c r="AP88" s="30"/>
      <c r="AQ88" s="30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"/>
      <c r="BG88" s="12"/>
      <c r="BH88" s="12"/>
      <c r="BI88" s="12"/>
      <c r="BJ88" s="12"/>
      <c r="BK88" s="8"/>
    </row>
    <row r="89" spans="1:63" ht="14.25" customHeight="1" x14ac:dyDescent="0.25">
      <c r="A89" s="68" t="s">
        <v>6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1"/>
      <c r="M89" s="32"/>
      <c r="N89" s="74" t="str">
        <f ca="1">IF(ABS(AT83)&lt;ABS(BC76),"годен","не годен")</f>
        <v>не годен</v>
      </c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32"/>
      <c r="AO89" s="32"/>
      <c r="AP89" s="32"/>
      <c r="AQ89" s="32"/>
      <c r="AR89" s="32"/>
      <c r="AS89" s="32"/>
      <c r="AT89" s="32"/>
      <c r="AU89" s="33"/>
      <c r="AV89" s="131"/>
      <c r="AW89" s="131"/>
      <c r="AX89" s="131"/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131"/>
      <c r="BJ89" s="33"/>
      <c r="BK89" s="33"/>
    </row>
    <row r="90" spans="1:63" ht="14.25" customHeight="1" x14ac:dyDescent="0.2">
      <c r="D90" s="1"/>
      <c r="E90" s="2"/>
      <c r="F90" s="2"/>
      <c r="G90" s="2"/>
      <c r="H90" s="2"/>
      <c r="I90" s="2"/>
      <c r="J90" s="1"/>
      <c r="K90" s="1"/>
      <c r="L90" s="1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</row>
    <row r="91" spans="1:63" ht="14.25" customHeight="1" x14ac:dyDescent="0.2">
      <c r="D91" s="1"/>
      <c r="E91" s="2"/>
      <c r="F91" s="2"/>
      <c r="G91" s="2"/>
      <c r="H91" s="2"/>
      <c r="I91" s="2"/>
      <c r="J91" s="4"/>
      <c r="K91" s="4"/>
      <c r="L91" s="4"/>
      <c r="M91" s="4"/>
      <c r="N91" s="2"/>
      <c r="O91" s="2"/>
      <c r="P91" s="35"/>
      <c r="Q91" s="35"/>
      <c r="R91" s="35"/>
      <c r="S91" s="35"/>
      <c r="T91" s="2"/>
      <c r="U91" s="35"/>
      <c r="V91" s="35"/>
      <c r="W91" s="35"/>
      <c r="X91" s="35"/>
      <c r="Y91" s="2"/>
      <c r="Z91" s="2"/>
      <c r="AA91" s="36"/>
      <c r="AB91" s="36"/>
      <c r="AC91" s="36"/>
      <c r="AD91" s="36"/>
      <c r="AE91" s="2"/>
      <c r="AF91" s="9"/>
      <c r="AG91" s="9"/>
      <c r="AH91" s="9"/>
      <c r="AI91" s="9"/>
      <c r="AJ91" s="2"/>
      <c r="AK91" s="2"/>
      <c r="AL91" s="2"/>
      <c r="AM91" s="9"/>
      <c r="AN91" s="9"/>
      <c r="AO91" s="9"/>
      <c r="AP91" s="9"/>
      <c r="AQ91" s="2"/>
      <c r="AR91" s="2"/>
      <c r="AS91" s="9"/>
      <c r="AT91" s="9"/>
      <c r="AU91" s="9"/>
      <c r="AV91" s="9"/>
      <c r="AW91" s="2"/>
      <c r="AX91" s="2"/>
      <c r="AY91" s="9"/>
      <c r="AZ91" s="9"/>
      <c r="BA91" s="9"/>
      <c r="BB91" s="2"/>
      <c r="BC91" s="2"/>
      <c r="BD91" s="2"/>
      <c r="BE91" s="2"/>
      <c r="BF91" s="2"/>
      <c r="BG91" s="2"/>
      <c r="BH91" s="2"/>
      <c r="BI91" s="37"/>
      <c r="BJ91" s="37"/>
      <c r="BK91" s="2"/>
    </row>
    <row r="92" spans="1:63" ht="14.25" customHeight="1" x14ac:dyDescent="0.25">
      <c r="A92" s="38" t="s">
        <v>31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183" t="s">
        <v>188</v>
      </c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N92" s="130" t="s">
        <v>81</v>
      </c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</row>
    <row r="93" spans="1:63" ht="14.25" customHeight="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103" t="s">
        <v>0</v>
      </c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N93" s="103" t="s">
        <v>7</v>
      </c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</row>
    <row r="94" spans="1:63" ht="14.25" customHeight="1" x14ac:dyDescent="0.2"/>
    <row r="95" spans="1:63" ht="14.25" customHeight="1" x14ac:dyDescent="0.25">
      <c r="A95" s="68" t="s">
        <v>17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R95" s="67" t="s">
        <v>82</v>
      </c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</row>
    <row r="96" spans="1:63" ht="14.25" customHeight="1" x14ac:dyDescent="0.2"/>
    <row r="97" spans="1:63" ht="14.25" customHeight="1" x14ac:dyDescent="0.25">
      <c r="A97" s="68" t="s">
        <v>45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R97" s="67" t="s">
        <v>83</v>
      </c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</row>
    <row r="98" spans="1:63" ht="14.25" customHeight="1" x14ac:dyDescent="0.2">
      <c r="A98" s="39"/>
    </row>
    <row r="99" spans="1:63" ht="14.25" customHeight="1" x14ac:dyDescent="0.2">
      <c r="A99" s="26"/>
      <c r="B99" s="26"/>
      <c r="C99" s="26"/>
      <c r="D99" s="26"/>
      <c r="E99" s="26"/>
      <c r="F99" s="26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63" ht="14.25" customHeight="1" x14ac:dyDescent="0.2">
      <c r="A100" s="26"/>
      <c r="B100" s="26"/>
      <c r="C100" s="26"/>
      <c r="D100" s="26"/>
      <c r="E100" s="26"/>
      <c r="F100" s="26"/>
      <c r="G100" s="39"/>
      <c r="H100" s="39"/>
      <c r="I100" s="39"/>
      <c r="J100" s="39"/>
      <c r="K100" s="39"/>
      <c r="L100" s="39"/>
      <c r="M100" s="39"/>
      <c r="N100" s="39"/>
      <c r="O100" s="39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4.2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4.25" customHeight="1" x14ac:dyDescent="0.2">
      <c r="P102" s="4"/>
      <c r="Q102" s="4"/>
      <c r="R102" s="4"/>
      <c r="S102" s="4"/>
      <c r="T102" s="4"/>
      <c r="U102" s="4"/>
      <c r="V102" s="4"/>
      <c r="W102" s="4"/>
      <c r="X102" s="5"/>
      <c r="Y102" s="5"/>
      <c r="Z102" s="5"/>
      <c r="AA102" s="5"/>
      <c r="AB102" s="5"/>
      <c r="AC102" s="5"/>
      <c r="AD102" s="5"/>
      <c r="AE102" s="5"/>
      <c r="AF102" s="6"/>
      <c r="AG102" s="6"/>
      <c r="AH102" s="6"/>
      <c r="AI102" s="6"/>
      <c r="AJ102" s="6"/>
      <c r="AK102" s="6"/>
      <c r="AL102" s="6"/>
      <c r="AM102" s="6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7"/>
      <c r="BE102" s="7"/>
      <c r="BF102" s="7"/>
      <c r="BG102" s="7"/>
      <c r="BH102" s="7"/>
      <c r="BI102" s="7"/>
      <c r="BJ102" s="7"/>
      <c r="BK102" s="7"/>
    </row>
    <row r="103" spans="1:63" ht="14.25" customHeight="1" x14ac:dyDescent="0.2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1:63" ht="14.25" customHeight="1" x14ac:dyDescent="0.2"/>
    <row r="105" spans="1:63" ht="14.25" customHeight="1" x14ac:dyDescent="0.2"/>
    <row r="106" spans="1:63" ht="14.25" customHeight="1" x14ac:dyDescent="0.2"/>
    <row r="107" spans="1:63" ht="14.25" customHeight="1" x14ac:dyDescent="0.2"/>
    <row r="108" spans="1:63" ht="14.25" customHeight="1" x14ac:dyDescent="0.2">
      <c r="AV108" s="149" t="s">
        <v>51</v>
      </c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  <c r="BI108" s="149"/>
    </row>
    <row r="109" spans="1:63" ht="14.25" customHeight="1" x14ac:dyDescent="0.2"/>
    <row r="110" spans="1:63" ht="14.25" customHeight="1" x14ac:dyDescent="0.2"/>
    <row r="111" spans="1:63" ht="14.25" customHeight="1" x14ac:dyDescent="0.2"/>
    <row r="112" spans="1:6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</sheetData>
  <mergeCells count="139">
    <mergeCell ref="AT82:BA82"/>
    <mergeCell ref="AO80:AV80"/>
    <mergeCell ref="AW80:BB80"/>
    <mergeCell ref="Q71:AF73"/>
    <mergeCell ref="AG79:AN79"/>
    <mergeCell ref="AG77:AN77"/>
    <mergeCell ref="AV108:BI108"/>
    <mergeCell ref="B49:AO49"/>
    <mergeCell ref="A79:H79"/>
    <mergeCell ref="A78:H78"/>
    <mergeCell ref="B82:AN82"/>
    <mergeCell ref="B83:AE83"/>
    <mergeCell ref="AT83:BA83"/>
    <mergeCell ref="B84:AO84"/>
    <mergeCell ref="AT84:BA84"/>
    <mergeCell ref="B85:AP85"/>
    <mergeCell ref="AT85:BA85"/>
    <mergeCell ref="AO77:AV77"/>
    <mergeCell ref="AW78:BB78"/>
    <mergeCell ref="AW58:BJ58"/>
    <mergeCell ref="A67:BK67"/>
    <mergeCell ref="I78:P78"/>
    <mergeCell ref="Q78:X78"/>
    <mergeCell ref="AG78:AN78"/>
    <mergeCell ref="AO78:AV78"/>
    <mergeCell ref="A61:Q61"/>
    <mergeCell ref="I76:P76"/>
    <mergeCell ref="BC76:BK80"/>
    <mergeCell ref="Y80:AF80"/>
    <mergeCell ref="AG80:AN80"/>
    <mergeCell ref="Q80:X80"/>
    <mergeCell ref="A71:H75"/>
    <mergeCell ref="AP55:AY55"/>
    <mergeCell ref="B54:AO55"/>
    <mergeCell ref="B53:AO53"/>
    <mergeCell ref="AP53:AW53"/>
    <mergeCell ref="B51:AO51"/>
    <mergeCell ref="AE45:BK46"/>
    <mergeCell ref="AE28:BK37"/>
    <mergeCell ref="A63:Q63"/>
    <mergeCell ref="A25:AD27"/>
    <mergeCell ref="AE25:BK27"/>
    <mergeCell ref="A28:AD44"/>
    <mergeCell ref="A45:AD45"/>
    <mergeCell ref="AE38:BK43"/>
    <mergeCell ref="A95:O95"/>
    <mergeCell ref="AW77:BB77"/>
    <mergeCell ref="I71:P75"/>
    <mergeCell ref="AR50:AW50"/>
    <mergeCell ref="AR48:AW48"/>
    <mergeCell ref="AR49:AW49"/>
    <mergeCell ref="AR51:AW51"/>
    <mergeCell ref="AR52:AW52"/>
    <mergeCell ref="R95:AK95"/>
    <mergeCell ref="A89:K89"/>
    <mergeCell ref="Q92:AJ92"/>
    <mergeCell ref="AN92:BG92"/>
    <mergeCell ref="AV89:BI89"/>
    <mergeCell ref="M90:BK90"/>
    <mergeCell ref="A69:BK69"/>
    <mergeCell ref="AO74:AV75"/>
    <mergeCell ref="A59:BK59"/>
    <mergeCell ref="R61:BK61"/>
    <mergeCell ref="R63:BK63"/>
    <mergeCell ref="Q74:X75"/>
    <mergeCell ref="Y74:AF75"/>
    <mergeCell ref="AG74:AN75"/>
    <mergeCell ref="AN93:BG93"/>
    <mergeCell ref="BC71:BK75"/>
    <mergeCell ref="Q93:AJ93"/>
    <mergeCell ref="A76:H76"/>
    <mergeCell ref="Y79:AF79"/>
    <mergeCell ref="AG71:AV73"/>
    <mergeCell ref="AW71:BB75"/>
    <mergeCell ref="AO79:AV79"/>
    <mergeCell ref="AW79:BB79"/>
    <mergeCell ref="A3:BK4"/>
    <mergeCell ref="A5:BK5"/>
    <mergeCell ref="I79:P79"/>
    <mergeCell ref="Q79:X79"/>
    <mergeCell ref="Y78:AF78"/>
    <mergeCell ref="Q76:X76"/>
    <mergeCell ref="Y76:AF76"/>
    <mergeCell ref="AG76:AN76"/>
    <mergeCell ref="AO76:AV76"/>
    <mergeCell ref="AW76:BB76"/>
    <mergeCell ref="A77:H77"/>
    <mergeCell ref="I77:P77"/>
    <mergeCell ref="Q77:X77"/>
    <mergeCell ref="Y77:AF77"/>
    <mergeCell ref="B52:AO52"/>
    <mergeCell ref="A23:AD24"/>
    <mergeCell ref="AY17:BB17"/>
    <mergeCell ref="AE23:BK24"/>
    <mergeCell ref="AY21:BB21"/>
    <mergeCell ref="A47:AD47"/>
    <mergeCell ref="A1:BK1"/>
    <mergeCell ref="A2:BK2"/>
    <mergeCell ref="A9:AD10"/>
    <mergeCell ref="A11:AD12"/>
    <mergeCell ref="AE11:BK12"/>
    <mergeCell ref="A14:AD15"/>
    <mergeCell ref="AE15:AV15"/>
    <mergeCell ref="AY15:BK15"/>
    <mergeCell ref="A16:AD16"/>
    <mergeCell ref="AE16:BK16"/>
    <mergeCell ref="AE9:BK10"/>
    <mergeCell ref="A7:AJ7"/>
    <mergeCell ref="AL7:AN7"/>
    <mergeCell ref="AO7:AP7"/>
    <mergeCell ref="AR7:AY7"/>
    <mergeCell ref="AZ7:BC7"/>
    <mergeCell ref="Q8:AA8"/>
    <mergeCell ref="AE20:BK20"/>
    <mergeCell ref="AT17:AW17"/>
    <mergeCell ref="R97:AK97"/>
    <mergeCell ref="A97:O97"/>
    <mergeCell ref="A13:AD13"/>
    <mergeCell ref="AE13:BK13"/>
    <mergeCell ref="A22:AD22"/>
    <mergeCell ref="AE22:BK22"/>
    <mergeCell ref="A65:BK65"/>
    <mergeCell ref="N89:AM89"/>
    <mergeCell ref="A17:AD17"/>
    <mergeCell ref="A18:AD19"/>
    <mergeCell ref="A80:H80"/>
    <mergeCell ref="I80:P80"/>
    <mergeCell ref="AN17:AP17"/>
    <mergeCell ref="AQ17:AS17"/>
    <mergeCell ref="AN19:AP19"/>
    <mergeCell ref="AQ19:AS19"/>
    <mergeCell ref="AT19:AW19"/>
    <mergeCell ref="AY19:BB19"/>
    <mergeCell ref="B48:AO48"/>
    <mergeCell ref="B50:AO50"/>
    <mergeCell ref="AN21:AP21"/>
    <mergeCell ref="A20:AD20"/>
    <mergeCell ref="AQ21:AS21"/>
    <mergeCell ref="AT21:AW21"/>
  </mergeCells>
  <dataValidations count="1">
    <dataValidation type="list" allowBlank="1" showInputMessage="1" showErrorMessage="1" sqref="R61 R63">
      <formula1>соответствие</formula1>
    </dataValidation>
  </dataValidations>
  <pageMargins left="0.78740157480314965" right="0.39370078740157483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85" zoomScaleNormal="85" workbookViewId="0">
      <selection activeCell="D5" sqref="D5:D8"/>
    </sheetView>
  </sheetViews>
  <sheetFormatPr defaultRowHeight="15" x14ac:dyDescent="0.25"/>
  <cols>
    <col min="1" max="1" width="9.140625" style="207"/>
    <col min="2" max="2" width="12.140625" style="207" customWidth="1"/>
    <col min="3" max="3" width="11.85546875" style="207" customWidth="1"/>
    <col min="4" max="4" width="17.140625" style="207" customWidth="1"/>
    <col min="5" max="5" width="9.140625" style="207"/>
    <col min="6" max="6" width="13.85546875" style="207" customWidth="1"/>
    <col min="7" max="7" width="20" style="207" customWidth="1"/>
    <col min="8" max="8" width="5.42578125" style="207" hidden="1" customWidth="1"/>
    <col min="9" max="9" width="41.140625" style="207" hidden="1" customWidth="1"/>
    <col min="10" max="10" width="10.28515625" style="207" hidden="1" customWidth="1"/>
    <col min="11" max="11" width="13.28515625" hidden="1" customWidth="1"/>
    <col min="12" max="12" width="0" hidden="1" customWidth="1"/>
  </cols>
  <sheetData>
    <row r="1" spans="1:11" ht="45" x14ac:dyDescent="0.25">
      <c r="A1" s="184" t="s">
        <v>87</v>
      </c>
      <c r="B1" s="185" t="s">
        <v>88</v>
      </c>
      <c r="C1" s="185"/>
      <c r="D1" s="186" t="s">
        <v>89</v>
      </c>
      <c r="E1" s="186" t="s">
        <v>90</v>
      </c>
      <c r="F1" s="186" t="s">
        <v>91</v>
      </c>
      <c r="G1" s="186" t="s">
        <v>92</v>
      </c>
      <c r="H1" s="186" t="s">
        <v>93</v>
      </c>
      <c r="I1" s="186" t="s">
        <v>94</v>
      </c>
      <c r="J1" s="187" t="s">
        <v>95</v>
      </c>
    </row>
    <row r="2" spans="1:11" x14ac:dyDescent="0.25">
      <c r="A2" s="159" t="s">
        <v>46</v>
      </c>
      <c r="B2" s="188">
        <v>36292</v>
      </c>
      <c r="C2" s="188">
        <v>38139</v>
      </c>
      <c r="D2" s="159" t="s">
        <v>101</v>
      </c>
      <c r="E2" s="159" t="s">
        <v>102</v>
      </c>
      <c r="F2" s="159" t="s">
        <v>103</v>
      </c>
      <c r="G2" s="159" t="s">
        <v>179</v>
      </c>
      <c r="H2" s="159">
        <v>24</v>
      </c>
      <c r="I2" s="189"/>
      <c r="J2" s="190" t="s">
        <v>104</v>
      </c>
      <c r="K2" s="158" t="s">
        <v>97</v>
      </c>
    </row>
    <row r="3" spans="1:11" x14ac:dyDescent="0.25">
      <c r="A3" s="191"/>
      <c r="B3" s="192"/>
      <c r="C3" s="192"/>
      <c r="D3" s="160"/>
      <c r="E3" s="193"/>
      <c r="F3" s="160"/>
      <c r="G3" s="160"/>
      <c r="H3" s="160"/>
      <c r="I3" s="193"/>
      <c r="J3" s="190" t="s">
        <v>105</v>
      </c>
      <c r="K3" s="158"/>
    </row>
    <row r="4" spans="1:11" ht="15.75" thickBot="1" x14ac:dyDescent="0.3">
      <c r="A4" s="191"/>
      <c r="B4" s="192"/>
      <c r="C4" s="192"/>
      <c r="D4" s="160"/>
      <c r="E4" s="193"/>
      <c r="F4" s="160"/>
      <c r="G4" s="160"/>
      <c r="H4" s="160"/>
      <c r="I4" s="193"/>
      <c r="J4" s="208" t="s">
        <v>106</v>
      </c>
      <c r="K4" s="158"/>
    </row>
    <row r="5" spans="1:11" x14ac:dyDescent="0.25">
      <c r="A5" s="210" t="s">
        <v>109</v>
      </c>
      <c r="B5" s="195">
        <v>39616</v>
      </c>
      <c r="C5" s="195">
        <v>41456</v>
      </c>
      <c r="D5" s="162" t="s">
        <v>96</v>
      </c>
      <c r="E5" s="162" t="s">
        <v>110</v>
      </c>
      <c r="F5" s="211" t="s">
        <v>111</v>
      </c>
      <c r="G5" s="162" t="s">
        <v>112</v>
      </c>
      <c r="H5" s="212">
        <v>24</v>
      </c>
      <c r="I5" s="213"/>
      <c r="J5" s="214">
        <v>5.5000000000000003E-4</v>
      </c>
    </row>
    <row r="6" spans="1:11" x14ac:dyDescent="0.25">
      <c r="A6" s="215"/>
      <c r="B6" s="196"/>
      <c r="C6" s="196"/>
      <c r="D6" s="164"/>
      <c r="E6" s="193"/>
      <c r="F6" s="165" t="s">
        <v>113</v>
      </c>
      <c r="G6" s="164"/>
      <c r="H6" s="197">
        <v>48</v>
      </c>
      <c r="I6" s="189"/>
      <c r="J6" s="216">
        <v>2.5000000000000001E-4</v>
      </c>
    </row>
    <row r="7" spans="1:11" x14ac:dyDescent="0.25">
      <c r="A7" s="215"/>
      <c r="B7" s="196"/>
      <c r="C7" s="196"/>
      <c r="D7" s="164"/>
      <c r="E7" s="193"/>
      <c r="F7" s="165" t="s">
        <v>114</v>
      </c>
      <c r="G7" s="164"/>
      <c r="H7" s="198"/>
      <c r="I7" s="193"/>
      <c r="J7" s="217">
        <v>6.4999999999999997E-4</v>
      </c>
    </row>
    <row r="8" spans="1:11" ht="15.75" thickBot="1" x14ac:dyDescent="0.3">
      <c r="A8" s="218"/>
      <c r="B8" s="219"/>
      <c r="C8" s="219"/>
      <c r="D8" s="199"/>
      <c r="E8" s="202"/>
      <c r="F8" s="166" t="s">
        <v>115</v>
      </c>
      <c r="G8" s="199"/>
      <c r="H8" s="220"/>
      <c r="I8" s="202"/>
      <c r="J8" s="221">
        <v>4.0000000000000002E-4</v>
      </c>
    </row>
    <row r="9" spans="1:11" ht="60" x14ac:dyDescent="0.25">
      <c r="A9" s="222" t="s">
        <v>116</v>
      </c>
      <c r="B9" s="195">
        <v>41456</v>
      </c>
      <c r="C9" s="195">
        <v>43279</v>
      </c>
      <c r="D9" s="162" t="s">
        <v>96</v>
      </c>
      <c r="E9" s="162" t="s">
        <v>110</v>
      </c>
      <c r="F9" s="211" t="s">
        <v>117</v>
      </c>
      <c r="G9" s="162" t="s">
        <v>118</v>
      </c>
      <c r="H9" s="212">
        <v>36</v>
      </c>
      <c r="I9" s="213"/>
      <c r="J9" s="223" t="s">
        <v>119</v>
      </c>
    </row>
    <row r="10" spans="1:11" ht="60" x14ac:dyDescent="0.25">
      <c r="A10" s="224" t="s">
        <v>116</v>
      </c>
      <c r="B10" s="164"/>
      <c r="C10" s="164"/>
      <c r="D10" s="164"/>
      <c r="E10" s="193"/>
      <c r="F10" s="165" t="s">
        <v>120</v>
      </c>
      <c r="G10" s="164"/>
      <c r="H10" s="159">
        <v>60</v>
      </c>
      <c r="I10" s="201" t="s">
        <v>121</v>
      </c>
      <c r="J10" s="225" t="s">
        <v>122</v>
      </c>
    </row>
    <row r="11" spans="1:11" ht="60" x14ac:dyDescent="0.25">
      <c r="A11" s="224" t="s">
        <v>116</v>
      </c>
      <c r="B11" s="164"/>
      <c r="C11" s="164"/>
      <c r="D11" s="164"/>
      <c r="E11" s="193"/>
      <c r="F11" s="165" t="s">
        <v>123</v>
      </c>
      <c r="G11" s="164"/>
      <c r="H11" s="160"/>
      <c r="I11" s="191"/>
      <c r="J11" s="225" t="s">
        <v>124</v>
      </c>
    </row>
    <row r="12" spans="1:11" ht="60.75" thickBot="1" x14ac:dyDescent="0.3">
      <c r="A12" s="226" t="s">
        <v>116</v>
      </c>
      <c r="B12" s="199"/>
      <c r="C12" s="199"/>
      <c r="D12" s="199"/>
      <c r="E12" s="202"/>
      <c r="F12" s="166" t="s">
        <v>125</v>
      </c>
      <c r="G12" s="199"/>
      <c r="H12" s="194"/>
      <c r="I12" s="227"/>
      <c r="J12" s="228" t="s">
        <v>126</v>
      </c>
    </row>
    <row r="13" spans="1:11" ht="105.75" thickBot="1" x14ac:dyDescent="0.3">
      <c r="A13" s="229" t="s">
        <v>127</v>
      </c>
      <c r="B13" s="230">
        <v>40476</v>
      </c>
      <c r="C13" s="230">
        <v>42217</v>
      </c>
      <c r="D13" s="231" t="s">
        <v>128</v>
      </c>
      <c r="E13" s="231" t="s">
        <v>129</v>
      </c>
      <c r="F13" s="231"/>
      <c r="G13" s="231" t="s">
        <v>130</v>
      </c>
      <c r="H13" s="232">
        <v>24</v>
      </c>
      <c r="I13" s="233"/>
      <c r="J13" s="234"/>
    </row>
    <row r="14" spans="1:11" ht="30" x14ac:dyDescent="0.25">
      <c r="A14" s="204" t="s">
        <v>131</v>
      </c>
      <c r="B14" s="192">
        <v>38810</v>
      </c>
      <c r="C14" s="192">
        <v>40664</v>
      </c>
      <c r="D14" s="160" t="s">
        <v>96</v>
      </c>
      <c r="E14" s="160" t="s">
        <v>132</v>
      </c>
      <c r="F14" s="163" t="s">
        <v>133</v>
      </c>
      <c r="G14" s="167" t="s">
        <v>134</v>
      </c>
      <c r="H14" s="163">
        <v>24</v>
      </c>
      <c r="I14" s="209"/>
      <c r="J14" s="200" t="s">
        <v>135</v>
      </c>
    </row>
    <row r="15" spans="1:11" ht="30" x14ac:dyDescent="0.25">
      <c r="A15" s="204"/>
      <c r="B15" s="192"/>
      <c r="C15" s="192"/>
      <c r="D15" s="160"/>
      <c r="E15" s="193"/>
      <c r="F15" s="165" t="s">
        <v>136</v>
      </c>
      <c r="G15" s="160"/>
      <c r="H15" s="159">
        <v>60</v>
      </c>
      <c r="I15" s="201" t="s">
        <v>137</v>
      </c>
      <c r="J15" s="190" t="s">
        <v>98</v>
      </c>
    </row>
    <row r="16" spans="1:11" ht="30" x14ac:dyDescent="0.25">
      <c r="A16" s="204"/>
      <c r="B16" s="192"/>
      <c r="C16" s="192"/>
      <c r="D16" s="160"/>
      <c r="E16" s="193"/>
      <c r="F16" s="165" t="s">
        <v>138</v>
      </c>
      <c r="G16" s="160"/>
      <c r="H16" s="160"/>
      <c r="I16" s="191"/>
      <c r="J16" s="190" t="s">
        <v>108</v>
      </c>
    </row>
    <row r="17" spans="1:11" ht="30" x14ac:dyDescent="0.25">
      <c r="A17" s="204"/>
      <c r="B17" s="192"/>
      <c r="C17" s="192"/>
      <c r="D17" s="160"/>
      <c r="E17" s="193"/>
      <c r="F17" s="165" t="s">
        <v>139</v>
      </c>
      <c r="G17" s="160"/>
      <c r="H17" s="160"/>
      <c r="I17" s="191"/>
      <c r="J17" s="190" t="s">
        <v>107</v>
      </c>
    </row>
    <row r="18" spans="1:11" ht="30" x14ac:dyDescent="0.25">
      <c r="A18" s="204"/>
      <c r="B18" s="192"/>
      <c r="C18" s="192"/>
      <c r="D18" s="160"/>
      <c r="E18" s="193"/>
      <c r="F18" s="165" t="s">
        <v>140</v>
      </c>
      <c r="G18" s="160"/>
      <c r="H18" s="160"/>
      <c r="I18" s="191"/>
      <c r="J18" s="190" t="s">
        <v>141</v>
      </c>
    </row>
    <row r="19" spans="1:11" ht="30" x14ac:dyDescent="0.25">
      <c r="A19" s="204"/>
      <c r="B19" s="192"/>
      <c r="C19" s="192"/>
      <c r="D19" s="160"/>
      <c r="E19" s="193"/>
      <c r="F19" s="165" t="s">
        <v>142</v>
      </c>
      <c r="G19" s="160"/>
      <c r="H19" s="160"/>
      <c r="I19" s="191"/>
      <c r="J19" s="190" t="s">
        <v>105</v>
      </c>
    </row>
    <row r="20" spans="1:11" ht="30" x14ac:dyDescent="0.25">
      <c r="A20" s="204"/>
      <c r="B20" s="192"/>
      <c r="C20" s="192"/>
      <c r="D20" s="160"/>
      <c r="E20" s="193"/>
      <c r="F20" s="165" t="s">
        <v>143</v>
      </c>
      <c r="G20" s="160"/>
      <c r="H20" s="160"/>
      <c r="I20" s="191"/>
      <c r="J20" s="190" t="s">
        <v>144</v>
      </c>
    </row>
    <row r="21" spans="1:11" ht="30" x14ac:dyDescent="0.25">
      <c r="A21" s="204"/>
      <c r="B21" s="192"/>
      <c r="C21" s="192"/>
      <c r="D21" s="160"/>
      <c r="E21" s="193"/>
      <c r="F21" s="165" t="s">
        <v>145</v>
      </c>
      <c r="G21" s="160"/>
      <c r="H21" s="160"/>
      <c r="I21" s="191"/>
      <c r="J21" s="190" t="s">
        <v>146</v>
      </c>
    </row>
    <row r="22" spans="1:11" ht="30" x14ac:dyDescent="0.25">
      <c r="A22" s="204"/>
      <c r="B22" s="192"/>
      <c r="C22" s="192"/>
      <c r="D22" s="160"/>
      <c r="E22" s="193"/>
      <c r="F22" s="165" t="s">
        <v>147</v>
      </c>
      <c r="G22" s="160"/>
      <c r="H22" s="160"/>
      <c r="I22" s="191"/>
      <c r="J22" s="190" t="s">
        <v>148</v>
      </c>
    </row>
    <row r="23" spans="1:11" ht="30" x14ac:dyDescent="0.25">
      <c r="A23" s="204"/>
      <c r="B23" s="192"/>
      <c r="C23" s="192"/>
      <c r="D23" s="160"/>
      <c r="E23" s="193"/>
      <c r="F23" s="165" t="s">
        <v>147</v>
      </c>
      <c r="G23" s="160"/>
      <c r="H23" s="160"/>
      <c r="I23" s="191"/>
      <c r="J23" s="190" t="s">
        <v>149</v>
      </c>
    </row>
    <row r="24" spans="1:11" ht="30" x14ac:dyDescent="0.25">
      <c r="A24" s="204"/>
      <c r="B24" s="192"/>
      <c r="C24" s="192"/>
      <c r="D24" s="160"/>
      <c r="E24" s="193"/>
      <c r="F24" s="165" t="s">
        <v>150</v>
      </c>
      <c r="G24" s="160"/>
      <c r="H24" s="160"/>
      <c r="I24" s="191"/>
      <c r="J24" s="190" t="s">
        <v>151</v>
      </c>
    </row>
    <row r="25" spans="1:11" ht="30" x14ac:dyDescent="0.25">
      <c r="A25" s="204"/>
      <c r="B25" s="192"/>
      <c r="C25" s="192"/>
      <c r="D25" s="160"/>
      <c r="E25" s="193"/>
      <c r="F25" s="165" t="s">
        <v>152</v>
      </c>
      <c r="G25" s="160"/>
      <c r="H25" s="160"/>
      <c r="I25" s="191"/>
      <c r="J25" s="205" t="s">
        <v>153</v>
      </c>
    </row>
    <row r="26" spans="1:11" ht="30" x14ac:dyDescent="0.25">
      <c r="A26" s="204"/>
      <c r="B26" s="192"/>
      <c r="C26" s="192"/>
      <c r="D26" s="160"/>
      <c r="E26" s="193"/>
      <c r="F26" s="165" t="s">
        <v>154</v>
      </c>
      <c r="G26" s="160"/>
      <c r="H26" s="160"/>
      <c r="I26" s="191"/>
      <c r="J26" s="206"/>
    </row>
    <row r="27" spans="1:11" ht="30" x14ac:dyDescent="0.25">
      <c r="A27" s="204"/>
      <c r="B27" s="192"/>
      <c r="C27" s="192"/>
      <c r="D27" s="160"/>
      <c r="E27" s="193"/>
      <c r="F27" s="165" t="s">
        <v>155</v>
      </c>
      <c r="G27" s="160"/>
      <c r="H27" s="160"/>
      <c r="I27" s="191"/>
      <c r="J27" s="206"/>
    </row>
    <row r="28" spans="1:11" ht="30.75" thickBot="1" x14ac:dyDescent="0.3">
      <c r="A28" s="204"/>
      <c r="B28" s="192"/>
      <c r="C28" s="192"/>
      <c r="D28" s="160"/>
      <c r="E28" s="193"/>
      <c r="F28" s="161" t="s">
        <v>156</v>
      </c>
      <c r="G28" s="160"/>
      <c r="H28" s="160"/>
      <c r="I28" s="191"/>
      <c r="J28" s="206"/>
    </row>
    <row r="29" spans="1:11" ht="30" x14ac:dyDescent="0.25">
      <c r="A29" s="235" t="s">
        <v>157</v>
      </c>
      <c r="B29" s="203">
        <v>39917</v>
      </c>
      <c r="C29" s="203">
        <v>41852</v>
      </c>
      <c r="D29" s="167" t="s">
        <v>96</v>
      </c>
      <c r="E29" s="167" t="s">
        <v>132</v>
      </c>
      <c r="F29" s="211" t="s">
        <v>133</v>
      </c>
      <c r="G29" s="167" t="s">
        <v>158</v>
      </c>
      <c r="H29" s="211">
        <v>36</v>
      </c>
      <c r="I29" s="236" t="s">
        <v>159</v>
      </c>
      <c r="J29" s="223" t="s">
        <v>99</v>
      </c>
      <c r="K29" t="s">
        <v>100</v>
      </c>
    </row>
    <row r="30" spans="1:11" ht="30" x14ac:dyDescent="0.25">
      <c r="A30" s="237"/>
      <c r="B30" s="192"/>
      <c r="C30" s="192"/>
      <c r="D30" s="160"/>
      <c r="E30" s="193"/>
      <c r="F30" s="165" t="s">
        <v>138</v>
      </c>
      <c r="G30" s="160"/>
      <c r="H30" s="159">
        <v>60</v>
      </c>
      <c r="I30" s="201" t="s">
        <v>160</v>
      </c>
      <c r="J30" s="238" t="s">
        <v>98</v>
      </c>
    </row>
    <row r="31" spans="1:11" x14ac:dyDescent="0.25">
      <c r="A31" s="237"/>
      <c r="B31" s="192"/>
      <c r="C31" s="192"/>
      <c r="D31" s="160"/>
      <c r="E31" s="193"/>
      <c r="F31" s="165" t="s">
        <v>161</v>
      </c>
      <c r="G31" s="160"/>
      <c r="H31" s="160"/>
      <c r="I31" s="191"/>
      <c r="J31" s="238" t="s">
        <v>108</v>
      </c>
    </row>
    <row r="32" spans="1:11" x14ac:dyDescent="0.25">
      <c r="A32" s="237"/>
      <c r="B32" s="192"/>
      <c r="C32" s="192"/>
      <c r="D32" s="160"/>
      <c r="E32" s="193"/>
      <c r="F32" s="165" t="s">
        <v>162</v>
      </c>
      <c r="G32" s="160"/>
      <c r="H32" s="160"/>
      <c r="I32" s="191"/>
      <c r="J32" s="238" t="s">
        <v>107</v>
      </c>
    </row>
    <row r="33" spans="1:10" x14ac:dyDescent="0.25">
      <c r="A33" s="237"/>
      <c r="B33" s="192"/>
      <c r="C33" s="192"/>
      <c r="D33" s="160"/>
      <c r="E33" s="193"/>
      <c r="F33" s="165" t="s">
        <v>163</v>
      </c>
      <c r="G33" s="160"/>
      <c r="H33" s="160"/>
      <c r="I33" s="191"/>
      <c r="J33" s="238" t="s">
        <v>141</v>
      </c>
    </row>
    <row r="34" spans="1:10" ht="30" x14ac:dyDescent="0.25">
      <c r="A34" s="237"/>
      <c r="B34" s="192"/>
      <c r="C34" s="192"/>
      <c r="D34" s="160"/>
      <c r="E34" s="193"/>
      <c r="F34" s="165" t="s">
        <v>142</v>
      </c>
      <c r="G34" s="160"/>
      <c r="H34" s="160"/>
      <c r="I34" s="191"/>
      <c r="J34" s="238" t="s">
        <v>164</v>
      </c>
    </row>
    <row r="35" spans="1:10" ht="30" x14ac:dyDescent="0.25">
      <c r="A35" s="237"/>
      <c r="B35" s="192"/>
      <c r="C35" s="192"/>
      <c r="D35" s="160"/>
      <c r="E35" s="193"/>
      <c r="F35" s="165" t="s">
        <v>145</v>
      </c>
      <c r="G35" s="160"/>
      <c r="H35" s="160"/>
      <c r="I35" s="191"/>
      <c r="J35" s="238" t="s">
        <v>105</v>
      </c>
    </row>
    <row r="36" spans="1:10" x14ac:dyDescent="0.25">
      <c r="A36" s="237"/>
      <c r="B36" s="192"/>
      <c r="C36" s="192"/>
      <c r="D36" s="160"/>
      <c r="E36" s="193"/>
      <c r="F36" s="165" t="s">
        <v>165</v>
      </c>
      <c r="G36" s="160"/>
      <c r="H36" s="160"/>
      <c r="I36" s="191"/>
      <c r="J36" s="238" t="s">
        <v>166</v>
      </c>
    </row>
    <row r="37" spans="1:10" x14ac:dyDescent="0.25">
      <c r="A37" s="237"/>
      <c r="B37" s="192"/>
      <c r="C37" s="192"/>
      <c r="D37" s="160"/>
      <c r="E37" s="193"/>
      <c r="F37" s="165" t="s">
        <v>167</v>
      </c>
      <c r="G37" s="160"/>
      <c r="H37" s="160"/>
      <c r="I37" s="191"/>
      <c r="J37" s="238" t="s">
        <v>146</v>
      </c>
    </row>
    <row r="38" spans="1:10" x14ac:dyDescent="0.25">
      <c r="A38" s="237"/>
      <c r="B38" s="192"/>
      <c r="C38" s="192"/>
      <c r="D38" s="160"/>
      <c r="E38" s="193"/>
      <c r="F38" s="165" t="s">
        <v>168</v>
      </c>
      <c r="G38" s="160"/>
      <c r="H38" s="160"/>
      <c r="I38" s="191"/>
      <c r="J38" s="238" t="s">
        <v>148</v>
      </c>
    </row>
    <row r="39" spans="1:10" ht="30" x14ac:dyDescent="0.25">
      <c r="A39" s="237"/>
      <c r="B39" s="192"/>
      <c r="C39" s="192"/>
      <c r="D39" s="160"/>
      <c r="E39" s="193"/>
      <c r="F39" s="165" t="s">
        <v>150</v>
      </c>
      <c r="G39" s="160"/>
      <c r="H39" s="160"/>
      <c r="I39" s="191"/>
      <c r="J39" s="238" t="s">
        <v>169</v>
      </c>
    </row>
    <row r="40" spans="1:10" ht="30" x14ac:dyDescent="0.25">
      <c r="A40" s="237"/>
      <c r="B40" s="192"/>
      <c r="C40" s="192"/>
      <c r="D40" s="160"/>
      <c r="E40" s="193"/>
      <c r="F40" s="165" t="s">
        <v>154</v>
      </c>
      <c r="G40" s="160"/>
      <c r="H40" s="160"/>
      <c r="I40" s="191"/>
      <c r="J40" s="238" t="s">
        <v>149</v>
      </c>
    </row>
    <row r="41" spans="1:10" x14ac:dyDescent="0.25">
      <c r="A41" s="237"/>
      <c r="B41" s="192"/>
      <c r="C41" s="192"/>
      <c r="D41" s="160"/>
      <c r="E41" s="193"/>
      <c r="F41" s="165" t="s">
        <v>170</v>
      </c>
      <c r="G41" s="160"/>
      <c r="H41" s="160"/>
      <c r="I41" s="191"/>
      <c r="J41" s="239" t="s">
        <v>151</v>
      </c>
    </row>
    <row r="42" spans="1:10" x14ac:dyDescent="0.25">
      <c r="A42" s="237"/>
      <c r="B42" s="192"/>
      <c r="C42" s="192"/>
      <c r="D42" s="160"/>
      <c r="E42" s="193"/>
      <c r="F42" s="165" t="s">
        <v>171</v>
      </c>
      <c r="G42" s="160"/>
      <c r="H42" s="160"/>
      <c r="I42" s="191"/>
      <c r="J42" s="240"/>
    </row>
    <row r="43" spans="1:10" ht="30" x14ac:dyDescent="0.25">
      <c r="A43" s="237"/>
      <c r="B43" s="192"/>
      <c r="C43" s="192"/>
      <c r="D43" s="160"/>
      <c r="E43" s="193"/>
      <c r="F43" s="165" t="s">
        <v>172</v>
      </c>
      <c r="G43" s="160"/>
      <c r="H43" s="160"/>
      <c r="I43" s="191"/>
      <c r="J43" s="240"/>
    </row>
    <row r="44" spans="1:10" ht="30" x14ac:dyDescent="0.25">
      <c r="A44" s="237"/>
      <c r="B44" s="192"/>
      <c r="C44" s="192"/>
      <c r="D44" s="160"/>
      <c r="E44" s="193"/>
      <c r="F44" s="165" t="s">
        <v>173</v>
      </c>
      <c r="G44" s="160"/>
      <c r="H44" s="160"/>
      <c r="I44" s="191"/>
      <c r="J44" s="240"/>
    </row>
    <row r="45" spans="1:10" ht="30" x14ac:dyDescent="0.25">
      <c r="A45" s="237"/>
      <c r="B45" s="192"/>
      <c r="C45" s="192"/>
      <c r="D45" s="160"/>
      <c r="E45" s="193"/>
      <c r="F45" s="165" t="s">
        <v>174</v>
      </c>
      <c r="G45" s="160"/>
      <c r="H45" s="160"/>
      <c r="I45" s="191"/>
      <c r="J45" s="240"/>
    </row>
    <row r="46" spans="1:10" x14ac:dyDescent="0.25">
      <c r="A46" s="237"/>
      <c r="B46" s="192"/>
      <c r="C46" s="192"/>
      <c r="D46" s="160"/>
      <c r="E46" s="193"/>
      <c r="F46" s="165" t="s">
        <v>167</v>
      </c>
      <c r="G46" s="160"/>
      <c r="H46" s="160"/>
      <c r="I46" s="191"/>
      <c r="J46" s="240"/>
    </row>
    <row r="47" spans="1:10" ht="30.75" thickBot="1" x14ac:dyDescent="0.3">
      <c r="A47" s="241"/>
      <c r="B47" s="242"/>
      <c r="C47" s="242"/>
      <c r="D47" s="194"/>
      <c r="E47" s="202"/>
      <c r="F47" s="166" t="s">
        <v>175</v>
      </c>
      <c r="G47" s="194"/>
      <c r="H47" s="194"/>
      <c r="I47" s="227"/>
      <c r="J47" s="243"/>
    </row>
  </sheetData>
  <mergeCells count="44">
    <mergeCell ref="A5:A8"/>
    <mergeCell ref="A14:A28"/>
    <mergeCell ref="A29:A47"/>
    <mergeCell ref="G14:G28"/>
    <mergeCell ref="B1:C1"/>
    <mergeCell ref="G2:G4"/>
    <mergeCell ref="H6:H8"/>
    <mergeCell ref="F2:F4"/>
    <mergeCell ref="H2:H4"/>
    <mergeCell ref="I2:I4"/>
    <mergeCell ref="K2:K4"/>
    <mergeCell ref="B2:B4"/>
    <mergeCell ref="C2:C4"/>
    <mergeCell ref="B5:B8"/>
    <mergeCell ref="C5:C8"/>
    <mergeCell ref="D5:D8"/>
    <mergeCell ref="E5:E8"/>
    <mergeCell ref="I6:I8"/>
    <mergeCell ref="D2:D4"/>
    <mergeCell ref="E2:E4"/>
    <mergeCell ref="G5:G8"/>
    <mergeCell ref="G9:G12"/>
    <mergeCell ref="G29:G47"/>
    <mergeCell ref="H10:H12"/>
    <mergeCell ref="I10:I12"/>
    <mergeCell ref="H15:H28"/>
    <mergeCell ref="I15:I28"/>
    <mergeCell ref="J25:J28"/>
    <mergeCell ref="B29:B47"/>
    <mergeCell ref="C29:C47"/>
    <mergeCell ref="H30:H47"/>
    <mergeCell ref="I30:I47"/>
    <mergeCell ref="J41:J47"/>
    <mergeCell ref="D29:D47"/>
    <mergeCell ref="B14:B28"/>
    <mergeCell ref="B9:B12"/>
    <mergeCell ref="C9:C12"/>
    <mergeCell ref="D9:D12"/>
    <mergeCell ref="C14:C28"/>
    <mergeCell ref="D14:D28"/>
    <mergeCell ref="E14:E28"/>
    <mergeCell ref="E29:E47"/>
    <mergeCell ref="E9:E12"/>
    <mergeCell ref="A2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2"/>
  <sheetViews>
    <sheetView workbookViewId="0">
      <selection activeCell="D2" sqref="D2"/>
    </sheetView>
  </sheetViews>
  <sheetFormatPr defaultRowHeight="15" x14ac:dyDescent="0.25"/>
  <cols>
    <col min="1" max="1" width="49" style="168" bestFit="1" customWidth="1"/>
    <col min="2" max="2" width="29.42578125" style="168" customWidth="1"/>
    <col min="3" max="3" width="22" style="168" bestFit="1" customWidth="1"/>
    <col min="4" max="4" width="37.140625" style="168" customWidth="1"/>
    <col min="5" max="5" width="21.140625" style="168" customWidth="1"/>
    <col min="6" max="6" width="38" style="168" customWidth="1"/>
    <col min="7" max="7" width="36.5703125" style="63" customWidth="1"/>
  </cols>
  <sheetData>
    <row r="1" spans="1:7" ht="45.75" thickBot="1" x14ac:dyDescent="0.3">
      <c r="A1" s="246" t="s">
        <v>184</v>
      </c>
      <c r="B1" s="244" t="s">
        <v>185</v>
      </c>
      <c r="C1" s="245"/>
      <c r="D1" s="247" t="s">
        <v>186</v>
      </c>
      <c r="E1" s="248" t="s">
        <v>187</v>
      </c>
      <c r="F1" s="249" t="s">
        <v>189</v>
      </c>
    </row>
    <row r="2" spans="1:7" s="64" customFormat="1" x14ac:dyDescent="0.25">
      <c r="A2" s="173" t="s">
        <v>87</v>
      </c>
      <c r="B2" s="171">
        <f>Протокол!AY15</f>
        <v>2010</v>
      </c>
      <c r="C2" s="170" t="str">
        <f>Протокол!AE15</f>
        <v>31654-09</v>
      </c>
      <c r="D2" s="170"/>
      <c r="E2" s="170"/>
      <c r="F2" s="177"/>
      <c r="G2" s="65"/>
    </row>
    <row r="3" spans="1:7" s="64" customFormat="1" ht="30" x14ac:dyDescent="0.25">
      <c r="A3" s="174" t="s">
        <v>89</v>
      </c>
      <c r="B3" s="172" t="str">
        <f>Протокол!AE9</f>
        <v>Преобразователь давления измерительный</v>
      </c>
      <c r="C3" s="169"/>
      <c r="D3" s="169" t="str">
        <f>INDEX(Справочник!$A$2:$J$47,MATCH(Проверка!C2,Справочник!$A$2:$A$47,0),MATCH(Проверка!A3,Справочник!A1:J1,0))</f>
        <v>Преобразователь давления измерительный</v>
      </c>
      <c r="E3" s="169" t="str">
        <f>IF(ISNUMBER(SEARCH(B3,D3)),"+","-")</f>
        <v>+</v>
      </c>
      <c r="F3" s="178" t="str">
        <f>IF(E3="+"," ",G3)</f>
        <v xml:space="preserve"> </v>
      </c>
      <c r="G3" s="66" t="s">
        <v>180</v>
      </c>
    </row>
    <row r="4" spans="1:7" s="64" customFormat="1" x14ac:dyDescent="0.25">
      <c r="A4" s="174" t="s">
        <v>90</v>
      </c>
      <c r="B4" s="172" t="str">
        <f>Протокол!AE11</f>
        <v>АИР-10</v>
      </c>
      <c r="C4" s="169"/>
      <c r="D4" s="169" t="str">
        <f>INDEX(Справочник!$A$2:$J$47,MATCH(Проверка!C2,Справочник!$A$2:$A$47,0),MATCH(Проверка!A4,Справочник!A1:J1,0))</f>
        <v>АИР-10</v>
      </c>
      <c r="E4" s="169" t="str">
        <f>IF(ISNUMBER(SEARCH(B4,D4)),"+","-")</f>
        <v>+</v>
      </c>
      <c r="F4" s="178" t="str">
        <f>IF(E4="+"," ",G4)</f>
        <v xml:space="preserve"> </v>
      </c>
      <c r="G4" s="66" t="s">
        <v>181</v>
      </c>
    </row>
    <row r="5" spans="1:7" s="64" customFormat="1" x14ac:dyDescent="0.25">
      <c r="A5" s="174" t="s">
        <v>91</v>
      </c>
      <c r="B5" s="172" t="str">
        <f>Протокол!AE13</f>
        <v>АИР-10A</v>
      </c>
      <c r="C5" s="169"/>
      <c r="D5" s="169" t="str">
        <f>INDEX(Справочник!$A$2:$J$47,MATCH(Проверка!C2,Справочник!$A$2:$A$47,0),MATCH(Проверка!A5,Справочник!A1:J1,0))</f>
        <v>АИР-10/М1-ДА</v>
      </c>
      <c r="E5" s="169" t="str">
        <f>IF(ISNUMBER(SEARCH(B5,D5)),"+","-")</f>
        <v>-</v>
      </c>
      <c r="F5" s="178" t="str">
        <f>IF(E5="+"," ",G5)</f>
        <v>Неверно указана модификация</v>
      </c>
      <c r="G5" s="66" t="s">
        <v>182</v>
      </c>
    </row>
    <row r="6" spans="1:7" s="64" customFormat="1" ht="57.75" customHeight="1" x14ac:dyDescent="0.25">
      <c r="A6" s="174" t="s">
        <v>92</v>
      </c>
      <c r="B6" s="172" t="str">
        <f>Протокол!AE25</f>
        <v>НКГЖ.406233.005 РЭ</v>
      </c>
      <c r="C6" s="169"/>
      <c r="D6" s="169" t="str">
        <f>INDEX(Справочник!$A$2:$J$47,MATCH(Проверка!C2,Справочник!$A$2:$A$47,0),MATCH(Проверка!A6,Справочник!A1:J1,0))</f>
        <v>в соответствии с разделом "Методика поверки" руководства по эксплуатации НКГЖ.406233.005 РЭ, НКГЖ.406233.018 РЭ,НКГЖ.406233.024 РЭ, НКГЖ.406233.031 РЭ, НКГЖ.406233.037 РЭ соглас.ГЦИ СИ ФГУП "ВНИИФТРИ" 11.04.2009 г.</v>
      </c>
      <c r="E6" s="169" t="str">
        <f>IF(ISNUMBER(SEARCH(B6,D6)),"+","-")</f>
        <v>+</v>
      </c>
      <c r="F6" s="178" t="str">
        <f>IF(E6="+"," ",G6)</f>
        <v xml:space="preserve"> </v>
      </c>
      <c r="G6" s="66" t="s">
        <v>183</v>
      </c>
    </row>
    <row r="7" spans="1:7" s="64" customFormat="1" x14ac:dyDescent="0.25">
      <c r="A7" s="175" t="s">
        <v>176</v>
      </c>
      <c r="B7" s="172"/>
      <c r="C7" s="169"/>
      <c r="D7" s="169"/>
      <c r="E7" s="169"/>
      <c r="F7" s="179"/>
      <c r="G7" s="65"/>
    </row>
    <row r="8" spans="1:7" s="64" customFormat="1" x14ac:dyDescent="0.25">
      <c r="A8" s="175" t="s">
        <v>177</v>
      </c>
      <c r="B8" s="172"/>
      <c r="C8" s="169"/>
      <c r="D8" s="169"/>
      <c r="E8" s="169"/>
      <c r="F8" s="179"/>
      <c r="G8" s="65"/>
    </row>
    <row r="9" spans="1:7" s="64" customFormat="1" ht="15.75" thickBot="1" x14ac:dyDescent="0.3">
      <c r="A9" s="176" t="s">
        <v>178</v>
      </c>
      <c r="B9" s="180"/>
      <c r="C9" s="181"/>
      <c r="D9" s="181"/>
      <c r="E9" s="181"/>
      <c r="F9" s="182"/>
      <c r="G9" s="65"/>
    </row>
    <row r="11" spans="1:7" x14ac:dyDescent="0.25">
      <c r="F11" s="168" t="str">
        <f>CONCATENATE(F3,"; ",F4,"; ",F5,"; ",F6)</f>
        <v xml:space="preserve"> ;  ; Неверно указана модификация;  </v>
      </c>
    </row>
    <row r="92" spans="16:16" x14ac:dyDescent="0.25">
      <c r="P92" t="str">
        <f>IF("+"=4," ",CONCATENATE("Проверка!Проверка!G3; ",""))</f>
        <v xml:space="preserve">Проверка!Проверка!G3; </v>
      </c>
    </row>
  </sheetData>
  <mergeCells count="1">
    <mergeCell ref="B1:C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Справочник</vt:lpstr>
      <vt:lpstr>Проверка</vt:lpstr>
      <vt:lpstr>Протокол!Область_печати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2022-08-17T05:36:44Z</dcterms:modified>
</cp:coreProperties>
</file>