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3176" activeTab="0"/>
  </bookViews>
  <sheets>
    <sheet name="Калькулятор сделки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<sst xmlns="http://schemas.openxmlformats.org/spreadsheetml/2006/main" count="22" uniqueCount="21">
  <si>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Прибыль</t>
  </si>
  <si>
    <t>Наценка %</t>
  </si>
  <si>
    <t>Цена без налога</t>
  </si>
  <si>
    <t>Сумма закупа без налога</t>
  </si>
  <si>
    <t>Прибыль после вывода в наличку</t>
  </si>
  <si>
    <t>Оплата с НДС и без НДС</t>
  </si>
  <si>
    <t>налог %
20 - с НДС, 
0 - остальные</t>
  </si>
  <si>
    <t>Оплата налом
исполнителю 
0 - безнал, 10 - нал</t>
  </si>
  <si>
    <t>Цена закупа</t>
  </si>
  <si>
    <t>↘</t>
  </si>
  <si>
    <t>↗</t>
  </si>
  <si>
    <t>→</t>
  </si>
  <si>
    <t>Сумма продажи</t>
  </si>
  <si>
    <t>1. Себест. экспедитора получение</t>
  </si>
  <si>
    <t>2. Себестоимость перевозчика</t>
  </si>
  <si>
    <t>3. Себест. экспедитора выдача</t>
  </si>
  <si>
    <t>Сверяюсь с калькулятором:</t>
  </si>
  <si>
    <t>https://planetcalc.ru/3231/</t>
  </si>
  <si>
    <t>Сумма за вывод для оплаты налом.</t>
  </si>
  <si>
    <t>И в нём сумма прибыли больше, чем у меня тут. Причём чем больше сумма сделки, тем больше разница в прибыли, в большую сторону.</t>
  </si>
  <si>
    <t>Заполняем только белые ячейки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</si>
</sst>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9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5" borderId="10" xfId="0" applyNumberFormat="1" applyFill="1" applyBorder="1" applyAlignment="1">
      <alignment horizontal="center" vertical="center"/>
    </xf>
    <xf numFmtId="0" fontId="30" fillId="7" borderId="10" xfId="0" applyFont="1" applyFill="1" applyBorder="1" applyAlignment="1">
      <alignment horizontal="center" vertical="center" wrapText="1"/>
    </xf>
    <xf numFmtId="9" fontId="0" fillId="0" borderId="10" xfId="0" applyNumberFormat="1" applyFill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/>
    </xf>
    <xf numFmtId="2" fontId="40" fillId="5" borderId="11" xfId="0" applyNumberFormat="1" applyFont="1" applyFill="1" applyBorder="1" applyAlignment="1">
      <alignment horizontal="center"/>
    </xf>
    <xf numFmtId="0" fontId="30" fillId="2" borderId="10" xfId="0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5" borderId="10" xfId="0" applyNumberFormat="1" applyFill="1" applyBorder="1" applyAlignment="1">
      <alignment horizontal="center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7" borderId="0" xfId="0" applyFont="1" applyFill="1" applyBorder="1" applyAlignment="1">
      <alignment horizontal="center" vertical="center" wrapText="1"/>
    </xf>
    <xf numFmtId="0" fontId="26" fillId="7" borderId="0" xfId="42" applyFill="1" applyBorder="1" applyAlignment="1">
      <alignment horizontal="center" vertical="center" wrapText="1"/>
    </xf>
    <xf numFmtId="2" fontId="0" fillId="5" borderId="11" xfId="0" applyNumberFormat="1" applyFont="1" applyFill="1" applyBorder="1" applyAlignment="1">
      <alignment horizontal="center" vertical="center"/>
    </xf>
    <xf numFmtId="2" fontId="0" fillId="5" borderId="12" xfId="0" applyNumberFormat="1" applyFont="1" applyFill="1" applyBorder="1" applyAlignment="1">
      <alignment horizontal="center" vertical="center"/>
    </xf>
    <xf numFmtId="2" fontId="0" fillId="5" borderId="13" xfId="0" applyNumberFormat="1" applyFont="1" applyFill="1" applyBorder="1" applyAlignment="1">
      <alignment horizontal="center" vertical="center"/>
    </xf>
    <xf numFmtId="10" fontId="30" fillId="9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/>
    </xf>
    <xf numFmtId="2" fontId="30" fillId="9" borderId="10" xfId="0" applyNumberFormat="1" applyFont="1" applyFill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lanetcalc.ru/3231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5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2.7109375" style="0" customWidth="1"/>
    <col min="2" max="2" width="33.7109375" style="0" customWidth="1"/>
    <col min="3" max="3" width="11.28125" style="0" customWidth="1"/>
    <col min="4" max="4" width="14.7109375" style="0" customWidth="1"/>
    <col min="5" max="5" width="12.28125" style="0" customWidth="1"/>
    <col min="6" max="6" width="17.57421875" style="1" bestFit="1" customWidth="1"/>
    <col min="7" max="7" width="14.28125" style="0" bestFit="1" customWidth="1"/>
  </cols>
  <sheetData>
    <row r="1" spans="3:6" ht="14.25">
      <c r="C1" s="13" t="s">
        <v>10</v>
      </c>
      <c r="D1" s="14" t="s">
        <v>11</v>
      </c>
      <c r="E1" s="14" t="s">
        <v>11</v>
      </c>
      <c r="F1" s="15" t="s">
        <v>9</v>
      </c>
    </row>
    <row r="2" spans="2:7" s="11" customFormat="1" ht="42.75" customHeight="1">
      <c r="B2" s="10" t="s">
        <v>5</v>
      </c>
      <c r="C2" s="9" t="s">
        <v>8</v>
      </c>
      <c r="D2" s="9" t="s">
        <v>6</v>
      </c>
      <c r="E2" s="9" t="s">
        <v>2</v>
      </c>
      <c r="F2" s="9" t="s">
        <v>7</v>
      </c>
      <c r="G2" s="9" t="s">
        <v>18</v>
      </c>
    </row>
    <row r="3" spans="2:7" ht="14.25">
      <c r="B3" s="5" t="s">
        <v>13</v>
      </c>
      <c r="C3" s="3">
        <v>10000</v>
      </c>
      <c r="D3" s="6">
        <v>0</v>
      </c>
      <c r="E3" s="4">
        <f>IF(D3=0%,C3,C3/1.2)</f>
        <v>10000</v>
      </c>
      <c r="F3" s="2">
        <v>0.1</v>
      </c>
      <c r="G3" s="12">
        <f>C3-(C3-C3*F3)</f>
        <v>1000</v>
      </c>
    </row>
    <row r="4" spans="2:7" ht="14.25">
      <c r="B4" s="5" t="s">
        <v>14</v>
      </c>
      <c r="C4" s="3">
        <v>20000</v>
      </c>
      <c r="D4" s="6">
        <v>0.2</v>
      </c>
      <c r="E4" s="4">
        <f>IF(D4=0%,C4,C4/1.2)</f>
        <v>16666.666666666668</v>
      </c>
      <c r="F4" s="2">
        <v>0</v>
      </c>
      <c r="G4" s="12">
        <f>C4-(C4-C4*F4)</f>
        <v>0</v>
      </c>
    </row>
    <row r="5" spans="2:7" ht="14.25">
      <c r="B5" s="5" t="s">
        <v>15</v>
      </c>
      <c r="C5" s="3">
        <v>2000</v>
      </c>
      <c r="D5" s="6">
        <v>0</v>
      </c>
      <c r="E5" s="4">
        <f>IF(D5=0%,C5,C5/1.2)</f>
        <v>2000</v>
      </c>
      <c r="F5" s="2">
        <v>0.1</v>
      </c>
      <c r="G5" s="12">
        <f>C5-(C5-C5*F5)</f>
        <v>200</v>
      </c>
    </row>
    <row r="6" spans="2:5" ht="14.25">
      <c r="B6" s="5" t="s">
        <v>3</v>
      </c>
      <c r="C6" s="18">
        <f>E3+E4+E5</f>
        <v>28666.666666666668</v>
      </c>
      <c r="D6" s="19"/>
      <c r="E6" s="20"/>
    </row>
    <row r="7" spans="2:5" ht="14.25">
      <c r="B7" s="5" t="s">
        <v>1</v>
      </c>
      <c r="C7" s="21">
        <f>(100%/C6)*C9</f>
        <v>0.2441860465116279</v>
      </c>
      <c r="D7" s="21"/>
      <c r="E7" s="21"/>
    </row>
    <row r="8" spans="2:5" ht="15">
      <c r="B8" s="5" t="s">
        <v>12</v>
      </c>
      <c r="C8" s="8">
        <f>(C6+C9)*(100%+26%)</f>
        <v>44940.00000000001</v>
      </c>
      <c r="D8" s="7">
        <v>0.2</v>
      </c>
      <c r="E8" s="4">
        <f>IF(D8=0%,C8,C8/1.2)</f>
        <v>37450.00000000001</v>
      </c>
    </row>
    <row r="9" spans="2:8" ht="14.25">
      <c r="B9" s="5" t="s">
        <v>0</v>
      </c>
      <c r="C9" s="22">
        <v>7000</v>
      </c>
      <c r="D9" s="22"/>
      <c r="E9" s="22"/>
      <c r="F9" s="24" t="s">
        <v>20</v>
      </c>
      <c r="G9" s="25"/>
      <c r="H9" s="25"/>
    </row>
    <row r="10" spans="2:5" ht="14.25">
      <c r="B10" s="5" t="s">
        <v>4</v>
      </c>
      <c r="C10" s="23">
        <f>(C9-C9*10%)-G3-G4-G5</f>
        <v>5100</v>
      </c>
      <c r="D10" s="23"/>
      <c r="E10" s="23"/>
    </row>
    <row r="12" ht="14.25">
      <c r="B12" s="16" t="s">
        <v>16</v>
      </c>
    </row>
    <row r="13" ht="14.25">
      <c r="B13" s="17" t="s">
        <v>17</v>
      </c>
    </row>
    <row r="15" ht="14.25">
      <c r="B15" t="s">
        <v>19</v>
      </c>
    </row>
  </sheetData>
  <sheetProtection/>
  <mergeCells count="5">
    <mergeCell ref="C6:E6"/>
    <mergeCell ref="C7:E7"/>
    <mergeCell ref="C9:E9"/>
    <mergeCell ref="C10:E10"/>
    <mergeCell ref="F9:H9"/>
  </mergeCells>
  <hyperlinks>
    <hyperlink ref="B13" r:id="rId1" display="https://planetcalc.ru/3231/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Антон Степанько</cp:lastModifiedBy>
  <dcterms:created xsi:type="dcterms:W3CDTF">2015-06-05T18:19:34Z</dcterms:created>
  <dcterms:modified xsi:type="dcterms:W3CDTF">2022-08-04T01:10:08Z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