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Состав" sheetId="2" r:id="rId1"/>
    <sheet name="Параметры" sheetId="1" r:id="rId2"/>
  </sheets>
  <definedNames>
    <definedName name="_xlnm._FilterDatabase" localSheetId="0" hidden="1">Состав!#REF!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" i="1"/>
  <c r="AB19"/>
  <c r="AB18"/>
  <c r="AB17"/>
  <c r="AB16"/>
  <c r="AB15"/>
  <c r="AB14"/>
  <c r="AB13"/>
  <c r="AB12"/>
  <c r="AB11"/>
  <c r="AB10"/>
  <c r="AB9"/>
  <c r="AB8"/>
  <c r="AB7"/>
  <c r="AB6"/>
  <c r="AB5"/>
  <c r="AB4"/>
  <c r="AB3"/>
  <c r="AB2"/>
  <c r="AB21"/>
  <c r="Y13"/>
  <c r="Y4"/>
  <c r="X4"/>
  <c r="X11"/>
  <c r="R15"/>
  <c r="R14"/>
  <c r="R13"/>
  <c r="R12"/>
  <c r="R11"/>
  <c r="R10"/>
  <c r="R9"/>
  <c r="R8"/>
  <c r="R7"/>
  <c r="R6"/>
  <c r="R5"/>
  <c r="R4"/>
  <c r="R3"/>
  <c r="R2"/>
  <c r="R21"/>
  <c r="R19"/>
  <c r="R18"/>
  <c r="R16"/>
  <c r="C21"/>
  <c r="C20"/>
  <c r="R20" s="1"/>
  <c r="C19"/>
  <c r="C18"/>
  <c r="C17"/>
  <c r="R17" s="1"/>
  <c r="C16"/>
  <c r="C15"/>
  <c r="C14"/>
  <c r="C13"/>
  <c r="C12"/>
  <c r="C11"/>
  <c r="C10"/>
  <c r="C9"/>
  <c r="C8"/>
  <c r="C7"/>
  <c r="C6"/>
  <c r="C5"/>
  <c r="C4"/>
  <c r="C3"/>
  <c r="C2"/>
  <c r="W15"/>
  <c r="V3"/>
  <c r="U7"/>
  <c r="T21"/>
  <c r="T19"/>
  <c r="T18"/>
  <c r="T17"/>
  <c r="T15"/>
  <c r="T14"/>
  <c r="T13"/>
  <c r="T10"/>
  <c r="T9"/>
  <c r="T7"/>
  <c r="T6"/>
  <c r="T3"/>
  <c r="T2"/>
  <c r="E21"/>
  <c r="S21" s="1"/>
  <c r="E20"/>
  <c r="S20" s="1"/>
  <c r="E19"/>
  <c r="S19" s="1"/>
  <c r="E18"/>
  <c r="S18" s="1"/>
  <c r="E17"/>
  <c r="S17" s="1"/>
  <c r="E16"/>
  <c r="S16" s="1"/>
  <c r="E15"/>
  <c r="S15" s="1"/>
  <c r="E14"/>
  <c r="S14" s="1"/>
  <c r="E13"/>
  <c r="S13" s="1"/>
  <c r="E12"/>
  <c r="S12" s="1"/>
  <c r="E11"/>
  <c r="S11" s="1"/>
  <c r="E10"/>
  <c r="S10" s="1"/>
  <c r="E9"/>
  <c r="S9" s="1"/>
  <c r="X9" s="1"/>
  <c r="E8"/>
  <c r="S8" s="1"/>
  <c r="X8" s="1"/>
  <c r="E7"/>
  <c r="S7" s="1"/>
  <c r="E6"/>
  <c r="S6" s="1"/>
  <c r="E5"/>
  <c r="S5" s="1"/>
  <c r="X5" s="1"/>
  <c r="E4"/>
  <c r="S4" s="1"/>
  <c r="E3"/>
  <c r="S3" s="1"/>
  <c r="E2"/>
  <c r="S2" s="1"/>
  <c r="M21"/>
  <c r="W21" s="1"/>
  <c r="M20"/>
  <c r="W20" s="1"/>
  <c r="M19"/>
  <c r="W19" s="1"/>
  <c r="M18"/>
  <c r="W18" s="1"/>
  <c r="M17"/>
  <c r="W17" s="1"/>
  <c r="M16"/>
  <c r="W16" s="1"/>
  <c r="M15"/>
  <c r="M14"/>
  <c r="W14" s="1"/>
  <c r="M13"/>
  <c r="W13" s="1"/>
  <c r="M12"/>
  <c r="W12" s="1"/>
  <c r="M11"/>
  <c r="W11" s="1"/>
  <c r="M10"/>
  <c r="W10" s="1"/>
  <c r="M9"/>
  <c r="W9" s="1"/>
  <c r="M8"/>
  <c r="W8" s="1"/>
  <c r="M7"/>
  <c r="W7" s="1"/>
  <c r="M6"/>
  <c r="W6" s="1"/>
  <c r="X6" s="1"/>
  <c r="M5"/>
  <c r="W5" s="1"/>
  <c r="M4"/>
  <c r="W4" s="1"/>
  <c r="M3"/>
  <c r="W3" s="1"/>
  <c r="M2"/>
  <c r="W2" s="1"/>
  <c r="K21"/>
  <c r="V21" s="1"/>
  <c r="K20"/>
  <c r="V20" s="1"/>
  <c r="K19"/>
  <c r="V19" s="1"/>
  <c r="K18"/>
  <c r="V18" s="1"/>
  <c r="K17"/>
  <c r="V17" s="1"/>
  <c r="K16"/>
  <c r="V16" s="1"/>
  <c r="K15"/>
  <c r="V15" s="1"/>
  <c r="K14"/>
  <c r="V14" s="1"/>
  <c r="K13"/>
  <c r="V13" s="1"/>
  <c r="K12"/>
  <c r="V12" s="1"/>
  <c r="K11"/>
  <c r="V11" s="1"/>
  <c r="K10"/>
  <c r="V10" s="1"/>
  <c r="K9"/>
  <c r="V9" s="1"/>
  <c r="K8"/>
  <c r="V8" s="1"/>
  <c r="K7"/>
  <c r="V7" s="1"/>
  <c r="K6"/>
  <c r="V6" s="1"/>
  <c r="K5"/>
  <c r="V5" s="1"/>
  <c r="K4"/>
  <c r="V4" s="1"/>
  <c r="K3"/>
  <c r="K2"/>
  <c r="V2" s="1"/>
  <c r="I21"/>
  <c r="U21" s="1"/>
  <c r="I20"/>
  <c r="U20" s="1"/>
  <c r="I19"/>
  <c r="U19" s="1"/>
  <c r="I18"/>
  <c r="U18" s="1"/>
  <c r="I17"/>
  <c r="U17" s="1"/>
  <c r="I16"/>
  <c r="U16" s="1"/>
  <c r="I15"/>
  <c r="U15" s="1"/>
  <c r="I14"/>
  <c r="U14" s="1"/>
  <c r="I13"/>
  <c r="U13" s="1"/>
  <c r="I12"/>
  <c r="U12" s="1"/>
  <c r="I11"/>
  <c r="U11" s="1"/>
  <c r="I10"/>
  <c r="U10" s="1"/>
  <c r="I9"/>
  <c r="U9" s="1"/>
  <c r="I8"/>
  <c r="U8" s="1"/>
  <c r="I7"/>
  <c r="I6"/>
  <c r="U6" s="1"/>
  <c r="I5"/>
  <c r="U5" s="1"/>
  <c r="I4"/>
  <c r="U4" s="1"/>
  <c r="I3"/>
  <c r="U3" s="1"/>
  <c r="I2"/>
  <c r="U2" s="1"/>
  <c r="G21"/>
  <c r="G20"/>
  <c r="T20" s="1"/>
  <c r="G19"/>
  <c r="G18"/>
  <c r="G17"/>
  <c r="G16"/>
  <c r="T16" s="1"/>
  <c r="G15"/>
  <c r="G14"/>
  <c r="G13"/>
  <c r="G12"/>
  <c r="T12" s="1"/>
  <c r="G11"/>
  <c r="T11" s="1"/>
  <c r="G10"/>
  <c r="G9"/>
  <c r="G8"/>
  <c r="T8" s="1"/>
  <c r="G7"/>
  <c r="G6"/>
  <c r="G5"/>
  <c r="T5" s="1"/>
  <c r="G4"/>
  <c r="T4" s="1"/>
  <c r="G3"/>
  <c r="G2"/>
  <c r="AC21"/>
  <c r="AC3"/>
  <c r="Z3"/>
  <c r="Q20"/>
  <c r="Y6" l="1"/>
  <c r="Y8"/>
  <c r="Y11"/>
  <c r="Y5"/>
  <c r="Y9"/>
  <c r="X10"/>
  <c r="Y10" s="1"/>
  <c r="X7"/>
  <c r="Y7" s="1"/>
  <c r="X20"/>
  <c r="Y20" s="1"/>
  <c r="AC4"/>
  <c r="Z4"/>
  <c r="Z5" s="1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Q13"/>
  <c r="Q12"/>
  <c r="Q11"/>
  <c r="Q10"/>
  <c r="Q9"/>
  <c r="Q8"/>
  <c r="Q7"/>
  <c r="Q6"/>
  <c r="Q5"/>
  <c r="Q4"/>
  <c r="Q19"/>
  <c r="Q18"/>
  <c r="Q17"/>
  <c r="Q16"/>
  <c r="Q15"/>
  <c r="Q14"/>
  <c r="Q21"/>
  <c r="X3"/>
  <c r="Y3" s="1"/>
  <c r="AA3"/>
  <c r="Q3"/>
  <c r="X2"/>
  <c r="Y2" s="1"/>
  <c r="AA2"/>
  <c r="Q2"/>
  <c r="AA16" l="1"/>
  <c r="AA17"/>
  <c r="AA13"/>
  <c r="AA14"/>
  <c r="AA18"/>
  <c r="AA10"/>
  <c r="AA12"/>
  <c r="X21"/>
  <c r="Y21" s="1"/>
  <c r="X12"/>
  <c r="Y12" s="1"/>
  <c r="AA21"/>
  <c r="AC5"/>
  <c r="AA20"/>
  <c r="AA4"/>
  <c r="AA5"/>
  <c r="AA11"/>
  <c r="AA7"/>
  <c r="AA8"/>
  <c r="AA9"/>
  <c r="AA19"/>
  <c r="AA15"/>
  <c r="AA6"/>
  <c r="AC6" l="1"/>
  <c r="AC7" l="1"/>
  <c r="AC8" l="1"/>
  <c r="AC9" l="1"/>
  <c r="AC10" l="1"/>
  <c r="AC11" l="1"/>
  <c r="AC13" l="1"/>
  <c r="X13" s="1"/>
  <c r="AC14" l="1"/>
  <c r="X14" s="1"/>
  <c r="Y14" s="1"/>
  <c r="AC15" l="1"/>
  <c r="X15" s="1"/>
  <c r="Y15" s="1"/>
  <c r="AC16" l="1"/>
  <c r="X16" s="1"/>
  <c r="Y16" s="1"/>
  <c r="AC17" l="1"/>
  <c r="X17" s="1"/>
  <c r="Y17" s="1"/>
  <c r="AC18" l="1"/>
  <c r="X18" s="1"/>
  <c r="Y18" s="1"/>
  <c r="AC19" l="1"/>
  <c r="X19" s="1"/>
  <c r="Y19" s="1"/>
</calcChain>
</file>

<file path=xl/sharedStrings.xml><?xml version="1.0" encoding="utf-8"?>
<sst xmlns="http://schemas.openxmlformats.org/spreadsheetml/2006/main" count="97" uniqueCount="66">
  <si>
    <t>Имя</t>
  </si>
  <si>
    <t>НП</t>
  </si>
  <si>
    <t>ЗШ</t>
  </si>
  <si>
    <t>РА</t>
  </si>
  <si>
    <t>Вын</t>
  </si>
  <si>
    <t>Чт</t>
  </si>
  <si>
    <t>Пр</t>
  </si>
  <si>
    <t>ЭФ</t>
  </si>
  <si>
    <t>Здоровье</t>
  </si>
  <si>
    <t>Нападение</t>
  </si>
  <si>
    <t>Защита</t>
  </si>
  <si>
    <t>Разыгрывание</t>
  </si>
  <si>
    <t>Выностливость</t>
  </si>
  <si>
    <t>Чтение</t>
  </si>
  <si>
    <t>Прессинг</t>
  </si>
  <si>
    <t>Эффективность</t>
  </si>
  <si>
    <t>H.Elliott</t>
  </si>
  <si>
    <t>TemirlanKGZ</t>
  </si>
  <si>
    <t>Tobu</t>
  </si>
  <si>
    <t>Antip</t>
  </si>
  <si>
    <t>Никита1313</t>
  </si>
  <si>
    <t>Spartakelets</t>
  </si>
  <si>
    <t>Samuel Tashinni</t>
  </si>
  <si>
    <t>Дед Мороz</t>
  </si>
  <si>
    <t>Samozvanec</t>
  </si>
  <si>
    <t>Serj Wolff 4</t>
  </si>
  <si>
    <t>Александр Ефременков</t>
  </si>
  <si>
    <t>Sonopal</t>
  </si>
  <si>
    <t>Ze Dmitri</t>
  </si>
  <si>
    <t>Askela</t>
  </si>
  <si>
    <t>Silmirion</t>
  </si>
  <si>
    <t>Бурый Медведь</t>
  </si>
  <si>
    <t>Aleks Teresh</t>
  </si>
  <si>
    <t>Dihanie</t>
  </si>
  <si>
    <t>Инглар Мар</t>
  </si>
  <si>
    <t>Diana</t>
  </si>
  <si>
    <t>ГК</t>
  </si>
  <si>
    <t>ОП</t>
  </si>
  <si>
    <t>ЦП</t>
  </si>
  <si>
    <t>ЦЗ</t>
  </si>
  <si>
    <t>Наме</t>
  </si>
  <si>
    <t>Полезность 1 тайм</t>
  </si>
  <si>
    <t>Полезность 2 тайм</t>
  </si>
  <si>
    <t>Выностливость Лиги</t>
  </si>
  <si>
    <t>Выностливость на матч</t>
  </si>
  <si>
    <t>Линия зеркальная</t>
  </si>
  <si>
    <t>Дневной бонус</t>
  </si>
  <si>
    <t>Бонус вещей ВН</t>
  </si>
  <si>
    <t>Бонус вещей ПР</t>
  </si>
  <si>
    <t>Бонус вещей ЭФ</t>
  </si>
  <si>
    <t>Бонус вещей Ра</t>
  </si>
  <si>
    <t>Бонус вещей ЗЩ</t>
  </si>
  <si>
    <t>Бонус вещей ЧТ</t>
  </si>
  <si>
    <t>ЭФ 2</t>
  </si>
  <si>
    <t>Пр2</t>
  </si>
  <si>
    <t>ЧТ2</t>
  </si>
  <si>
    <t>ВН2</t>
  </si>
  <si>
    <t>РА2</t>
  </si>
  <si>
    <t>ЗШ2</t>
  </si>
  <si>
    <t>Падение выностливости</t>
  </si>
  <si>
    <t>Составл ТОП</t>
  </si>
  <si>
    <t>Состав Оптимальный</t>
  </si>
  <si>
    <t>Состав Минимум</t>
  </si>
  <si>
    <t>Выше 50%</t>
  </si>
  <si>
    <t>Не выше 50%</t>
  </si>
  <si>
    <t>&lt; 70%              &gt; 20%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</si>
</sst>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3" borderId="1" xfId="1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0" xfId="1" applyFont="1"/>
    <xf numFmtId="0" fontId="0" fillId="0" borderId="0" xfId="0" applyFill="1" applyBorder="1" applyAlignment="1">
      <alignment horizontal="center" vertical="center" wrapText="1"/>
    </xf>
    <xf numFmtId="9" fontId="0" fillId="0" borderId="1" xfId="1" applyFont="1" applyBorder="1"/>
  </cellXfs>
  <cellStyles count="2">
    <cellStyle name="Обычный" xfId="0" builtinId="0"/>
    <cellStyle name="Процентный" xfId="1" builtinId="5"/>
  </cellStyles>
  <dxfs count="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Таблица6" displayName="Таблица6" ref="P1:P1048576" totalsRowShown="0" headerRowDxfId="2" headerRowBorderDxfId="1" tableBorderDxfId="0">
  <tableColumns count="1">
    <tableColumn id="1" name="Им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3" sqref="A3"/>
    </sheetView>
  </sheetViews>
  <sheetFormatPr defaultRowHeight="15"/>
  <cols>
    <col min="1" max="1" width="13.42578125" customWidth="1"/>
    <col min="5" max="5" width="18.5703125" customWidth="1"/>
    <col min="6" max="6" width="12" customWidth="1"/>
    <col min="9" max="9" width="15.7109375" customWidth="1"/>
  </cols>
  <sheetData>
    <row r="1" spans="1:10" ht="78" customHeight="1">
      <c r="A1" s="9" t="s">
        <v>60</v>
      </c>
      <c r="B1" s="9" t="s">
        <v>63</v>
      </c>
      <c r="C1" s="9"/>
      <c r="D1" s="9"/>
      <c r="E1" s="9" t="s">
        <v>61</v>
      </c>
      <c r="F1" s="9" t="s">
        <v>65</v>
      </c>
      <c r="G1" s="9"/>
      <c r="H1" s="9"/>
      <c r="I1" s="9" t="s">
        <v>62</v>
      </c>
      <c r="J1" s="9" t="s">
        <v>64</v>
      </c>
    </row>
    <row r="2" spans="1:10">
      <c r="A2" t="s">
        <v>36</v>
      </c>
      <c r="E2" t="s">
        <v>36</v>
      </c>
      <c r="I2" t="s">
        <v>36</v>
      </c>
    </row>
    <row r="3" spans="1:10">
      <c r="B3" s="15">
        <v>0.5</v>
      </c>
    </row>
    <row r="4" spans="1:10">
      <c r="A4" t="s">
        <v>39</v>
      </c>
      <c r="E4" t="s">
        <v>39</v>
      </c>
      <c r="I4" t="s">
        <v>39</v>
      </c>
    </row>
    <row r="8" spans="1:10">
      <c r="A8" t="s">
        <v>37</v>
      </c>
      <c r="E8" t="s">
        <v>37</v>
      </c>
      <c r="I8" t="s">
        <v>37</v>
      </c>
    </row>
    <row r="10" spans="1:10">
      <c r="A10" t="s">
        <v>38</v>
      </c>
      <c r="E10" t="s">
        <v>38</v>
      </c>
      <c r="I10" t="s">
        <v>38</v>
      </c>
    </row>
    <row r="16" spans="1:10">
      <c r="A16" t="s">
        <v>1</v>
      </c>
      <c r="E16" t="s">
        <v>1</v>
      </c>
      <c r="I16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2"/>
  <sheetViews>
    <sheetView tabSelected="1" topLeftCell="O4" zoomScale="130" zoomScaleNormal="130" workbookViewId="0">
      <selection activeCell="Y12" sqref="Y12"/>
    </sheetView>
  </sheetViews>
  <sheetFormatPr defaultRowHeight="15"/>
  <cols>
    <col min="2" max="3" width="8.5703125" customWidth="1"/>
    <col min="4" max="5" width="7.140625" customWidth="1"/>
    <col min="6" max="7" width="7.85546875" customWidth="1"/>
    <col min="8" max="9" width="9.5703125" customWidth="1"/>
    <col min="10" max="11" width="9.140625" customWidth="1"/>
    <col min="12" max="13" width="9.7109375" customWidth="1"/>
    <col min="16" max="16" width="18.5703125" customWidth="1"/>
    <col min="24" max="24" width="13.5703125" customWidth="1"/>
    <col min="25" max="25" width="11.85546875" customWidth="1"/>
  </cols>
  <sheetData>
    <row r="1" spans="1:36" ht="72" customHeight="1">
      <c r="A1" s="1" t="s">
        <v>40</v>
      </c>
      <c r="B1" s="1" t="s">
        <v>1</v>
      </c>
      <c r="C1" s="1" t="s">
        <v>58</v>
      </c>
      <c r="D1" s="1" t="s">
        <v>2</v>
      </c>
      <c r="E1" s="1" t="s">
        <v>57</v>
      </c>
      <c r="F1" s="1" t="s">
        <v>3</v>
      </c>
      <c r="G1" s="1" t="s">
        <v>56</v>
      </c>
      <c r="H1" s="1" t="s">
        <v>4</v>
      </c>
      <c r="I1" s="1" t="s">
        <v>55</v>
      </c>
      <c r="J1" s="1" t="s">
        <v>5</v>
      </c>
      <c r="K1" s="1" t="s">
        <v>54</v>
      </c>
      <c r="L1" s="1" t="s">
        <v>6</v>
      </c>
      <c r="M1" s="1" t="s">
        <v>53</v>
      </c>
      <c r="N1" s="1" t="s">
        <v>7</v>
      </c>
      <c r="O1" s="2" t="s">
        <v>8</v>
      </c>
      <c r="P1" s="7" t="s">
        <v>0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8" t="s">
        <v>41</v>
      </c>
      <c r="Y1" s="8" t="s">
        <v>42</v>
      </c>
      <c r="Z1" s="11" t="s">
        <v>43</v>
      </c>
      <c r="AA1" s="12" t="s">
        <v>44</v>
      </c>
      <c r="AB1" s="12" t="s">
        <v>59</v>
      </c>
      <c r="AC1" s="12" t="s">
        <v>45</v>
      </c>
      <c r="AD1" s="9" t="s">
        <v>46</v>
      </c>
      <c r="AE1" s="16" t="s">
        <v>47</v>
      </c>
      <c r="AF1" s="16" t="s">
        <v>50</v>
      </c>
      <c r="AG1" s="16" t="s">
        <v>48</v>
      </c>
      <c r="AH1" s="16" t="s">
        <v>49</v>
      </c>
      <c r="AI1" s="16" t="s">
        <v>51</v>
      </c>
      <c r="AJ1" s="16" t="s">
        <v>52</v>
      </c>
    </row>
    <row r="2" spans="1:36">
      <c r="A2" s="3" t="s">
        <v>16</v>
      </c>
      <c r="B2" s="3">
        <v>534.01</v>
      </c>
      <c r="C2" s="3">
        <f>D2+AI2</f>
        <v>99.93</v>
      </c>
      <c r="D2" s="3">
        <v>99.93</v>
      </c>
      <c r="E2" s="3">
        <f t="shared" ref="E2:E21" si="0">F2+AF2</f>
        <v>99.56</v>
      </c>
      <c r="F2" s="3">
        <v>99.56</v>
      </c>
      <c r="G2" s="3">
        <f t="shared" ref="G2:G21" si="1">H2+AE2</f>
        <v>448.4</v>
      </c>
      <c r="H2" s="3">
        <v>448.4</v>
      </c>
      <c r="I2" s="3">
        <f t="shared" ref="I2:I21" si="2">J2+AJ2</f>
        <v>448.4</v>
      </c>
      <c r="J2" s="3">
        <v>448.4</v>
      </c>
      <c r="K2" s="3">
        <f t="shared" ref="K2:K21" si="3">L2+AG2</f>
        <v>94.46</v>
      </c>
      <c r="L2" s="3">
        <v>94.46</v>
      </c>
      <c r="M2" s="3">
        <f t="shared" ref="M2:M21" si="4">N2+AH2</f>
        <v>1278.3599999999999</v>
      </c>
      <c r="N2" s="3">
        <v>1030.3599999999999</v>
      </c>
      <c r="O2" s="4">
        <v>1</v>
      </c>
      <c r="P2" s="3" t="s">
        <v>16</v>
      </c>
      <c r="Q2" s="5">
        <f t="shared" ref="Q2:Q21" si="5">B2-(B2-B2*O2)</f>
        <v>534.01</v>
      </c>
      <c r="R2" s="5">
        <f t="shared" ref="R2:R15" si="6">C2-(C2-C2*O2)</f>
        <v>99.93</v>
      </c>
      <c r="S2" s="5">
        <f>E2-(E2-E2*O2)</f>
        <v>99.56</v>
      </c>
      <c r="T2" s="5">
        <f>G2-(G2-G2*O2)</f>
        <v>448.4</v>
      </c>
      <c r="U2" s="5">
        <f>I2-(I2-I2*O2)</f>
        <v>448.4</v>
      </c>
      <c r="V2" s="5">
        <f>K2-(K2-K2*O2)</f>
        <v>94.46</v>
      </c>
      <c r="W2" s="5">
        <f>M2-(M2-M2*O2)</f>
        <v>1278.3599999999999</v>
      </c>
      <c r="X2" s="10">
        <f>(W2+W2*AD2)/AC2</f>
        <v>0.63917999999999997</v>
      </c>
      <c r="Y2" s="10">
        <f>X2-AB2</f>
        <v>0.24362999999999996</v>
      </c>
      <c r="Z2">
        <v>800</v>
      </c>
      <c r="AA2" s="14">
        <f>T2/Z2*90</f>
        <v>50.445</v>
      </c>
      <c r="AB2" s="17">
        <f t="shared" ref="AB2:AB20" si="7">(90-AA2)/100</f>
        <v>0.39555000000000001</v>
      </c>
      <c r="AC2" s="13">
        <v>2000</v>
      </c>
      <c r="AD2" s="15">
        <v>0</v>
      </c>
      <c r="AH2">
        <v>248</v>
      </c>
    </row>
    <row r="3" spans="1:36">
      <c r="A3" s="5" t="s">
        <v>17</v>
      </c>
      <c r="B3" s="6">
        <v>321.02</v>
      </c>
      <c r="C3" s="3">
        <f t="shared" ref="C3:C21" si="8">D3+AI3</f>
        <v>90.1</v>
      </c>
      <c r="D3" s="5">
        <v>90.1</v>
      </c>
      <c r="E3" s="3">
        <f t="shared" si="0"/>
        <v>92.25</v>
      </c>
      <c r="F3" s="5">
        <v>92.25</v>
      </c>
      <c r="G3" s="3">
        <f t="shared" si="1"/>
        <v>581.32000000000005</v>
      </c>
      <c r="H3" s="5">
        <v>581.32000000000005</v>
      </c>
      <c r="I3" s="3">
        <f t="shared" si="2"/>
        <v>90.01</v>
      </c>
      <c r="J3" s="5">
        <v>90.01</v>
      </c>
      <c r="K3" s="3">
        <f t="shared" si="3"/>
        <v>91.8</v>
      </c>
      <c r="L3" s="5">
        <v>91.8</v>
      </c>
      <c r="M3" s="3">
        <f t="shared" si="4"/>
        <v>1000.93</v>
      </c>
      <c r="N3" s="5">
        <v>600.92999999999995</v>
      </c>
      <c r="O3" s="4">
        <v>1</v>
      </c>
      <c r="P3" s="5" t="s">
        <v>17</v>
      </c>
      <c r="Q3" s="5">
        <f t="shared" si="5"/>
        <v>321.02</v>
      </c>
      <c r="R3" s="5">
        <f t="shared" si="6"/>
        <v>90.1</v>
      </c>
      <c r="S3" s="5">
        <f t="shared" ref="S3:S21" si="9">E3-(E3-E3*O3)</f>
        <v>92.25</v>
      </c>
      <c r="T3" s="5">
        <f t="shared" ref="T3:T21" si="10">G3-(G3-G3*O3)</f>
        <v>581.32000000000005</v>
      </c>
      <c r="U3" s="5">
        <f t="shared" ref="U3:U21" si="11">I3-(I3-I3*O3)</f>
        <v>90.01</v>
      </c>
      <c r="V3" s="5">
        <f t="shared" ref="V3:V21" si="12">K3-(K3-K3*O3)</f>
        <v>91.8</v>
      </c>
      <c r="W3" s="5">
        <f t="shared" ref="W3:W21" si="13">M3-(M3-M3*O3)</f>
        <v>1000.93</v>
      </c>
      <c r="X3" s="10">
        <f>(W3+W3*AD3)/AC3</f>
        <v>0.50046499999999994</v>
      </c>
      <c r="Y3" s="10">
        <f t="shared" ref="Y3:Y21" si="14">X3-AB3</f>
        <v>0.25444999999999995</v>
      </c>
      <c r="Z3">
        <f>Z2</f>
        <v>800</v>
      </c>
      <c r="AA3" s="14">
        <f t="shared" ref="AA3:AA21" si="15">T3/Z3*90</f>
        <v>65.398499999999999</v>
      </c>
      <c r="AB3" s="17">
        <f t="shared" si="7"/>
        <v>0.24601500000000001</v>
      </c>
      <c r="AC3" s="13">
        <f>AC2</f>
        <v>2000</v>
      </c>
      <c r="AD3" s="15">
        <v>0</v>
      </c>
      <c r="AH3">
        <v>400</v>
      </c>
    </row>
    <row r="4" spans="1:36">
      <c r="A4" s="3" t="s">
        <v>26</v>
      </c>
      <c r="B4" s="3">
        <v>102.98</v>
      </c>
      <c r="C4" s="3">
        <f t="shared" si="8"/>
        <v>90.06</v>
      </c>
      <c r="D4" s="3">
        <v>90.06</v>
      </c>
      <c r="E4" s="3">
        <f t="shared" si="0"/>
        <v>818.72</v>
      </c>
      <c r="F4" s="3">
        <v>490.72</v>
      </c>
      <c r="G4" s="3">
        <f t="shared" si="1"/>
        <v>500.42</v>
      </c>
      <c r="H4" s="3">
        <v>500.42</v>
      </c>
      <c r="I4" s="3">
        <f t="shared" si="2"/>
        <v>90.28</v>
      </c>
      <c r="J4" s="3">
        <v>90.28</v>
      </c>
      <c r="K4" s="3">
        <f t="shared" si="3"/>
        <v>90.97</v>
      </c>
      <c r="L4" s="3">
        <v>90.97</v>
      </c>
      <c r="M4" s="3">
        <f t="shared" si="4"/>
        <v>745.71</v>
      </c>
      <c r="N4" s="3">
        <v>506.71</v>
      </c>
      <c r="O4" s="4">
        <v>1</v>
      </c>
      <c r="P4" s="3" t="s">
        <v>26</v>
      </c>
      <c r="Q4" s="5">
        <f t="shared" si="5"/>
        <v>102.98</v>
      </c>
      <c r="R4" s="5">
        <f t="shared" si="6"/>
        <v>90.06</v>
      </c>
      <c r="S4" s="5">
        <f t="shared" si="9"/>
        <v>818.72</v>
      </c>
      <c r="T4" s="5">
        <f t="shared" si="10"/>
        <v>500.42</v>
      </c>
      <c r="U4" s="5">
        <f t="shared" si="11"/>
        <v>90.28</v>
      </c>
      <c r="V4" s="5">
        <f t="shared" si="12"/>
        <v>90.97</v>
      </c>
      <c r="W4" s="5">
        <f t="shared" si="13"/>
        <v>745.71</v>
      </c>
      <c r="X4" s="10">
        <f t="shared" ref="X4:X9" si="16">((S4+W4+V4)+(S4+W4+V4)*AD4)/AC4</f>
        <v>0.82769999999999999</v>
      </c>
      <c r="Y4" s="10">
        <f t="shared" si="14"/>
        <v>0.49067249999999996</v>
      </c>
      <c r="Z4">
        <f t="shared" ref="Z4:Z21" si="17">Z3</f>
        <v>800</v>
      </c>
      <c r="AA4" s="14">
        <f t="shared" si="15"/>
        <v>56.297249999999998</v>
      </c>
      <c r="AB4" s="17">
        <f t="shared" si="7"/>
        <v>0.33702750000000004</v>
      </c>
      <c r="AC4" s="13">
        <f t="shared" ref="AC4:AC21" si="18">AC3</f>
        <v>2000</v>
      </c>
      <c r="AD4" s="15">
        <v>0</v>
      </c>
      <c r="AF4">
        <v>328</v>
      </c>
      <c r="AH4">
        <v>239</v>
      </c>
    </row>
    <row r="5" spans="1:36">
      <c r="A5" s="5" t="s">
        <v>27</v>
      </c>
      <c r="B5" s="5">
        <v>120</v>
      </c>
      <c r="C5" s="3">
        <f t="shared" si="8"/>
        <v>93.55</v>
      </c>
      <c r="D5" s="5">
        <v>93.55</v>
      </c>
      <c r="E5" s="3">
        <f t="shared" si="0"/>
        <v>1007.9</v>
      </c>
      <c r="F5" s="5">
        <v>572.9</v>
      </c>
      <c r="G5" s="3">
        <f t="shared" si="1"/>
        <v>593.1</v>
      </c>
      <c r="H5" s="5">
        <v>500.1</v>
      </c>
      <c r="I5" s="3">
        <f t="shared" si="2"/>
        <v>105.38</v>
      </c>
      <c r="J5" s="5">
        <v>105.38</v>
      </c>
      <c r="K5" s="3">
        <f t="shared" si="3"/>
        <v>254.92</v>
      </c>
      <c r="L5" s="5">
        <v>254.92</v>
      </c>
      <c r="M5" s="3">
        <f t="shared" si="4"/>
        <v>208.5</v>
      </c>
      <c r="N5" s="5">
        <v>208.5</v>
      </c>
      <c r="O5" s="4">
        <v>1</v>
      </c>
      <c r="P5" s="5" t="s">
        <v>27</v>
      </c>
      <c r="Q5" s="5">
        <f t="shared" si="5"/>
        <v>120</v>
      </c>
      <c r="R5" s="5">
        <f t="shared" si="6"/>
        <v>93.55</v>
      </c>
      <c r="S5" s="5">
        <f t="shared" si="9"/>
        <v>1007.9</v>
      </c>
      <c r="T5" s="5">
        <f t="shared" si="10"/>
        <v>593.1</v>
      </c>
      <c r="U5" s="5">
        <f t="shared" si="11"/>
        <v>105.38</v>
      </c>
      <c r="V5" s="5">
        <f t="shared" si="12"/>
        <v>254.92</v>
      </c>
      <c r="W5" s="5">
        <f t="shared" si="13"/>
        <v>208.5</v>
      </c>
      <c r="X5" s="10">
        <f t="shared" si="16"/>
        <v>0.73566000000000009</v>
      </c>
      <c r="Y5" s="10">
        <f t="shared" si="14"/>
        <v>0.5028975</v>
      </c>
      <c r="Z5">
        <f t="shared" si="17"/>
        <v>800</v>
      </c>
      <c r="AA5" s="14">
        <f t="shared" si="15"/>
        <v>66.723749999999995</v>
      </c>
      <c r="AB5" s="17">
        <f t="shared" si="7"/>
        <v>0.23276250000000004</v>
      </c>
      <c r="AC5" s="13">
        <f t="shared" si="18"/>
        <v>2000</v>
      </c>
      <c r="AD5" s="15">
        <v>0</v>
      </c>
      <c r="AE5">
        <v>93</v>
      </c>
      <c r="AF5">
        <v>435</v>
      </c>
    </row>
    <row r="6" spans="1:36">
      <c r="A6" s="5" t="s">
        <v>28</v>
      </c>
      <c r="B6" s="5">
        <v>90.01</v>
      </c>
      <c r="C6" s="3">
        <f t="shared" si="8"/>
        <v>90.01</v>
      </c>
      <c r="D6" s="5">
        <v>90.01</v>
      </c>
      <c r="E6" s="3">
        <f t="shared" si="0"/>
        <v>982</v>
      </c>
      <c r="F6" s="5">
        <v>520</v>
      </c>
      <c r="G6" s="3">
        <f t="shared" si="1"/>
        <v>610</v>
      </c>
      <c r="H6" s="5">
        <v>610</v>
      </c>
      <c r="I6" s="3">
        <f t="shared" si="2"/>
        <v>90.01</v>
      </c>
      <c r="J6" s="5">
        <v>90.01</v>
      </c>
      <c r="K6" s="3">
        <f t="shared" si="3"/>
        <v>240</v>
      </c>
      <c r="L6" s="5">
        <v>240</v>
      </c>
      <c r="M6" s="3">
        <f t="shared" si="4"/>
        <v>400.61</v>
      </c>
      <c r="N6" s="5">
        <v>307.61</v>
      </c>
      <c r="O6" s="4">
        <v>1</v>
      </c>
      <c r="P6" s="5" t="s">
        <v>28</v>
      </c>
      <c r="Q6" s="5">
        <f t="shared" si="5"/>
        <v>90.01</v>
      </c>
      <c r="R6" s="5">
        <f t="shared" si="6"/>
        <v>90.01</v>
      </c>
      <c r="S6" s="5">
        <f t="shared" si="9"/>
        <v>982</v>
      </c>
      <c r="T6" s="5">
        <f t="shared" si="10"/>
        <v>610</v>
      </c>
      <c r="U6" s="5">
        <f t="shared" si="11"/>
        <v>90.01</v>
      </c>
      <c r="V6" s="5">
        <f t="shared" si="12"/>
        <v>240</v>
      </c>
      <c r="W6" s="5">
        <f t="shared" si="13"/>
        <v>400.61</v>
      </c>
      <c r="X6" s="10">
        <f t="shared" si="16"/>
        <v>0.81130500000000005</v>
      </c>
      <c r="Y6" s="10">
        <f t="shared" si="14"/>
        <v>0.59755500000000006</v>
      </c>
      <c r="Z6">
        <f t="shared" si="17"/>
        <v>800</v>
      </c>
      <c r="AA6" s="14">
        <f t="shared" si="15"/>
        <v>68.625</v>
      </c>
      <c r="AB6" s="17">
        <f t="shared" si="7"/>
        <v>0.21375</v>
      </c>
      <c r="AC6" s="13">
        <f t="shared" si="18"/>
        <v>2000</v>
      </c>
      <c r="AD6" s="15">
        <v>0</v>
      </c>
      <c r="AF6">
        <v>462</v>
      </c>
      <c r="AH6">
        <v>93</v>
      </c>
    </row>
    <row r="7" spans="1:36">
      <c r="A7" s="5" t="s">
        <v>29</v>
      </c>
      <c r="B7" s="5">
        <v>98.11</v>
      </c>
      <c r="C7" s="3">
        <f t="shared" si="8"/>
        <v>92.05</v>
      </c>
      <c r="D7" s="5">
        <v>92.05</v>
      </c>
      <c r="E7" s="3">
        <f t="shared" si="0"/>
        <v>1020</v>
      </c>
      <c r="F7" s="5">
        <v>610</v>
      </c>
      <c r="G7" s="3">
        <f t="shared" si="1"/>
        <v>632.33000000000004</v>
      </c>
      <c r="H7" s="5">
        <v>542.33000000000004</v>
      </c>
      <c r="I7" s="3">
        <f t="shared" si="2"/>
        <v>91.8</v>
      </c>
      <c r="J7" s="5">
        <v>91.8</v>
      </c>
      <c r="K7" s="3">
        <f t="shared" si="3"/>
        <v>211.98</v>
      </c>
      <c r="L7" s="5">
        <v>211.98</v>
      </c>
      <c r="M7" s="3">
        <f t="shared" si="4"/>
        <v>349.94</v>
      </c>
      <c r="N7" s="5">
        <v>250.94</v>
      </c>
      <c r="O7" s="4">
        <v>1</v>
      </c>
      <c r="P7" s="5" t="s">
        <v>29</v>
      </c>
      <c r="Q7" s="5">
        <f t="shared" si="5"/>
        <v>98.11</v>
      </c>
      <c r="R7" s="5">
        <f t="shared" si="6"/>
        <v>92.05</v>
      </c>
      <c r="S7" s="5">
        <f t="shared" si="9"/>
        <v>1020</v>
      </c>
      <c r="T7" s="5">
        <f t="shared" si="10"/>
        <v>632.33000000000004</v>
      </c>
      <c r="U7" s="5">
        <f t="shared" si="11"/>
        <v>91.8</v>
      </c>
      <c r="V7" s="5">
        <f t="shared" si="12"/>
        <v>211.98</v>
      </c>
      <c r="W7" s="5">
        <f t="shared" si="13"/>
        <v>349.94</v>
      </c>
      <c r="X7" s="10">
        <f t="shared" si="16"/>
        <v>0.79096</v>
      </c>
      <c r="Y7" s="10">
        <f t="shared" si="14"/>
        <v>0.6023312500000001</v>
      </c>
      <c r="Z7">
        <f t="shared" si="17"/>
        <v>800</v>
      </c>
      <c r="AA7" s="14">
        <f t="shared" si="15"/>
        <v>71.137125000000012</v>
      </c>
      <c r="AB7" s="17">
        <f t="shared" si="7"/>
        <v>0.18862874999999987</v>
      </c>
      <c r="AC7" s="13">
        <f t="shared" si="18"/>
        <v>2000</v>
      </c>
      <c r="AD7" s="15">
        <v>0</v>
      </c>
      <c r="AE7">
        <v>90</v>
      </c>
      <c r="AF7">
        <v>410</v>
      </c>
      <c r="AH7">
        <v>99</v>
      </c>
    </row>
    <row r="8" spans="1:36">
      <c r="A8" s="5" t="s">
        <v>30</v>
      </c>
      <c r="B8" s="5">
        <v>124.56</v>
      </c>
      <c r="C8" s="3">
        <f t="shared" si="8"/>
        <v>100</v>
      </c>
      <c r="D8" s="5">
        <v>100</v>
      </c>
      <c r="E8" s="3">
        <f t="shared" si="0"/>
        <v>650.46</v>
      </c>
      <c r="F8" s="5">
        <v>442.46</v>
      </c>
      <c r="G8" s="3">
        <f t="shared" si="1"/>
        <v>643.57999999999993</v>
      </c>
      <c r="H8" s="5">
        <v>439.58</v>
      </c>
      <c r="I8" s="3">
        <f t="shared" si="2"/>
        <v>103</v>
      </c>
      <c r="J8" s="5">
        <v>103</v>
      </c>
      <c r="K8" s="3">
        <f t="shared" si="3"/>
        <v>143</v>
      </c>
      <c r="L8" s="5">
        <v>143</v>
      </c>
      <c r="M8" s="3">
        <f t="shared" si="4"/>
        <v>128.5</v>
      </c>
      <c r="N8" s="5">
        <v>128.5</v>
      </c>
      <c r="O8" s="4">
        <v>1</v>
      </c>
      <c r="P8" s="5" t="s">
        <v>30</v>
      </c>
      <c r="Q8" s="5">
        <f t="shared" si="5"/>
        <v>124.56</v>
      </c>
      <c r="R8" s="5">
        <f t="shared" si="6"/>
        <v>100</v>
      </c>
      <c r="S8" s="5">
        <f t="shared" si="9"/>
        <v>650.46</v>
      </c>
      <c r="T8" s="5">
        <f t="shared" si="10"/>
        <v>643.57999999999993</v>
      </c>
      <c r="U8" s="5">
        <f t="shared" si="11"/>
        <v>103</v>
      </c>
      <c r="V8" s="5">
        <f t="shared" si="12"/>
        <v>143</v>
      </c>
      <c r="W8" s="5">
        <f t="shared" si="13"/>
        <v>128.5</v>
      </c>
      <c r="X8" s="10">
        <f t="shared" si="16"/>
        <v>0.46098</v>
      </c>
      <c r="Y8" s="10">
        <f t="shared" si="14"/>
        <v>0.28500749999999997</v>
      </c>
      <c r="Z8">
        <f t="shared" si="17"/>
        <v>800</v>
      </c>
      <c r="AA8" s="14">
        <f t="shared" si="15"/>
        <v>72.402749999999997</v>
      </c>
      <c r="AB8" s="17">
        <f t="shared" si="7"/>
        <v>0.17597250000000003</v>
      </c>
      <c r="AC8" s="13">
        <f t="shared" si="18"/>
        <v>2000</v>
      </c>
      <c r="AD8" s="15">
        <v>0</v>
      </c>
      <c r="AE8">
        <v>204</v>
      </c>
      <c r="AF8">
        <v>208</v>
      </c>
    </row>
    <row r="9" spans="1:36">
      <c r="A9" s="5" t="s">
        <v>31</v>
      </c>
      <c r="B9" s="5">
        <v>110.32</v>
      </c>
      <c r="C9" s="3">
        <f t="shared" si="8"/>
        <v>100</v>
      </c>
      <c r="D9" s="5">
        <v>100</v>
      </c>
      <c r="E9" s="3">
        <f t="shared" si="0"/>
        <v>965.7</v>
      </c>
      <c r="F9" s="5">
        <v>598.70000000000005</v>
      </c>
      <c r="G9" s="3">
        <f t="shared" si="1"/>
        <v>501.87</v>
      </c>
      <c r="H9" s="5">
        <v>501.87</v>
      </c>
      <c r="I9" s="3">
        <f t="shared" si="2"/>
        <v>100</v>
      </c>
      <c r="J9" s="5">
        <v>100</v>
      </c>
      <c r="K9" s="3">
        <f t="shared" si="3"/>
        <v>150</v>
      </c>
      <c r="L9" s="5">
        <v>150</v>
      </c>
      <c r="M9" s="3">
        <f t="shared" si="4"/>
        <v>139.44999999999999</v>
      </c>
      <c r="N9" s="5">
        <v>139.44999999999999</v>
      </c>
      <c r="O9" s="4">
        <v>1</v>
      </c>
      <c r="P9" s="5" t="s">
        <v>31</v>
      </c>
      <c r="Q9" s="5">
        <f t="shared" si="5"/>
        <v>110.32</v>
      </c>
      <c r="R9" s="5">
        <f t="shared" si="6"/>
        <v>100</v>
      </c>
      <c r="S9" s="5">
        <f t="shared" si="9"/>
        <v>965.7</v>
      </c>
      <c r="T9" s="5">
        <f t="shared" si="10"/>
        <v>501.87</v>
      </c>
      <c r="U9" s="5">
        <f t="shared" si="11"/>
        <v>100</v>
      </c>
      <c r="V9" s="5">
        <f t="shared" si="12"/>
        <v>150</v>
      </c>
      <c r="W9" s="5">
        <f t="shared" si="13"/>
        <v>139.44999999999999</v>
      </c>
      <c r="X9" s="10">
        <f t="shared" si="16"/>
        <v>0.62757499999999999</v>
      </c>
      <c r="Y9" s="10">
        <f t="shared" si="14"/>
        <v>0.29217874999999999</v>
      </c>
      <c r="Z9">
        <f t="shared" si="17"/>
        <v>800</v>
      </c>
      <c r="AA9" s="14">
        <f t="shared" si="15"/>
        <v>56.460374999999999</v>
      </c>
      <c r="AB9" s="17">
        <f t="shared" si="7"/>
        <v>0.33539625000000001</v>
      </c>
      <c r="AC9" s="13">
        <f t="shared" si="18"/>
        <v>2000</v>
      </c>
      <c r="AD9" s="15">
        <v>0</v>
      </c>
      <c r="AF9">
        <v>367</v>
      </c>
    </row>
    <row r="10" spans="1:36">
      <c r="A10" s="5" t="s">
        <v>32</v>
      </c>
      <c r="B10" s="5">
        <v>240.35</v>
      </c>
      <c r="C10" s="3">
        <f t="shared" si="8"/>
        <v>94.81</v>
      </c>
      <c r="D10" s="5">
        <v>94.81</v>
      </c>
      <c r="E10" s="3">
        <f t="shared" si="0"/>
        <v>724.19</v>
      </c>
      <c r="F10" s="5">
        <v>396.19</v>
      </c>
      <c r="G10" s="3">
        <f t="shared" si="1"/>
        <v>440</v>
      </c>
      <c r="H10" s="5">
        <v>440</v>
      </c>
      <c r="I10" s="3">
        <f t="shared" si="2"/>
        <v>93.8</v>
      </c>
      <c r="J10" s="5">
        <v>93.8</v>
      </c>
      <c r="K10" s="3">
        <f t="shared" si="3"/>
        <v>200</v>
      </c>
      <c r="L10" s="5">
        <v>200</v>
      </c>
      <c r="M10" s="3">
        <f t="shared" si="4"/>
        <v>464</v>
      </c>
      <c r="N10" s="5">
        <v>340</v>
      </c>
      <c r="O10" s="4">
        <v>1</v>
      </c>
      <c r="P10" s="5" t="s">
        <v>32</v>
      </c>
      <c r="Q10" s="5">
        <f t="shared" si="5"/>
        <v>240.35</v>
      </c>
      <c r="R10" s="5">
        <f t="shared" si="6"/>
        <v>94.81</v>
      </c>
      <c r="S10" s="5">
        <f t="shared" si="9"/>
        <v>724.19</v>
      </c>
      <c r="T10" s="5">
        <f t="shared" si="10"/>
        <v>440</v>
      </c>
      <c r="U10" s="5">
        <f t="shared" si="11"/>
        <v>93.8</v>
      </c>
      <c r="V10" s="5">
        <f t="shared" si="12"/>
        <v>200</v>
      </c>
      <c r="W10" s="5">
        <f t="shared" si="13"/>
        <v>464</v>
      </c>
      <c r="X10" s="10">
        <f>((S10+W10+V10)+(S10+W10+V10)*AD10)/AC10</f>
        <v>0.69409500000000002</v>
      </c>
      <c r="Y10" s="10">
        <f t="shared" si="14"/>
        <v>0.2890950000000001</v>
      </c>
      <c r="Z10">
        <f t="shared" si="17"/>
        <v>800</v>
      </c>
      <c r="AA10" s="14">
        <f t="shared" si="15"/>
        <v>49.500000000000007</v>
      </c>
      <c r="AB10" s="17">
        <f t="shared" si="7"/>
        <v>0.40499999999999992</v>
      </c>
      <c r="AC10" s="13">
        <f t="shared" si="18"/>
        <v>2000</v>
      </c>
      <c r="AD10" s="15">
        <v>0</v>
      </c>
      <c r="AF10">
        <v>328</v>
      </c>
      <c r="AH10">
        <v>124</v>
      </c>
    </row>
    <row r="11" spans="1:36">
      <c r="A11" s="5" t="s">
        <v>33</v>
      </c>
      <c r="B11" s="5">
        <v>100</v>
      </c>
      <c r="C11" s="3">
        <f t="shared" si="8"/>
        <v>100</v>
      </c>
      <c r="D11" s="5">
        <v>100</v>
      </c>
      <c r="E11" s="3">
        <f t="shared" si="0"/>
        <v>992</v>
      </c>
      <c r="F11" s="5">
        <v>600</v>
      </c>
      <c r="G11" s="3">
        <f t="shared" si="1"/>
        <v>486.76</v>
      </c>
      <c r="H11" s="5">
        <v>438.76</v>
      </c>
      <c r="I11" s="3">
        <f t="shared" si="2"/>
        <v>100</v>
      </c>
      <c r="J11" s="5">
        <v>100</v>
      </c>
      <c r="K11" s="3">
        <f t="shared" si="3"/>
        <v>311</v>
      </c>
      <c r="L11" s="5">
        <v>220</v>
      </c>
      <c r="M11" s="3">
        <f t="shared" si="4"/>
        <v>220</v>
      </c>
      <c r="N11" s="5">
        <v>220</v>
      </c>
      <c r="O11" s="4">
        <v>1</v>
      </c>
      <c r="P11" s="5" t="s">
        <v>33</v>
      </c>
      <c r="Q11" s="5">
        <f t="shared" si="5"/>
        <v>100</v>
      </c>
      <c r="R11" s="5">
        <f t="shared" si="6"/>
        <v>100</v>
      </c>
      <c r="S11" s="5">
        <f t="shared" si="9"/>
        <v>992</v>
      </c>
      <c r="T11" s="5">
        <f t="shared" si="10"/>
        <v>486.76</v>
      </c>
      <c r="U11" s="5">
        <f t="shared" si="11"/>
        <v>100</v>
      </c>
      <c r="V11" s="5">
        <f t="shared" si="12"/>
        <v>311</v>
      </c>
      <c r="W11" s="5">
        <f t="shared" si="13"/>
        <v>220</v>
      </c>
      <c r="X11" s="10">
        <f>((S11+W11+V11)+(S11+W11+V11)*AD11)/AC11</f>
        <v>0.76149999999999995</v>
      </c>
      <c r="Y11" s="10">
        <f t="shared" si="14"/>
        <v>0.40910499999999989</v>
      </c>
      <c r="Z11">
        <f t="shared" si="17"/>
        <v>800</v>
      </c>
      <c r="AA11" s="14">
        <f t="shared" si="15"/>
        <v>54.760499999999993</v>
      </c>
      <c r="AB11" s="17">
        <f t="shared" si="7"/>
        <v>0.35239500000000007</v>
      </c>
      <c r="AC11" s="13">
        <f t="shared" si="18"/>
        <v>2000</v>
      </c>
      <c r="AD11" s="15">
        <v>0</v>
      </c>
      <c r="AE11">
        <v>48</v>
      </c>
      <c r="AF11">
        <v>392</v>
      </c>
      <c r="AG11">
        <v>91</v>
      </c>
    </row>
    <row r="12" spans="1:36">
      <c r="A12" s="3" t="s">
        <v>34</v>
      </c>
      <c r="B12" s="3">
        <v>101.98</v>
      </c>
      <c r="C12" s="3">
        <f t="shared" si="8"/>
        <v>140</v>
      </c>
      <c r="D12" s="3">
        <v>140</v>
      </c>
      <c r="E12" s="3">
        <f t="shared" si="0"/>
        <v>182.98</v>
      </c>
      <c r="F12" s="3">
        <v>182.98</v>
      </c>
      <c r="G12" s="3">
        <f t="shared" si="1"/>
        <v>560.03</v>
      </c>
      <c r="H12" s="3">
        <v>378.03</v>
      </c>
      <c r="I12" s="3">
        <f t="shared" si="2"/>
        <v>120</v>
      </c>
      <c r="J12" s="3">
        <v>120</v>
      </c>
      <c r="K12" s="3">
        <f t="shared" si="3"/>
        <v>459</v>
      </c>
      <c r="L12" s="3">
        <v>280</v>
      </c>
      <c r="M12" s="3">
        <f t="shared" si="4"/>
        <v>200</v>
      </c>
      <c r="N12" s="3">
        <v>200</v>
      </c>
      <c r="O12" s="4">
        <v>1</v>
      </c>
      <c r="P12" s="3" t="s">
        <v>34</v>
      </c>
      <c r="Q12" s="5">
        <f t="shared" si="5"/>
        <v>101.98</v>
      </c>
      <c r="R12" s="5">
        <f t="shared" si="6"/>
        <v>140</v>
      </c>
      <c r="S12" s="5">
        <f t="shared" si="9"/>
        <v>182.98</v>
      </c>
      <c r="T12" s="5">
        <f t="shared" si="10"/>
        <v>560.03</v>
      </c>
      <c r="U12" s="5">
        <f t="shared" si="11"/>
        <v>120</v>
      </c>
      <c r="V12" s="5">
        <f t="shared" si="12"/>
        <v>459</v>
      </c>
      <c r="W12" s="5">
        <f t="shared" si="13"/>
        <v>200</v>
      </c>
      <c r="X12" s="10">
        <f>((V12+S12)+(V12+S12)*AD12)/AC12</f>
        <v>0.12839600000000001</v>
      </c>
      <c r="Y12" s="10">
        <f t="shared" si="14"/>
        <v>-0.14157025000000001</v>
      </c>
      <c r="Z12">
        <f t="shared" si="17"/>
        <v>800</v>
      </c>
      <c r="AA12" s="14">
        <f t="shared" si="15"/>
        <v>63.003374999999998</v>
      </c>
      <c r="AB12" s="17">
        <f t="shared" si="7"/>
        <v>0.26996625000000002</v>
      </c>
      <c r="AC12" s="13">
        <v>5000</v>
      </c>
      <c r="AD12" s="15">
        <v>0</v>
      </c>
      <c r="AE12">
        <v>182</v>
      </c>
      <c r="AG12">
        <v>179</v>
      </c>
    </row>
    <row r="13" spans="1:36">
      <c r="A13" s="5" t="s">
        <v>35</v>
      </c>
      <c r="B13" s="5">
        <v>93.03</v>
      </c>
      <c r="C13" s="3">
        <f t="shared" si="8"/>
        <v>140</v>
      </c>
      <c r="D13" s="5">
        <v>140</v>
      </c>
      <c r="E13" s="3">
        <f t="shared" si="0"/>
        <v>445</v>
      </c>
      <c r="F13" s="5">
        <v>360</v>
      </c>
      <c r="G13" s="3">
        <f t="shared" si="1"/>
        <v>335.48</v>
      </c>
      <c r="H13" s="5">
        <v>335.48</v>
      </c>
      <c r="I13" s="3">
        <f t="shared" si="2"/>
        <v>90</v>
      </c>
      <c r="J13" s="5">
        <v>90</v>
      </c>
      <c r="K13" s="3">
        <f t="shared" si="3"/>
        <v>814.75</v>
      </c>
      <c r="L13" s="5">
        <v>505.75</v>
      </c>
      <c r="M13" s="3">
        <f t="shared" si="4"/>
        <v>175.32999999999998</v>
      </c>
      <c r="N13" s="5">
        <v>122.33</v>
      </c>
      <c r="O13" s="4">
        <v>1</v>
      </c>
      <c r="P13" s="5" t="s">
        <v>35</v>
      </c>
      <c r="Q13" s="5">
        <f t="shared" si="5"/>
        <v>93.03</v>
      </c>
      <c r="R13" s="5">
        <f t="shared" si="6"/>
        <v>140</v>
      </c>
      <c r="S13" s="5">
        <f t="shared" si="9"/>
        <v>445</v>
      </c>
      <c r="T13" s="5">
        <f t="shared" si="10"/>
        <v>335.48</v>
      </c>
      <c r="U13" s="5">
        <f t="shared" si="11"/>
        <v>90</v>
      </c>
      <c r="V13" s="5">
        <f t="shared" si="12"/>
        <v>814.75</v>
      </c>
      <c r="W13" s="5">
        <f t="shared" si="13"/>
        <v>175.32999999999998</v>
      </c>
      <c r="X13" s="10">
        <f>((V13+S13)+(V13+S13)*AD13)/AC13</f>
        <v>0.26958649999999995</v>
      </c>
      <c r="Y13" s="10">
        <f t="shared" si="14"/>
        <v>-0.25299850000000002</v>
      </c>
      <c r="Z13">
        <f t="shared" si="17"/>
        <v>800</v>
      </c>
      <c r="AA13" s="14">
        <f t="shared" si="15"/>
        <v>37.741500000000002</v>
      </c>
      <c r="AB13" s="17">
        <f t="shared" si="7"/>
        <v>0.52258499999999997</v>
      </c>
      <c r="AC13" s="13">
        <f t="shared" si="18"/>
        <v>5000</v>
      </c>
      <c r="AD13" s="15">
        <v>7.0000000000000007E-2</v>
      </c>
      <c r="AF13">
        <v>85</v>
      </c>
      <c r="AG13">
        <v>309</v>
      </c>
      <c r="AH13">
        <v>53</v>
      </c>
    </row>
    <row r="14" spans="1:36">
      <c r="A14" s="3" t="s">
        <v>20</v>
      </c>
      <c r="B14" s="3">
        <v>86.8</v>
      </c>
      <c r="C14" s="3">
        <f t="shared" si="8"/>
        <v>478</v>
      </c>
      <c r="D14" s="3">
        <v>380</v>
      </c>
      <c r="E14" s="3">
        <f t="shared" si="0"/>
        <v>100.03</v>
      </c>
      <c r="F14" s="3">
        <v>100.03</v>
      </c>
      <c r="G14" s="3">
        <f t="shared" si="1"/>
        <v>470.32</v>
      </c>
      <c r="H14" s="3">
        <v>470.32</v>
      </c>
      <c r="I14" s="3">
        <f t="shared" si="2"/>
        <v>200</v>
      </c>
      <c r="J14" s="3">
        <v>200</v>
      </c>
      <c r="K14" s="3">
        <f t="shared" si="3"/>
        <v>905.5</v>
      </c>
      <c r="L14" s="3">
        <v>578.5</v>
      </c>
      <c r="M14" s="3">
        <f t="shared" si="4"/>
        <v>94.94</v>
      </c>
      <c r="N14" s="3">
        <v>94.94</v>
      </c>
      <c r="O14" s="4">
        <v>1</v>
      </c>
      <c r="P14" s="3" t="s">
        <v>20</v>
      </c>
      <c r="Q14" s="5">
        <f t="shared" si="5"/>
        <v>86.8</v>
      </c>
      <c r="R14" s="5">
        <f t="shared" si="6"/>
        <v>478</v>
      </c>
      <c r="S14" s="5">
        <f t="shared" si="9"/>
        <v>100.03</v>
      </c>
      <c r="T14" s="5">
        <f t="shared" si="10"/>
        <v>470.32</v>
      </c>
      <c r="U14" s="5">
        <f t="shared" si="11"/>
        <v>200</v>
      </c>
      <c r="V14" s="5">
        <f t="shared" si="12"/>
        <v>905.5</v>
      </c>
      <c r="W14" s="5">
        <f t="shared" si="13"/>
        <v>94.94</v>
      </c>
      <c r="X14" s="10">
        <f>((R14+V14)+(R14+V14)*AD14)/AC14</f>
        <v>0.2767</v>
      </c>
      <c r="Y14" s="10">
        <f t="shared" si="14"/>
        <v>-9.4189999999999996E-2</v>
      </c>
      <c r="Z14">
        <f t="shared" si="17"/>
        <v>800</v>
      </c>
      <c r="AA14" s="14">
        <f t="shared" si="15"/>
        <v>52.911000000000001</v>
      </c>
      <c r="AB14" s="17">
        <f t="shared" si="7"/>
        <v>0.37089</v>
      </c>
      <c r="AC14" s="13">
        <f t="shared" si="18"/>
        <v>5000</v>
      </c>
      <c r="AD14" s="15">
        <v>0</v>
      </c>
      <c r="AG14">
        <v>327</v>
      </c>
      <c r="AI14">
        <v>98</v>
      </c>
    </row>
    <row r="15" spans="1:36">
      <c r="A15" s="5" t="s">
        <v>21</v>
      </c>
      <c r="B15" s="5">
        <v>120</v>
      </c>
      <c r="C15" s="3">
        <f t="shared" si="8"/>
        <v>768</v>
      </c>
      <c r="D15" s="5">
        <v>360</v>
      </c>
      <c r="E15" s="3">
        <f t="shared" si="0"/>
        <v>95.7</v>
      </c>
      <c r="F15" s="5">
        <v>95.7</v>
      </c>
      <c r="G15" s="3">
        <f t="shared" si="1"/>
        <v>419.24</v>
      </c>
      <c r="H15" s="5">
        <v>419.24</v>
      </c>
      <c r="I15" s="3">
        <f t="shared" si="2"/>
        <v>120</v>
      </c>
      <c r="J15" s="5">
        <v>120</v>
      </c>
      <c r="K15" s="3">
        <f t="shared" si="3"/>
        <v>400</v>
      </c>
      <c r="L15" s="5">
        <v>400</v>
      </c>
      <c r="M15" s="3">
        <f t="shared" si="4"/>
        <v>120</v>
      </c>
      <c r="N15" s="5">
        <v>120</v>
      </c>
      <c r="O15" s="4">
        <v>1</v>
      </c>
      <c r="P15" s="5" t="s">
        <v>21</v>
      </c>
      <c r="Q15" s="5">
        <f t="shared" si="5"/>
        <v>120</v>
      </c>
      <c r="R15" s="5">
        <f t="shared" si="6"/>
        <v>768</v>
      </c>
      <c r="S15" s="5">
        <f t="shared" si="9"/>
        <v>95.7</v>
      </c>
      <c r="T15" s="5">
        <f t="shared" si="10"/>
        <v>419.24</v>
      </c>
      <c r="U15" s="5">
        <f t="shared" si="11"/>
        <v>120</v>
      </c>
      <c r="V15" s="5">
        <f t="shared" si="12"/>
        <v>400</v>
      </c>
      <c r="W15" s="5">
        <f t="shared" si="13"/>
        <v>120</v>
      </c>
      <c r="X15" s="10">
        <f t="shared" ref="X15:X19" si="19">((R15+V15)+(R15+V15)*AD15)/AC15</f>
        <v>0.2336</v>
      </c>
      <c r="Y15" s="10">
        <f t="shared" si="14"/>
        <v>-0.19475499999999998</v>
      </c>
      <c r="Z15">
        <f t="shared" si="17"/>
        <v>800</v>
      </c>
      <c r="AA15" s="14">
        <f t="shared" si="15"/>
        <v>47.164500000000004</v>
      </c>
      <c r="AB15" s="17">
        <f t="shared" si="7"/>
        <v>0.42835499999999999</v>
      </c>
      <c r="AC15" s="13">
        <f t="shared" si="18"/>
        <v>5000</v>
      </c>
      <c r="AD15" s="15">
        <v>0</v>
      </c>
      <c r="AI15">
        <v>408</v>
      </c>
    </row>
    <row r="16" spans="1:36">
      <c r="A16" s="5" t="s">
        <v>22</v>
      </c>
      <c r="B16" s="5">
        <v>92.11</v>
      </c>
      <c r="C16" s="3">
        <f t="shared" si="8"/>
        <v>483</v>
      </c>
      <c r="D16" s="5">
        <v>300</v>
      </c>
      <c r="E16" s="3">
        <f t="shared" si="0"/>
        <v>93.45</v>
      </c>
      <c r="F16" s="5">
        <v>93.45</v>
      </c>
      <c r="G16" s="3">
        <f t="shared" si="1"/>
        <v>431.42</v>
      </c>
      <c r="H16" s="5">
        <v>431.42</v>
      </c>
      <c r="I16" s="3">
        <f t="shared" si="2"/>
        <v>91.9</v>
      </c>
      <c r="J16" s="5">
        <v>91.9</v>
      </c>
      <c r="K16" s="3">
        <f t="shared" si="3"/>
        <v>708</v>
      </c>
      <c r="L16" s="5">
        <v>510</v>
      </c>
      <c r="M16" s="3">
        <f t="shared" si="4"/>
        <v>90.05</v>
      </c>
      <c r="N16" s="5">
        <v>90.05</v>
      </c>
      <c r="O16" s="4">
        <v>1</v>
      </c>
      <c r="P16" s="5" t="s">
        <v>22</v>
      </c>
      <c r="Q16" s="5">
        <f t="shared" si="5"/>
        <v>92.11</v>
      </c>
      <c r="R16" s="5">
        <f>C16-(C16-C16*O16)</f>
        <v>483</v>
      </c>
      <c r="S16" s="5">
        <f t="shared" si="9"/>
        <v>93.45</v>
      </c>
      <c r="T16" s="5">
        <f t="shared" si="10"/>
        <v>431.42</v>
      </c>
      <c r="U16" s="5">
        <f t="shared" si="11"/>
        <v>91.9</v>
      </c>
      <c r="V16" s="5">
        <f t="shared" si="12"/>
        <v>708</v>
      </c>
      <c r="W16" s="5">
        <f t="shared" si="13"/>
        <v>90.05</v>
      </c>
      <c r="X16" s="10">
        <f t="shared" si="19"/>
        <v>0.2382</v>
      </c>
      <c r="Y16" s="10">
        <f t="shared" si="14"/>
        <v>-0.17645249999999998</v>
      </c>
      <c r="Z16">
        <f t="shared" si="17"/>
        <v>800</v>
      </c>
      <c r="AA16" s="14">
        <f t="shared" si="15"/>
        <v>48.534750000000003</v>
      </c>
      <c r="AB16" s="17">
        <f t="shared" si="7"/>
        <v>0.41465249999999998</v>
      </c>
      <c r="AC16" s="13">
        <f t="shared" si="18"/>
        <v>5000</v>
      </c>
      <c r="AD16" s="15">
        <v>0</v>
      </c>
      <c r="AG16">
        <v>198</v>
      </c>
      <c r="AI16">
        <v>183</v>
      </c>
    </row>
    <row r="17" spans="1:36">
      <c r="A17" s="5" t="s">
        <v>23</v>
      </c>
      <c r="B17" s="5">
        <v>91.36</v>
      </c>
      <c r="C17" s="3">
        <f t="shared" si="8"/>
        <v>382.86</v>
      </c>
      <c r="D17" s="5">
        <v>286.86</v>
      </c>
      <c r="E17" s="3">
        <f t="shared" si="0"/>
        <v>91.33</v>
      </c>
      <c r="F17" s="5">
        <v>91.33</v>
      </c>
      <c r="G17" s="3">
        <f t="shared" si="1"/>
        <v>335.99</v>
      </c>
      <c r="H17" s="5">
        <v>335.99</v>
      </c>
      <c r="I17" s="3">
        <f t="shared" si="2"/>
        <v>91.26</v>
      </c>
      <c r="J17" s="5">
        <v>91.26</v>
      </c>
      <c r="K17" s="3">
        <f t="shared" si="3"/>
        <v>642.11</v>
      </c>
      <c r="L17" s="5">
        <v>356.11</v>
      </c>
      <c r="M17" s="3">
        <f t="shared" si="4"/>
        <v>91.52</v>
      </c>
      <c r="N17" s="5">
        <v>91.52</v>
      </c>
      <c r="O17" s="4">
        <v>1</v>
      </c>
      <c r="P17" s="5" t="s">
        <v>23</v>
      </c>
      <c r="Q17" s="5">
        <f t="shared" si="5"/>
        <v>91.36</v>
      </c>
      <c r="R17" s="5">
        <f t="shared" ref="R17:R21" si="20">C17-(C17-C17*O17)</f>
        <v>382.86</v>
      </c>
      <c r="S17" s="5">
        <f t="shared" si="9"/>
        <v>91.33</v>
      </c>
      <c r="T17" s="5">
        <f t="shared" si="10"/>
        <v>335.99</v>
      </c>
      <c r="U17" s="5">
        <f t="shared" si="11"/>
        <v>91.26</v>
      </c>
      <c r="V17" s="5">
        <f t="shared" si="12"/>
        <v>642.11</v>
      </c>
      <c r="W17" s="5">
        <f t="shared" si="13"/>
        <v>91.52</v>
      </c>
      <c r="X17" s="10">
        <f t="shared" si="19"/>
        <v>0.20499400000000001</v>
      </c>
      <c r="Y17" s="10">
        <f t="shared" si="14"/>
        <v>-0.31701724999999992</v>
      </c>
      <c r="Z17">
        <f t="shared" si="17"/>
        <v>800</v>
      </c>
      <c r="AA17" s="14">
        <f t="shared" si="15"/>
        <v>37.798875000000002</v>
      </c>
      <c r="AB17" s="17">
        <f t="shared" si="7"/>
        <v>0.52201124999999993</v>
      </c>
      <c r="AC17" s="13">
        <f t="shared" si="18"/>
        <v>5000</v>
      </c>
      <c r="AD17" s="15">
        <v>0</v>
      </c>
      <c r="AG17">
        <v>286</v>
      </c>
      <c r="AI17">
        <v>96</v>
      </c>
    </row>
    <row r="18" spans="1:36">
      <c r="A18" s="5" t="s">
        <v>24</v>
      </c>
      <c r="B18" s="5">
        <v>100</v>
      </c>
      <c r="C18" s="3">
        <f t="shared" si="8"/>
        <v>360</v>
      </c>
      <c r="D18" s="5">
        <v>360</v>
      </c>
      <c r="E18" s="3">
        <f t="shared" si="0"/>
        <v>100</v>
      </c>
      <c r="F18" s="5">
        <v>100</v>
      </c>
      <c r="G18" s="3">
        <f t="shared" si="1"/>
        <v>370.68</v>
      </c>
      <c r="H18" s="5">
        <v>212.68</v>
      </c>
      <c r="I18" s="3">
        <f t="shared" si="2"/>
        <v>100</v>
      </c>
      <c r="J18" s="5">
        <v>100</v>
      </c>
      <c r="K18" s="3">
        <f t="shared" si="3"/>
        <v>330.97</v>
      </c>
      <c r="L18" s="5">
        <v>179.97</v>
      </c>
      <c r="M18" s="3">
        <f t="shared" si="4"/>
        <v>151.54</v>
      </c>
      <c r="N18" s="5">
        <v>151.54</v>
      </c>
      <c r="O18" s="4">
        <v>1</v>
      </c>
      <c r="P18" s="5" t="s">
        <v>24</v>
      </c>
      <c r="Q18" s="5">
        <f t="shared" si="5"/>
        <v>100</v>
      </c>
      <c r="R18" s="5">
        <f t="shared" si="20"/>
        <v>360</v>
      </c>
      <c r="S18" s="5">
        <f t="shared" si="9"/>
        <v>100</v>
      </c>
      <c r="T18" s="5">
        <f t="shared" si="10"/>
        <v>370.68</v>
      </c>
      <c r="U18" s="5">
        <f t="shared" si="11"/>
        <v>100</v>
      </c>
      <c r="V18" s="5">
        <f t="shared" si="12"/>
        <v>330.97</v>
      </c>
      <c r="W18" s="5">
        <f t="shared" si="13"/>
        <v>151.54</v>
      </c>
      <c r="X18" s="10">
        <f t="shared" si="19"/>
        <v>0.13819400000000001</v>
      </c>
      <c r="Y18" s="10">
        <f t="shared" si="14"/>
        <v>-0.34479100000000007</v>
      </c>
      <c r="Z18">
        <f t="shared" si="17"/>
        <v>800</v>
      </c>
      <c r="AA18" s="14">
        <f t="shared" si="15"/>
        <v>41.701499999999996</v>
      </c>
      <c r="AB18" s="17">
        <f t="shared" si="7"/>
        <v>0.48298500000000005</v>
      </c>
      <c r="AC18" s="13">
        <f t="shared" si="18"/>
        <v>5000</v>
      </c>
      <c r="AD18" s="15">
        <v>0</v>
      </c>
      <c r="AE18">
        <v>158</v>
      </c>
      <c r="AG18">
        <v>151</v>
      </c>
    </row>
    <row r="19" spans="1:36">
      <c r="A19" s="5" t="s">
        <v>25</v>
      </c>
      <c r="B19" s="5">
        <v>75.62</v>
      </c>
      <c r="C19" s="3">
        <f t="shared" si="8"/>
        <v>240</v>
      </c>
      <c r="D19" s="5">
        <v>240</v>
      </c>
      <c r="E19" s="3">
        <f t="shared" si="0"/>
        <v>93.16</v>
      </c>
      <c r="F19" s="5">
        <v>93.16</v>
      </c>
      <c r="G19" s="3">
        <f t="shared" si="1"/>
        <v>429.67</v>
      </c>
      <c r="H19" s="5">
        <v>429.67</v>
      </c>
      <c r="I19" s="3">
        <f t="shared" si="2"/>
        <v>67.28</v>
      </c>
      <c r="J19" s="5">
        <v>67.28</v>
      </c>
      <c r="K19" s="3">
        <f t="shared" si="3"/>
        <v>673</v>
      </c>
      <c r="L19" s="5">
        <v>400</v>
      </c>
      <c r="M19" s="3">
        <f t="shared" si="4"/>
        <v>77.22</v>
      </c>
      <c r="N19" s="5">
        <v>77.22</v>
      </c>
      <c r="O19" s="4">
        <v>1</v>
      </c>
      <c r="P19" s="5" t="s">
        <v>25</v>
      </c>
      <c r="Q19" s="5">
        <f t="shared" si="5"/>
        <v>75.62</v>
      </c>
      <c r="R19" s="5">
        <f t="shared" si="20"/>
        <v>240</v>
      </c>
      <c r="S19" s="5">
        <f t="shared" si="9"/>
        <v>93.16</v>
      </c>
      <c r="T19" s="5">
        <f t="shared" si="10"/>
        <v>429.67</v>
      </c>
      <c r="U19" s="5">
        <f t="shared" si="11"/>
        <v>67.28</v>
      </c>
      <c r="V19" s="5">
        <f t="shared" si="12"/>
        <v>673</v>
      </c>
      <c r="W19" s="5">
        <f t="shared" si="13"/>
        <v>77.22</v>
      </c>
      <c r="X19" s="10">
        <f t="shared" si="19"/>
        <v>0.18260000000000001</v>
      </c>
      <c r="Y19" s="10">
        <f t="shared" si="14"/>
        <v>-0.23402124999999993</v>
      </c>
      <c r="Z19">
        <f t="shared" si="17"/>
        <v>800</v>
      </c>
      <c r="AA19" s="14">
        <f t="shared" si="15"/>
        <v>48.337875000000004</v>
      </c>
      <c r="AB19" s="17">
        <f t="shared" si="7"/>
        <v>0.41662124999999994</v>
      </c>
      <c r="AC19" s="13">
        <f t="shared" si="18"/>
        <v>5000</v>
      </c>
      <c r="AD19" s="15">
        <v>0</v>
      </c>
      <c r="AG19">
        <v>273</v>
      </c>
    </row>
    <row r="20" spans="1:36">
      <c r="A20" s="3" t="s">
        <v>18</v>
      </c>
      <c r="B20" s="3">
        <v>91.36</v>
      </c>
      <c r="C20" s="3">
        <f t="shared" si="8"/>
        <v>312.16999999999996</v>
      </c>
      <c r="D20" s="3">
        <v>210.17</v>
      </c>
      <c r="E20" s="3">
        <f t="shared" si="0"/>
        <v>90.08</v>
      </c>
      <c r="F20" s="3">
        <v>90.08</v>
      </c>
      <c r="G20" s="3">
        <f t="shared" si="1"/>
        <v>286.39</v>
      </c>
      <c r="H20" s="3">
        <v>286.39</v>
      </c>
      <c r="I20" s="3">
        <f t="shared" si="2"/>
        <v>674.38</v>
      </c>
      <c r="J20" s="3">
        <v>364.38</v>
      </c>
      <c r="K20" s="3">
        <f t="shared" si="3"/>
        <v>90.27</v>
      </c>
      <c r="L20" s="3">
        <v>90.27</v>
      </c>
      <c r="M20" s="3">
        <f t="shared" si="4"/>
        <v>90.36</v>
      </c>
      <c r="N20" s="3">
        <v>90.36</v>
      </c>
      <c r="O20" s="4">
        <v>1</v>
      </c>
      <c r="P20" s="3" t="s">
        <v>18</v>
      </c>
      <c r="Q20" s="5">
        <f t="shared" si="5"/>
        <v>91.36</v>
      </c>
      <c r="R20" s="5">
        <f t="shared" si="20"/>
        <v>312.16999999999996</v>
      </c>
      <c r="S20" s="5">
        <f t="shared" si="9"/>
        <v>90.08</v>
      </c>
      <c r="T20" s="5">
        <f t="shared" si="10"/>
        <v>286.39</v>
      </c>
      <c r="U20" s="5">
        <f t="shared" si="11"/>
        <v>674.38</v>
      </c>
      <c r="V20" s="5">
        <f t="shared" si="12"/>
        <v>90.27</v>
      </c>
      <c r="W20" s="5">
        <f t="shared" si="13"/>
        <v>90.36</v>
      </c>
      <c r="X20" s="10">
        <f>((U20+R20)+(U20+R20)*AD20)/AC20</f>
        <v>0.65769999999999995</v>
      </c>
      <c r="Y20" s="10">
        <f t="shared" si="14"/>
        <v>7.9888749999999953E-2</v>
      </c>
      <c r="Z20">
        <f t="shared" si="17"/>
        <v>800</v>
      </c>
      <c r="AA20" s="14">
        <f t="shared" si="15"/>
        <v>32.218874999999997</v>
      </c>
      <c r="AB20" s="17">
        <f t="shared" si="7"/>
        <v>0.57781125</v>
      </c>
      <c r="AC20" s="13">
        <v>1500</v>
      </c>
      <c r="AD20" s="15">
        <v>0</v>
      </c>
      <c r="AI20">
        <v>102</v>
      </c>
      <c r="AJ20">
        <v>310</v>
      </c>
    </row>
    <row r="21" spans="1:36">
      <c r="A21" s="5" t="s">
        <v>19</v>
      </c>
      <c r="B21" s="5">
        <v>90.07</v>
      </c>
      <c r="C21" s="3">
        <f t="shared" si="8"/>
        <v>325.51</v>
      </c>
      <c r="D21" s="5">
        <v>325.51</v>
      </c>
      <c r="E21" s="3">
        <f t="shared" si="0"/>
        <v>92.36</v>
      </c>
      <c r="F21" s="5">
        <v>92.36</v>
      </c>
      <c r="G21" s="3">
        <f t="shared" si="1"/>
        <v>411.49</v>
      </c>
      <c r="H21" s="5">
        <v>411.49</v>
      </c>
      <c r="I21" s="3">
        <f t="shared" si="2"/>
        <v>1058.81</v>
      </c>
      <c r="J21" s="5">
        <v>620.80999999999995</v>
      </c>
      <c r="K21" s="3">
        <f t="shared" si="3"/>
        <v>88.13</v>
      </c>
      <c r="L21" s="5">
        <v>88.13</v>
      </c>
      <c r="M21" s="3">
        <f t="shared" si="4"/>
        <v>90.05</v>
      </c>
      <c r="N21" s="5">
        <v>90.05</v>
      </c>
      <c r="O21" s="4">
        <v>1</v>
      </c>
      <c r="P21" s="5" t="s">
        <v>19</v>
      </c>
      <c r="Q21" s="5">
        <f t="shared" si="5"/>
        <v>90.07</v>
      </c>
      <c r="R21" s="5">
        <f t="shared" si="20"/>
        <v>325.51</v>
      </c>
      <c r="S21" s="5">
        <f t="shared" si="9"/>
        <v>92.36</v>
      </c>
      <c r="T21" s="5">
        <f t="shared" si="10"/>
        <v>411.49</v>
      </c>
      <c r="U21" s="5">
        <f t="shared" si="11"/>
        <v>1058.81</v>
      </c>
      <c r="V21" s="5">
        <f t="shared" si="12"/>
        <v>88.13</v>
      </c>
      <c r="W21" s="5">
        <f t="shared" si="13"/>
        <v>90.05</v>
      </c>
      <c r="X21" s="10">
        <f>((U21+R21)+(U21+R21)*AD21)/AC21</f>
        <v>0.92287999999999992</v>
      </c>
      <c r="Y21" s="10">
        <f t="shared" si="14"/>
        <v>0.48580625</v>
      </c>
      <c r="Z21">
        <f t="shared" si="17"/>
        <v>800</v>
      </c>
      <c r="AA21" s="14">
        <f t="shared" si="15"/>
        <v>46.292625000000008</v>
      </c>
      <c r="AB21" s="17">
        <f>(90-AA21)/100</f>
        <v>0.43707374999999993</v>
      </c>
      <c r="AC21" s="13">
        <f t="shared" si="18"/>
        <v>1500</v>
      </c>
      <c r="AD21" s="15">
        <v>0</v>
      </c>
      <c r="AJ21">
        <v>438</v>
      </c>
    </row>
    <row r="22" spans="1:36">
      <c r="AA22" s="15">
        <v>1</v>
      </c>
      <c r="AB22" s="15">
        <v>1</v>
      </c>
    </row>
  </sheetData>
  <conditionalFormatting sqref="AA2:AB21">
    <cfRule type="iconSet" priority="9">
      <iconSet>
        <cfvo type="percent" val="0"/>
        <cfvo type="percent" val="33"/>
        <cfvo type="percent" val="67"/>
      </iconSet>
    </cfRule>
  </conditionalFormatting>
  <conditionalFormatting sqref="AB2:AB22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A2:AA2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A27:AB27">
    <cfRule type="iconSet" priority="6">
      <iconSet>
        <cfvo type="percent" val="0"/>
        <cfvo type="percent" val="33"/>
        <cfvo type="percent" val="67"/>
      </iconSet>
    </cfRule>
  </conditionalFormatting>
  <conditionalFormatting sqref="AB27">
    <cfRule type="iconSet" priority="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A2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A28:AB28">
    <cfRule type="iconSet" priority="3">
      <iconSet>
        <cfvo type="percent" val="0"/>
        <cfvo type="percent" val="33"/>
        <cfvo type="percent" val="67"/>
      </iconSet>
    </cfRule>
  </conditionalFormatting>
  <conditionalFormatting sqref="AB28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A2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Состав</vt:lpstr>
      <vt:lpstr>Параметры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</dc:creator>
  <cp:lastModifiedBy>Миша</cp:lastModifiedBy>
  <dcterms:created xsi:type="dcterms:W3CDTF">2017-06-21T13:32:40Z</dcterms:created>
  <dcterms:modified xsi:type="dcterms:W3CDTF">2022-09-01T11:22:40Z</dcterms:modified>
</cp:coreProperties>
</file>