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735" tabRatio="883"/>
  </bookViews>
  <sheets>
    <sheet name="Выгрузка документов" sheetId="3" r:id="rId1"/>
    <sheet name="Справочник" sheetId="13" r:id="rId2"/>
  </sheets>
  <definedNames>
    <definedName name="ExternalData_1" localSheetId="0" hidden="1">'Выгрузка документов'!$A$2:$T$11</definedName>
    <definedName name="ExternalData_2" localSheetId="1" hidden="1">Справочник!$A$4:$A$5</definedName>
  </definedNames>
  <calcPr calcId="162913"/>
</workbook>
</file>

<file path=xl/calcChain.xml><?xml version="1.0" encoding="utf-8"?>
<calcChain xmlns="http://schemas.openxmlformats.org/spreadsheetml/2006/main">
  <c r="U10" i="3" l="1"/>
  <c r="U11" i="3"/>
  <c r="U8" i="3"/>
  <c r="U3" i="3"/>
  <c r="V3" i="3" s="1"/>
  <c r="U7" i="3"/>
  <c r="U4" i="3"/>
  <c r="V4" i="3" s="1"/>
  <c r="U9" i="3"/>
  <c r="U6" i="3"/>
  <c r="V6" i="3" s="1"/>
  <c r="U5" i="3"/>
  <c r="V5" i="3" s="1"/>
  <c r="V10" i="3"/>
  <c r="W10" i="3" s="1"/>
  <c r="V11" i="3"/>
  <c r="V8" i="3"/>
  <c r="W8" i="3" s="1"/>
  <c r="V7" i="3"/>
  <c r="W7" i="3" s="1"/>
  <c r="V9" i="3"/>
  <c r="W9" i="3" s="1"/>
  <c r="W11" i="3"/>
  <c r="X10" i="3"/>
  <c r="Y10" i="3" s="1"/>
  <c r="X11" i="3"/>
  <c r="Y11" i="3" s="1"/>
  <c r="X8" i="3"/>
  <c r="X3" i="3"/>
  <c r="X7" i="3"/>
  <c r="Y7" i="3" s="1"/>
  <c r="X4" i="3"/>
  <c r="Y4" i="3" s="1"/>
  <c r="X9" i="3"/>
  <c r="Y9" i="3" s="1"/>
  <c r="X6" i="3"/>
  <c r="X5" i="3"/>
  <c r="Y5" i="3" s="1"/>
  <c r="Y8" i="3"/>
  <c r="Y3" i="3"/>
  <c r="Y6" i="3"/>
  <c r="Z10" i="3"/>
  <c r="Z11" i="3"/>
  <c r="Z9" i="3"/>
  <c r="Z7" i="3" l="1"/>
  <c r="Z8" i="3"/>
  <c r="Z4" i="3"/>
  <c r="W4" i="3"/>
  <c r="Z5" i="3"/>
  <c r="W5" i="3"/>
  <c r="Z6" i="3"/>
  <c r="W6" i="3"/>
  <c r="Z3" i="3"/>
  <c r="W3" i="3"/>
  <c r="A6" i="13"/>
</calcChain>
</file>

<file path=xl/connections.xml><?xml version="1.0" encoding="utf-8"?>
<connections xmlns="http://schemas.openxmlformats.org/spreadsheetml/2006/main">
  <connection id="1" keepAlive="1" name="Запрос — праздники" description="Соединение с запросом &quot;праздники&quot; в книге." type="5" refreshedVersion="6" background="1">
    <dbPr connection="Provider=Microsoft.Mashup.OleDb.1;Data Source=$Workbook$;Location=праздники;Extended Properties=&quot;&quot;" command="SELECT * FROM [праздники]"/>
  </connection>
  <connection id="2" keepAlive="1" name="Запрос — СЭД ВСЕГО без пустых" description="Соединение с запросом &quot;СЭД ВСЕГО без пустых&quot; в книге." type="5" refreshedVersion="6" background="1" saveData="1">
    <dbPr connection="Provider=Microsoft.Mashup.OleDb.1;Data Source=$Workbook$;Location=СЭД ВСЕГО без пустых;Extended Properties=&quot;&quot;" command="SELECT * FROM [СЭД ВСЕГО без пустых]"/>
  </connection>
  <connection id="3" keepAlive="1" name="Запрос — СЭД ВСЕГО(1)" description="Соединение с запросом &quot;СЭД ВСЕГО&quot; в книге." type="5" refreshedVersion="6" background="1" saveData="1">
    <dbPr connection="Provider=Microsoft.Mashup.OleDb.1;Data Source=$Workbook$;Location=СЭД ВСЕГО;Extended Properties=&quot;&quot;" command="SELECT * FROM [СЭД ВСЕГО]"/>
  </connection>
  <connection id="4" keepAlive="1" name="Запрос — ФИО" description="Соединение с запросом &quot;ФИО&quot; в книге." type="5" refreshedVersion="0" background="1">
    <dbPr connection="Provider=Microsoft.Mashup.OleDb.1;Data Source=$Workbook$;Location=ФИО;Extended Properties=&quot;&quot;" command="SELECT * FROM [ФИО]"/>
  </connection>
</connections>
</file>

<file path=xl/sharedStrings.xml><?xml version="1.0" encoding="utf-8"?>
<sst xmlns="http://schemas.openxmlformats.org/spreadsheetml/2006/main" count="273" uniqueCount="123">
  <si>
    <t>Номер документа</t>
  </si>
  <si>
    <t>Версия документа</t>
  </si>
  <si>
    <t>ФИО, должность</t>
  </si>
  <si>
    <t>Дата документа</t>
  </si>
  <si>
    <t>Вид документа</t>
  </si>
  <si>
    <t>Краткое содержание</t>
  </si>
  <si>
    <t>Исполнитель</t>
  </si>
  <si>
    <t>Передано на визу</t>
  </si>
  <si>
    <t>Результат согласования</t>
  </si>
  <si>
    <t>Дата 'Результат согласования'</t>
  </si>
  <si>
    <t>Письмо служебное</t>
  </si>
  <si>
    <t>согласовано</t>
  </si>
  <si>
    <t>подписано</t>
  </si>
  <si>
    <t>не согласовано</t>
  </si>
  <si>
    <t>Формула</t>
  </si>
  <si>
    <t>Виза_День недели (1-7), праздник (8)</t>
  </si>
  <si>
    <t>Согл_День недели (1-7), праздник (8)</t>
  </si>
  <si>
    <t>Путь к файлу</t>
  </si>
  <si>
    <t>ФИО</t>
  </si>
  <si>
    <t>Руководство</t>
  </si>
  <si>
    <t>Праздники</t>
  </si>
  <si>
    <t>Год</t>
  </si>
  <si>
    <t>Отдел</t>
  </si>
  <si>
    <t>ОБА</t>
  </si>
  <si>
    <t>ОАКР</t>
  </si>
  <si>
    <t>ОЭА</t>
  </si>
  <si>
    <t>СКПЭ</t>
  </si>
  <si>
    <t>ПЭОНГПиНХ</t>
  </si>
  <si>
    <t>ГЭМ</t>
  </si>
  <si>
    <t>ОЭП</t>
  </si>
  <si>
    <t>Специалист</t>
  </si>
  <si>
    <t>Руководитель</t>
  </si>
  <si>
    <t>Статус</t>
  </si>
  <si>
    <t>СЭД ВСЕГО</t>
  </si>
  <si>
    <t xml:space="preserve"> документов исключено из общего свода (без даты передачи на визу и даты согласования)</t>
  </si>
  <si>
    <t>Год Виза</t>
  </si>
  <si>
    <t>Месяц Виза</t>
  </si>
  <si>
    <t>Виза_раб.время (1) / не раб.время (0)</t>
  </si>
  <si>
    <t>Согл_раб.время (1) / не раб.время (0)</t>
  </si>
  <si>
    <t>Год Согл</t>
  </si>
  <si>
    <t>Месяц Согл</t>
  </si>
  <si>
    <t>T_Согл (р.ч.)</t>
  </si>
  <si>
    <t xml:space="preserve"> документов выгружено из системы СЭД Практика</t>
  </si>
  <si>
    <t>&lt;1</t>
  </si>
  <si>
    <t>1-2</t>
  </si>
  <si>
    <t>2-4</t>
  </si>
  <si>
    <t>4-8</t>
  </si>
  <si>
    <t>8-24</t>
  </si>
  <si>
    <t>Интервал</t>
  </si>
  <si>
    <t>От (вкл.)</t>
  </si>
  <si>
    <t>До</t>
  </si>
  <si>
    <t>Чист.раб.дни</t>
  </si>
  <si>
    <t>MAX.</t>
  </si>
  <si>
    <t>&lt;=15мин (1), &gt;15мин (0)</t>
  </si>
  <si>
    <t>больше 24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</si>
  <si>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</si>
  <si>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</si>
  <si>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</si>
  <si>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</si>
  <si>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</si>
  <si>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</si>
  <si>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</si>
  <si>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</si>
  <si>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</si>
  <si>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</si>
  <si>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</si>
  <si>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</si>
  <si>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</si>
  <si>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</si>
  <si>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</si>
  <si>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</si>
  <si>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</si>
  <si>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</si>
  <si>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</si>
  <si>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</si>
  <si>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</si>
  <si>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</si>
  <si>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</si>
  <si>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</si>
  <si>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</si>
  <si>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</si>
  <si>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</si>
  <si>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</si>
  <si>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</si>
  <si>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</si>
  <si>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</si>
  <si>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</si>
  <si>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</si>
  <si>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</si>
  <si>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</si>
  <si>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</si>
  <si>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</si>
  <si>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</si>
  <si>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ФИО 39</t>
  </si>
  <si>
    <t>ФИО 40</t>
  </si>
  <si>
    <t>ФИО 41</t>
  </si>
  <si>
    <t>ФИО 42</t>
  </si>
  <si>
    <t>ФИО 43</t>
  </si>
  <si>
    <t>ФИО 44</t>
  </si>
  <si>
    <t>ФИО 45</t>
  </si>
  <si>
    <t>ФИО 46</t>
  </si>
  <si>
    <t>ФИО 47</t>
  </si>
  <si>
    <t>ФИО 48</t>
  </si>
  <si>
    <t>ФИО 49</t>
  </si>
  <si>
    <t>ФИО 50</t>
  </si>
  <si>
    <t>ФИО 51</t>
  </si>
  <si>
    <t>ФИО 52</t>
  </si>
  <si>
    <t>C:\Users\User\Downloads\Выгрузка с СЭД.xlsx</t>
  </si>
  <si>
    <t>док-1326569910-2</t>
  </si>
  <si>
    <t>Краткое содержание 10</t>
  </si>
  <si>
    <t>док-1326573038-1</t>
  </si>
  <si>
    <t>Краткое содержание 6</t>
  </si>
  <si>
    <t>док-1326571896-1</t>
  </si>
  <si>
    <t>Краткое содержание 3</t>
  </si>
  <si>
    <t>Краткое содержание 2</t>
  </si>
  <si>
    <t>док-1326561114-2</t>
  </si>
  <si>
    <t>Краткое содержание 4</t>
  </si>
  <si>
    <t>Краткое содержание 7</t>
  </si>
  <si>
    <t>Краткое содержание 8</t>
  </si>
  <si>
    <t>док-1326573990-1</t>
  </si>
  <si>
    <t>Краткое содержание 9</t>
  </si>
  <si>
    <t>док-1326552157-2</t>
  </si>
  <si>
    <t>Краткое содержание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</si>
</sst>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6">
    <xf numFmtId="0" fontId="0" fillId="0" borderId="0" xfId="0"/>
    <xf numFmtId="0" fontId="18" fillId="0" borderId="0" xfId="42"/>
    <xf numFmtId="0" fontId="0" fillId="0" borderId="0" xfId="0" applyAlignment="1">
      <alignment horizontal="center"/>
    </xf>
    <xf numFmtId="22" fontId="0" fillId="0" borderId="0" xfId="0" applyNumberFormat="1"/>
    <xf numFmtId="14" fontId="0" fillId="0" borderId="0" xfId="0" applyNumberFormat="1"/>
    <xf numFmtId="14" fontId="0" fillId="34" borderId="0" xfId="0" applyNumberFormat="1" applyFill="1"/>
    <xf numFmtId="14" fontId="0" fillId="35" borderId="0" xfId="0" applyNumberFormat="1" applyFill="1"/>
    <xf numFmtId="14" fontId="0" fillId="33" borderId="0" xfId="0" applyNumberFormat="1" applyFill="1"/>
    <xf numFmtId="1" fontId="0" fillId="0" borderId="0" xfId="0" applyNumberFormat="1" applyAlignment="1">
      <alignment horizontal="center"/>
    </xf>
    <xf numFmtId="1" fontId="0" fillId="33" borderId="0" xfId="0" applyNumberFormat="1" applyFill="1" applyAlignment="1">
      <alignment horizontal="center"/>
    </xf>
    <xf numFmtId="1" fontId="0" fillId="34" borderId="0" xfId="0" applyNumberFormat="1" applyFill="1" applyAlignment="1">
      <alignment horizontal="center"/>
    </xf>
    <xf numFmtId="1" fontId="0" fillId="35" borderId="0" xfId="0" applyNumberFormat="1" applyFill="1" applyAlignment="1">
      <alignment horizontal="center"/>
    </xf>
    <xf numFmtId="0" fontId="0" fillId="0" borderId="0" xfId="0" applyNumberFormat="1"/>
    <xf numFmtId="0" fontId="17" fillId="36" borderId="0" xfId="0" applyFont="1" applyFill="1" applyBorder="1"/>
    <xf numFmtId="0" fontId="17" fillId="0" borderId="0" xfId="0" applyFont="1"/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7" borderId="0" xfId="0" applyFill="1"/>
    <xf numFmtId="0" fontId="19" fillId="37" borderId="0" xfId="0" applyFont="1" applyFill="1"/>
    <xf numFmtId="0" fontId="0" fillId="37" borderId="0" xfId="0" applyFill="1" applyAlignment="1">
      <alignment horizontal="center"/>
    </xf>
    <xf numFmtId="0" fontId="19" fillId="37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righ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165" formatCode="#,##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7" formatCode="dd/mm/yyyy\ h:mm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27" formatCode="dd/mm/yyyy\ h:mm"/>
      <alignment horizontal="center" vertical="bottom" textRotation="0" wrapText="0" indent="0" justifyLastLine="0" shrinkToFit="0" readingOrder="0"/>
    </dxf>
    <dxf>
      <numFmt numFmtId="27" formatCode="dd/mm/yyyy\ h:mm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19" formatCode="dd/mm/yyyy"/>
    </dxf>
  </dxfs>
  <tableStyles count="0" defaultTableStyle="TableStyleMedium2" defaultPivotStyle="PivotStyleLight16"/>
  <colors>
    <mruColors>
      <color rgb="FF00B473"/>
      <color rgb="FFF03C4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adjustColumnWidth="0" connectionId="2" autoFormatId="16" applyNumberFormats="0" applyBorderFormats="0" applyFontFormats="0" applyPatternFormats="0" applyAlignmentFormats="0" applyWidthHeightFormats="0">
  <queryTableRefresh nextId="39" unboundColumnsRight="6">
    <queryTableFields count="26">
      <queryTableField id="1" name="Номер документа" tableColumnId="1"/>
      <queryTableField id="2" name="Версия документа" tableColumnId="2"/>
      <queryTableField id="3" name="ФИО, должность" tableColumnId="3"/>
      <queryTableField id="4" name="Дата документа" tableColumnId="4"/>
      <queryTableField id="5" name="Вид документа" tableColumnId="5"/>
      <queryTableField id="6" name="Краткое содержание" tableColumnId="6"/>
      <queryTableField id="7" name="Исполнитель" tableColumnId="7"/>
      <queryTableField id="8" name="Передано на визу" tableColumnId="8"/>
      <queryTableField id="9" name="Результат согласования" tableColumnId="9"/>
      <queryTableField id="11" name="Виза_День недели (1-7), праздник (8)" tableColumnId="11"/>
      <queryTableField id="21" name="Виза_раб.время (1) / не раб.время (0)" tableColumnId="15"/>
      <queryTableField id="13" name="Год Виза" tableColumnId="12"/>
      <queryTableField id="14" name="Месяц Виза" tableColumnId="13"/>
      <queryTableField id="10" name="Дата 'Результат согласования'" tableColumnId="10"/>
      <queryTableField id="15" name="Согл_День недели (1-7), праздник (8)" tableColumnId="14"/>
      <queryTableField id="22" name="Согл_раб.время (1) / не раб.время (0)" tableColumnId="16"/>
      <queryTableField id="23" name="Год Согл" tableColumnId="17"/>
      <queryTableField id="24" name="Месяц Согл" tableColumnId="18"/>
      <queryTableField id="29" name="Отдел" tableColumnId="21"/>
      <queryTableField id="30" name="Статус" tableColumnId="22"/>
      <queryTableField id="32" dataBound="0" tableColumnId="23"/>
      <queryTableField id="27" dataBound="0" tableColumnId="19"/>
      <queryTableField id="31" dataBound="0" tableColumnId="20"/>
      <queryTableField id="33" dataBound="0" tableColumnId="24"/>
      <queryTableField id="34" dataBound="0" tableColumnId="25"/>
      <queryTableField id="35" dataBound="0" tableColumnId="26"/>
    </queryTableFields>
  </queryTableRefresh>
</queryTable>
</file>

<file path=xl/queryTables/queryTable2.xml><?xml version="1.0" encoding="utf-8"?>
<queryTable xmlns="http://schemas.openxmlformats.org/spreadsheetml/2006/main" name="ExternalData_2" connectionId="3" autoFormatId="16" applyNumberFormats="0" applyBorderFormats="0" applyFontFormats="0" applyPatternFormats="0" applyAlignmentFormats="0" applyWidthHeightFormats="0">
  <queryTableRefresh nextId="2">
    <queryTableFields count="1">
      <queryTableField id="1" name="СЭД ВСЕГО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9" name="СЭД_ВСЕГО_без_пустых" displayName="СЭД_ВСЕГО_без_пустых" ref="A2:Z11" tableType="queryTable" totalsRowShown="0">
  <autoFilter ref="A2:Z11"/>
  <sortState ref="A3:Z11">
    <sortCondition descending="1" ref="V8"/>
  </sortState>
  <tableColumns count="26">
    <tableColumn id="1" uniqueName="1" name="Номер документа" queryTableFieldId="1"/>
    <tableColumn id="2" uniqueName="2" name="Версия документа" queryTableFieldId="2"/>
    <tableColumn id="3" uniqueName="3" name="ФИО, должность" queryTableFieldId="3" dataDxfId="17"/>
    <tableColumn id="4" uniqueName="4" name="Дата документа" queryTableFieldId="4" dataDxfId="16"/>
    <tableColumn id="5" uniqueName="5" name="Вид документа" queryTableFieldId="5"/>
    <tableColumn id="6" uniqueName="6" name="Краткое содержание" queryTableFieldId="6"/>
    <tableColumn id="7" uniqueName="7" name="Исполнитель" queryTableFieldId="7"/>
    <tableColumn id="8" uniqueName="8" name="Передано на визу" queryTableFieldId="8" dataDxfId="15"/>
    <tableColumn id="9" uniqueName="9" name="Результат согласования" queryTableFieldId="9" dataDxfId="14"/>
    <tableColumn id="11" uniqueName="11" name="Виза_День недели (1-7), праздник (8)" queryTableFieldId="11"/>
    <tableColumn id="15" uniqueName="15" name="Виза_раб.время (1) / не раб.время (0)" queryTableFieldId="21"/>
    <tableColumn id="12" uniqueName="12" name="Год Виза" queryTableFieldId="13" dataDxfId="13"/>
    <tableColumn id="13" uniqueName="13" name="Месяц Виза" queryTableFieldId="14" dataDxfId="12"/>
    <tableColumn id="10" uniqueName="10" name="Дата 'Результат согласования'" queryTableFieldId="10" dataDxfId="11"/>
    <tableColumn id="14" uniqueName="14" name="Согл_День недели (1-7), праздник (8)" queryTableFieldId="15"/>
    <tableColumn id="16" uniqueName="16" name="Согл_раб.время (1) / не раб.время (0)" queryTableFieldId="22"/>
    <tableColumn id="17" uniqueName="17" name="Год Согл" queryTableFieldId="23" dataDxfId="10"/>
    <tableColumn id="18" uniqueName="18" name="Месяц Согл" queryTableFieldId="24" dataDxfId="9"/>
    <tableColumn id="21" uniqueName="21" name="Отдел" queryTableFieldId="29"/>
    <tableColumn id="22" uniqueName="22" name="Статус" queryTableFieldId="30"/>
    <tableColumn id="23" uniqueName="23" name="Формула" queryTableFieldId="32" dataDxfId="7">
      <calculatedColumnFormula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calculatedColumnFormula>
    </tableColumn>
    <tableColumn id="19" uniqueName="19" name="T_Согл (р.ч.)" queryTableFieldId="27" dataDxfId="5">
      <calculatedColumnFormula>IF(СЭД_ВСЕГО_без_пустых[[#This Row],[Формула]]&lt;0,0,СЭД_ВСЕГО_без_пустых[[#This Row],[Формула]])</calculatedColumnFormula>
    </tableColumn>
    <tableColumn id="20" uniqueName="20" name="Интервал" queryTableFieldId="31" dataDxfId="3">
      <calculatedColumnFormula>LOOKUP(2,1/((СЭД_ВСЕГО_без_пустых[[#This Row],[T_Согл (р.ч.)]]&gt;=Интервал[От (вкл.)])*(СЭД_ВСЕГО_без_пустых[[#This Row],[T_Согл (р.ч.)]]&lt;Интервал[До])),Интервал[Интервал])</calculatedColumnFormula>
    </tableColumn>
    <tableColumn id="24" uniqueName="24" name="Чист.раб.дни" queryTableFieldId="33" dataDxfId="4">
      <calculatedColumnFormula>NETWORKDAYS(СЭД_ВСЕГО_без_пустых[[#This Row],[Передано на визу]],СЭД_ВСЕГО_без_пустых[[#This Row],[Дата ''Результат согласования'']],праздники[])</calculatedColumnFormula>
    </tableColumn>
    <tableColumn id="25" uniqueName="25" name="MAX." queryTableFieldId="34" dataDxfId="6">
      <calculatedColumnFormula>IF(СЭД_ВСЕГО_без_пустых[[#This Row],[Чист.раб.дни]]&lt;&gt;"",3,3)</calculatedColumnFormula>
    </tableColumn>
    <tableColumn id="26" uniqueName="26" name="&lt;=15мин (1), &gt;15мин (0)" queryTableFieldId="35" dataDxfId="8">
      <calculatedColumnFormula>IF(СЭД_ВСЕГО_без_пустых[[#This Row],[T_Согл (р.ч.)]]&lt;=0.25,1,0)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5" name="праздники" displayName="праздники" ref="B10:B62" totalsRowShown="0" headerRowDxfId="25" dataDxfId="24">
  <autoFilter ref="B10:B62"/>
  <tableColumns count="1">
    <tableColumn id="1" name="Праздники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ФИО" displayName="ФИО" ref="D10:F62" totalsRowShown="0">
  <autoFilter ref="D10:F62"/>
  <tableColumns count="3">
    <tableColumn id="1" name="ФИО"/>
    <tableColumn id="2" name="Отдел"/>
    <tableColumn id="3" name="Статус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Интервал" displayName="Интервал" ref="H10:J16" totalsRowShown="0" headerRowDxfId="22" dataDxfId="21">
  <autoFilter ref="H10:J16"/>
  <tableColumns count="3">
    <tableColumn id="1" name="От (вкл.)" dataDxfId="20"/>
    <tableColumn id="2" name="До" dataDxfId="19"/>
    <tableColumn id="3" name="Интервал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File" displayName="File" ref="A1:A2" totalsRowShown="0" dataCellStyle="Гиперссылка">
  <autoFilter ref="A1:A2"/>
  <tableColumns count="1">
    <tableColumn id="1" name="Путь к файлу" dataCellStyle="Гиперссылка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СЭД_ВСЕГО" displayName="СЭД_ВСЕГО" ref="A4:A5" tableType="queryTable" totalsRowShown="0" headerRowDxfId="2" dataDxfId="0">
  <autoFilter ref="A4:A5"/>
  <tableColumns count="1">
    <tableColumn id="1" uniqueName="1" name="СЭД ВСЕГО" queryTableFieldId="1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Z11"/>
  <sheetViews>
    <sheetView showGridLines="0" tabSelected="1" workbookViewId="0">
      <pane ySplit="2" topLeftCell="A3" activePane="bottomLeft" state="frozen"/>
      <selection pane="bottomLeft" activeCell="D17" sqref="D17"/>
    </sheetView>
  </sheetViews>
  <sheetFormatPr defaultRowHeight="15" x14ac:dyDescent="0.25"/>
  <cols>
    <col min="1" max="1" width="22.7109375" bestFit="1" customWidth="1"/>
    <col min="2" max="2" width="20.5703125" customWidth="1"/>
    <col min="3" max="3" width="21.28515625" bestFit="1" customWidth="1"/>
    <col min="4" max="4" width="18.28515625" customWidth="1"/>
    <col min="5" max="5" width="32.140625" customWidth="1"/>
    <col min="6" max="6" width="63.7109375" customWidth="1"/>
    <col min="7" max="7" width="27.42578125" customWidth="1"/>
    <col min="8" max="8" width="22.140625" style="2" bestFit="1" customWidth="1"/>
    <col min="9" max="9" width="23.28515625" style="2" customWidth="1"/>
    <col min="10" max="10" width="38.5703125" customWidth="1"/>
    <col min="11" max="11" width="38.85546875" customWidth="1"/>
    <col min="12" max="12" width="11.140625" customWidth="1"/>
    <col min="13" max="13" width="13.85546875" customWidth="1"/>
    <col min="14" max="14" width="33.5703125" style="2" bestFit="1" customWidth="1"/>
    <col min="15" max="15" width="38.5703125" customWidth="1"/>
    <col min="16" max="16" width="38.85546875" customWidth="1"/>
    <col min="17" max="17" width="11.140625" customWidth="1"/>
    <col min="18" max="18" width="13.85546875" customWidth="1"/>
    <col min="19" max="19" width="12.5703125" customWidth="1"/>
    <col min="20" max="20" width="14.140625" customWidth="1"/>
    <col min="21" max="21" width="12.85546875" customWidth="1"/>
    <col min="22" max="22" width="16.85546875" style="2" bestFit="1" customWidth="1"/>
    <col min="23" max="23" width="14.42578125" style="2" customWidth="1"/>
    <col min="24" max="24" width="17.85546875" style="2" customWidth="1"/>
    <col min="25" max="25" width="10.42578125" style="2" customWidth="1"/>
    <col min="26" max="26" width="25.140625" customWidth="1"/>
    <col min="27" max="27" width="50" bestFit="1" customWidth="1"/>
    <col min="28" max="28" width="24.7109375" bestFit="1" customWidth="1"/>
    <col min="29" max="29" width="30.140625" bestFit="1" customWidth="1"/>
    <col min="30" max="30" width="42.140625" bestFit="1" customWidth="1"/>
    <col min="31" max="31" width="51" bestFit="1" customWidth="1"/>
    <col min="32" max="32" width="12.85546875" bestFit="1" customWidth="1"/>
    <col min="33" max="33" width="62" bestFit="1" customWidth="1"/>
    <col min="34" max="34" width="42.7109375" bestFit="1" customWidth="1"/>
  </cols>
  <sheetData>
    <row r="1" spans="1:26" x14ac:dyDescent="0.25">
      <c r="U1" s="21"/>
      <c r="W1" s="23"/>
      <c r="X1" s="23"/>
    </row>
    <row r="2" spans="1:26" s="17" customFormat="1" x14ac:dyDescent="0.25">
      <c r="A2" s="18" t="s">
        <v>0</v>
      </c>
      <c r="B2" t="s">
        <v>1</v>
      </c>
      <c r="C2" s="18" t="s">
        <v>2</v>
      </c>
      <c r="D2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t="s">
        <v>15</v>
      </c>
      <c r="K2" t="s">
        <v>37</v>
      </c>
      <c r="L2" t="s">
        <v>35</v>
      </c>
      <c r="M2" t="s">
        <v>36</v>
      </c>
      <c r="N2" s="18" t="s">
        <v>9</v>
      </c>
      <c r="O2" t="s">
        <v>16</v>
      </c>
      <c r="P2" t="s">
        <v>38</v>
      </c>
      <c r="Q2" t="s">
        <v>39</v>
      </c>
      <c r="R2" t="s">
        <v>40</v>
      </c>
      <c r="S2" t="s">
        <v>22</v>
      </c>
      <c r="T2" t="s">
        <v>32</v>
      </c>
      <c r="U2" s="22" t="s">
        <v>14</v>
      </c>
      <c r="V2" s="18" t="s">
        <v>41</v>
      </c>
      <c r="W2" s="24" t="s">
        <v>48</v>
      </c>
      <c r="X2" s="24" t="s">
        <v>51</v>
      </c>
      <c r="Y2" s="2" t="s">
        <v>52</v>
      </c>
      <c r="Z2" t="s">
        <v>53</v>
      </c>
    </row>
    <row r="3" spans="1:26" x14ac:dyDescent="0.25">
      <c r="A3" t="s">
        <v>112</v>
      </c>
      <c r="B3">
        <v>1</v>
      </c>
      <c r="C3" s="12" t="s">
        <v>56</v>
      </c>
      <c r="D3" s="3">
        <v>43834</v>
      </c>
      <c r="E3" t="s">
        <v>10</v>
      </c>
      <c r="F3" t="s">
        <v>114</v>
      </c>
      <c r="G3" t="s">
        <v>65</v>
      </c>
      <c r="H3" s="19">
        <v>43839.564270833333</v>
      </c>
      <c r="I3" s="2" t="s">
        <v>11</v>
      </c>
      <c r="J3">
        <v>4</v>
      </c>
      <c r="K3">
        <v>1</v>
      </c>
      <c r="L3" s="12">
        <v>2020</v>
      </c>
      <c r="M3" s="12">
        <v>1</v>
      </c>
      <c r="N3" s="19">
        <v>43843.644768518519</v>
      </c>
      <c r="O3">
        <v>1</v>
      </c>
      <c r="P3">
        <v>1</v>
      </c>
      <c r="Q3" s="12">
        <v>2020</v>
      </c>
      <c r="R3" s="12">
        <v>1</v>
      </c>
      <c r="S3" t="s">
        <v>23</v>
      </c>
      <c r="T3" t="s">
        <v>30</v>
      </c>
      <c r="U3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17.931944444484543</v>
      </c>
      <c r="V3" s="20">
        <f>IF(СЭД_ВСЕГО_без_пустых[[#This Row],[Формула]]&lt;0,0,СЭД_ВСЕГО_без_пустых[[#This Row],[Формула]])</f>
        <v>17.931944444484543</v>
      </c>
      <c r="W3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8-24</v>
      </c>
      <c r="X3" s="23">
        <f>NETWORKDAYS(СЭД_ВСЕГО_без_пустых[[#This Row],[Передано на визу]],СЭД_ВСЕГО_без_пустых[[#This Row],[Дата ''Результат согласования'']],праздники[])</f>
        <v>3</v>
      </c>
      <c r="Y3" s="2">
        <f>IF(СЭД_ВСЕГО_без_пустых[[#This Row],[Чист.раб.дни]]&lt;&gt;"",3,3)</f>
        <v>3</v>
      </c>
      <c r="Z3" s="16">
        <f>IF(СЭД_ВСЕГО_без_пустых[[#This Row],[T_Согл (р.ч.)]]&lt;=0.25,1,0)</f>
        <v>0</v>
      </c>
    </row>
    <row r="4" spans="1:26" x14ac:dyDescent="0.25">
      <c r="A4" t="s">
        <v>110</v>
      </c>
      <c r="B4">
        <v>1</v>
      </c>
      <c r="C4" s="12" t="s">
        <v>60</v>
      </c>
      <c r="D4" s="3">
        <v>43836</v>
      </c>
      <c r="E4" t="s">
        <v>10</v>
      </c>
      <c r="F4" t="s">
        <v>117</v>
      </c>
      <c r="G4" t="s">
        <v>70</v>
      </c>
      <c r="H4" s="19">
        <v>43836.659490740742</v>
      </c>
      <c r="I4" s="2" t="s">
        <v>11</v>
      </c>
      <c r="J4">
        <v>8</v>
      </c>
      <c r="K4">
        <v>1</v>
      </c>
      <c r="L4" s="12">
        <v>2020</v>
      </c>
      <c r="M4" s="12">
        <v>1</v>
      </c>
      <c r="N4" s="19">
        <v>43840.353344907409</v>
      </c>
      <c r="O4">
        <v>5</v>
      </c>
      <c r="P4">
        <v>1</v>
      </c>
      <c r="Q4" s="12">
        <v>2020</v>
      </c>
      <c r="R4" s="12">
        <v>1</v>
      </c>
      <c r="S4" t="s">
        <v>19</v>
      </c>
      <c r="T4" t="s">
        <v>31</v>
      </c>
      <c r="U4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8.7302777778240834</v>
      </c>
      <c r="V4" s="20">
        <f>IF(СЭД_ВСЕГО_без_пустых[[#This Row],[Формула]]&lt;0,0,СЭД_ВСЕГО_без_пустых[[#This Row],[Формула]])</f>
        <v>8.7302777778240834</v>
      </c>
      <c r="W4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8-24</v>
      </c>
      <c r="X4" s="23">
        <f>NETWORKDAYS(СЭД_ВСЕГО_без_пустых[[#This Row],[Передано на визу]],СЭД_ВСЕГО_без_пустых[[#This Row],[Дата ''Результат согласования'']],праздники[])</f>
        <v>2</v>
      </c>
      <c r="Y4" s="2">
        <f>IF(СЭД_ВСЕГО_без_пустых[[#This Row],[Чист.раб.дни]]&lt;&gt;"",3,3)</f>
        <v>3</v>
      </c>
      <c r="Z4" s="16">
        <f>IF(СЭД_ВСЕГО_без_пустых[[#This Row],[T_Согл (р.ч.)]]&lt;=0.25,1,0)</f>
        <v>0</v>
      </c>
    </row>
    <row r="5" spans="1:26" x14ac:dyDescent="0.25">
      <c r="A5" t="s">
        <v>121</v>
      </c>
      <c r="B5">
        <v>2</v>
      </c>
      <c r="C5" s="12" t="s">
        <v>59</v>
      </c>
      <c r="D5" s="3">
        <v>43835</v>
      </c>
      <c r="E5" t="s">
        <v>10</v>
      </c>
      <c r="F5" t="s">
        <v>122</v>
      </c>
      <c r="G5" t="s">
        <v>68</v>
      </c>
      <c r="H5" s="19">
        <v>43843.468530092592</v>
      </c>
      <c r="I5" s="2" t="s">
        <v>11</v>
      </c>
      <c r="J5">
        <v>1</v>
      </c>
      <c r="K5">
        <v>1</v>
      </c>
      <c r="L5" s="12">
        <v>2020</v>
      </c>
      <c r="M5" s="12">
        <v>1</v>
      </c>
      <c r="N5" s="19">
        <v>43844.466284722221</v>
      </c>
      <c r="O5">
        <v>2</v>
      </c>
      <c r="P5">
        <v>1</v>
      </c>
      <c r="Q5" s="12">
        <v>2020</v>
      </c>
      <c r="R5" s="12">
        <v>1</v>
      </c>
      <c r="S5" t="s">
        <v>28</v>
      </c>
      <c r="T5" t="s">
        <v>30</v>
      </c>
      <c r="U5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7.9461111110867915</v>
      </c>
      <c r="V5" s="20">
        <f>IF(СЭД_ВСЕГО_без_пустых[[#This Row],[Формула]]&lt;0,0,СЭД_ВСЕГО_без_пустых[[#This Row],[Формула]])</f>
        <v>7.9461111110867915</v>
      </c>
      <c r="W5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4-8</v>
      </c>
      <c r="X5" s="23">
        <f>NETWORKDAYS(СЭД_ВСЕГО_без_пустых[[#This Row],[Передано на визу]],СЭД_ВСЕГО_без_пустых[[#This Row],[Дата ''Результат согласования'']],праздники[])</f>
        <v>2</v>
      </c>
      <c r="Y5" s="2">
        <f>IF(СЭД_ВСЕГО_без_пустых[[#This Row],[Чист.раб.дни]]&lt;&gt;"",3,3)</f>
        <v>3</v>
      </c>
      <c r="Z5" s="16">
        <f>IF(СЭД_ВСЕГО_без_пустых[[#This Row],[T_Согл (р.ч.)]]&lt;=0.25,1,0)</f>
        <v>0</v>
      </c>
    </row>
    <row r="6" spans="1:26" x14ac:dyDescent="0.25">
      <c r="A6" t="s">
        <v>119</v>
      </c>
      <c r="B6">
        <v>1</v>
      </c>
      <c r="C6" s="12" t="s">
        <v>61</v>
      </c>
      <c r="D6" s="3">
        <v>43838</v>
      </c>
      <c r="E6" t="s">
        <v>10</v>
      </c>
      <c r="F6" t="s">
        <v>120</v>
      </c>
      <c r="G6" t="s">
        <v>72</v>
      </c>
      <c r="H6" s="19">
        <v>43839.748020833336</v>
      </c>
      <c r="I6" s="2" t="s">
        <v>11</v>
      </c>
      <c r="J6">
        <v>4</v>
      </c>
      <c r="K6">
        <v>0</v>
      </c>
      <c r="L6" s="12">
        <v>2020</v>
      </c>
      <c r="M6" s="12">
        <v>1</v>
      </c>
      <c r="N6" s="19">
        <v>43840.491944444446</v>
      </c>
      <c r="O6">
        <v>5</v>
      </c>
      <c r="P6">
        <v>1</v>
      </c>
      <c r="Q6" s="12">
        <v>2020</v>
      </c>
      <c r="R6" s="12">
        <v>1</v>
      </c>
      <c r="S6" t="s">
        <v>25</v>
      </c>
      <c r="T6" t="s">
        <v>31</v>
      </c>
      <c r="U6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4.0566666667000373</v>
      </c>
      <c r="V6" s="20">
        <f>IF(СЭД_ВСЕГО_без_пустых[[#This Row],[Формула]]&lt;0,0,СЭД_ВСЕГО_без_пустых[[#This Row],[Формула]])</f>
        <v>4.0566666667000373</v>
      </c>
      <c r="W6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4-8</v>
      </c>
      <c r="X6" s="23">
        <f>NETWORKDAYS(СЭД_ВСЕГО_без_пустых[[#This Row],[Передано на визу]],СЭД_ВСЕГО_без_пустых[[#This Row],[Дата ''Результат согласования'']],праздники[])</f>
        <v>2</v>
      </c>
      <c r="Y6" s="2">
        <f>IF(СЭД_ВСЕГО_без_пустых[[#This Row],[Чист.раб.дни]]&lt;&gt;"",3,3)</f>
        <v>3</v>
      </c>
      <c r="Z6" s="16">
        <f>IF(СЭД_ВСЕГО_без_пустых[[#This Row],[T_Согл (р.ч.)]]&lt;=0.25,1,0)</f>
        <v>0</v>
      </c>
    </row>
    <row r="7" spans="1:26" x14ac:dyDescent="0.25">
      <c r="A7" t="s">
        <v>115</v>
      </c>
      <c r="B7">
        <v>2</v>
      </c>
      <c r="C7" s="12" t="s">
        <v>57</v>
      </c>
      <c r="D7" s="3">
        <v>43835</v>
      </c>
      <c r="E7" t="s">
        <v>10</v>
      </c>
      <c r="F7" t="s">
        <v>116</v>
      </c>
      <c r="G7" t="s">
        <v>67</v>
      </c>
      <c r="H7" s="19">
        <v>43838.88385416667</v>
      </c>
      <c r="I7" s="2" t="s">
        <v>11</v>
      </c>
      <c r="J7">
        <v>8</v>
      </c>
      <c r="K7">
        <v>0</v>
      </c>
      <c r="L7" s="12">
        <v>2020</v>
      </c>
      <c r="M7" s="12">
        <v>1</v>
      </c>
      <c r="N7" s="19">
        <v>43839.422974537039</v>
      </c>
      <c r="O7">
        <v>4</v>
      </c>
      <c r="P7">
        <v>1</v>
      </c>
      <c r="Q7" s="12">
        <v>2020</v>
      </c>
      <c r="R7" s="12">
        <v>1</v>
      </c>
      <c r="S7" t="s">
        <v>23</v>
      </c>
      <c r="T7" t="s">
        <v>30</v>
      </c>
      <c r="U7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2.4013888889458026</v>
      </c>
      <c r="V7" s="20">
        <f>IF(СЭД_ВСЕГО_без_пустых[[#This Row],[Формула]]&lt;0,0,СЭД_ВСЕГО_без_пустых[[#This Row],[Формула]])</f>
        <v>2.4013888889458026</v>
      </c>
      <c r="W7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2-4</v>
      </c>
      <c r="X7" s="23">
        <f>NETWORKDAYS(СЭД_ВСЕГО_без_пустых[[#This Row],[Передано на визу]],СЭД_ВСЕГО_без_пустых[[#This Row],[Дата ''Результат согласования'']],праздники[])</f>
        <v>1</v>
      </c>
      <c r="Y7" s="2">
        <f>IF(СЭД_ВСЕГО_без_пустых[[#This Row],[Чист.раб.дни]]&lt;&gt;"",3,3)</f>
        <v>3</v>
      </c>
      <c r="Z7" s="16">
        <f>IF(СЭД_ВСЕГО_без_пустых[[#This Row],[T_Согл (р.ч.)]]&lt;=0.25,1,0)</f>
        <v>0</v>
      </c>
    </row>
    <row r="8" spans="1:26" x14ac:dyDescent="0.25">
      <c r="A8" t="s">
        <v>112</v>
      </c>
      <c r="B8">
        <v>1</v>
      </c>
      <c r="C8" s="12" t="s">
        <v>55</v>
      </c>
      <c r="D8" s="3">
        <v>43834</v>
      </c>
      <c r="E8" t="s">
        <v>10</v>
      </c>
      <c r="F8" t="s">
        <v>113</v>
      </c>
      <c r="G8" t="s">
        <v>66</v>
      </c>
      <c r="H8" s="19">
        <v>43843.685567129629</v>
      </c>
      <c r="I8" s="2" t="s">
        <v>12</v>
      </c>
      <c r="J8">
        <v>1</v>
      </c>
      <c r="K8">
        <v>1</v>
      </c>
      <c r="L8" s="12">
        <v>2020</v>
      </c>
      <c r="M8" s="12">
        <v>1</v>
      </c>
      <c r="N8" s="19">
        <v>43843.709675925929</v>
      </c>
      <c r="O8">
        <v>1</v>
      </c>
      <c r="P8">
        <v>0</v>
      </c>
      <c r="Q8" s="12">
        <v>2020</v>
      </c>
      <c r="R8" s="12">
        <v>1</v>
      </c>
      <c r="S8" t="s">
        <v>19</v>
      </c>
      <c r="T8" t="s">
        <v>31</v>
      </c>
      <c r="U8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0.54638888890622272</v>
      </c>
      <c r="V8" s="20">
        <f>IF(СЭД_ВСЕГО_без_пустых[[#This Row],[Формула]]&lt;0,0,СЭД_ВСЕГО_без_пустых[[#This Row],[Формула]])</f>
        <v>0.54638888890622272</v>
      </c>
      <c r="W8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&lt;1</v>
      </c>
      <c r="X8" s="23">
        <f>NETWORKDAYS(СЭД_ВСЕГО_без_пустых[[#This Row],[Передано на визу]],СЭД_ВСЕГО_без_пустых[[#This Row],[Дата ''Результат согласования'']],праздники[])</f>
        <v>1</v>
      </c>
      <c r="Y8" s="2">
        <f>IF(СЭД_ВСЕГО_без_пустых[[#This Row],[Чист.раб.дни]]&lt;&gt;"",3,3)</f>
        <v>3</v>
      </c>
      <c r="Z8" s="16">
        <f>IF(СЭД_ВСЕГО_без_пустых[[#This Row],[T_Согл (р.ч.)]]&lt;=0.25,1,0)</f>
        <v>0</v>
      </c>
    </row>
    <row r="9" spans="1:26" x14ac:dyDescent="0.25">
      <c r="A9" t="s">
        <v>110</v>
      </c>
      <c r="B9">
        <v>1</v>
      </c>
      <c r="C9" s="12" t="s">
        <v>60</v>
      </c>
      <c r="D9" s="3">
        <v>43836</v>
      </c>
      <c r="E9" t="s">
        <v>10</v>
      </c>
      <c r="F9" t="s">
        <v>118</v>
      </c>
      <c r="G9" t="s">
        <v>71</v>
      </c>
      <c r="H9" s="19">
        <v>43840.685162037036</v>
      </c>
      <c r="I9" s="2" t="s">
        <v>13</v>
      </c>
      <c r="J9">
        <v>5</v>
      </c>
      <c r="K9">
        <v>1</v>
      </c>
      <c r="L9" s="12">
        <v>2020</v>
      </c>
      <c r="M9" s="12">
        <v>1</v>
      </c>
      <c r="N9" s="19">
        <v>43840.693495370368</v>
      </c>
      <c r="O9">
        <v>5</v>
      </c>
      <c r="P9">
        <v>1</v>
      </c>
      <c r="Q9" s="12">
        <v>2020</v>
      </c>
      <c r="R9" s="12">
        <v>1</v>
      </c>
      <c r="S9" t="s">
        <v>19</v>
      </c>
      <c r="T9" t="s">
        <v>31</v>
      </c>
      <c r="U9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0.19999999995343387</v>
      </c>
      <c r="V9" s="20">
        <f>IF(СЭД_ВСЕГО_без_пустых[[#This Row],[Формула]]&lt;0,0,СЭД_ВСЕГО_без_пустых[[#This Row],[Формула]])</f>
        <v>0.19999999995343387</v>
      </c>
      <c r="W9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&lt;1</v>
      </c>
      <c r="X9" s="23">
        <f>NETWORKDAYS(СЭД_ВСЕГО_без_пустых[[#This Row],[Передано на визу]],СЭД_ВСЕГО_без_пустых[[#This Row],[Дата ''Результат согласования'']],праздники[])</f>
        <v>1</v>
      </c>
      <c r="Y9" s="2">
        <f>IF(СЭД_ВСЕГО_без_пустых[[#This Row],[Чист.раб.дни]]&lt;&gt;"",3,3)</f>
        <v>3</v>
      </c>
      <c r="Z9" s="16">
        <f>IF(СЭД_ВСЕГО_без_пустых[[#This Row],[T_Согл (р.ч.)]]&lt;=0.25,1,0)</f>
        <v>1</v>
      </c>
    </row>
    <row r="10" spans="1:26" x14ac:dyDescent="0.25">
      <c r="A10" t="s">
        <v>108</v>
      </c>
      <c r="B10">
        <v>2</v>
      </c>
      <c r="C10" s="12" t="s">
        <v>62</v>
      </c>
      <c r="D10" s="3">
        <v>43838</v>
      </c>
      <c r="E10" t="s">
        <v>10</v>
      </c>
      <c r="F10" t="s">
        <v>109</v>
      </c>
      <c r="G10" t="s">
        <v>73</v>
      </c>
      <c r="H10" s="19">
        <v>43838.539548611108</v>
      </c>
      <c r="I10" s="2" t="s">
        <v>13</v>
      </c>
      <c r="J10">
        <v>8</v>
      </c>
      <c r="K10">
        <v>1</v>
      </c>
      <c r="L10" s="12">
        <v>2020</v>
      </c>
      <c r="M10" s="12">
        <v>1</v>
      </c>
      <c r="N10" s="19">
        <v>43838.620578703703</v>
      </c>
      <c r="O10">
        <v>8</v>
      </c>
      <c r="P10">
        <v>1</v>
      </c>
      <c r="Q10" s="12">
        <v>2020</v>
      </c>
      <c r="R10" s="12">
        <v>1</v>
      </c>
      <c r="S10" t="s">
        <v>19</v>
      </c>
      <c r="T10" t="s">
        <v>31</v>
      </c>
      <c r="U10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0</v>
      </c>
      <c r="V10" s="20">
        <f>IF(СЭД_ВСЕГО_без_пустых[[#This Row],[Формула]]&lt;0,0,СЭД_ВСЕГО_без_пустых[[#This Row],[Формула]])</f>
        <v>0</v>
      </c>
      <c r="W10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&lt;1</v>
      </c>
      <c r="X10" s="23">
        <f>NETWORKDAYS(СЭД_ВСЕГО_без_пустых[[#This Row],[Передано на визу]],СЭД_ВСЕГО_без_пустых[[#This Row],[Дата ''Результат согласования'']],праздники[])</f>
        <v>0</v>
      </c>
      <c r="Y10" s="2">
        <f>IF(СЭД_ВСЕГО_без_пустых[[#This Row],[Чист.раб.дни]]&lt;&gt;"",3,3)</f>
        <v>3</v>
      </c>
      <c r="Z10" s="16">
        <f>IF(СЭД_ВСЕГО_без_пустых[[#This Row],[T_Согл (р.ч.)]]&lt;=0.25,1,0)</f>
        <v>1</v>
      </c>
    </row>
    <row r="11" spans="1:26" x14ac:dyDescent="0.25">
      <c r="A11" t="s">
        <v>110</v>
      </c>
      <c r="B11">
        <v>1</v>
      </c>
      <c r="C11" s="12" t="s">
        <v>55</v>
      </c>
      <c r="D11" s="3">
        <v>43836</v>
      </c>
      <c r="E11" t="s">
        <v>10</v>
      </c>
      <c r="F11" t="s">
        <v>111</v>
      </c>
      <c r="G11" t="s">
        <v>69</v>
      </c>
      <c r="H11" s="19">
        <v>43836.655335648145</v>
      </c>
      <c r="I11" s="2" t="s">
        <v>11</v>
      </c>
      <c r="J11">
        <v>8</v>
      </c>
      <c r="K11">
        <v>1</v>
      </c>
      <c r="L11" s="12">
        <v>2020</v>
      </c>
      <c r="M11" s="12">
        <v>1</v>
      </c>
      <c r="N11" s="19">
        <v>43836.659490740742</v>
      </c>
      <c r="O11">
        <v>8</v>
      </c>
      <c r="P11">
        <v>1</v>
      </c>
      <c r="Q11" s="12">
        <v>2020</v>
      </c>
      <c r="R11" s="12">
        <v>1</v>
      </c>
      <c r="S11" t="s">
        <v>19</v>
      </c>
      <c r="T11" t="s">
        <v>31</v>
      </c>
      <c r="U11" s="21">
        <f>IF(СЭД_ВСЕГО_без_пустых[[#This Row],[Дата ''Результат согласования'']]=0,0,((NETWORKDAYS(СЭД_ВСЕГО_без_пустых[[#This Row],[Передано на визу]],СЭД_ВСЕГО_без_пустых[[#This Row],[Дата ''Результат согласования'']],праздники[])-1)*("12:00"-"7:45")+IF(NETWORKDAYS(СЭД_ВСЕГО_без_пустых[[#This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согласования'']],1),"12:00","7:45"),"12:00")-MEDIAN(NETWORKDAYS(СЭД_ВСЕГО_без_пустых[[#This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визу]],1),"12:00","7:45"))*24+((NETWORKDAYS(СЭД_ВСЕГО_без_пустых[[#This Row],[Передано на визу]],СЭД_ВСЕГО_без_пустых[[#This Row],[Дата ''Результат согласования'']],праздники[])-1)*("17:00"-"13:15")+IF(NETWORKDAYS(СЭД_ВСЕГО_без_пустых[[#This Row],[Передано на визу]],СЭД_ВСЕГО_без_пустых[[#This Row],[Дата ''Результат согласования'']],праздники[]),MEDIAN(MOD(СЭД_ВСЕГО_без_пустых[[#This Row],[Дата ''Результат согласования'']],1),"17:00","13:15"),"17:00")-MEDIAN(NETWORKDAYS(СЭД_ВСЕГО_без_пустых[[#This Row],[Передано на визу]],СЭД_ВСЕГО_без_пустых[[#This Row],[Передано на визу]],праздники[])*MOD(СЭД_ВСЕГО_без_пустых[[#This Row],[Передано на визу]],1),"17:00","13:15"))*24)</f>
        <v>0</v>
      </c>
      <c r="V11" s="20">
        <f>IF(СЭД_ВСЕГО_без_пустых[[#This Row],[Формула]]&lt;0,0,СЭД_ВСЕГО_без_пустых[[#This Row],[Формула]])</f>
        <v>0</v>
      </c>
      <c r="W11" s="23" t="str">
        <f>LOOKUP(2,1/((СЭД_ВСЕГО_без_пустых[[#This Row],[T_Согл (р.ч.)]]&gt;=Интервал[От (вкл.)])*(СЭД_ВСЕГО_без_пустых[[#This Row],[T_Согл (р.ч.)]]&lt;Интервал[До])),Интервал[Интервал])</f>
        <v>&lt;1</v>
      </c>
      <c r="X11" s="23">
        <f>NETWORKDAYS(СЭД_ВСЕГО_без_пустых[[#This Row],[Передано на визу]],СЭД_ВСЕГО_без_пустых[[#This Row],[Дата ''Результат согласования'']],праздники[])</f>
        <v>0</v>
      </c>
      <c r="Y11" s="2">
        <f>IF(СЭД_ВСЕГО_без_пустых[[#This Row],[Чист.раб.дни]]&lt;&gt;"",3,3)</f>
        <v>3</v>
      </c>
      <c r="Z11" s="16">
        <f>IF(СЭД_ВСЕГО_без_пустых[[#This Row],[T_Согл (р.ч.)]]&lt;=0.25,1,0)</f>
        <v>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62"/>
  <sheetViews>
    <sheetView showGridLines="0" workbookViewId="0">
      <selection activeCell="E94" sqref="E94"/>
    </sheetView>
  </sheetViews>
  <sheetFormatPr defaultRowHeight="15" x14ac:dyDescent="0.25"/>
  <cols>
    <col min="1" max="1" width="13" style="8" customWidth="1"/>
    <col min="2" max="2" width="13.140625" style="4" customWidth="1"/>
    <col min="4" max="4" width="23.5703125" customWidth="1"/>
    <col min="5" max="5" width="12.42578125" bestFit="1" customWidth="1"/>
    <col min="6" max="6" width="14" bestFit="1" customWidth="1"/>
    <col min="8" max="8" width="9.140625" style="2"/>
    <col min="9" max="9" width="10.7109375" style="2" customWidth="1"/>
    <col min="10" max="10" width="12" style="2" customWidth="1"/>
  </cols>
  <sheetData>
    <row r="1" spans="1:10" x14ac:dyDescent="0.25">
      <c r="A1" t="s">
        <v>17</v>
      </c>
      <c r="B1"/>
    </row>
    <row r="2" spans="1:10" x14ac:dyDescent="0.25">
      <c r="A2" s="1" t="s">
        <v>107</v>
      </c>
      <c r="B2"/>
    </row>
    <row r="3" spans="1:10" x14ac:dyDescent="0.25">
      <c r="A3"/>
      <c r="B3"/>
    </row>
    <row r="4" spans="1:10" x14ac:dyDescent="0.25">
      <c r="A4" s="13" t="s">
        <v>33</v>
      </c>
      <c r="B4"/>
    </row>
    <row r="5" spans="1:10" x14ac:dyDescent="0.25">
      <c r="A5" s="25">
        <v>10</v>
      </c>
      <c r="B5" t="s">
        <v>42</v>
      </c>
    </row>
    <row r="6" spans="1:10" x14ac:dyDescent="0.25">
      <c r="A6">
        <f>СЭД_ВСЕГО[СЭД ВСЕГО]-COUNTA(СЭД_ВСЕГО_без_пустых[Номер документа])</f>
        <v>1</v>
      </c>
      <c r="B6" t="s">
        <v>34</v>
      </c>
    </row>
    <row r="7" spans="1:10" x14ac:dyDescent="0.25">
      <c r="A7" s="14">
        <v>16728</v>
      </c>
      <c r="B7"/>
    </row>
    <row r="10" spans="1:10" x14ac:dyDescent="0.25">
      <c r="A10" s="8" t="s">
        <v>21</v>
      </c>
      <c r="B10" s="4" t="s">
        <v>20</v>
      </c>
      <c r="D10" t="s">
        <v>18</v>
      </c>
      <c r="E10" t="s">
        <v>22</v>
      </c>
      <c r="F10" t="s">
        <v>32</v>
      </c>
      <c r="H10" s="2" t="s">
        <v>49</v>
      </c>
      <c r="I10" s="2" t="s">
        <v>50</v>
      </c>
      <c r="J10" s="2" t="s">
        <v>48</v>
      </c>
    </row>
    <row r="11" spans="1:10" x14ac:dyDescent="0.25">
      <c r="A11" s="10">
        <v>2020</v>
      </c>
      <c r="B11" s="5">
        <v>43831</v>
      </c>
      <c r="D11" t="s">
        <v>55</v>
      </c>
      <c r="E11" t="s">
        <v>19</v>
      </c>
      <c r="F11" t="s">
        <v>31</v>
      </c>
      <c r="H11" s="2">
        <v>0</v>
      </c>
      <c r="I11" s="2">
        <v>1</v>
      </c>
      <c r="J11" s="2" t="s">
        <v>43</v>
      </c>
    </row>
    <row r="12" spans="1:10" x14ac:dyDescent="0.25">
      <c r="A12" s="10"/>
      <c r="B12" s="5">
        <v>43832</v>
      </c>
      <c r="D12" t="s">
        <v>56</v>
      </c>
      <c r="E12" t="s">
        <v>23</v>
      </c>
      <c r="F12" t="s">
        <v>30</v>
      </c>
      <c r="H12" s="2">
        <v>1</v>
      </c>
      <c r="I12" s="2">
        <v>2</v>
      </c>
      <c r="J12" s="15" t="s">
        <v>44</v>
      </c>
    </row>
    <row r="13" spans="1:10" x14ac:dyDescent="0.25">
      <c r="A13" s="10"/>
      <c r="B13" s="5">
        <v>43833</v>
      </c>
      <c r="D13" t="s">
        <v>57</v>
      </c>
      <c r="E13" t="s">
        <v>23</v>
      </c>
      <c r="F13" t="s">
        <v>30</v>
      </c>
      <c r="H13" s="2">
        <v>2</v>
      </c>
      <c r="I13" s="2">
        <v>4</v>
      </c>
      <c r="J13" s="15" t="s">
        <v>45</v>
      </c>
    </row>
    <row r="14" spans="1:10" x14ac:dyDescent="0.25">
      <c r="A14" s="10"/>
      <c r="B14" s="5">
        <v>43834</v>
      </c>
      <c r="D14" t="s">
        <v>58</v>
      </c>
      <c r="E14" t="s">
        <v>25</v>
      </c>
      <c r="F14" t="s">
        <v>30</v>
      </c>
      <c r="H14" s="2">
        <v>4</v>
      </c>
      <c r="I14" s="2">
        <v>8</v>
      </c>
      <c r="J14" s="15" t="s">
        <v>46</v>
      </c>
    </row>
    <row r="15" spans="1:10" x14ac:dyDescent="0.25">
      <c r="A15" s="10"/>
      <c r="B15" s="5">
        <v>43835</v>
      </c>
      <c r="D15" t="s">
        <v>59</v>
      </c>
      <c r="E15" t="s">
        <v>28</v>
      </c>
      <c r="F15" t="s">
        <v>30</v>
      </c>
      <c r="H15" s="2">
        <v>8</v>
      </c>
      <c r="I15" s="2">
        <v>24</v>
      </c>
      <c r="J15" s="15" t="s">
        <v>47</v>
      </c>
    </row>
    <row r="16" spans="1:10" x14ac:dyDescent="0.25">
      <c r="A16" s="10"/>
      <c r="B16" s="5">
        <v>43836</v>
      </c>
      <c r="D16" t="s">
        <v>60</v>
      </c>
      <c r="E16" t="s">
        <v>19</v>
      </c>
      <c r="F16" t="s">
        <v>31</v>
      </c>
      <c r="H16" s="2">
        <v>24</v>
      </c>
      <c r="I16" s="2">
        <v>1000000</v>
      </c>
      <c r="J16" s="15" t="s">
        <v>54</v>
      </c>
    </row>
    <row r="17" spans="1:6" x14ac:dyDescent="0.25">
      <c r="A17" s="10"/>
      <c r="B17" s="5">
        <v>43837</v>
      </c>
      <c r="D17" t="s">
        <v>61</v>
      </c>
      <c r="E17" t="s">
        <v>25</v>
      </c>
      <c r="F17" t="s">
        <v>31</v>
      </c>
    </row>
    <row r="18" spans="1:6" x14ac:dyDescent="0.25">
      <c r="A18" s="10"/>
      <c r="B18" s="5">
        <v>43838</v>
      </c>
      <c r="D18" t="s">
        <v>62</v>
      </c>
      <c r="E18" t="s">
        <v>19</v>
      </c>
      <c r="F18" t="s">
        <v>31</v>
      </c>
    </row>
    <row r="19" spans="1:6" x14ac:dyDescent="0.25">
      <c r="A19" s="10"/>
      <c r="B19" s="5">
        <v>43853</v>
      </c>
      <c r="D19" t="s">
        <v>63</v>
      </c>
      <c r="E19" t="s">
        <v>23</v>
      </c>
      <c r="F19" t="s">
        <v>31</v>
      </c>
    </row>
    <row r="20" spans="1:6" x14ac:dyDescent="0.25">
      <c r="A20" s="10"/>
      <c r="B20" s="5">
        <v>43898</v>
      </c>
      <c r="D20" t="s">
        <v>64</v>
      </c>
      <c r="E20" t="s">
        <v>25</v>
      </c>
      <c r="F20" t="s">
        <v>30</v>
      </c>
    </row>
    <row r="21" spans="1:6" x14ac:dyDescent="0.25">
      <c r="A21" s="10"/>
      <c r="B21" s="5">
        <v>43952</v>
      </c>
      <c r="D21" t="s">
        <v>65</v>
      </c>
      <c r="E21" t="s">
        <v>23</v>
      </c>
      <c r="F21" t="s">
        <v>30</v>
      </c>
    </row>
    <row r="22" spans="1:6" x14ac:dyDescent="0.25">
      <c r="A22" s="10"/>
      <c r="B22" s="5">
        <v>43975</v>
      </c>
      <c r="D22" t="s">
        <v>66</v>
      </c>
      <c r="E22" t="s">
        <v>23</v>
      </c>
      <c r="F22" t="s">
        <v>31</v>
      </c>
    </row>
    <row r="23" spans="1:6" x14ac:dyDescent="0.25">
      <c r="A23" s="10"/>
      <c r="B23" s="5">
        <v>43994</v>
      </c>
      <c r="D23" t="s">
        <v>67</v>
      </c>
      <c r="E23" t="s">
        <v>25</v>
      </c>
      <c r="F23" t="s">
        <v>30</v>
      </c>
    </row>
    <row r="24" spans="1:6" x14ac:dyDescent="0.25">
      <c r="A24" s="10"/>
      <c r="B24" s="5">
        <v>44043</v>
      </c>
      <c r="D24" t="s">
        <v>68</v>
      </c>
      <c r="E24" t="s">
        <v>23</v>
      </c>
      <c r="F24" t="s">
        <v>30</v>
      </c>
    </row>
    <row r="25" spans="1:6" x14ac:dyDescent="0.25">
      <c r="A25" s="10"/>
      <c r="B25" s="5">
        <v>44073</v>
      </c>
      <c r="D25" t="s">
        <v>69</v>
      </c>
      <c r="E25" t="s">
        <v>26</v>
      </c>
      <c r="F25" t="s">
        <v>31</v>
      </c>
    </row>
    <row r="26" spans="1:6" x14ac:dyDescent="0.25">
      <c r="A26" s="10"/>
      <c r="B26" s="5">
        <v>44139</v>
      </c>
      <c r="D26" t="s">
        <v>70</v>
      </c>
      <c r="E26" t="s">
        <v>25</v>
      </c>
      <c r="F26" t="s">
        <v>30</v>
      </c>
    </row>
    <row r="27" spans="1:6" x14ac:dyDescent="0.25">
      <c r="A27" s="10"/>
      <c r="B27" s="5">
        <v>44141</v>
      </c>
      <c r="D27" t="s">
        <v>71</v>
      </c>
      <c r="E27" t="s">
        <v>25</v>
      </c>
      <c r="F27" t="s">
        <v>31</v>
      </c>
    </row>
    <row r="28" spans="1:6" x14ac:dyDescent="0.25">
      <c r="A28" s="11">
        <v>2021</v>
      </c>
      <c r="B28" s="6">
        <v>44197</v>
      </c>
      <c r="D28" t="s">
        <v>72</v>
      </c>
      <c r="E28" t="s">
        <v>26</v>
      </c>
      <c r="F28" t="s">
        <v>30</v>
      </c>
    </row>
    <row r="29" spans="1:6" x14ac:dyDescent="0.25">
      <c r="A29" s="11"/>
      <c r="B29" s="6">
        <v>44198</v>
      </c>
      <c r="D29" t="s">
        <v>73</v>
      </c>
      <c r="E29" t="s">
        <v>24</v>
      </c>
      <c r="F29" t="s">
        <v>31</v>
      </c>
    </row>
    <row r="30" spans="1:6" x14ac:dyDescent="0.25">
      <c r="A30" s="11"/>
      <c r="B30" s="6">
        <v>44199</v>
      </c>
      <c r="D30" t="s">
        <v>74</v>
      </c>
      <c r="E30" t="s">
        <v>23</v>
      </c>
      <c r="F30" t="s">
        <v>30</v>
      </c>
    </row>
    <row r="31" spans="1:6" x14ac:dyDescent="0.25">
      <c r="A31" s="11"/>
      <c r="B31" s="6">
        <v>44200</v>
      </c>
      <c r="D31" t="s">
        <v>75</v>
      </c>
      <c r="E31" t="s">
        <v>25</v>
      </c>
      <c r="F31" t="s">
        <v>30</v>
      </c>
    </row>
    <row r="32" spans="1:6" x14ac:dyDescent="0.25">
      <c r="A32" s="11"/>
      <c r="B32" s="6">
        <v>44201</v>
      </c>
      <c r="D32" t="s">
        <v>76</v>
      </c>
      <c r="E32" t="s">
        <v>25</v>
      </c>
      <c r="F32" t="s">
        <v>30</v>
      </c>
    </row>
    <row r="33" spans="1:6" x14ac:dyDescent="0.25">
      <c r="A33" s="11"/>
      <c r="B33" s="6">
        <v>44202</v>
      </c>
      <c r="D33" t="s">
        <v>77</v>
      </c>
      <c r="E33" t="s">
        <v>25</v>
      </c>
      <c r="F33" t="s">
        <v>30</v>
      </c>
    </row>
    <row r="34" spans="1:6" x14ac:dyDescent="0.25">
      <c r="A34" s="11"/>
      <c r="B34" s="6">
        <v>44203</v>
      </c>
      <c r="D34" t="s">
        <v>78</v>
      </c>
      <c r="E34" t="s">
        <v>25</v>
      </c>
      <c r="F34" t="s">
        <v>30</v>
      </c>
    </row>
    <row r="35" spans="1:6" x14ac:dyDescent="0.25">
      <c r="A35" s="11"/>
      <c r="B35" s="6">
        <v>44204</v>
      </c>
      <c r="D35" t="s">
        <v>79</v>
      </c>
      <c r="E35" t="s">
        <v>25</v>
      </c>
      <c r="F35" t="s">
        <v>30</v>
      </c>
    </row>
    <row r="36" spans="1:6" x14ac:dyDescent="0.25">
      <c r="A36" s="11"/>
      <c r="B36" s="6">
        <v>44219</v>
      </c>
      <c r="D36" t="s">
        <v>80</v>
      </c>
      <c r="E36" t="s">
        <v>27</v>
      </c>
      <c r="F36" t="s">
        <v>31</v>
      </c>
    </row>
    <row r="37" spans="1:6" x14ac:dyDescent="0.25">
      <c r="A37" s="11"/>
      <c r="B37" s="6">
        <v>44263</v>
      </c>
      <c r="D37" t="s">
        <v>81</v>
      </c>
      <c r="E37" t="s">
        <v>24</v>
      </c>
      <c r="F37" t="s">
        <v>30</v>
      </c>
    </row>
    <row r="38" spans="1:6" x14ac:dyDescent="0.25">
      <c r="A38" s="11"/>
      <c r="B38" s="6">
        <v>44317</v>
      </c>
      <c r="D38" t="s">
        <v>82</v>
      </c>
      <c r="E38" t="s">
        <v>24</v>
      </c>
      <c r="F38" t="s">
        <v>30</v>
      </c>
    </row>
    <row r="39" spans="1:6" x14ac:dyDescent="0.25">
      <c r="A39" s="11"/>
      <c r="B39" s="6">
        <v>44329</v>
      </c>
      <c r="D39" t="s">
        <v>83</v>
      </c>
      <c r="E39" t="s">
        <v>24</v>
      </c>
      <c r="F39" t="s">
        <v>30</v>
      </c>
    </row>
    <row r="40" spans="1:6" x14ac:dyDescent="0.25">
      <c r="A40" s="11"/>
      <c r="B40" s="6">
        <v>44359</v>
      </c>
      <c r="D40" t="s">
        <v>84</v>
      </c>
      <c r="E40" t="s">
        <v>27</v>
      </c>
      <c r="F40" t="s">
        <v>30</v>
      </c>
    </row>
    <row r="41" spans="1:6" x14ac:dyDescent="0.25">
      <c r="A41" s="11"/>
      <c r="B41" s="6">
        <v>44397</v>
      </c>
      <c r="D41" t="s">
        <v>85</v>
      </c>
      <c r="E41" t="s">
        <v>27</v>
      </c>
      <c r="F41" t="s">
        <v>30</v>
      </c>
    </row>
    <row r="42" spans="1:6" x14ac:dyDescent="0.25">
      <c r="A42" s="11"/>
      <c r="B42" s="6">
        <v>44438</v>
      </c>
      <c r="D42" t="s">
        <v>86</v>
      </c>
      <c r="E42" t="s">
        <v>28</v>
      </c>
      <c r="F42" t="s">
        <v>30</v>
      </c>
    </row>
    <row r="43" spans="1:6" x14ac:dyDescent="0.25">
      <c r="A43" s="11"/>
      <c r="B43" s="6">
        <v>44504</v>
      </c>
      <c r="D43" t="s">
        <v>87</v>
      </c>
      <c r="E43" t="s">
        <v>25</v>
      </c>
      <c r="F43" t="s">
        <v>30</v>
      </c>
    </row>
    <row r="44" spans="1:6" x14ac:dyDescent="0.25">
      <c r="A44" s="11"/>
      <c r="B44" s="6">
        <v>44506</v>
      </c>
      <c r="D44" t="s">
        <v>88</v>
      </c>
      <c r="E44" t="s">
        <v>27</v>
      </c>
      <c r="F44" t="s">
        <v>30</v>
      </c>
    </row>
    <row r="45" spans="1:6" x14ac:dyDescent="0.25">
      <c r="A45" s="9">
        <v>2022</v>
      </c>
      <c r="B45" s="7">
        <v>44562</v>
      </c>
      <c r="D45" t="s">
        <v>89</v>
      </c>
      <c r="E45" t="s">
        <v>29</v>
      </c>
      <c r="F45" t="s">
        <v>31</v>
      </c>
    </row>
    <row r="46" spans="1:6" x14ac:dyDescent="0.25">
      <c r="A46" s="9"/>
      <c r="B46" s="7">
        <v>44563</v>
      </c>
      <c r="D46" t="s">
        <v>90</v>
      </c>
      <c r="E46" t="s">
        <v>29</v>
      </c>
      <c r="F46" t="s">
        <v>30</v>
      </c>
    </row>
    <row r="47" spans="1:6" x14ac:dyDescent="0.25">
      <c r="A47" s="9"/>
      <c r="B47" s="7">
        <v>44564</v>
      </c>
      <c r="D47" t="s">
        <v>91</v>
      </c>
      <c r="E47" t="s">
        <v>25</v>
      </c>
      <c r="F47" t="s">
        <v>31</v>
      </c>
    </row>
    <row r="48" spans="1:6" x14ac:dyDescent="0.25">
      <c r="A48" s="9"/>
      <c r="B48" s="7">
        <v>44565</v>
      </c>
      <c r="D48" t="s">
        <v>92</v>
      </c>
      <c r="E48" t="s">
        <v>29</v>
      </c>
      <c r="F48" t="s">
        <v>30</v>
      </c>
    </row>
    <row r="49" spans="1:6" x14ac:dyDescent="0.25">
      <c r="A49" s="9"/>
      <c r="B49" s="7">
        <v>44566</v>
      </c>
      <c r="D49" t="s">
        <v>93</v>
      </c>
      <c r="E49" t="s">
        <v>25</v>
      </c>
      <c r="F49" t="s">
        <v>30</v>
      </c>
    </row>
    <row r="50" spans="1:6" x14ac:dyDescent="0.25">
      <c r="A50" s="9"/>
      <c r="B50" s="7">
        <v>44567</v>
      </c>
      <c r="D50" t="s">
        <v>94</v>
      </c>
      <c r="E50" t="s">
        <v>25</v>
      </c>
      <c r="F50" t="s">
        <v>30</v>
      </c>
    </row>
    <row r="51" spans="1:6" x14ac:dyDescent="0.25">
      <c r="A51" s="9"/>
      <c r="B51" s="7">
        <v>44568</v>
      </c>
      <c r="D51" t="s">
        <v>95</v>
      </c>
      <c r="E51" t="s">
        <v>29</v>
      </c>
      <c r="F51" t="s">
        <v>30</v>
      </c>
    </row>
    <row r="52" spans="1:6" x14ac:dyDescent="0.25">
      <c r="A52" s="9"/>
      <c r="B52" s="7">
        <v>44569</v>
      </c>
      <c r="D52" t="s">
        <v>96</v>
      </c>
      <c r="E52" t="s">
        <v>29</v>
      </c>
      <c r="F52" t="s">
        <v>30</v>
      </c>
    </row>
    <row r="53" spans="1:6" x14ac:dyDescent="0.25">
      <c r="A53" s="9"/>
      <c r="B53" s="7">
        <v>44584</v>
      </c>
      <c r="D53" t="s">
        <v>97</v>
      </c>
      <c r="E53" t="s">
        <v>23</v>
      </c>
      <c r="F53" t="s">
        <v>30</v>
      </c>
    </row>
    <row r="54" spans="1:6" x14ac:dyDescent="0.25">
      <c r="A54" s="9"/>
      <c r="B54" s="7">
        <v>44628</v>
      </c>
      <c r="D54" t="s">
        <v>98</v>
      </c>
      <c r="E54" t="s">
        <v>28</v>
      </c>
      <c r="F54" t="s">
        <v>31</v>
      </c>
    </row>
    <row r="55" spans="1:6" x14ac:dyDescent="0.25">
      <c r="A55" s="9"/>
      <c r="B55" s="7">
        <v>44682</v>
      </c>
      <c r="D55" t="s">
        <v>99</v>
      </c>
      <c r="E55" t="s">
        <v>28</v>
      </c>
      <c r="F55" t="s">
        <v>30</v>
      </c>
    </row>
    <row r="56" spans="1:6" x14ac:dyDescent="0.25">
      <c r="A56" s="9"/>
      <c r="B56" s="7">
        <v>44683</v>
      </c>
      <c r="D56" t="s">
        <v>100</v>
      </c>
      <c r="E56" t="s">
        <v>26</v>
      </c>
      <c r="F56" t="s">
        <v>30</v>
      </c>
    </row>
    <row r="57" spans="1:6" x14ac:dyDescent="0.25">
      <c r="A57" s="9"/>
      <c r="B57" s="7">
        <v>44690</v>
      </c>
      <c r="D57" t="s">
        <v>101</v>
      </c>
      <c r="E57" t="s">
        <v>25</v>
      </c>
      <c r="F57" t="s">
        <v>30</v>
      </c>
    </row>
    <row r="58" spans="1:6" x14ac:dyDescent="0.25">
      <c r="A58" s="9"/>
      <c r="B58" s="7">
        <v>44724</v>
      </c>
      <c r="D58" t="s">
        <v>102</v>
      </c>
      <c r="E58" t="s">
        <v>23</v>
      </c>
      <c r="F58" t="s">
        <v>30</v>
      </c>
    </row>
    <row r="59" spans="1:6" x14ac:dyDescent="0.25">
      <c r="A59" s="9"/>
      <c r="B59" s="7">
        <v>44751</v>
      </c>
      <c r="D59" t="s">
        <v>103</v>
      </c>
      <c r="E59" t="s">
        <v>26</v>
      </c>
      <c r="F59" t="s">
        <v>30</v>
      </c>
    </row>
    <row r="60" spans="1:6" x14ac:dyDescent="0.25">
      <c r="A60" s="9"/>
      <c r="B60" s="7">
        <v>44803</v>
      </c>
      <c r="D60" t="s">
        <v>104</v>
      </c>
      <c r="E60" t="s">
        <v>29</v>
      </c>
      <c r="F60" t="s">
        <v>31</v>
      </c>
    </row>
    <row r="61" spans="1:6" x14ac:dyDescent="0.25">
      <c r="A61" s="9"/>
      <c r="B61" s="7">
        <v>44869</v>
      </c>
      <c r="D61" t="s">
        <v>105</v>
      </c>
      <c r="E61" t="s">
        <v>29</v>
      </c>
      <c r="F61" t="s">
        <v>30</v>
      </c>
    </row>
    <row r="62" spans="1:6" x14ac:dyDescent="0.25">
      <c r="A62" s="9"/>
      <c r="B62" s="7">
        <v>44871</v>
      </c>
      <c r="D62" t="s">
        <v>106</v>
      </c>
      <c r="E62" t="s">
        <v>26</v>
      </c>
      <c r="F62" t="s">
        <v>30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F16678-7243-49E9-B87A-7AE7757C38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 документов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Аниc Замирович</dc:creator>
  <cp:lastModifiedBy>Пользователь</cp:lastModifiedBy>
  <cp:lastPrinted>2022-08-24T15:22:09Z</cp:lastPrinted>
  <dcterms:created xsi:type="dcterms:W3CDTF">2022-08-03T08:10:58Z</dcterms:created>
  <dcterms:modified xsi:type="dcterms:W3CDTF">2022-09-06T19:00:49Z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16718e1a-66f4-4cc6-be97-2d7e04f300e4</vt:lpwstr>
  </property>
</Properties>
</file>