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05" activeTab="1"/>
  </bookViews>
  <sheets>
    <sheet name="Затраты к рейсу" sheetId="1" r:id="rId1"/>
    <sheet name="Data" sheetId="2" r:id="rId2"/>
    <sheet name="сводная" sheetId="3" r:id="rId3"/>
  </sheets>
  <definedNames>
    <definedName name="_xlfn.IFERROR" hidden="1">#NAME?</definedName>
    <definedName name="_xlfn.SUMIFS" hidden="1">#NAME?</definedName>
    <definedName name="_xlnm._FilterDatabase" localSheetId="1" hidden="1">'Data'!$A$2:$F$96</definedName>
    <definedName name="_xlnm._FilterDatabase" localSheetId="0" hidden="1">'Затраты к рейсу'!$B$2:$Q$29</definedName>
  </definedNames>
  <calcPr fullCalcOnLoad="1"/>
  <pivotCaches>
    <pivotCache cacheId="2" r:id="rId4"/>
  </pivotCaches>
</workbook>
</file>

<file path=xl/sharedStrings.xml><?xml version="1.0" encoding="utf-8"?>
<sst xmlns="http://schemas.openxmlformats.org/spreadsheetml/2006/main" count="262" uniqueCount="33">
  <si>
    <t>Дата</t>
  </si>
  <si>
    <t>Стоимость</t>
  </si>
  <si>
    <t>№ рейса</t>
  </si>
  <si>
    <t>№ Автомобиля</t>
  </si>
  <si>
    <t>Дата рейса с</t>
  </si>
  <si>
    <t>Дата рейса по</t>
  </si>
  <si>
    <t>Номер автомобиля</t>
  </si>
  <si>
    <t>Количество (топливо)</t>
  </si>
  <si>
    <t>Компания</t>
  </si>
  <si>
    <t>ТОПЛИВО</t>
  </si>
  <si>
    <t>ДОРОГИ</t>
  </si>
  <si>
    <t>Т</t>
  </si>
  <si>
    <t>Р</t>
  </si>
  <si>
    <t>Кол-во</t>
  </si>
  <si>
    <t>AA 111111</t>
  </si>
  <si>
    <t>AA 111112</t>
  </si>
  <si>
    <t>AA 111113</t>
  </si>
  <si>
    <t>AA 111114</t>
  </si>
  <si>
    <t>AA 111115</t>
  </si>
  <si>
    <t>AA 111116</t>
  </si>
  <si>
    <t>AA 111117</t>
  </si>
  <si>
    <t>AA 111118</t>
  </si>
  <si>
    <t>AA 111119</t>
  </si>
  <si>
    <t>AA 111120</t>
  </si>
  <si>
    <t>AA 111121</t>
  </si>
  <si>
    <t>AA 111122</t>
  </si>
  <si>
    <t>AA 111123</t>
  </si>
  <si>
    <t>AA 111124</t>
  </si>
  <si>
    <t>AA 111125</t>
  </si>
  <si>
    <t>Общий итог</t>
  </si>
  <si>
    <t>Сумма по полю Стоимость</t>
  </si>
  <si>
    <t>рейс</t>
  </si>
  <si>
    <t>(пусто)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</si>
</sst>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.00\ &quot;Br&quot;_-;\-* #,##0.00\ &quot;Br&quot;_-;_-* &quot;-&quot;??\ &quot;Br&quot;_-;_-@_-"/>
    <numFmt numFmtId="170" formatCode="[$-F400]h:mm:ss\ AM/PM"/>
    <numFmt numFmtId="171" formatCode="dd/mm/yy\ h:mm;@"/>
    <numFmt numFmtId="172" formatCode="[$]dddd\,\ d\ mmmm\ yyyy\ &quot;г&quot;\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9"/>
      <color indexed="8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9"/>
      <color rgb="FF000000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theme="4" tint="0.39998000860214233"/>
      </left>
      <right/>
      <top style="medium"/>
      <bottom/>
    </border>
    <border>
      <left style="thin">
        <color theme="4" tint="0.39998000860214233"/>
      </left>
      <right/>
      <top style="thin">
        <color theme="4" tint="0.39998000860214233"/>
      </top>
      <bottom/>
    </border>
    <border>
      <left/>
      <right/>
      <top style="thin">
        <color theme="4" tint="0.39998000860214233"/>
      </top>
      <bottom/>
    </border>
    <border>
      <left/>
      <right style="thin">
        <color theme="4" tint="0.39998000860214233"/>
      </right>
      <top style="thin">
        <color theme="4" tint="0.39998000860214233"/>
      </top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thin">
        <color theme="4" tint="0.39998000860214233"/>
      </right>
      <top>
        <color indexed="63"/>
      </top>
      <bottom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5" fillId="0" borderId="0" xfId="52" applyFont="1">
      <alignment/>
      <protection/>
    </xf>
    <xf numFmtId="4" fontId="45" fillId="0" borderId="0" xfId="52" applyNumberFormat="1" applyFont="1" applyFill="1" applyAlignment="1">
      <alignment horizontal="right"/>
      <protection/>
    </xf>
    <xf numFmtId="14" fontId="45" fillId="0" borderId="0" xfId="52" applyNumberFormat="1" applyFont="1" applyAlignment="1">
      <alignment horizontal="left"/>
      <protection/>
    </xf>
    <xf numFmtId="0" fontId="45" fillId="0" borderId="0" xfId="0" applyFont="1" applyAlignment="1">
      <alignment/>
    </xf>
    <xf numFmtId="14" fontId="46" fillId="33" borderId="10" xfId="52" applyNumberFormat="1" applyFont="1" applyFill="1" applyBorder="1" applyAlignment="1">
      <alignment horizontal="center" vertical="center"/>
      <protection/>
    </xf>
    <xf numFmtId="0" fontId="47" fillId="33" borderId="11" xfId="53" applyNumberFormat="1" applyFont="1" applyFill="1" applyBorder="1" applyAlignment="1">
      <alignment horizontal="center" vertical="center" wrapText="1"/>
      <protection/>
    </xf>
    <xf numFmtId="4" fontId="46" fillId="33" borderId="11" xfId="52" applyNumberFormat="1" applyFont="1" applyFill="1" applyBorder="1" applyAlignment="1">
      <alignment horizontal="center" vertical="center"/>
      <protection/>
    </xf>
    <xf numFmtId="0" fontId="46" fillId="33" borderId="12" xfId="52" applyNumberFormat="1" applyFont="1" applyFill="1" applyBorder="1" applyAlignment="1">
      <alignment horizontal="center" vertical="center"/>
      <protection/>
    </xf>
    <xf numFmtId="0" fontId="46" fillId="33" borderId="13" xfId="0" applyFont="1" applyFill="1" applyBorder="1" applyAlignment="1">
      <alignment horizontal="center" vertical="center"/>
    </xf>
    <xf numFmtId="14" fontId="45" fillId="34" borderId="14" xfId="52" applyNumberFormat="1" applyFont="1" applyFill="1" applyBorder="1" applyAlignment="1">
      <alignment horizontal="left"/>
      <protection/>
    </xf>
    <xf numFmtId="2" fontId="48" fillId="34" borderId="12" xfId="53" applyNumberFormat="1" applyFont="1" applyFill="1" applyBorder="1" applyAlignment="1">
      <alignment/>
      <protection/>
    </xf>
    <xf numFmtId="14" fontId="45" fillId="0" borderId="15" xfId="52" applyNumberFormat="1" applyFont="1" applyBorder="1" applyAlignment="1">
      <alignment horizontal="left"/>
      <protection/>
    </xf>
    <xf numFmtId="2" fontId="48" fillId="0" borderId="16" xfId="53" applyNumberFormat="1" applyFont="1" applyBorder="1" applyAlignment="1">
      <alignment/>
      <protection/>
    </xf>
    <xf numFmtId="4" fontId="45" fillId="0" borderId="16" xfId="52" applyNumberFormat="1" applyFont="1" applyBorder="1" applyAlignment="1">
      <alignment horizontal="right"/>
      <protection/>
    </xf>
    <xf numFmtId="14" fontId="45" fillId="34" borderId="15" xfId="52" applyNumberFormat="1" applyFont="1" applyFill="1" applyBorder="1" applyAlignment="1">
      <alignment horizontal="left"/>
      <protection/>
    </xf>
    <xf numFmtId="2" fontId="48" fillId="34" borderId="16" xfId="53" applyNumberFormat="1" applyFont="1" applyFill="1" applyBorder="1" applyAlignment="1">
      <alignment/>
      <protection/>
    </xf>
    <xf numFmtId="4" fontId="45" fillId="34" borderId="16" xfId="52" applyNumberFormat="1" applyFont="1" applyFill="1" applyBorder="1" applyAlignment="1">
      <alignment horizontal="right"/>
      <protection/>
    </xf>
    <xf numFmtId="0" fontId="45" fillId="34" borderId="17" xfId="0" applyFont="1" applyFill="1" applyBorder="1" applyAlignment="1">
      <alignment/>
    </xf>
    <xf numFmtId="0" fontId="45" fillId="0" borderId="16" xfId="0" applyFont="1" applyBorder="1" applyAlignment="1">
      <alignment/>
    </xf>
    <xf numFmtId="0" fontId="45" fillId="34" borderId="16" xfId="0" applyFont="1" applyFill="1" applyBorder="1" applyAlignment="1">
      <alignment/>
    </xf>
    <xf numFmtId="0" fontId="3" fillId="0" borderId="18" xfId="55" applyFont="1" applyBorder="1" applyAlignment="1">
      <alignment horizontal="left" vertical="top"/>
      <protection/>
    </xf>
    <xf numFmtId="14" fontId="3" fillId="0" borderId="18" xfId="55" applyNumberFormat="1" applyFont="1" applyBorder="1" applyAlignment="1">
      <alignment horizontal="left" vertical="top"/>
      <protection/>
    </xf>
    <xf numFmtId="0" fontId="49" fillId="0" borderId="19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4" fontId="45" fillId="0" borderId="0" xfId="0" applyNumberFormat="1" applyFont="1" applyAlignment="1">
      <alignment/>
    </xf>
    <xf numFmtId="0" fontId="3" fillId="0" borderId="0" xfId="55" applyFont="1" applyBorder="1" applyAlignment="1">
      <alignment horizontal="left" vertical="top"/>
      <protection/>
    </xf>
    <xf numFmtId="0" fontId="50" fillId="0" borderId="0" xfId="0" applyFont="1" applyAlignment="1">
      <alignment horizontal="center"/>
    </xf>
    <xf numFmtId="0" fontId="49" fillId="0" borderId="19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/>
    </xf>
    <xf numFmtId="0" fontId="45" fillId="34" borderId="0" xfId="0" applyFont="1" applyFill="1" applyBorder="1" applyAlignment="1">
      <alignment/>
    </xf>
    <xf numFmtId="4" fontId="45" fillId="0" borderId="0" xfId="52" applyNumberFormat="1" applyFont="1" applyBorder="1" applyAlignment="1">
      <alignment horizontal="right"/>
      <protection/>
    </xf>
    <xf numFmtId="4" fontId="45" fillId="34" borderId="0" xfId="52" applyNumberFormat="1" applyFont="1" applyFill="1" applyBorder="1" applyAlignment="1">
      <alignment horizontal="right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45" fillId="0" borderId="0" xfId="0" applyFont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9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45" fillId="35" borderId="0" xfId="0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F147" sheet="Data"/>
  </cacheSource>
  <cacheFields count="6">
    <cacheField name="Дата">
      <sharedItems containsDate="1" containsMixedTypes="1"/>
    </cacheField>
    <cacheField name="Количество (топливо)">
      <sharedItems containsMixedTypes="1" containsNumber="1" containsInteger="1"/>
    </cacheField>
    <cacheField name="Стоимость">
      <sharedItems containsMixedTypes="1" containsNumber="1"/>
    </cacheField>
    <cacheField name="№ Автомобиля">
      <sharedItems containsBlank="1" containsMixedTypes="0" count="16">
        <s v="AA 111111"/>
        <s v="AA 111112"/>
        <s v="AA 111113"/>
        <s v="AA 111114"/>
        <s v="AA 111121"/>
        <s v="AA 111122"/>
        <s v="AA 111123"/>
        <s v="AA 111124"/>
        <s v="AA 111115"/>
        <s v="AA 111116"/>
        <s v="AA 111117"/>
        <s v="AA 111118"/>
        <s v="AA 111119"/>
        <s v="AA 111120"/>
        <s v="AA 111125"/>
        <m/>
      </sharedItems>
    </cacheField>
    <cacheField name="Компания">
      <sharedItems containsBlank="1" containsMixedTypes="0" count="5">
        <s v="ТОПЛИВО"/>
        <s v="Р"/>
        <s v="Т"/>
        <s v="ДОРОГИ"/>
        <m/>
      </sharedItems>
    </cacheField>
    <cacheField name="рейс">
      <sharedItems containsString="0" containsBlank="1" containsMixedTypes="0" containsNumber="1" containsInteger="1" count="5">
        <n v="133"/>
        <n v="140"/>
        <n v="141"/>
        <n v="142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 таблица1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H25" firstHeaderRow="1" firstDataRow="2" firstDataCol="2"/>
  <pivotFields count="6">
    <pivotField compact="0" outline="0" showAll="0" numFmtId="14"/>
    <pivotField compact="0" outline="0" showAll="0"/>
    <pivotField dataField="1" compact="0" outline="0" showAll="0" numFmtId="4"/>
    <pivotField axis="axisRow" compact="0" outline="0" showAll="0" defaultSubtotal="0">
      <items count="16">
        <item x="0"/>
        <item x="1"/>
        <item x="2"/>
        <item x="3"/>
        <item x="8"/>
        <item x="9"/>
        <item x="10"/>
        <item x="11"/>
        <item x="12"/>
        <item x="13"/>
        <item x="4"/>
        <item x="5"/>
        <item x="6"/>
        <item x="7"/>
        <item x="14"/>
        <item x="15"/>
      </items>
    </pivotField>
    <pivotField axis="axisCol" compact="0" outline="0" showAll="0" defaultSubtotal="0">
      <items count="5">
        <item x="3"/>
        <item x="1"/>
        <item x="2"/>
        <item x="0"/>
        <item x="4"/>
      </items>
    </pivotField>
    <pivotField axis="axisRow" compact="0" outline="0" subtotalTop="0" showAll="0" defaultSubtotal="0">
      <items count="5">
        <item x="0"/>
        <item x="1"/>
        <item x="2"/>
        <item x="3"/>
        <item x="4"/>
      </items>
    </pivotField>
  </pivotFields>
  <rowFields count="2">
    <field x="5"/>
    <field x="3"/>
  </rowFields>
  <rowItems count="21">
    <i>
      <x/>
      <x/>
    </i>
    <i>
      <x v="1"/>
      <x v="1"/>
    </i>
    <i>
      <x v="2"/>
      <x v="2"/>
    </i>
    <i>
      <x v="3"/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Сумма по полю Стоимость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9"/>
  <sheetViews>
    <sheetView showGridLines="0" zoomScale="115" zoomScaleNormal="115" zoomScalePageLayoutView="0" workbookViewId="0" topLeftCell="A1">
      <selection activeCell="E25" sqref="E25"/>
    </sheetView>
  </sheetViews>
  <sheetFormatPr defaultColWidth="9.140625" defaultRowHeight="15"/>
  <cols>
    <col min="1" max="1" width="9.140625" style="25" customWidth="1"/>
    <col min="2" max="3" width="11.00390625" style="25" customWidth="1"/>
    <col min="4" max="4" width="14.140625" style="25" customWidth="1"/>
    <col min="5" max="7" width="14.00390625" style="25" customWidth="1"/>
    <col min="8" max="8" width="15.57421875" style="25" customWidth="1"/>
    <col min="9" max="9" width="14.00390625" style="25" customWidth="1"/>
    <col min="10" max="16384" width="9.140625" style="25" customWidth="1"/>
  </cols>
  <sheetData>
    <row r="1" spans="6:9" ht="12" thickBot="1">
      <c r="F1" s="28" t="s">
        <v>13</v>
      </c>
      <c r="G1" s="28"/>
      <c r="H1" s="28"/>
      <c r="I1" s="28"/>
    </row>
    <row r="2" spans="2:9" s="24" customFormat="1" ht="23.25" thickBot="1">
      <c r="B2" s="23" t="s">
        <v>2</v>
      </c>
      <c r="C2" s="23" t="s">
        <v>4</v>
      </c>
      <c r="D2" s="23" t="s">
        <v>5</v>
      </c>
      <c r="E2" s="23" t="s">
        <v>6</v>
      </c>
      <c r="F2" s="23" t="s">
        <v>9</v>
      </c>
      <c r="G2" s="23" t="s">
        <v>10</v>
      </c>
      <c r="H2" s="29" t="s">
        <v>12</v>
      </c>
      <c r="I2" s="29" t="s">
        <v>11</v>
      </c>
    </row>
    <row r="3" spans="2:10" ht="11.25">
      <c r="B3" s="21">
        <v>133</v>
      </c>
      <c r="C3" s="22">
        <v>44832</v>
      </c>
      <c r="D3" s="22">
        <v>44846</v>
      </c>
      <c r="E3" s="21" t="s">
        <v>14</v>
      </c>
      <c r="F3" s="27">
        <f>_xlfn.IFERROR(IF(_xlfn.SUMIFS(Data!$B:$B,Data!$A:$A,"&gt;="&amp;C3,Data!$A:$A,"&lt;="&amp;D3)="","",IF(AND(INDEX(Data!$B:$B,MATCH('Затраты к рейсу'!E3,Data!$D:$D,0)),INDEX(Data!$B:$B,MATCH($F$2,Data!$E:$E,0))),_xlfn.SUMIFS(Data!$B:$B,Data!$A:$A,"&gt;="&amp;C3,Data!$A:$A,"&lt;="&amp;D3,Data!$D:$D,'Затраты к рейсу'!E3),"")),"")</f>
        <v>200</v>
      </c>
      <c r="G3" s="27">
        <f>_xlfn.IFERROR(IF(_xlfn.SUMIFS(Data!$C:$C,Data!$A:$A,"&gt;="&amp;C3,Data!A:A,"&lt;="&amp;D3)="","",IF(AND(INDEX(Data!$C:$C,MATCH('Затраты к рейсу'!E3,Data!$D:$D,0)),INDEX(Data!$C:$C,MATCH($G$2,Data!$E:$E,0))),_xlfn.SUMIFS(Data!$C:$C,Data!$A:$A,"&gt;="&amp;C3,Data!$A:$A,"&lt;="&amp;D3,Data!$D:$D,'Затраты к рейсу'!E3,Data!$E:$E,'Затраты к рейсу'!$G$2),"")),"")</f>
        <v>0</v>
      </c>
      <c r="H3" s="27">
        <f>_xlfn.IFERROR(IF(_xlfn.SUMIFS(Data!$C:$C,Data!$A:$A,"&gt;="&amp;C3,Data!A:A,"&lt;="&amp;D3)="","",IF(AND(INDEX(Data!$C:$C,MATCH('Затраты к рейсу'!E3,Data!$D:$D,0)),INDEX(Data!$C:$C,MATCH($H$2,Data!$E:$E,0))),_xlfn.SUMIFS(Data!$C:$C,Data!$A:$A,"&gt;="&amp;C3,Data!$A:$A,"&lt;="&amp;D3,Data!$D:$D,'Затраты к рейсу'!E3,Data!$E:$E,'Затраты к рейсу'!$H$2),"")),"")</f>
        <v>93.15</v>
      </c>
      <c r="I3" s="27">
        <f>_xlfn.IFERROR(IF(_xlfn.SUMIFS(Data!$C:$C,Data!$A:$A,"&gt;="&amp;C3,Data!$A:$A,"&lt;="&amp;D3)="","",IF(AND(INDEX(Data!$C:$C,MATCH('Затраты к рейсу'!E3,Data!$D:$D,0)),INDEX(Data!$C:$C,MATCH($I$2,Data!$E:$E,0))),_xlfn.SUMIFS(Data!$C:$C,Data!$A:$A,"&gt;="&amp;C3,Data!$A:$A,"&lt;="&amp;D3,Data!$D:$D,'Затраты к рейсу'!E3,Data!$E:$E,'Затраты к рейсу'!$I$2),"")),"")</f>
        <v>88.73</v>
      </c>
      <c r="J3" s="25">
        <f>_xlfn.IFERROR(IF(_xlfn.SUMIFS(Data!$C:$C,Data!$A:$A,"&gt;="&amp;C3,Data!$A:$A,"&lt;="&amp;D3)="","",IF(AND(INDEX(Data!$C:$C,MATCH('Затраты к рейсу'!E3,Data!$D:$D,0)),INDEX(Data!$C:$C,MATCH($I$2,Data!$E:$E,0)),IF(INDEX(C:C,MATCH(D3,C:C,0)),D3-1,D3)),_xlfn.SUMIFS(Data!$C:$C,Data!$A:$A,"&gt;="&amp;C3,Data!$A:$A,"&lt;="&amp;D3,Data!$D:$D,'Затраты к рейсу'!E3,Data!$E:$E,'Затраты к рейсу'!$I$2),"")),"")</f>
      </c>
    </row>
    <row r="4" spans="2:10" ht="11.25">
      <c r="B4" s="21">
        <v>140</v>
      </c>
      <c r="C4" s="22">
        <v>44833</v>
      </c>
      <c r="D4" s="22">
        <v>44845</v>
      </c>
      <c r="E4" s="21" t="s">
        <v>15</v>
      </c>
      <c r="F4" s="27">
        <f>_xlfn.IFERROR(IF(_xlfn.SUMIFS(Data!$B:$B,Data!$A:$A,"&gt;="&amp;C4,Data!$A:$A,"&lt;="&amp;D4)="","",IF(AND(INDEX(Data!$B:$B,MATCH('Затраты к рейсу'!E4,Data!$D:$D,0)),INDEX(Data!$B:$B,MATCH($F$2,Data!$E:$E,0))),_xlfn.SUMIFS(Data!$B:$B,Data!$A:$A,"&gt;="&amp;C4,Data!$A:$A,"&lt;="&amp;D4,Data!$D:$D,'Затраты к рейсу'!E4),"")),"")</f>
        <v>0</v>
      </c>
      <c r="G4" s="27">
        <f>_xlfn.IFERROR(IF(_xlfn.SUMIFS(Data!$C:$C,Data!$A:$A,"&gt;="&amp;C4,Data!A:A,"&lt;="&amp;D4)="","",IF(AND(INDEX(Data!$C:$C,MATCH('Затраты к рейсу'!E4,Data!$D:$D,0)),INDEX(Data!$C:$C,MATCH($G$2,Data!$E:$E,0))),_xlfn.SUMIFS(Data!$C:$C,Data!$A:$A,"&gt;="&amp;C4,Data!$A:$A,"&lt;="&amp;D4,Data!$D:$D,'Затраты к рейсу'!E4,Data!$E:$E,'Затраты к рейсу'!$G$2),"")),"")</f>
        <v>0</v>
      </c>
      <c r="H4" s="27">
        <f>_xlfn.IFERROR(IF(_xlfn.SUMIFS(Data!$C:$C,Data!$A:$A,"&gt;="&amp;C4,Data!A:A,"&lt;="&amp;D4)="","",IF(AND(INDEX(Data!$C:$C,MATCH('Затраты к рейсу'!E4,Data!$D:$D,0)),INDEX(Data!$C:$C,MATCH($H$2,Data!$E:$E,0))),_xlfn.SUMIFS(Data!$C:$C,Data!$A:$A,"&gt;="&amp;C4,Data!$A:$A,"&lt;="&amp;D4,Data!$D:$D,'Затраты к рейсу'!E4,Data!$E:$E,'Затраты к рейсу'!$H$2),"")),"")</f>
        <v>62.24</v>
      </c>
      <c r="I4" s="27">
        <f>_xlfn.IFERROR(IF(_xlfn.SUMIFS(Data!$C:$C,Data!$A:$A,"&gt;="&amp;C4,Data!$A:$A,"&lt;="&amp;D4)="","",IF(AND(INDEX(Data!$C:$C,MATCH('Затраты к рейсу'!E4,Data!$D:$D,0)),INDEX(Data!$C:$C,MATCH($I$2,Data!$E:$E,0))),_xlfn.SUMIFS(Data!$C:$C,Data!$A:$A,"&gt;="&amp;C4,Data!$A:$A,"&lt;="&amp;D4,Data!$D:$D,'Затраты к рейсу'!E4,Data!$E:$E,'Затраты к рейсу'!$I$2),"")),"")</f>
        <v>0.34</v>
      </c>
      <c r="J4" s="25">
        <f>_xlfn.IFERROR(IF(_xlfn.SUMIFS(Data!$C:$C,Data!$A:$A,"&gt;="&amp;C4,Data!$A:$A,"&lt;="&amp;D4)="","",IF(AND(INDEX(Data!$C:$C,MATCH('Затраты к рейсу'!E4,Data!$D:$D,0)),INDEX(Data!$C:$C,MATCH($I$2,Data!$E:$E,0)),IF(INDEX(C:C,MATCH(D4,C:C,0)),D4-1,D4)),_xlfn.SUMIFS(Data!$C:$C,Data!$A:$A,"&gt;="&amp;C4,Data!$A:$A,"&lt;="&amp;D4,Data!$D:$D,'Затраты к рейсу'!E4,Data!$E:$E,'Затраты к рейсу'!$I$2),"")),"")</f>
        <v>0.34</v>
      </c>
    </row>
    <row r="5" spans="2:10" ht="11.25">
      <c r="B5" s="21">
        <v>141</v>
      </c>
      <c r="C5" s="22">
        <v>44845</v>
      </c>
      <c r="D5" s="22">
        <v>44845</v>
      </c>
      <c r="E5" s="21" t="s">
        <v>16</v>
      </c>
      <c r="F5" s="27">
        <f>_xlfn.IFERROR(IF(_xlfn.SUMIFS(Data!$B:$B,Data!$A:$A,"&gt;="&amp;C5,Data!$A:$A,"&lt;="&amp;D5)="","",IF(AND(INDEX(Data!$B:$B,MATCH('Затраты к рейсу'!E5,Data!$D:$D,0)),INDEX(Data!$B:$B,MATCH($F$2,Data!$E:$E,0))),_xlfn.SUMIFS(Data!$B:$B,Data!$A:$A,"&gt;="&amp;C5,Data!$A:$A,"&lt;="&amp;D5,Data!$D:$D,'Затраты к рейсу'!E5),"")),"")</f>
        <v>0</v>
      </c>
      <c r="G5" s="27">
        <f>_xlfn.IFERROR(IF(_xlfn.SUMIFS(Data!$C:$C,Data!$A:$A,"&gt;="&amp;C5,Data!A:A,"&lt;="&amp;D5)="","",IF(AND(INDEX(Data!$C:$C,MATCH('Затраты к рейсу'!E5,Data!$D:$D,0)),INDEX(Data!$C:$C,MATCH($G$2,Data!$E:$E,0))),_xlfn.SUMIFS(Data!$C:$C,Data!$A:$A,"&gt;="&amp;C5,Data!$A:$A,"&lt;="&amp;D5,Data!$D:$D,'Затраты к рейсу'!E5,Data!$E:$E,'Затраты к рейсу'!$G$2),"")),"")</f>
        <v>0</v>
      </c>
      <c r="H5" s="27">
        <f>_xlfn.IFERROR(IF(_xlfn.SUMIFS(Data!$C:$C,Data!$A:$A,"&gt;="&amp;C5,Data!A:A,"&lt;="&amp;D5)="","",IF(AND(INDEX(Data!$C:$C,MATCH('Затраты к рейсу'!E5,Data!$D:$D,0)),INDEX(Data!$C:$C,MATCH($H$2,Data!$E:$E,0))),_xlfn.SUMIFS(Data!$C:$C,Data!$A:$A,"&gt;="&amp;C5,Data!$A:$A,"&lt;="&amp;D5,Data!$D:$D,'Затраты к рейсу'!E5,Data!$E:$E,'Затраты к рейсу'!$H$2),"")),"")</f>
        <v>0</v>
      </c>
      <c r="I5" s="27">
        <f>_xlfn.IFERROR(IF(_xlfn.SUMIFS(Data!$C:$C,Data!$A:$A,"&gt;="&amp;C5,Data!$A:$A,"&lt;="&amp;D5)="","",IF(AND(INDEX(Data!$C:$C,MATCH('Затраты к рейсу'!E5,Data!$D:$D,0)),INDEX(Data!$C:$C,MATCH($I$2,Data!$E:$E,0))),_xlfn.SUMIFS(Data!$C:$C,Data!$A:$A,"&gt;="&amp;C5,Data!$A:$A,"&lt;="&amp;D5,Data!$D:$D,'Затраты к рейсу'!E5,Data!$E:$E,'Затраты к рейсу'!$I$2),"")),"")</f>
        <v>0</v>
      </c>
      <c r="J5" s="25">
        <f>_xlfn.IFERROR(IF(_xlfn.SUMIFS(Data!$C:$C,Data!$A:$A,"&gt;="&amp;C5,Data!$A:$A,"&lt;="&amp;D5)="","",IF(AND(INDEX(Data!$C:$C,MATCH('Затраты к рейсу'!E5,Data!$D:$D,0)),INDEX(Data!$C:$C,MATCH($I$2,Data!$E:$E,0)),IF(INDEX(C:C,MATCH(D5,C:C,0)),D5-1,D5)),_xlfn.SUMIFS(Data!$C:$C,Data!$A:$A,"&gt;="&amp;C5,Data!$A:$A,"&lt;="&amp;D5,Data!$D:$D,'Затраты к рейсу'!E5,Data!$E:$E,'Затраты к рейсу'!$I$2),"")),"")</f>
        <v>0</v>
      </c>
    </row>
    <row r="6" spans="2:10" ht="11.25">
      <c r="B6" s="21">
        <v>142</v>
      </c>
      <c r="C6" s="22">
        <v>44833</v>
      </c>
      <c r="D6" s="22">
        <v>44845</v>
      </c>
      <c r="E6" s="21" t="s">
        <v>17</v>
      </c>
      <c r="F6" s="27">
        <f>_xlfn.IFERROR(IF(_xlfn.SUMIFS(Data!$B:$B,Data!$A:$A,"&gt;="&amp;C6,Data!$A:$A,"&lt;="&amp;D6)="","",IF(AND(INDEX(Data!$B:$B,MATCH('Затраты к рейсу'!E6,Data!$D:$D,0)),INDEX(Data!$B:$B,MATCH($F$2,Data!$E:$E,0))),_xlfn.SUMIFS(Data!$B:$B,Data!$A:$A,"&gt;="&amp;C6,Data!$A:$A,"&lt;="&amp;D6,Data!$D:$D,'Затраты к рейсу'!E6),"")),"")</f>
        <v>0</v>
      </c>
      <c r="G6" s="27">
        <f>_xlfn.IFERROR(IF(_xlfn.SUMIFS(Data!$C:$C,Data!$A:$A,"&gt;="&amp;C6,Data!A:A,"&lt;="&amp;D6)="","",IF(AND(INDEX(Data!$C:$C,MATCH('Затраты к рейсу'!E6,Data!$D:$D,0)),INDEX(Data!$C:$C,MATCH($G$2,Data!$E:$E,0))),_xlfn.SUMIFS(Data!$C:$C,Data!$A:$A,"&gt;="&amp;C6,Data!$A:$A,"&lt;="&amp;D6,Data!$D:$D,'Затраты к рейсу'!E6,Data!$E:$E,'Затраты к рейсу'!$G$2),"")),"")</f>
        <v>0</v>
      </c>
      <c r="H6" s="27">
        <f>_xlfn.IFERROR(IF(_xlfn.SUMIFS(Data!$C:$C,Data!$A:$A,"&gt;="&amp;C6,Data!A:A,"&lt;="&amp;D6)="","",IF(AND(INDEX(Data!$C:$C,MATCH('Затраты к рейсу'!E6,Data!$D:$D,0)),INDEX(Data!$C:$C,MATCH($H$2,Data!$E:$E,0))),_xlfn.SUMIFS(Data!$C:$C,Data!$A:$A,"&gt;="&amp;C6,Data!$A:$A,"&lt;="&amp;D6,Data!$D:$D,'Затраты к рейсу'!E6,Data!$E:$E,'Затраты к рейсу'!$H$2),"")),"")</f>
        <v>103.99</v>
      </c>
      <c r="I6" s="27">
        <f>_xlfn.IFERROR(IF(_xlfn.SUMIFS(Data!$C:$C,Data!$A:$A,"&gt;="&amp;C6,Data!$A:$A,"&lt;="&amp;D6)="","",IF(AND(INDEX(Data!$C:$C,MATCH('Затраты к рейсу'!E6,Data!$D:$D,0)),INDEX(Data!$C:$C,MATCH($I$2,Data!$E:$E,0))),_xlfn.SUMIFS(Data!$C:$C,Data!$A:$A,"&gt;="&amp;C6,Data!$A:$A,"&lt;="&amp;D6,Data!$D:$D,'Затраты к рейсу'!E6,Data!$E:$E,'Затраты к рейсу'!$I$2),"")),"")</f>
        <v>0.08</v>
      </c>
      <c r="J6" s="25">
        <f>_xlfn.IFERROR(IF(_xlfn.SUMIFS(Data!$C:$C,Data!$A:$A,"&gt;="&amp;C6,Data!$A:$A,"&lt;="&amp;D6)="","",IF(AND(INDEX(Data!$C:$C,MATCH('Затраты к рейсу'!E6,Data!$D:$D,0)),INDEX(Data!$C:$C,MATCH($I$2,Data!$E:$E,0)),IF(INDEX(C:C,MATCH(D6,C:C,0)),D6-1,D6)),_xlfn.SUMIFS(Data!$C:$C,Data!$A:$A,"&gt;="&amp;C6,Data!$A:$A,"&lt;="&amp;D6,Data!$D:$D,'Затраты к рейсу'!E6,Data!$E:$E,'Затраты к рейсу'!$I$2),"")),"")</f>
        <v>0.08</v>
      </c>
    </row>
    <row r="7" spans="2:10" ht="11.25">
      <c r="B7" s="21">
        <v>143</v>
      </c>
      <c r="C7" s="22">
        <v>44832</v>
      </c>
      <c r="D7" s="22">
        <v>44845</v>
      </c>
      <c r="E7" s="21" t="s">
        <v>18</v>
      </c>
      <c r="F7" s="27">
        <f>_xlfn.IFERROR(IF(_xlfn.SUMIFS(Data!$B:$B,Data!$A:$A,"&gt;="&amp;C7,Data!$A:$A,"&lt;="&amp;D7)="","",IF(AND(INDEX(Data!$B:$B,MATCH('Затраты к рейсу'!E7,Data!$D:$D,0)),INDEX(Data!$B:$B,MATCH($F$2,Data!$E:$E,0))),_xlfn.SUMIFS(Data!$B:$B,Data!$A:$A,"&gt;="&amp;C7,Data!$A:$A,"&lt;="&amp;D7,Data!$D:$D,'Затраты к рейсу'!E7),"")),"")</f>
        <v>0</v>
      </c>
      <c r="G7" s="27">
        <f>_xlfn.IFERROR(IF(_xlfn.SUMIFS(Data!$C:$C,Data!$A:$A,"&gt;="&amp;C7,Data!A:A,"&lt;="&amp;D7)="","",IF(AND(INDEX(Data!$C:$C,MATCH('Затраты к рейсу'!E7,Data!$D:$D,0)),INDEX(Data!$C:$C,MATCH($G$2,Data!$E:$E,0))),_xlfn.SUMIFS(Data!$C:$C,Data!$A:$A,"&gt;="&amp;C7,Data!$A:$A,"&lt;="&amp;D7,Data!$D:$D,'Затраты к рейсу'!E7,Data!$E:$E,'Затраты к рейсу'!$G$2),"")),"")</f>
        <v>0</v>
      </c>
      <c r="H7" s="27">
        <f>_xlfn.IFERROR(IF(_xlfn.SUMIFS(Data!$C:$C,Data!$A:$A,"&gt;="&amp;C7,Data!A:A,"&lt;="&amp;D7)="","",IF(AND(INDEX(Data!$C:$C,MATCH('Затраты к рейсу'!E7,Data!$D:$D,0)),INDEX(Data!$C:$C,MATCH($H$2,Data!$E:$E,0))),_xlfn.SUMIFS(Data!$C:$C,Data!$A:$A,"&gt;="&amp;C7,Data!$A:$A,"&lt;="&amp;D7,Data!$D:$D,'Затраты к рейсу'!E7,Data!$E:$E,'Затраты к рейсу'!$H$2),"")),"")</f>
        <v>16.66</v>
      </c>
      <c r="I7" s="27">
        <f>_xlfn.IFERROR(IF(_xlfn.SUMIFS(Data!$C:$C,Data!$A:$A,"&gt;="&amp;C7,Data!$A:$A,"&lt;="&amp;D7)="","",IF(AND(INDEX(Data!$C:$C,MATCH('Затраты к рейсу'!E7,Data!$D:$D,0)),INDEX(Data!$C:$C,MATCH($I$2,Data!$E:$E,0))),_xlfn.SUMIFS(Data!$C:$C,Data!$A:$A,"&gt;="&amp;C7,Data!$A:$A,"&lt;="&amp;D7,Data!$D:$D,'Затраты к рейсу'!E7,Data!$E:$E,'Затраты к рейсу'!$I$2),"")),"")</f>
        <v>340.68</v>
      </c>
      <c r="J7" s="25">
        <f>_xlfn.IFERROR(IF(_xlfn.SUMIFS(Data!$C:$C,Data!$A:$A,"&gt;="&amp;C7,Data!$A:$A,"&lt;="&amp;D7)="","",IF(AND(INDEX(Data!$C:$C,MATCH('Затраты к рейсу'!E7,Data!$D:$D,0)),INDEX(Data!$C:$C,MATCH($I$2,Data!$E:$E,0)),IF(INDEX(C:C,MATCH(D7,C:C,0)),D7-1,D7)),_xlfn.SUMIFS(Data!$C:$C,Data!$A:$A,"&gt;="&amp;C7,Data!$A:$A,"&lt;="&amp;D7,Data!$D:$D,'Затраты к рейсу'!E7,Data!$E:$E,'Затраты к рейсу'!$I$2),"")),"")</f>
        <v>340.68</v>
      </c>
    </row>
    <row r="8" spans="2:10" ht="11.25">
      <c r="B8" s="21">
        <v>144</v>
      </c>
      <c r="C8" s="22">
        <v>44828</v>
      </c>
      <c r="D8" s="22">
        <v>44845</v>
      </c>
      <c r="E8" s="21" t="s">
        <v>19</v>
      </c>
      <c r="F8" s="27">
        <f>_xlfn.IFERROR(IF(_xlfn.SUMIFS(Data!$B:$B,Data!$A:$A,"&gt;="&amp;C8,Data!$A:$A,"&lt;="&amp;D8)="","",IF(AND(INDEX(Data!$B:$B,MATCH('Затраты к рейсу'!E8,Data!$D:$D,0)),INDEX(Data!$B:$B,MATCH($F$2,Data!$E:$E,0))),_xlfn.SUMIFS(Data!$B:$B,Data!$A:$A,"&gt;="&amp;C8,Data!$A:$A,"&lt;="&amp;D8,Data!$D:$D,'Затраты к рейсу'!E8),"")),"")</f>
        <v>0</v>
      </c>
      <c r="G8" s="27">
        <f>_xlfn.IFERROR(IF(_xlfn.SUMIFS(Data!$C:$C,Data!$A:$A,"&gt;="&amp;C8,Data!A:A,"&lt;="&amp;D8)="","",IF(AND(INDEX(Data!$C:$C,MATCH('Затраты к рейсу'!E8,Data!$D:$D,0)),INDEX(Data!$C:$C,MATCH($G$2,Data!$E:$E,0))),_xlfn.SUMIFS(Data!$C:$C,Data!$A:$A,"&gt;="&amp;C8,Data!$A:$A,"&lt;="&amp;D8,Data!$D:$D,'Затраты к рейсу'!E8,Data!$E:$E,'Затраты к рейсу'!$G$2),"")),"")</f>
        <v>0</v>
      </c>
      <c r="H8" s="27">
        <f>_xlfn.IFERROR(IF(_xlfn.SUMIFS(Data!$C:$C,Data!$A:$A,"&gt;="&amp;C8,Data!A:A,"&lt;="&amp;D8)="","",IF(AND(INDEX(Data!$C:$C,MATCH('Затраты к рейсу'!E8,Data!$D:$D,0)),INDEX(Data!$C:$C,MATCH($H$2,Data!$E:$E,0))),_xlfn.SUMIFS(Data!$C:$C,Data!$A:$A,"&gt;="&amp;C8,Data!$A:$A,"&lt;="&amp;D8,Data!$D:$D,'Затраты к рейсу'!E8,Data!$E:$E,'Затраты к рейсу'!$H$2),"")),"")</f>
        <v>143.48</v>
      </c>
      <c r="I8" s="27">
        <f>_xlfn.IFERROR(IF(_xlfn.SUMIFS(Data!$C:$C,Data!$A:$A,"&gt;="&amp;C8,Data!$A:$A,"&lt;="&amp;D8)="","",IF(AND(INDEX(Data!$C:$C,MATCH('Затраты к рейсу'!E8,Data!$D:$D,0)),INDEX(Data!$C:$C,MATCH($I$2,Data!$E:$E,0))),_xlfn.SUMIFS(Data!$C:$C,Data!$A:$A,"&gt;="&amp;C8,Data!$A:$A,"&lt;="&amp;D8,Data!$D:$D,'Затраты к рейсу'!E8,Data!$E:$E,'Затраты к рейсу'!$I$2),"")),"")</f>
        <v>0.17</v>
      </c>
      <c r="J8" s="25">
        <f>_xlfn.IFERROR(IF(_xlfn.SUMIFS(Data!$C:$C,Data!$A:$A,"&gt;="&amp;C8,Data!$A:$A,"&lt;="&amp;D8)="","",IF(AND(INDEX(Data!$C:$C,MATCH('Затраты к рейсу'!E8,Data!$D:$D,0)),INDEX(Data!$C:$C,MATCH($I$2,Data!$E:$E,0)),IF(INDEX(C:C,MATCH(D8,C:C,0)),D8-1,D8)),_xlfn.SUMIFS(Data!$C:$C,Data!$A:$A,"&gt;="&amp;C8,Data!$A:$A,"&lt;="&amp;D8,Data!$D:$D,'Затраты к рейсу'!E8,Data!$E:$E,'Затраты к рейсу'!$I$2),"")),"")</f>
        <v>0.17</v>
      </c>
    </row>
    <row r="9" spans="2:10" ht="11.25">
      <c r="B9" s="21">
        <v>145</v>
      </c>
      <c r="C9" s="22">
        <v>44833</v>
      </c>
      <c r="D9" s="22">
        <v>44845</v>
      </c>
      <c r="E9" s="21" t="s">
        <v>20</v>
      </c>
      <c r="F9" s="27">
        <f>_xlfn.IFERROR(IF(_xlfn.SUMIFS(Data!$B:$B,Data!$A:$A,"&gt;="&amp;C9,Data!$A:$A,"&lt;="&amp;D9)="","",IF(AND(INDEX(Data!$B:$B,MATCH('Затраты к рейсу'!E9,Data!$D:$D,0)),INDEX(Data!$B:$B,MATCH($F$2,Data!$E:$E,0))),_xlfn.SUMIFS(Data!$B:$B,Data!$A:$A,"&gt;="&amp;C9,Data!$A:$A,"&lt;="&amp;D9,Data!$D:$D,'Затраты к рейсу'!E9),"")),"")</f>
        <v>0</v>
      </c>
      <c r="G9" s="27">
        <f>_xlfn.IFERROR(IF(_xlfn.SUMIFS(Data!$C:$C,Data!$A:$A,"&gt;="&amp;C9,Data!A:A,"&lt;="&amp;D9)="","",IF(AND(INDEX(Data!$C:$C,MATCH('Затраты к рейсу'!E9,Data!$D:$D,0)),INDEX(Data!$C:$C,MATCH($G$2,Data!$E:$E,0))),_xlfn.SUMIFS(Data!$C:$C,Data!$A:$A,"&gt;="&amp;C9,Data!$A:$A,"&lt;="&amp;D9,Data!$D:$D,'Затраты к рейсу'!E9,Data!$E:$E,'Затраты к рейсу'!$G$2),"")),"")</f>
        <v>0</v>
      </c>
      <c r="H9" s="27">
        <f>_xlfn.IFERROR(IF(_xlfn.SUMIFS(Data!$C:$C,Data!$A:$A,"&gt;="&amp;C9,Data!A:A,"&lt;="&amp;D9)="","",IF(AND(INDEX(Data!$C:$C,MATCH('Затраты к рейсу'!E9,Data!$D:$D,0)),INDEX(Data!$C:$C,MATCH($H$2,Data!$E:$E,0))),_xlfn.SUMIFS(Data!$C:$C,Data!$A:$A,"&gt;="&amp;C9,Data!$A:$A,"&lt;="&amp;D9,Data!$D:$D,'Затраты к рейсу'!E9,Data!$E:$E,'Затраты к рейсу'!$H$2),"")),"")</f>
        <v>0</v>
      </c>
      <c r="I9" s="27">
        <f>_xlfn.IFERROR(IF(_xlfn.SUMIFS(Data!$C:$C,Data!$A:$A,"&gt;="&amp;C9,Data!$A:$A,"&lt;="&amp;D9)="","",IF(AND(INDEX(Data!$C:$C,MATCH('Затраты к рейсу'!E9,Data!$D:$D,0)),INDEX(Data!$C:$C,MATCH($I$2,Data!$E:$E,0))),_xlfn.SUMIFS(Data!$C:$C,Data!$A:$A,"&gt;="&amp;C9,Data!$A:$A,"&lt;="&amp;D9,Data!$D:$D,'Затраты к рейсу'!E9,Data!$E:$E,'Затраты к рейсу'!$I$2),"")),"")</f>
        <v>0</v>
      </c>
      <c r="J9" s="25">
        <f>_xlfn.IFERROR(IF(_xlfn.SUMIFS(Data!$C:$C,Data!$A:$A,"&gt;="&amp;C9,Data!$A:$A,"&lt;="&amp;D9)="","",IF(AND(INDEX(Data!$C:$C,MATCH('Затраты к рейсу'!E9,Data!$D:$D,0)),INDEX(Data!$C:$C,MATCH($I$2,Data!$E:$E,0)),IF(INDEX(C:C,MATCH(D9,C:C,0)),D9-1,D9)),_xlfn.SUMIFS(Data!$C:$C,Data!$A:$A,"&gt;="&amp;C9,Data!$A:$A,"&lt;="&amp;D9,Data!$D:$D,'Затраты к рейсу'!E9,Data!$E:$E,'Затраты к рейсу'!$I$2),"")),"")</f>
        <v>0</v>
      </c>
    </row>
    <row r="10" spans="2:10" ht="11.25">
      <c r="B10" s="21">
        <v>146</v>
      </c>
      <c r="C10" s="22">
        <v>44843</v>
      </c>
      <c r="D10" s="22">
        <v>44844</v>
      </c>
      <c r="E10" s="21" t="s">
        <v>21</v>
      </c>
      <c r="F10" s="27">
        <f>_xlfn.IFERROR(IF(_xlfn.SUMIFS(Data!$B:$B,Data!$A:$A,"&gt;="&amp;C10,Data!$A:$A,"&lt;="&amp;D10)="","",IF(AND(INDEX(Data!$B:$B,MATCH('Затраты к рейсу'!E10,Data!$D:$D,0)),INDEX(Data!$B:$B,MATCH($F$2,Data!$E:$E,0))),_xlfn.SUMIFS(Data!$B:$B,Data!$A:$A,"&gt;="&amp;C10,Data!$A:$A,"&lt;="&amp;D10,Data!$D:$D,'Затраты к рейсу'!E10),"")),"")</f>
        <v>0</v>
      </c>
      <c r="G10" s="27">
        <f>_xlfn.IFERROR(IF(_xlfn.SUMIFS(Data!$C:$C,Data!$A:$A,"&gt;="&amp;C10,Data!A:A,"&lt;="&amp;D10)="","",IF(AND(INDEX(Data!$C:$C,MATCH('Затраты к рейсу'!E10,Data!$D:$D,0)),INDEX(Data!$C:$C,MATCH($G$2,Data!$E:$E,0))),_xlfn.SUMIFS(Data!$C:$C,Data!$A:$A,"&gt;="&amp;C10,Data!$A:$A,"&lt;="&amp;D10,Data!$D:$D,'Затраты к рейсу'!E10,Data!$E:$E,'Затраты к рейсу'!$G$2),"")),"")</f>
        <v>0</v>
      </c>
      <c r="H10" s="27">
        <f>_xlfn.IFERROR(IF(_xlfn.SUMIFS(Data!$C:$C,Data!$A:$A,"&gt;="&amp;C10,Data!A:A,"&lt;="&amp;D10)="","",IF(AND(INDEX(Data!$C:$C,MATCH('Затраты к рейсу'!E10,Data!$D:$D,0)),INDEX(Data!$C:$C,MATCH($H$2,Data!$E:$E,0))),_xlfn.SUMIFS(Data!$C:$C,Data!$A:$A,"&gt;="&amp;C10,Data!$A:$A,"&lt;="&amp;D10,Data!$D:$D,'Затраты к рейсу'!E10,Data!$E:$E,'Затраты к рейсу'!$H$2),"")),"")</f>
        <v>0</v>
      </c>
      <c r="I10" s="27">
        <f>_xlfn.IFERROR(IF(_xlfn.SUMIFS(Data!$C:$C,Data!$A:$A,"&gt;="&amp;C10,Data!$A:$A,"&lt;="&amp;D10)="","",IF(AND(INDEX(Data!$C:$C,MATCH('Затраты к рейсу'!E10,Data!$D:$D,0)),INDEX(Data!$C:$C,MATCH($I$2,Data!$E:$E,0))),_xlfn.SUMIFS(Data!$C:$C,Data!$A:$A,"&gt;="&amp;C10,Data!$A:$A,"&lt;="&amp;D10,Data!$D:$D,'Затраты к рейсу'!E10,Data!$E:$E,'Затраты к рейсу'!$I$2),"")),"")</f>
        <v>0</v>
      </c>
      <c r="J10" s="25">
        <f>_xlfn.IFERROR(IF(_xlfn.SUMIFS(Data!$C:$C,Data!$A:$A,"&gt;="&amp;C10,Data!$A:$A,"&lt;="&amp;D10)="","",IF(AND(INDEX(Data!$C:$C,MATCH('Затраты к рейсу'!E10,Data!$D:$D,0)),INDEX(Data!$C:$C,MATCH($I$2,Data!$E:$E,0)),IF(INDEX(C:C,MATCH(D10,C:C,0)),D10-1,D10)),_xlfn.SUMIFS(Data!$C:$C,Data!$A:$A,"&gt;="&amp;C10,Data!$A:$A,"&lt;="&amp;D10,Data!$D:$D,'Затраты к рейсу'!E10,Data!$E:$E,'Затраты к рейсу'!$I$2),"")),"")</f>
      </c>
    </row>
    <row r="11" spans="2:10" ht="11.25">
      <c r="B11" s="21">
        <v>147</v>
      </c>
      <c r="C11" s="22">
        <v>44843</v>
      </c>
      <c r="D11" s="22">
        <v>44844</v>
      </c>
      <c r="E11" s="21" t="s">
        <v>22</v>
      </c>
      <c r="F11" s="27">
        <f>_xlfn.IFERROR(IF(_xlfn.SUMIFS(Data!$B:$B,Data!$A:$A,"&gt;="&amp;C11,Data!$A:$A,"&lt;="&amp;D11)="","",IF(AND(INDEX(Data!$B:$B,MATCH('Затраты к рейсу'!E11,Data!$D:$D,0)),INDEX(Data!$B:$B,MATCH($F$2,Data!$E:$E,0))),_xlfn.SUMIFS(Data!$B:$B,Data!$A:$A,"&gt;="&amp;C11,Data!$A:$A,"&lt;="&amp;D11,Data!$D:$D,'Затраты к рейсу'!E11),"")),"")</f>
        <v>0</v>
      </c>
      <c r="G11" s="27">
        <f>_xlfn.IFERROR(IF(_xlfn.SUMIFS(Data!$C:$C,Data!$A:$A,"&gt;="&amp;C11,Data!A:A,"&lt;="&amp;D11)="","",IF(AND(INDEX(Data!$C:$C,MATCH('Затраты к рейсу'!E11,Data!$D:$D,0)),INDEX(Data!$C:$C,MATCH($G$2,Data!$E:$E,0))),_xlfn.SUMIFS(Data!$C:$C,Data!$A:$A,"&gt;="&amp;C11,Data!$A:$A,"&lt;="&amp;D11,Data!$D:$D,'Затраты к рейсу'!E11,Data!$E:$E,'Затраты к рейсу'!$G$2),"")),"")</f>
        <v>0</v>
      </c>
      <c r="H11" s="27">
        <f>_xlfn.IFERROR(IF(_xlfn.SUMIFS(Data!$C:$C,Data!$A:$A,"&gt;="&amp;C11,Data!A:A,"&lt;="&amp;D11)="","",IF(AND(INDEX(Data!$C:$C,MATCH('Затраты к рейсу'!E11,Data!$D:$D,0)),INDEX(Data!$C:$C,MATCH($H$2,Data!$E:$E,0))),_xlfn.SUMIFS(Data!$C:$C,Data!$A:$A,"&gt;="&amp;C11,Data!$A:$A,"&lt;="&amp;D11,Data!$D:$D,'Затраты к рейсу'!E11,Data!$E:$E,'Затраты к рейсу'!$H$2),"")),"")</f>
        <v>0</v>
      </c>
      <c r="I11" s="27">
        <f>_xlfn.IFERROR(IF(_xlfn.SUMIFS(Data!$C:$C,Data!$A:$A,"&gt;="&amp;C11,Data!$A:$A,"&lt;="&amp;D11)="","",IF(AND(INDEX(Data!$C:$C,MATCH('Затраты к рейсу'!E11,Data!$D:$D,0)),INDEX(Data!$C:$C,MATCH($I$2,Data!$E:$E,0))),_xlfn.SUMIFS(Data!$C:$C,Data!$A:$A,"&gt;="&amp;C11,Data!$A:$A,"&lt;="&amp;D11,Data!$D:$D,'Затраты к рейсу'!E11,Data!$E:$E,'Затраты к рейсу'!$I$2),"")),"")</f>
        <v>0</v>
      </c>
      <c r="J11" s="25">
        <f>_xlfn.IFERROR(IF(_xlfn.SUMIFS(Data!$C:$C,Data!$A:$A,"&gt;="&amp;C11,Data!$A:$A,"&lt;="&amp;D11)="","",IF(AND(INDEX(Data!$C:$C,MATCH('Затраты к рейсу'!E11,Data!$D:$D,0)),INDEX(Data!$C:$C,MATCH($I$2,Data!$E:$E,0)),IF(INDEX(C:C,MATCH(D11,C:C,0)),D11-1,D11)),_xlfn.SUMIFS(Data!$C:$C,Data!$A:$A,"&gt;="&amp;C11,Data!$A:$A,"&lt;="&amp;D11,Data!$D:$D,'Затраты к рейсу'!E11,Data!$E:$E,'Затраты к рейсу'!$I$2),"")),"")</f>
      </c>
    </row>
    <row r="12" spans="2:10" ht="11.25">
      <c r="B12" s="21">
        <v>148</v>
      </c>
      <c r="C12" s="22">
        <v>44834</v>
      </c>
      <c r="D12" s="22">
        <v>44844</v>
      </c>
      <c r="E12" s="21" t="s">
        <v>23</v>
      </c>
      <c r="F12" s="27">
        <f>_xlfn.IFERROR(IF(_xlfn.SUMIFS(Data!$B:$B,Data!$A:$A,"&gt;="&amp;C12,Data!$A:$A,"&lt;="&amp;D12)="","",IF(AND(INDEX(Data!$B:$B,MATCH('Затраты к рейсу'!E12,Data!$D:$D,0)),INDEX(Data!$B:$B,MATCH($F$2,Data!$E:$E,0))),_xlfn.SUMIFS(Data!$B:$B,Data!$A:$A,"&gt;="&amp;C12,Data!$A:$A,"&lt;="&amp;D12,Data!$D:$D,'Затраты к рейсу'!E12),"")),"")</f>
        <v>0</v>
      </c>
      <c r="G12" s="27">
        <f>_xlfn.IFERROR(IF(_xlfn.SUMIFS(Data!$C:$C,Data!$A:$A,"&gt;="&amp;C12,Data!A:A,"&lt;="&amp;D12)="","",IF(AND(INDEX(Data!$C:$C,MATCH('Затраты к рейсу'!E12,Data!$D:$D,0)),INDEX(Data!$C:$C,MATCH($G$2,Data!$E:$E,0))),_xlfn.SUMIFS(Data!$C:$C,Data!$A:$A,"&gt;="&amp;C12,Data!$A:$A,"&lt;="&amp;D12,Data!$D:$D,'Затраты к рейсу'!E12,Data!$E:$E,'Затраты к рейсу'!$G$2),"")),"")</f>
        <v>0</v>
      </c>
      <c r="H12" s="27">
        <f>_xlfn.IFERROR(IF(_xlfn.SUMIFS(Data!$C:$C,Data!$A:$A,"&gt;="&amp;C12,Data!A:A,"&lt;="&amp;D12)="","",IF(AND(INDEX(Data!$C:$C,MATCH('Затраты к рейсу'!E12,Data!$D:$D,0)),INDEX(Data!$C:$C,MATCH($H$2,Data!$E:$E,0))),_xlfn.SUMIFS(Data!$C:$C,Data!$A:$A,"&gt;="&amp;C12,Data!$A:$A,"&lt;="&amp;D12,Data!$D:$D,'Затраты к рейсу'!E12,Data!$E:$E,'Затраты к рейсу'!$H$2),"")),"")</f>
        <v>3.16</v>
      </c>
      <c r="I12" s="27">
        <f>_xlfn.IFERROR(IF(_xlfn.SUMIFS(Data!$C:$C,Data!$A:$A,"&gt;="&amp;C12,Data!$A:$A,"&lt;="&amp;D12)="","",IF(AND(INDEX(Data!$C:$C,MATCH('Затраты к рейсу'!E12,Data!$D:$D,0)),INDEX(Data!$C:$C,MATCH($I$2,Data!$E:$E,0))),_xlfn.SUMIFS(Data!$C:$C,Data!$A:$A,"&gt;="&amp;C12,Data!$A:$A,"&lt;="&amp;D12,Data!$D:$D,'Затраты к рейсу'!E12,Data!$E:$E,'Затраты к рейсу'!$I$2),"")),"")</f>
        <v>0</v>
      </c>
      <c r="J12" s="25">
        <f>_xlfn.IFERROR(IF(_xlfn.SUMIFS(Data!$C:$C,Data!$A:$A,"&gt;="&amp;C12,Data!$A:$A,"&lt;="&amp;D12)="","",IF(AND(INDEX(Data!$C:$C,MATCH('Затраты к рейсу'!E12,Data!$D:$D,0)),INDEX(Data!$C:$C,MATCH($I$2,Data!$E:$E,0)),IF(INDEX(C:C,MATCH(D12,C:C,0)),D12-1,D12)),_xlfn.SUMIFS(Data!$C:$C,Data!$A:$A,"&gt;="&amp;C12,Data!$A:$A,"&lt;="&amp;D12,Data!$D:$D,'Затраты к рейсу'!E12,Data!$E:$E,'Затраты к рейсу'!$I$2),"")),"")</f>
      </c>
    </row>
    <row r="13" spans="2:10" ht="11.25">
      <c r="B13" s="21">
        <v>149</v>
      </c>
      <c r="C13" s="22">
        <v>44841</v>
      </c>
      <c r="D13" s="22">
        <v>44844</v>
      </c>
      <c r="E13" s="21" t="s">
        <v>24</v>
      </c>
      <c r="F13" s="27">
        <f>_xlfn.IFERROR(IF(_xlfn.SUMIFS(Data!$B:$B,Data!$A:$A,"&gt;="&amp;C13,Data!$A:$A,"&lt;="&amp;D13)="","",IF(AND(INDEX(Data!$B:$B,MATCH('Затраты к рейсу'!E13,Data!$D:$D,0)),INDEX(Data!$B:$B,MATCH($F$2,Data!$E:$E,0))),_xlfn.SUMIFS(Data!$B:$B,Data!$A:$A,"&gt;="&amp;C13,Data!$A:$A,"&lt;="&amp;D13,Data!$D:$D,'Затраты к рейсу'!E13),"")),"")</f>
        <v>0</v>
      </c>
      <c r="G13" s="27">
        <f>_xlfn.IFERROR(IF(_xlfn.SUMIFS(Data!$C:$C,Data!$A:$A,"&gt;="&amp;C13,Data!A:A,"&lt;="&amp;D13)="","",IF(AND(INDEX(Data!$C:$C,MATCH('Затраты к рейсу'!E13,Data!$D:$D,0)),INDEX(Data!$C:$C,MATCH($G$2,Data!$E:$E,0))),_xlfn.SUMIFS(Data!$C:$C,Data!$A:$A,"&gt;="&amp;C13,Data!$A:$A,"&lt;="&amp;D13,Data!$D:$D,'Затраты к рейсу'!E13,Data!$E:$E,'Затраты к рейсу'!$G$2),"")),"")</f>
        <v>0</v>
      </c>
      <c r="H13" s="27">
        <f>_xlfn.IFERROR(IF(_xlfn.SUMIFS(Data!$C:$C,Data!$A:$A,"&gt;="&amp;C13,Data!A:A,"&lt;="&amp;D13)="","",IF(AND(INDEX(Data!$C:$C,MATCH('Затраты к рейсу'!E13,Data!$D:$D,0)),INDEX(Data!$C:$C,MATCH($H$2,Data!$E:$E,0))),_xlfn.SUMIFS(Data!$C:$C,Data!$A:$A,"&gt;="&amp;C13,Data!$A:$A,"&lt;="&amp;D13,Data!$D:$D,'Затраты к рейсу'!E13,Data!$E:$E,'Затраты к рейсу'!$H$2),"")),"")</f>
        <v>0</v>
      </c>
      <c r="I13" s="27">
        <f>_xlfn.IFERROR(IF(_xlfn.SUMIFS(Data!$C:$C,Data!$A:$A,"&gt;="&amp;C13,Data!$A:$A,"&lt;="&amp;D13)="","",IF(AND(INDEX(Data!$C:$C,MATCH('Затраты к рейсу'!E13,Data!$D:$D,0)),INDEX(Data!$C:$C,MATCH($I$2,Data!$E:$E,0))),_xlfn.SUMIFS(Data!$C:$C,Data!$A:$A,"&gt;="&amp;C13,Data!$A:$A,"&lt;="&amp;D13,Data!$D:$D,'Затраты к рейсу'!E13,Data!$E:$E,'Затраты к рейсу'!$I$2),"")),"")</f>
        <v>0</v>
      </c>
      <c r="J13" s="25">
        <f>_xlfn.IFERROR(IF(_xlfn.SUMIFS(Data!$C:$C,Data!$A:$A,"&gt;="&amp;C13,Data!$A:$A,"&lt;="&amp;D13)="","",IF(AND(INDEX(Data!$C:$C,MATCH('Затраты к рейсу'!E13,Data!$D:$D,0)),INDEX(Data!$C:$C,MATCH($I$2,Data!$E:$E,0)),IF(INDEX(C:C,MATCH(D13,C:C,0)),D13-1,D13)),_xlfn.SUMIFS(Data!$C:$C,Data!$A:$A,"&gt;="&amp;C13,Data!$A:$A,"&lt;="&amp;D13,Data!$D:$D,'Затраты к рейсу'!E13,Data!$E:$E,'Затраты к рейсу'!$I$2),"")),"")</f>
      </c>
    </row>
    <row r="14" spans="2:10" ht="11.25">
      <c r="B14" s="21">
        <v>150</v>
      </c>
      <c r="C14" s="22">
        <v>44840</v>
      </c>
      <c r="D14" s="22">
        <v>44844</v>
      </c>
      <c r="E14" s="21" t="s">
        <v>25</v>
      </c>
      <c r="F14" s="27">
        <f>_xlfn.IFERROR(IF(_xlfn.SUMIFS(Data!$B:$B,Data!$A:$A,"&gt;="&amp;C14,Data!$A:$A,"&lt;="&amp;D14)="","",IF(AND(INDEX(Data!$B:$B,MATCH('Затраты к рейсу'!E14,Data!$D:$D,0)),INDEX(Data!$B:$B,MATCH($F$2,Data!$E:$E,0))),_xlfn.SUMIFS(Data!$B:$B,Data!$A:$A,"&gt;="&amp;C14,Data!$A:$A,"&lt;="&amp;D14,Data!$D:$D,'Затраты к рейсу'!E14),"")),"")</f>
        <v>0</v>
      </c>
      <c r="G14" s="27">
        <f>_xlfn.IFERROR(IF(_xlfn.SUMIFS(Data!$C:$C,Data!$A:$A,"&gt;="&amp;C14,Data!A:A,"&lt;="&amp;D14)="","",IF(AND(INDEX(Data!$C:$C,MATCH('Затраты к рейсу'!E14,Data!$D:$D,0)),INDEX(Data!$C:$C,MATCH($G$2,Data!$E:$E,0))),_xlfn.SUMIFS(Data!$C:$C,Data!$A:$A,"&gt;="&amp;C14,Data!$A:$A,"&lt;="&amp;D14,Data!$D:$D,'Затраты к рейсу'!E14,Data!$E:$E,'Затраты к рейсу'!$G$2),"")),"")</f>
        <v>0</v>
      </c>
      <c r="H14" s="27">
        <f>_xlfn.IFERROR(IF(_xlfn.SUMIFS(Data!$C:$C,Data!$A:$A,"&gt;="&amp;C14,Data!A:A,"&lt;="&amp;D14)="","",IF(AND(INDEX(Data!$C:$C,MATCH('Затраты к рейсу'!E14,Data!$D:$D,0)),INDEX(Data!$C:$C,MATCH($H$2,Data!$E:$E,0))),_xlfn.SUMIFS(Data!$C:$C,Data!$A:$A,"&gt;="&amp;C14,Data!$A:$A,"&lt;="&amp;D14,Data!$D:$D,'Затраты к рейсу'!E14,Data!$E:$E,'Затраты к рейсу'!$H$2),"")),"")</f>
        <v>0</v>
      </c>
      <c r="I14" s="27">
        <f>_xlfn.IFERROR(IF(_xlfn.SUMIFS(Data!$C:$C,Data!$A:$A,"&gt;="&amp;C14,Data!$A:$A,"&lt;="&amp;D14)="","",IF(AND(INDEX(Data!$C:$C,MATCH('Затраты к рейсу'!E14,Data!$D:$D,0)),INDEX(Data!$C:$C,MATCH($I$2,Data!$E:$E,0))),_xlfn.SUMIFS(Data!$C:$C,Data!$A:$A,"&gt;="&amp;C14,Data!$A:$A,"&lt;="&amp;D14,Data!$D:$D,'Затраты к рейсу'!E14,Data!$E:$E,'Затраты к рейсу'!$I$2),"")),"")</f>
        <v>0</v>
      </c>
      <c r="J14" s="25">
        <f>_xlfn.IFERROR(IF(_xlfn.SUMIFS(Data!$C:$C,Data!$A:$A,"&gt;="&amp;C14,Data!$A:$A,"&lt;="&amp;D14)="","",IF(AND(INDEX(Data!$C:$C,MATCH('Затраты к рейсу'!E14,Data!$D:$D,0)),INDEX(Data!$C:$C,MATCH($I$2,Data!$E:$E,0)),IF(INDEX(C:C,MATCH(D14,C:C,0)),D14-1,D14)),_xlfn.SUMIFS(Data!$C:$C,Data!$A:$A,"&gt;="&amp;C14,Data!$A:$A,"&lt;="&amp;D14,Data!$D:$D,'Затраты к рейсу'!E14,Data!$E:$E,'Затраты к рейсу'!$I$2),"")),"")</f>
      </c>
    </row>
    <row r="15" spans="2:10" ht="11.25">
      <c r="B15" s="21">
        <v>151</v>
      </c>
      <c r="C15" s="22">
        <v>44834</v>
      </c>
      <c r="D15" s="22">
        <v>44844</v>
      </c>
      <c r="E15" s="21" t="s">
        <v>26</v>
      </c>
      <c r="F15" s="27">
        <f>_xlfn.IFERROR(IF(_xlfn.SUMIFS(Data!$B:$B,Data!$A:$A,"&gt;="&amp;C15,Data!$A:$A,"&lt;="&amp;D15)="","",IF(AND(INDEX(Data!$B:$B,MATCH('Затраты к рейсу'!E15,Data!$D:$D,0)),INDEX(Data!$B:$B,MATCH($F$2,Data!$E:$E,0))),_xlfn.SUMIFS(Data!$B:$B,Data!$A:$A,"&gt;="&amp;C15,Data!$A:$A,"&lt;="&amp;D15,Data!$D:$D,'Затраты к рейсу'!E15),"")),"")</f>
        <v>0</v>
      </c>
      <c r="G15" s="27">
        <f>_xlfn.IFERROR(IF(_xlfn.SUMIFS(Data!$C:$C,Data!$A:$A,"&gt;="&amp;C15,Data!A:A,"&lt;="&amp;D15)="","",IF(AND(INDEX(Data!$C:$C,MATCH('Затраты к рейсу'!E15,Data!$D:$D,0)),INDEX(Data!$C:$C,MATCH($G$2,Data!$E:$E,0))),_xlfn.SUMIFS(Data!$C:$C,Data!$A:$A,"&gt;="&amp;C15,Data!$A:$A,"&lt;="&amp;D15,Data!$D:$D,'Затраты к рейсу'!E15,Data!$E:$E,'Затраты к рейсу'!$G$2),"")),"")</f>
        <v>0</v>
      </c>
      <c r="H15" s="27">
        <f>_xlfn.IFERROR(IF(_xlfn.SUMIFS(Data!$C:$C,Data!$A:$A,"&gt;="&amp;C15,Data!A:A,"&lt;="&amp;D15)="","",IF(AND(INDEX(Data!$C:$C,MATCH('Затраты к рейсу'!E15,Data!$D:$D,0)),INDEX(Data!$C:$C,MATCH($H$2,Data!$E:$E,0))),_xlfn.SUMIFS(Data!$C:$C,Data!$A:$A,"&gt;="&amp;C15,Data!$A:$A,"&lt;="&amp;D15,Data!$D:$D,'Затраты к рейсу'!E15,Data!$E:$E,'Затраты к рейсу'!$H$2),"")),"")</f>
        <v>29.52</v>
      </c>
      <c r="I15" s="27">
        <f>_xlfn.IFERROR(IF(_xlfn.SUMIFS(Data!$C:$C,Data!$A:$A,"&gt;="&amp;C15,Data!$A:$A,"&lt;="&amp;D15)="","",IF(AND(INDEX(Data!$C:$C,MATCH('Затраты к рейсу'!E15,Data!$D:$D,0)),INDEX(Data!$C:$C,MATCH($I$2,Data!$E:$E,0))),_xlfn.SUMIFS(Data!$C:$C,Data!$A:$A,"&gt;="&amp;C15,Data!$A:$A,"&lt;="&amp;D15,Data!$D:$D,'Затраты к рейсу'!E15,Data!$E:$E,'Затраты к рейсу'!$I$2),"")),"")</f>
        <v>0</v>
      </c>
      <c r="J15" s="25">
        <f>_xlfn.IFERROR(IF(_xlfn.SUMIFS(Data!$C:$C,Data!$A:$A,"&gt;="&amp;C15,Data!$A:$A,"&lt;="&amp;D15)="","",IF(AND(INDEX(Data!$C:$C,MATCH('Затраты к рейсу'!E15,Data!$D:$D,0)),INDEX(Data!$C:$C,MATCH($I$2,Data!$E:$E,0)),IF(INDEX(C:C,MATCH(D15,C:C,0)),D15-1,D15)),_xlfn.SUMIFS(Data!$C:$C,Data!$A:$A,"&gt;="&amp;C15,Data!$A:$A,"&lt;="&amp;D15,Data!$D:$D,'Затраты к рейсу'!E15,Data!$E:$E,'Затраты к рейсу'!$I$2),"")),"")</f>
      </c>
    </row>
    <row r="16" spans="2:10" ht="11.25">
      <c r="B16" s="21">
        <v>152</v>
      </c>
      <c r="C16" s="22">
        <v>44833</v>
      </c>
      <c r="D16" s="22">
        <v>44844</v>
      </c>
      <c r="E16" s="21" t="s">
        <v>27</v>
      </c>
      <c r="F16" s="27">
        <f>_xlfn.IFERROR(IF(_xlfn.SUMIFS(Data!$B:$B,Data!$A:$A,"&gt;="&amp;C16,Data!$A:$A,"&lt;="&amp;D16)="","",IF(AND(INDEX(Data!$B:$B,MATCH('Затраты к рейсу'!E16,Data!$D:$D,0)),INDEX(Data!$B:$B,MATCH($F$2,Data!$E:$E,0))),_xlfn.SUMIFS(Data!$B:$B,Data!$A:$A,"&gt;="&amp;C16,Data!$A:$A,"&lt;="&amp;D16,Data!$D:$D,'Затраты к рейсу'!E16),"")),"")</f>
        <v>0</v>
      </c>
      <c r="G16" s="27">
        <f>_xlfn.IFERROR(IF(_xlfn.SUMIFS(Data!$C:$C,Data!$A:$A,"&gt;="&amp;C16,Data!A:A,"&lt;="&amp;D16)="","",IF(AND(INDEX(Data!$C:$C,MATCH('Затраты к рейсу'!E16,Data!$D:$D,0)),INDEX(Data!$C:$C,MATCH($G$2,Data!$E:$E,0))),_xlfn.SUMIFS(Data!$C:$C,Data!$A:$A,"&gt;="&amp;C16,Data!$A:$A,"&lt;="&amp;D16,Data!$D:$D,'Затраты к рейсу'!E16,Data!$E:$E,'Затраты к рейсу'!$G$2),"")),"")</f>
        <v>0</v>
      </c>
      <c r="H16" s="27">
        <f>_xlfn.IFERROR(IF(_xlfn.SUMIFS(Data!$C:$C,Data!$A:$A,"&gt;="&amp;C16,Data!A:A,"&lt;="&amp;D16)="","",IF(AND(INDEX(Data!$C:$C,MATCH('Затраты к рейсу'!E16,Data!$D:$D,0)),INDEX(Data!$C:$C,MATCH($H$2,Data!$E:$E,0))),_xlfn.SUMIFS(Data!$C:$C,Data!$A:$A,"&gt;="&amp;C16,Data!$A:$A,"&lt;="&amp;D16,Data!$D:$D,'Затраты к рейсу'!E16,Data!$E:$E,'Затраты к рейсу'!$H$2),"")),"")</f>
        <v>80.82</v>
      </c>
      <c r="I16" s="27">
        <f>_xlfn.IFERROR(IF(_xlfn.SUMIFS(Data!$C:$C,Data!$A:$A,"&gt;="&amp;C16,Data!$A:$A,"&lt;="&amp;D16)="","",IF(AND(INDEX(Data!$C:$C,MATCH('Затраты к рейсу'!E16,Data!$D:$D,0)),INDEX(Data!$C:$C,MATCH($I$2,Data!$E:$E,0))),_xlfn.SUMIFS(Data!$C:$C,Data!$A:$A,"&gt;="&amp;C16,Data!$A:$A,"&lt;="&amp;D16,Data!$D:$D,'Затраты к рейсу'!E16,Data!$E:$E,'Затраты к рейсу'!$I$2),"")),"")</f>
        <v>1.02</v>
      </c>
      <c r="J16" s="25">
        <f>_xlfn.IFERROR(IF(_xlfn.SUMIFS(Data!$C:$C,Data!$A:$A,"&gt;="&amp;C16,Data!$A:$A,"&lt;="&amp;D16)="","",IF(AND(INDEX(Data!$C:$C,MATCH('Затраты к рейсу'!E16,Data!$D:$D,0)),INDEX(Data!$C:$C,MATCH($I$2,Data!$E:$E,0)),IF(INDEX(C:C,MATCH(D16,C:C,0)),D16-1,D16)),_xlfn.SUMIFS(Data!$C:$C,Data!$A:$A,"&gt;="&amp;C16,Data!$A:$A,"&lt;="&amp;D16,Data!$D:$D,'Затраты к рейсу'!E16,Data!$E:$E,'Затраты к рейсу'!$I$2),"")),"")</f>
      </c>
    </row>
    <row r="17" spans="2:10" ht="11.25">
      <c r="B17" s="21">
        <v>153</v>
      </c>
      <c r="C17" s="22">
        <v>44835</v>
      </c>
      <c r="D17" s="22">
        <v>44844</v>
      </c>
      <c r="E17" s="21" t="s">
        <v>28</v>
      </c>
      <c r="F17" s="27">
        <f>_xlfn.IFERROR(IF(_xlfn.SUMIFS(Data!$B:$B,Data!$A:$A,"&gt;="&amp;C17,Data!$A:$A,"&lt;="&amp;D17)="","",IF(AND(INDEX(Data!$B:$B,MATCH('Затраты к рейсу'!E17,Data!$D:$D,0)),INDEX(Data!$B:$B,MATCH($F$2,Data!$E:$E,0))),_xlfn.SUMIFS(Data!$B:$B,Data!$A:$A,"&gt;="&amp;C17,Data!$A:$A,"&lt;="&amp;D17,Data!$D:$D,'Затраты к рейсу'!E17),"")),"")</f>
        <v>0</v>
      </c>
      <c r="G17" s="27">
        <f>_xlfn.IFERROR(IF(_xlfn.SUMIFS(Data!$C:$C,Data!$A:$A,"&gt;="&amp;C17,Data!A:A,"&lt;="&amp;D17)="","",IF(AND(INDEX(Data!$C:$C,MATCH('Затраты к рейсу'!E17,Data!$D:$D,0)),INDEX(Data!$C:$C,MATCH($G$2,Data!$E:$E,0))),_xlfn.SUMIFS(Data!$C:$C,Data!$A:$A,"&gt;="&amp;C17,Data!$A:$A,"&lt;="&amp;D17,Data!$D:$D,'Затраты к рейсу'!E17,Data!$E:$E,'Затраты к рейсу'!$G$2),"")),"")</f>
        <v>140.25</v>
      </c>
      <c r="H17" s="27">
        <f>_xlfn.IFERROR(IF(_xlfn.SUMIFS(Data!$C:$C,Data!$A:$A,"&gt;="&amp;C17,Data!A:A,"&lt;="&amp;D17)="","",IF(AND(INDEX(Data!$C:$C,MATCH('Затраты к рейсу'!E17,Data!$D:$D,0)),INDEX(Data!$C:$C,MATCH($H$2,Data!$E:$E,0))),_xlfn.SUMIFS(Data!$C:$C,Data!$A:$A,"&gt;="&amp;C17,Data!$A:$A,"&lt;="&amp;D17,Data!$D:$D,'Затраты к рейсу'!E17,Data!$E:$E,'Затраты к рейсу'!$H$2),"")),"")</f>
        <v>0</v>
      </c>
      <c r="I17" s="27">
        <f>_xlfn.IFERROR(IF(_xlfn.SUMIFS(Data!$C:$C,Data!$A:$A,"&gt;="&amp;C17,Data!$A:$A,"&lt;="&amp;D17)="","",IF(AND(INDEX(Data!$C:$C,MATCH('Затраты к рейсу'!E17,Data!$D:$D,0)),INDEX(Data!$C:$C,MATCH($I$2,Data!$E:$E,0))),_xlfn.SUMIFS(Data!$C:$C,Data!$A:$A,"&gt;="&amp;C17,Data!$A:$A,"&lt;="&amp;D17,Data!$D:$D,'Затраты к рейсу'!E17,Data!$E:$E,'Затраты к рейсу'!$I$2),"")),"")</f>
        <v>0</v>
      </c>
      <c r="J17" s="25">
        <f>_xlfn.IFERROR(IF(_xlfn.SUMIFS(Data!$C:$C,Data!$A:$A,"&gt;="&amp;C17,Data!$A:$A,"&lt;="&amp;D17)="","",IF(AND(INDEX(Data!$C:$C,MATCH('Затраты к рейсу'!E17,Data!$D:$D,0)),INDEX(Data!$C:$C,MATCH($I$2,Data!$E:$E,0)),IF(INDEX(C:C,MATCH(D17,C:C,0)),D17-1,D17)),_xlfn.SUMIFS(Data!$C:$C,Data!$A:$A,"&gt;="&amp;C17,Data!$A:$A,"&lt;="&amp;D17,Data!$D:$D,'Затраты к рейсу'!E17,Data!$E:$E,'Затраты к рейсу'!$I$2),"")),"")</f>
      </c>
    </row>
    <row r="18" spans="2:10" ht="11.25">
      <c r="B18" s="21">
        <v>154</v>
      </c>
      <c r="C18" s="22">
        <v>44830</v>
      </c>
      <c r="D18" s="22">
        <v>44844</v>
      </c>
      <c r="E18" s="21" t="s">
        <v>14</v>
      </c>
      <c r="F18" s="27">
        <f>_xlfn.IFERROR(IF(_xlfn.SUMIFS(Data!$B:$B,Data!$A:$A,"&gt;="&amp;C18,Data!$A:$A,"&lt;="&amp;D18)="","",IF(AND(INDEX(Data!$B:$B,MATCH('Затраты к рейсу'!E18,Data!$D:$D,0)),INDEX(Data!$B:$B,MATCH($F$2,Data!$E:$E,0))),_xlfn.SUMIFS(Data!$B:$B,Data!$A:$A,"&gt;="&amp;C18,Data!$A:$A,"&lt;="&amp;D18,Data!$D:$D,'Затраты к рейсу'!E18),"")),"")</f>
        <v>200</v>
      </c>
      <c r="G18" s="27">
        <f>_xlfn.IFERROR(IF(_xlfn.SUMIFS(Data!$C:$C,Data!$A:$A,"&gt;="&amp;C18,Data!A:A,"&lt;="&amp;D18)="","",IF(AND(INDEX(Data!$C:$C,MATCH('Затраты к рейсу'!E18,Data!$D:$D,0)),INDEX(Data!$C:$C,MATCH($G$2,Data!$E:$E,0))),_xlfn.SUMIFS(Data!$C:$C,Data!$A:$A,"&gt;="&amp;C18,Data!$A:$A,"&lt;="&amp;D18,Data!$D:$D,'Затраты к рейсу'!E18,Data!$E:$E,'Затраты к рейсу'!$G$2),"")),"")</f>
        <v>0</v>
      </c>
      <c r="H18" s="27">
        <f>_xlfn.IFERROR(IF(_xlfn.SUMIFS(Data!$C:$C,Data!$A:$A,"&gt;="&amp;C18,Data!A:A,"&lt;="&amp;D18)="","",IF(AND(INDEX(Data!$C:$C,MATCH('Затраты к рейсу'!E18,Data!$D:$D,0)),INDEX(Data!$C:$C,MATCH($H$2,Data!$E:$E,0))),_xlfn.SUMIFS(Data!$C:$C,Data!$A:$A,"&gt;="&amp;C18,Data!$A:$A,"&lt;="&amp;D18,Data!$D:$D,'Затраты к рейсу'!E18,Data!$E:$E,'Затраты к рейсу'!$H$2),"")),"")</f>
        <v>93.15</v>
      </c>
      <c r="I18" s="27">
        <f>_xlfn.IFERROR(IF(_xlfn.SUMIFS(Data!$C:$C,Data!$A:$A,"&gt;="&amp;C18,Data!$A:$A,"&lt;="&amp;D18)="","",IF(AND(INDEX(Data!$C:$C,MATCH('Затраты к рейсу'!E18,Data!$D:$D,0)),INDEX(Data!$C:$C,MATCH($I$2,Data!$E:$E,0))),_xlfn.SUMIFS(Data!$C:$C,Data!$A:$A,"&gt;="&amp;C18,Data!$A:$A,"&lt;="&amp;D18,Data!$D:$D,'Затраты к рейсу'!E18,Data!$E:$E,'Затраты к рейсу'!$I$2),"")),"")</f>
        <v>88.73</v>
      </c>
      <c r="J18" s="25">
        <f>_xlfn.IFERROR(IF(_xlfn.SUMIFS(Data!$C:$C,Data!$A:$A,"&gt;="&amp;C18,Data!$A:$A,"&lt;="&amp;D18)="","",IF(AND(INDEX(Data!$C:$C,MATCH('Затраты к рейсу'!E18,Data!$D:$D,0)),INDEX(Data!$C:$C,MATCH($I$2,Data!$E:$E,0)),IF(INDEX(C:C,MATCH(D18,C:C,0)),D18-1,D18)),_xlfn.SUMIFS(Data!$C:$C,Data!$A:$A,"&gt;="&amp;C18,Data!$A:$A,"&lt;="&amp;D18,Data!$D:$D,'Затраты к рейсу'!E18,Data!$E:$E,'Затраты к рейсу'!$I$2),"")),"")</f>
      </c>
    </row>
    <row r="19" spans="2:10" ht="11.25">
      <c r="B19" s="21">
        <v>155</v>
      </c>
      <c r="C19" s="22">
        <v>44829</v>
      </c>
      <c r="D19" s="22">
        <v>44844</v>
      </c>
      <c r="E19" s="21" t="s">
        <v>15</v>
      </c>
      <c r="F19" s="27">
        <f>_xlfn.IFERROR(IF(_xlfn.SUMIFS(Data!$B:$B,Data!$A:$A,"&gt;="&amp;C19,Data!$A:$A,"&lt;="&amp;D19)="","",IF(AND(INDEX(Data!$B:$B,MATCH('Затраты к рейсу'!E19,Data!$D:$D,0)),INDEX(Data!$B:$B,MATCH($F$2,Data!$E:$E,0))),_xlfn.SUMIFS(Data!$B:$B,Data!$A:$A,"&gt;="&amp;C19,Data!$A:$A,"&lt;="&amp;D19,Data!$D:$D,'Затраты к рейсу'!E19),"")),"")</f>
        <v>590</v>
      </c>
      <c r="G19" s="27">
        <f>_xlfn.IFERROR(IF(_xlfn.SUMIFS(Data!$C:$C,Data!$A:$A,"&gt;="&amp;C19,Data!A:A,"&lt;="&amp;D19)="","",IF(AND(INDEX(Data!$C:$C,MATCH('Затраты к рейсу'!E19,Data!$D:$D,0)),INDEX(Data!$C:$C,MATCH($G$2,Data!$E:$E,0))),_xlfn.SUMIFS(Data!$C:$C,Data!$A:$A,"&gt;="&amp;C19,Data!$A:$A,"&lt;="&amp;D19,Data!$D:$D,'Затраты к рейсу'!E19,Data!$E:$E,'Затраты к рейсу'!$G$2),"")),"")</f>
        <v>0</v>
      </c>
      <c r="H19" s="27">
        <f>_xlfn.IFERROR(IF(_xlfn.SUMIFS(Data!$C:$C,Data!$A:$A,"&gt;="&amp;C19,Data!A:A,"&lt;="&amp;D19)="","",IF(AND(INDEX(Data!$C:$C,MATCH('Затраты к рейсу'!E19,Data!$D:$D,0)),INDEX(Data!$C:$C,MATCH($H$2,Data!$E:$E,0))),_xlfn.SUMIFS(Data!$C:$C,Data!$A:$A,"&gt;="&amp;C19,Data!$A:$A,"&lt;="&amp;D19,Data!$D:$D,'Затраты к рейсу'!E19,Data!$E:$E,'Затраты к рейсу'!$H$2),"")),"")</f>
        <v>94.46000000000001</v>
      </c>
      <c r="I19" s="27">
        <f>_xlfn.IFERROR(IF(_xlfn.SUMIFS(Data!$C:$C,Data!$A:$A,"&gt;="&amp;C19,Data!$A:$A,"&lt;="&amp;D19)="","",IF(AND(INDEX(Data!$C:$C,MATCH('Затраты к рейсу'!E19,Data!$D:$D,0)),INDEX(Data!$C:$C,MATCH($I$2,Data!$E:$E,0))),_xlfn.SUMIFS(Data!$C:$C,Data!$A:$A,"&gt;="&amp;C19,Data!$A:$A,"&lt;="&amp;D19,Data!$D:$D,'Затраты к рейсу'!E19,Data!$E:$E,'Затраты к рейсу'!$I$2),"")),"")</f>
        <v>270.91999999999996</v>
      </c>
      <c r="J19" s="25">
        <f>_xlfn.IFERROR(IF(_xlfn.SUMIFS(Data!$C:$C,Data!$A:$A,"&gt;="&amp;C19,Data!$A:$A,"&lt;="&amp;D19)="","",IF(AND(INDEX(Data!$C:$C,MATCH('Затраты к рейсу'!E19,Data!$D:$D,0)),INDEX(Data!$C:$C,MATCH($I$2,Data!$E:$E,0)),IF(INDEX(C:C,MATCH(D19,C:C,0)),D19-1,D19)),_xlfn.SUMIFS(Data!$C:$C,Data!$A:$A,"&gt;="&amp;C19,Data!$A:$A,"&lt;="&amp;D19,Data!$D:$D,'Затраты к рейсу'!E19,Data!$E:$E,'Затраты к рейсу'!$I$2),"")),"")</f>
      </c>
    </row>
    <row r="20" spans="2:10" ht="11.25">
      <c r="B20" s="21">
        <v>156</v>
      </c>
      <c r="C20" s="22">
        <v>44841</v>
      </c>
      <c r="D20" s="22">
        <v>44842</v>
      </c>
      <c r="E20" s="21" t="s">
        <v>16</v>
      </c>
      <c r="F20" s="27">
        <f>_xlfn.IFERROR(IF(_xlfn.SUMIFS(Data!$B:$B,Data!$A:$A,"&gt;="&amp;C20,Data!$A:$A,"&lt;="&amp;D20)="","",IF(AND(INDEX(Data!$B:$B,MATCH('Затраты к рейсу'!E20,Data!$D:$D,0)),INDEX(Data!$B:$B,MATCH($F$2,Data!$E:$E,0))),_xlfn.SUMIFS(Data!$B:$B,Data!$A:$A,"&gt;="&amp;C20,Data!$A:$A,"&lt;="&amp;D20,Data!$D:$D,'Затраты к рейсу'!E20),"")),"")</f>
        <v>0</v>
      </c>
      <c r="G20" s="27">
        <f>_xlfn.IFERROR(IF(_xlfn.SUMIFS(Data!$C:$C,Data!$A:$A,"&gt;="&amp;C20,Data!A:A,"&lt;="&amp;D20)="","",IF(AND(INDEX(Data!$C:$C,MATCH('Затраты к рейсу'!E20,Data!$D:$D,0)),INDEX(Data!$C:$C,MATCH($G$2,Data!$E:$E,0))),_xlfn.SUMIFS(Data!$C:$C,Data!$A:$A,"&gt;="&amp;C20,Data!$A:$A,"&lt;="&amp;D20,Data!$D:$D,'Затраты к рейсу'!E20,Data!$E:$E,'Затраты к рейсу'!$G$2),"")),"")</f>
        <v>0</v>
      </c>
      <c r="H20" s="27">
        <f>_xlfn.IFERROR(IF(_xlfn.SUMIFS(Data!$C:$C,Data!$A:$A,"&gt;="&amp;C20,Data!A:A,"&lt;="&amp;D20)="","",IF(AND(INDEX(Data!$C:$C,MATCH('Затраты к рейсу'!E20,Data!$D:$D,0)),INDEX(Data!$C:$C,MATCH($H$2,Data!$E:$E,0))),_xlfn.SUMIFS(Data!$C:$C,Data!$A:$A,"&gt;="&amp;C20,Data!$A:$A,"&lt;="&amp;D20,Data!$D:$D,'Затраты к рейсу'!E20,Data!$E:$E,'Затраты к рейсу'!$H$2),"")),"")</f>
        <v>0</v>
      </c>
      <c r="I20" s="27">
        <f>_xlfn.IFERROR(IF(_xlfn.SUMIFS(Data!$C:$C,Data!$A:$A,"&gt;="&amp;C20,Data!$A:$A,"&lt;="&amp;D20)="","",IF(AND(INDEX(Data!$C:$C,MATCH('Затраты к рейсу'!E20,Data!$D:$D,0)),INDEX(Data!$C:$C,MATCH($I$2,Data!$E:$E,0))),_xlfn.SUMIFS(Data!$C:$C,Data!$A:$A,"&gt;="&amp;C20,Data!$A:$A,"&lt;="&amp;D20,Data!$D:$D,'Затраты к рейсу'!E20,Data!$E:$E,'Затраты к рейсу'!$I$2),"")),"")</f>
        <v>0</v>
      </c>
      <c r="J20" s="25">
        <f>_xlfn.IFERROR(IF(_xlfn.SUMIFS(Data!$C:$C,Data!$A:$A,"&gt;="&amp;C20,Data!$A:$A,"&lt;="&amp;D20)="","",IF(AND(INDEX(Data!$C:$C,MATCH('Затраты к рейсу'!E20,Data!$D:$D,0)),INDEX(Data!$C:$C,MATCH($I$2,Data!$E:$E,0)),IF(INDEX(C:C,MATCH(D20,C:C,0)),D20-1,D20)),_xlfn.SUMIFS(Data!$C:$C,Data!$A:$A,"&gt;="&amp;C20,Data!$A:$A,"&lt;="&amp;D20,Data!$D:$D,'Затраты к рейсу'!E20,Data!$E:$E,'Затраты к рейсу'!$I$2),"")),"")</f>
      </c>
    </row>
    <row r="21" spans="2:10" ht="11.25">
      <c r="B21" s="21">
        <v>157</v>
      </c>
      <c r="C21" s="22">
        <v>44840</v>
      </c>
      <c r="D21" s="22">
        <v>44842</v>
      </c>
      <c r="E21" s="21" t="s">
        <v>17</v>
      </c>
      <c r="F21" s="27">
        <f>_xlfn.IFERROR(IF(_xlfn.SUMIFS(Data!$B:$B,Data!$A:$A,"&gt;="&amp;C21,Data!$A:$A,"&lt;="&amp;D21)="","",IF(AND(INDEX(Data!$B:$B,MATCH('Затраты к рейсу'!E21,Data!$D:$D,0)),INDEX(Data!$B:$B,MATCH($F$2,Data!$E:$E,0))),_xlfn.SUMIFS(Data!$B:$B,Data!$A:$A,"&gt;="&amp;C21,Data!$A:$A,"&lt;="&amp;D21,Data!$D:$D,'Затраты к рейсу'!E21),"")),"")</f>
        <v>0</v>
      </c>
      <c r="G21" s="27">
        <f>_xlfn.IFERROR(IF(_xlfn.SUMIFS(Data!$C:$C,Data!$A:$A,"&gt;="&amp;C21,Data!A:A,"&lt;="&amp;D21)="","",IF(AND(INDEX(Data!$C:$C,MATCH('Затраты к рейсу'!E21,Data!$D:$D,0)),INDEX(Data!$C:$C,MATCH($G$2,Data!$E:$E,0))),_xlfn.SUMIFS(Data!$C:$C,Data!$A:$A,"&gt;="&amp;C21,Data!$A:$A,"&lt;="&amp;D21,Data!$D:$D,'Затраты к рейсу'!E21,Data!$E:$E,'Затраты к рейсу'!$G$2),"")),"")</f>
        <v>0</v>
      </c>
      <c r="H21" s="27">
        <f>_xlfn.IFERROR(IF(_xlfn.SUMIFS(Data!$C:$C,Data!$A:$A,"&gt;="&amp;C21,Data!A:A,"&lt;="&amp;D21)="","",IF(AND(INDEX(Data!$C:$C,MATCH('Затраты к рейсу'!E21,Data!$D:$D,0)),INDEX(Data!$C:$C,MATCH($H$2,Data!$E:$E,0))),_xlfn.SUMIFS(Data!$C:$C,Data!$A:$A,"&gt;="&amp;C21,Data!$A:$A,"&lt;="&amp;D21,Data!$D:$D,'Затраты к рейсу'!E21,Data!$E:$E,'Затраты к рейсу'!$H$2),"")),"")</f>
        <v>0</v>
      </c>
      <c r="I21" s="27">
        <f>_xlfn.IFERROR(IF(_xlfn.SUMIFS(Data!$C:$C,Data!$A:$A,"&gt;="&amp;C21,Data!$A:$A,"&lt;="&amp;D21)="","",IF(AND(INDEX(Data!$C:$C,MATCH('Затраты к рейсу'!E21,Data!$D:$D,0)),INDEX(Data!$C:$C,MATCH($I$2,Data!$E:$E,0))),_xlfn.SUMIFS(Data!$C:$C,Data!$A:$A,"&gt;="&amp;C21,Data!$A:$A,"&lt;="&amp;D21,Data!$D:$D,'Затраты к рейсу'!E21,Data!$E:$E,'Затраты к рейсу'!$I$2),"")),"")</f>
        <v>0</v>
      </c>
      <c r="J21" s="25">
        <f>_xlfn.IFERROR(IF(_xlfn.SUMIFS(Data!$C:$C,Data!$A:$A,"&gt;="&amp;C21,Data!$A:$A,"&lt;="&amp;D21)="","",IF(AND(INDEX(Data!$C:$C,MATCH('Затраты к рейсу'!E21,Data!$D:$D,0)),INDEX(Data!$C:$C,MATCH($I$2,Data!$E:$E,0)),IF(INDEX(C:C,MATCH(D21,C:C,0)),D21-1,D21)),_xlfn.SUMIFS(Data!$C:$C,Data!$A:$A,"&gt;="&amp;C21,Data!$A:$A,"&lt;="&amp;D21,Data!$D:$D,'Затраты к рейсу'!E21,Data!$E:$E,'Затраты к рейсу'!$I$2),"")),"")</f>
      </c>
    </row>
    <row r="22" spans="2:10" ht="11.25">
      <c r="B22" s="21">
        <v>158</v>
      </c>
      <c r="C22" s="22">
        <v>44840</v>
      </c>
      <c r="D22" s="22">
        <v>44842</v>
      </c>
      <c r="E22" s="21" t="s">
        <v>18</v>
      </c>
      <c r="F22" s="27">
        <f>_xlfn.IFERROR(IF(_xlfn.SUMIFS(Data!$B:$B,Data!$A:$A,"&gt;="&amp;C22,Data!$A:$A,"&lt;="&amp;D22)="","",IF(AND(INDEX(Data!$B:$B,MATCH('Затраты к рейсу'!E22,Data!$D:$D,0)),INDEX(Data!$B:$B,MATCH($F$2,Data!$E:$E,0))),_xlfn.SUMIFS(Data!$B:$B,Data!$A:$A,"&gt;="&amp;C22,Data!$A:$A,"&lt;="&amp;D22,Data!$D:$D,'Затраты к рейсу'!E22),"")),"")</f>
        <v>0</v>
      </c>
      <c r="G22" s="27">
        <f>_xlfn.IFERROR(IF(_xlfn.SUMIFS(Data!$C:$C,Data!$A:$A,"&gt;="&amp;C22,Data!A:A,"&lt;="&amp;D22)="","",IF(AND(INDEX(Data!$C:$C,MATCH('Затраты к рейсу'!E22,Data!$D:$D,0)),INDEX(Data!$C:$C,MATCH($G$2,Data!$E:$E,0))),_xlfn.SUMIFS(Data!$C:$C,Data!$A:$A,"&gt;="&amp;C22,Data!$A:$A,"&lt;="&amp;D22,Data!$D:$D,'Затраты к рейсу'!E22,Data!$E:$E,'Затраты к рейсу'!$G$2),"")),"")</f>
        <v>0</v>
      </c>
      <c r="H22" s="27">
        <f>_xlfn.IFERROR(IF(_xlfn.SUMIFS(Data!$C:$C,Data!$A:$A,"&gt;="&amp;C22,Data!A:A,"&lt;="&amp;D22)="","",IF(AND(INDEX(Data!$C:$C,MATCH('Затраты к рейсу'!E22,Data!$D:$D,0)),INDEX(Data!$C:$C,MATCH($H$2,Data!$E:$E,0))),_xlfn.SUMIFS(Data!$C:$C,Data!$A:$A,"&gt;="&amp;C22,Data!$A:$A,"&lt;="&amp;D22,Data!$D:$D,'Затраты к рейсу'!E22,Data!$E:$E,'Затраты к рейсу'!$H$2),"")),"")</f>
        <v>0</v>
      </c>
      <c r="I22" s="27">
        <f>_xlfn.IFERROR(IF(_xlfn.SUMIFS(Data!$C:$C,Data!$A:$A,"&gt;="&amp;C22,Data!$A:$A,"&lt;="&amp;D22)="","",IF(AND(INDEX(Data!$C:$C,MATCH('Затраты к рейсу'!E22,Data!$D:$D,0)),INDEX(Data!$C:$C,MATCH($I$2,Data!$E:$E,0))),_xlfn.SUMIFS(Data!$C:$C,Data!$A:$A,"&gt;="&amp;C22,Data!$A:$A,"&lt;="&amp;D22,Data!$D:$D,'Затраты к рейсу'!E22,Data!$E:$E,'Затраты к рейсу'!$I$2),"")),"")</f>
        <v>0</v>
      </c>
      <c r="J22" s="25">
        <f>_xlfn.IFERROR(IF(_xlfn.SUMIFS(Data!$C:$C,Data!$A:$A,"&gt;="&amp;C22,Data!$A:$A,"&lt;="&amp;D22)="","",IF(AND(INDEX(Data!$C:$C,MATCH('Затраты к рейсу'!E22,Data!$D:$D,0)),INDEX(Data!$C:$C,MATCH($I$2,Data!$E:$E,0)),IF(INDEX(C:C,MATCH(D22,C:C,0)),D22-1,D22)),_xlfn.SUMIFS(Data!$C:$C,Data!$A:$A,"&gt;="&amp;C22,Data!$A:$A,"&lt;="&amp;D22,Data!$D:$D,'Затраты к рейсу'!E22,Data!$E:$E,'Затраты к рейсу'!$I$2),"")),"")</f>
      </c>
    </row>
    <row r="23" spans="2:10" ht="11.25">
      <c r="B23" s="21">
        <v>159</v>
      </c>
      <c r="C23" s="22">
        <v>44840</v>
      </c>
      <c r="D23" s="22">
        <v>44841</v>
      </c>
      <c r="E23" s="21" t="s">
        <v>19</v>
      </c>
      <c r="F23" s="27">
        <f>_xlfn.IFERROR(IF(_xlfn.SUMIFS(Data!$B:$B,Data!$A:$A,"&gt;="&amp;C23,Data!$A:$A,"&lt;="&amp;D23)="","",IF(AND(INDEX(Data!$B:$B,MATCH('Затраты к рейсу'!E23,Data!$D:$D,0)),INDEX(Data!$B:$B,MATCH($F$2,Data!$E:$E,0))),_xlfn.SUMIFS(Data!$B:$B,Data!$A:$A,"&gt;="&amp;C23,Data!$A:$A,"&lt;="&amp;D23,Data!$D:$D,'Затраты к рейсу'!E23),"")),"")</f>
        <v>0</v>
      </c>
      <c r="G23" s="27">
        <f>_xlfn.IFERROR(IF(_xlfn.SUMIFS(Data!$C:$C,Data!$A:$A,"&gt;="&amp;C23,Data!A:A,"&lt;="&amp;D23)="","",IF(AND(INDEX(Data!$C:$C,MATCH('Затраты к рейсу'!E23,Data!$D:$D,0)),INDEX(Data!$C:$C,MATCH($G$2,Data!$E:$E,0))),_xlfn.SUMIFS(Data!$C:$C,Data!$A:$A,"&gt;="&amp;C23,Data!$A:$A,"&lt;="&amp;D23,Data!$D:$D,'Затраты к рейсу'!E23,Data!$E:$E,'Затраты к рейсу'!$G$2),"")),"")</f>
        <v>0</v>
      </c>
      <c r="H23" s="27">
        <f>_xlfn.IFERROR(IF(_xlfn.SUMIFS(Data!$C:$C,Data!$A:$A,"&gt;="&amp;C23,Data!A:A,"&lt;="&amp;D23)="","",IF(AND(INDEX(Data!$C:$C,MATCH('Затраты к рейсу'!E23,Data!$D:$D,0)),INDEX(Data!$C:$C,MATCH($H$2,Data!$E:$E,0))),_xlfn.SUMIFS(Data!$C:$C,Data!$A:$A,"&gt;="&amp;C23,Data!$A:$A,"&lt;="&amp;D23,Data!$D:$D,'Затраты к рейсу'!E23,Data!$E:$E,'Затраты к рейсу'!$H$2),"")),"")</f>
        <v>0</v>
      </c>
      <c r="I23" s="27">
        <f>_xlfn.IFERROR(IF(_xlfn.SUMIFS(Data!$C:$C,Data!$A:$A,"&gt;="&amp;C23,Data!$A:$A,"&lt;="&amp;D23)="","",IF(AND(INDEX(Data!$C:$C,MATCH('Затраты к рейсу'!E23,Data!$D:$D,0)),INDEX(Data!$C:$C,MATCH($I$2,Data!$E:$E,0))),_xlfn.SUMIFS(Data!$C:$C,Data!$A:$A,"&gt;="&amp;C23,Data!$A:$A,"&lt;="&amp;D23,Data!$D:$D,'Затраты к рейсу'!E23,Data!$E:$E,'Затраты к рейсу'!$I$2),"")),"")</f>
        <v>0</v>
      </c>
      <c r="J23" s="25">
        <f>_xlfn.IFERROR(IF(_xlfn.SUMIFS(Data!$C:$C,Data!$A:$A,"&gt;="&amp;C23,Data!$A:$A,"&lt;="&amp;D23)="","",IF(AND(INDEX(Data!$C:$C,MATCH('Затраты к рейсу'!E23,Data!$D:$D,0)),INDEX(Data!$C:$C,MATCH($I$2,Data!$E:$E,0)),IF(INDEX(C:C,MATCH(D23,C:C,0)),D23-1,D23)),_xlfn.SUMIFS(Data!$C:$C,Data!$A:$A,"&gt;="&amp;C23,Data!$A:$A,"&lt;="&amp;D23,Data!$D:$D,'Затраты к рейсу'!E23,Data!$E:$E,'Затраты к рейсу'!$I$2),"")),"")</f>
        <v>0</v>
      </c>
    </row>
    <row r="24" spans="2:10" ht="11.25">
      <c r="B24" s="21">
        <v>160</v>
      </c>
      <c r="C24" s="22">
        <v>44840</v>
      </c>
      <c r="D24" s="22">
        <v>44841</v>
      </c>
      <c r="E24" s="21" t="s">
        <v>20</v>
      </c>
      <c r="F24" s="27">
        <f>_xlfn.IFERROR(IF(_xlfn.SUMIFS(Data!$B:$B,Data!$A:$A,"&gt;="&amp;C24,Data!$A:$A,"&lt;="&amp;D24)="","",IF(AND(INDEX(Data!$B:$B,MATCH('Затраты к рейсу'!E24,Data!$D:$D,0)),INDEX(Data!$B:$B,MATCH($F$2,Data!$E:$E,0))),_xlfn.SUMIFS(Data!$B:$B,Data!$A:$A,"&gt;="&amp;C24,Data!$A:$A,"&lt;="&amp;D24,Data!$D:$D,'Затраты к рейсу'!E24),"")),"")</f>
        <v>0</v>
      </c>
      <c r="G24" s="27">
        <f>_xlfn.IFERROR(IF(_xlfn.SUMIFS(Data!$C:$C,Data!$A:$A,"&gt;="&amp;C24,Data!A:A,"&lt;="&amp;D24)="","",IF(AND(INDEX(Data!$C:$C,MATCH('Затраты к рейсу'!E24,Data!$D:$D,0)),INDEX(Data!$C:$C,MATCH($G$2,Data!$E:$E,0))),_xlfn.SUMIFS(Data!$C:$C,Data!$A:$A,"&gt;="&amp;C24,Data!$A:$A,"&lt;="&amp;D24,Data!$D:$D,'Затраты к рейсу'!E24,Data!$E:$E,'Затраты к рейсу'!$G$2),"")),"")</f>
        <v>0</v>
      </c>
      <c r="H24" s="27">
        <f>_xlfn.IFERROR(IF(_xlfn.SUMIFS(Data!$C:$C,Data!$A:$A,"&gt;="&amp;C24,Data!A:A,"&lt;="&amp;D24)="","",IF(AND(INDEX(Data!$C:$C,MATCH('Затраты к рейсу'!E24,Data!$D:$D,0)),INDEX(Data!$C:$C,MATCH($H$2,Data!$E:$E,0))),_xlfn.SUMIFS(Data!$C:$C,Data!$A:$A,"&gt;="&amp;C24,Data!$A:$A,"&lt;="&amp;D24,Data!$D:$D,'Затраты к рейсу'!E24,Data!$E:$E,'Затраты к рейсу'!$H$2),"")),"")</f>
        <v>0</v>
      </c>
      <c r="I24" s="27">
        <f>_xlfn.IFERROR(IF(_xlfn.SUMIFS(Data!$C:$C,Data!$A:$A,"&gt;="&amp;C24,Data!$A:$A,"&lt;="&amp;D24)="","",IF(AND(INDEX(Data!$C:$C,MATCH('Затраты к рейсу'!E24,Data!$D:$D,0)),INDEX(Data!$C:$C,MATCH($I$2,Data!$E:$E,0))),_xlfn.SUMIFS(Data!$C:$C,Data!$A:$A,"&gt;="&amp;C24,Data!$A:$A,"&lt;="&amp;D24,Data!$D:$D,'Затраты к рейсу'!E24,Data!$E:$E,'Затраты к рейсу'!$I$2),"")),"")</f>
        <v>0</v>
      </c>
      <c r="J24" s="25">
        <f>_xlfn.IFERROR(IF(_xlfn.SUMIFS(Data!$C:$C,Data!$A:$A,"&gt;="&amp;C24,Data!$A:$A,"&lt;="&amp;D24)="","",IF(AND(INDEX(Data!$C:$C,MATCH('Затраты к рейсу'!E24,Data!$D:$D,0)),INDEX(Data!$C:$C,MATCH($I$2,Data!$E:$E,0)),IF(INDEX(C:C,MATCH(D24,C:C,0)),D24-1,D24)),_xlfn.SUMIFS(Data!$C:$C,Data!$A:$A,"&gt;="&amp;C24,Data!$A:$A,"&lt;="&amp;D24,Data!$D:$D,'Затраты к рейсу'!E24,Data!$E:$E,'Затраты к рейсу'!$I$2),"")),"")</f>
        <v>0</v>
      </c>
    </row>
    <row r="25" spans="2:10" ht="11.25">
      <c r="B25" s="21">
        <v>161</v>
      </c>
      <c r="C25" s="22">
        <v>44841</v>
      </c>
      <c r="D25" s="22">
        <v>44841</v>
      </c>
      <c r="E25" s="21" t="s">
        <v>21</v>
      </c>
      <c r="F25" s="27">
        <f>_xlfn.IFERROR(IF(_xlfn.SUMIFS(Data!$B:$B,Data!$A:$A,"&gt;="&amp;C25,Data!$A:$A,"&lt;="&amp;D25)="","",IF(AND(INDEX(Data!$B:$B,MATCH('Затраты к рейсу'!E25,Data!$D:$D,0)),INDEX(Data!$B:$B,MATCH($F$2,Data!$E:$E,0))),_xlfn.SUMIFS(Data!$B:$B,Data!$A:$A,"&gt;="&amp;C25,Data!$A:$A,"&lt;="&amp;D25,Data!$D:$D,'Затраты к рейсу'!E25),"")),"")</f>
        <v>0</v>
      </c>
      <c r="G25" s="27">
        <f>_xlfn.IFERROR(IF(_xlfn.SUMIFS(Data!$C:$C,Data!$A:$A,"&gt;="&amp;C25,Data!A:A,"&lt;="&amp;D25)="","",IF(AND(INDEX(Data!$C:$C,MATCH('Затраты к рейсу'!E25,Data!$D:$D,0)),INDEX(Data!$C:$C,MATCH($G$2,Data!$E:$E,0))),_xlfn.SUMIFS(Data!$C:$C,Data!$A:$A,"&gt;="&amp;C25,Data!$A:$A,"&lt;="&amp;D25,Data!$D:$D,'Затраты к рейсу'!E25,Data!$E:$E,'Затраты к рейсу'!$G$2),"")),"")</f>
        <v>204</v>
      </c>
      <c r="H25" s="27">
        <f>_xlfn.IFERROR(IF(_xlfn.SUMIFS(Data!$C:$C,Data!$A:$A,"&gt;="&amp;C25,Data!A:A,"&lt;="&amp;D25)="","",IF(AND(INDEX(Data!$C:$C,MATCH('Затраты к рейсу'!E25,Data!$D:$D,0)),INDEX(Data!$C:$C,MATCH($H$2,Data!$E:$E,0))),_xlfn.SUMIFS(Data!$C:$C,Data!$A:$A,"&gt;="&amp;C25,Data!$A:$A,"&lt;="&amp;D25,Data!$D:$D,'Затраты к рейсу'!E25,Data!$E:$E,'Затраты к рейсу'!$H$2),"")),"")</f>
        <v>0</v>
      </c>
      <c r="I25" s="27">
        <f>_xlfn.IFERROR(IF(_xlfn.SUMIFS(Data!$C:$C,Data!$A:$A,"&gt;="&amp;C25,Data!$A:$A,"&lt;="&amp;D25)="","",IF(AND(INDEX(Data!$C:$C,MATCH('Затраты к рейсу'!E25,Data!$D:$D,0)),INDEX(Data!$C:$C,MATCH($I$2,Data!$E:$E,0))),_xlfn.SUMIFS(Data!$C:$C,Data!$A:$A,"&gt;="&amp;C25,Data!$A:$A,"&lt;="&amp;D25,Data!$D:$D,'Затраты к рейсу'!E25,Data!$E:$E,'Затраты к рейсу'!$I$2),"")),"")</f>
        <v>0</v>
      </c>
      <c r="J25" s="25">
        <f>_xlfn.IFERROR(IF(_xlfn.SUMIFS(Data!$C:$C,Data!$A:$A,"&gt;="&amp;C25,Data!$A:$A,"&lt;="&amp;D25)="","",IF(AND(INDEX(Data!$C:$C,MATCH('Затраты к рейсу'!E25,Data!$D:$D,0)),INDEX(Data!$C:$C,MATCH($I$2,Data!$E:$E,0)),IF(INDEX(C:C,MATCH(D25,C:C,0)),D25-1,D25)),_xlfn.SUMIFS(Data!$C:$C,Data!$A:$A,"&gt;="&amp;C25,Data!$A:$A,"&lt;="&amp;D25,Data!$D:$D,'Затраты к рейсу'!E25,Data!$E:$E,'Затраты к рейсу'!$I$2),"")),"")</f>
        <v>0</v>
      </c>
    </row>
    <row r="26" spans="2:10" ht="11.25">
      <c r="B26" s="21">
        <v>162</v>
      </c>
      <c r="C26" s="22">
        <v>44837</v>
      </c>
      <c r="D26" s="22">
        <v>44841</v>
      </c>
      <c r="E26" s="21" t="s">
        <v>22</v>
      </c>
      <c r="F26" s="27">
        <f>_xlfn.IFERROR(IF(_xlfn.SUMIFS(Data!$B:$B,Data!$A:$A,"&gt;="&amp;C26,Data!$A:$A,"&lt;="&amp;D26)="","",IF(AND(INDEX(Data!$B:$B,MATCH('Затраты к рейсу'!E26,Data!$D:$D,0)),INDEX(Data!$B:$B,MATCH($F$2,Data!$E:$E,0))),_xlfn.SUMIFS(Data!$B:$B,Data!$A:$A,"&gt;="&amp;C26,Data!$A:$A,"&lt;="&amp;D26,Data!$D:$D,'Затраты к рейсу'!E26),"")),"")</f>
        <v>0</v>
      </c>
      <c r="G26" s="27">
        <f>_xlfn.IFERROR(IF(_xlfn.SUMIFS(Data!$C:$C,Data!$A:$A,"&gt;="&amp;C26,Data!A:A,"&lt;="&amp;D26)="","",IF(AND(INDEX(Data!$C:$C,MATCH('Затраты к рейсу'!E26,Data!$D:$D,0)),INDEX(Data!$C:$C,MATCH($G$2,Data!$E:$E,0))),_xlfn.SUMIFS(Data!$C:$C,Data!$A:$A,"&gt;="&amp;C26,Data!$A:$A,"&lt;="&amp;D26,Data!$D:$D,'Затраты к рейсу'!E26,Data!$E:$E,'Затраты к рейсу'!$G$2),"")),"")</f>
        <v>0</v>
      </c>
      <c r="H26" s="27">
        <f>_xlfn.IFERROR(IF(_xlfn.SUMIFS(Data!$C:$C,Data!$A:$A,"&gt;="&amp;C26,Data!A:A,"&lt;="&amp;D26)="","",IF(AND(INDEX(Data!$C:$C,MATCH('Затраты к рейсу'!E26,Data!$D:$D,0)),INDEX(Data!$C:$C,MATCH($H$2,Data!$E:$E,0))),_xlfn.SUMIFS(Data!$C:$C,Data!$A:$A,"&gt;="&amp;C26,Data!$A:$A,"&lt;="&amp;D26,Data!$D:$D,'Затраты к рейсу'!E26,Data!$E:$E,'Затраты к рейсу'!$H$2),"")),"")</f>
        <v>127.52</v>
      </c>
      <c r="I26" s="27">
        <f>_xlfn.IFERROR(IF(_xlfn.SUMIFS(Data!$C:$C,Data!$A:$A,"&gt;="&amp;C26,Data!$A:$A,"&lt;="&amp;D26)="","",IF(AND(INDEX(Data!$C:$C,MATCH('Затраты к рейсу'!E26,Data!$D:$D,0)),INDEX(Data!$C:$C,MATCH($I$2,Data!$E:$E,0))),_xlfn.SUMIFS(Data!$C:$C,Data!$A:$A,"&gt;="&amp;C26,Data!$A:$A,"&lt;="&amp;D26,Data!$D:$D,'Затраты к рейсу'!E26,Data!$E:$E,'Затраты к рейсу'!$I$2),"")),"")</f>
        <v>0</v>
      </c>
      <c r="J26" s="25">
        <f>_xlfn.IFERROR(IF(_xlfn.SUMIFS(Data!$C:$C,Data!$A:$A,"&gt;="&amp;C26,Data!$A:$A,"&lt;="&amp;D26)="","",IF(AND(INDEX(Data!$C:$C,MATCH('Затраты к рейсу'!E26,Data!$D:$D,0)),INDEX(Data!$C:$C,MATCH($I$2,Data!$E:$E,0)),IF(INDEX(C:C,MATCH(D26,C:C,0)),D26-1,D26)),_xlfn.SUMIFS(Data!$C:$C,Data!$A:$A,"&gt;="&amp;C26,Data!$A:$A,"&lt;="&amp;D26,Data!$D:$D,'Затраты к рейсу'!E26,Data!$E:$E,'Затраты к рейсу'!$I$2),"")),"")</f>
        <v>0</v>
      </c>
    </row>
    <row r="27" spans="2:10" ht="11.25">
      <c r="B27" s="21">
        <v>163</v>
      </c>
      <c r="C27" s="22">
        <v>44838</v>
      </c>
      <c r="D27" s="22">
        <v>44841</v>
      </c>
      <c r="E27" s="21" t="s">
        <v>23</v>
      </c>
      <c r="F27" s="27">
        <f>_xlfn.IFERROR(IF(_xlfn.SUMIFS(Data!$B:$B,Data!$A:$A,"&gt;="&amp;C27,Data!$A:$A,"&lt;="&amp;D27)="","",IF(AND(INDEX(Data!$B:$B,MATCH('Затраты к рейсу'!E27,Data!$D:$D,0)),INDEX(Data!$B:$B,MATCH($F$2,Data!$E:$E,0))),_xlfn.SUMIFS(Data!$B:$B,Data!$A:$A,"&gt;="&amp;C27,Data!$A:$A,"&lt;="&amp;D27,Data!$D:$D,'Затраты к рейсу'!E27),"")),"")</f>
        <v>0</v>
      </c>
      <c r="G27" s="27">
        <f>_xlfn.IFERROR(IF(_xlfn.SUMIFS(Data!$C:$C,Data!$A:$A,"&gt;="&amp;C27,Data!A:A,"&lt;="&amp;D27)="","",IF(AND(INDEX(Data!$C:$C,MATCH('Затраты к рейсу'!E27,Data!$D:$D,0)),INDEX(Data!$C:$C,MATCH($G$2,Data!$E:$E,0))),_xlfn.SUMIFS(Data!$C:$C,Data!$A:$A,"&gt;="&amp;C27,Data!$A:$A,"&lt;="&amp;D27,Data!$D:$D,'Затраты к рейсу'!E27,Data!$E:$E,'Затраты к рейсу'!$G$2),"")),"")</f>
        <v>0</v>
      </c>
      <c r="H27" s="27">
        <f>_xlfn.IFERROR(IF(_xlfn.SUMIFS(Data!$C:$C,Data!$A:$A,"&gt;="&amp;C27,Data!A:A,"&lt;="&amp;D27)="","",IF(AND(INDEX(Data!$C:$C,MATCH('Затраты к рейсу'!E27,Data!$D:$D,0)),INDEX(Data!$C:$C,MATCH($H$2,Data!$E:$E,0))),_xlfn.SUMIFS(Data!$C:$C,Data!$A:$A,"&gt;="&amp;C27,Data!$A:$A,"&lt;="&amp;D27,Data!$D:$D,'Затраты к рейсу'!E27,Data!$E:$E,'Затраты к рейсу'!$H$2),"")),"")</f>
        <v>0</v>
      </c>
      <c r="I27" s="27">
        <f>_xlfn.IFERROR(IF(_xlfn.SUMIFS(Data!$C:$C,Data!$A:$A,"&gt;="&amp;C27,Data!$A:$A,"&lt;="&amp;D27)="","",IF(AND(INDEX(Data!$C:$C,MATCH('Затраты к рейсу'!E27,Data!$D:$D,0)),INDEX(Data!$C:$C,MATCH($I$2,Data!$E:$E,0))),_xlfn.SUMIFS(Data!$C:$C,Data!$A:$A,"&gt;="&amp;C27,Data!$A:$A,"&lt;="&amp;D27,Data!$D:$D,'Затраты к рейсу'!E27,Data!$E:$E,'Затраты к рейсу'!$I$2),"")),"")</f>
        <v>0</v>
      </c>
      <c r="J27" s="25">
        <f>_xlfn.IFERROR(IF(_xlfn.SUMIFS(Data!$C:$C,Data!$A:$A,"&gt;="&amp;C27,Data!$A:$A,"&lt;="&amp;D27)="","",IF(AND(INDEX(Data!$C:$C,MATCH('Затраты к рейсу'!E27,Data!$D:$D,0)),INDEX(Data!$C:$C,MATCH($I$2,Data!$E:$E,0)),IF(INDEX(C:C,MATCH(D27,C:C,0)),D27-1,D27)),_xlfn.SUMIFS(Data!$C:$C,Data!$A:$A,"&gt;="&amp;C27,Data!$A:$A,"&lt;="&amp;D27,Data!$D:$D,'Затраты к рейсу'!E27,Data!$E:$E,'Затраты к рейсу'!$I$2),"")),"")</f>
        <v>0</v>
      </c>
    </row>
    <row r="28" spans="2:10" ht="11.25">
      <c r="B28" s="21">
        <v>164</v>
      </c>
      <c r="C28" s="22">
        <v>44839</v>
      </c>
      <c r="D28" s="22">
        <v>44841</v>
      </c>
      <c r="E28" s="21" t="s">
        <v>24</v>
      </c>
      <c r="F28" s="27">
        <f>_xlfn.IFERROR(IF(_xlfn.SUMIFS(Data!$B:$B,Data!$A:$A,"&gt;="&amp;C28,Data!$A:$A,"&lt;="&amp;D28)="","",IF(AND(INDEX(Data!$B:$B,MATCH('Затраты к рейсу'!E28,Data!$D:$D,0)),INDEX(Data!$B:$B,MATCH($F$2,Data!$E:$E,0))),_xlfn.SUMIFS(Data!$B:$B,Data!$A:$A,"&gt;="&amp;C28,Data!$A:$A,"&lt;="&amp;D28,Data!$D:$D,'Затраты к рейсу'!E28),"")),"")</f>
        <v>0</v>
      </c>
      <c r="G28" s="27">
        <f>_xlfn.IFERROR(IF(_xlfn.SUMIFS(Data!$C:$C,Data!$A:$A,"&gt;="&amp;C28,Data!A:A,"&lt;="&amp;D28)="","",IF(AND(INDEX(Data!$C:$C,MATCH('Затраты к рейсу'!E28,Data!$D:$D,0)),INDEX(Data!$C:$C,MATCH($G$2,Data!$E:$E,0))),_xlfn.SUMIFS(Data!$C:$C,Data!$A:$A,"&gt;="&amp;C28,Data!$A:$A,"&lt;="&amp;D28,Data!$D:$D,'Затраты к рейсу'!E28,Data!$E:$E,'Затраты к рейсу'!$G$2),"")),"")</f>
        <v>0</v>
      </c>
      <c r="H28" s="27">
        <f>_xlfn.IFERROR(IF(_xlfn.SUMIFS(Data!$C:$C,Data!$A:$A,"&gt;="&amp;C28,Data!A:A,"&lt;="&amp;D28)="","",IF(AND(INDEX(Data!$C:$C,MATCH('Затраты к рейсу'!E28,Data!$D:$D,0)),INDEX(Data!$C:$C,MATCH($H$2,Data!$E:$E,0))),_xlfn.SUMIFS(Data!$C:$C,Data!$A:$A,"&gt;="&amp;C28,Data!$A:$A,"&lt;="&amp;D28,Data!$D:$D,'Затраты к рейсу'!E28,Data!$E:$E,'Затраты к рейсу'!$H$2),"")),"")</f>
        <v>0</v>
      </c>
      <c r="I28" s="27">
        <f>_xlfn.IFERROR(IF(_xlfn.SUMIFS(Data!$C:$C,Data!$A:$A,"&gt;="&amp;C28,Data!$A:$A,"&lt;="&amp;D28)="","",IF(AND(INDEX(Data!$C:$C,MATCH('Затраты к рейсу'!E28,Data!$D:$D,0)),INDEX(Data!$C:$C,MATCH($I$2,Data!$E:$E,0))),_xlfn.SUMIFS(Data!$C:$C,Data!$A:$A,"&gt;="&amp;C28,Data!$A:$A,"&lt;="&amp;D28,Data!$D:$D,'Затраты к рейсу'!E28,Data!$E:$E,'Затраты к рейсу'!$I$2),"")),"")</f>
        <v>0</v>
      </c>
      <c r="J28" s="25">
        <f>_xlfn.IFERROR(IF(_xlfn.SUMIFS(Data!$C:$C,Data!$A:$A,"&gt;="&amp;C28,Data!$A:$A,"&lt;="&amp;D28)="","",IF(AND(INDEX(Data!$C:$C,MATCH('Затраты к рейсу'!E28,Data!$D:$D,0)),INDEX(Data!$C:$C,MATCH($I$2,Data!$E:$E,0)),IF(INDEX(C:C,MATCH(D28,C:C,0)),D28-1,D28)),_xlfn.SUMIFS(Data!$C:$C,Data!$A:$A,"&gt;="&amp;C28,Data!$A:$A,"&lt;="&amp;D28,Data!$D:$D,'Затраты к рейсу'!E28,Data!$E:$E,'Затраты к рейсу'!$I$2),"")),"")</f>
        <v>0</v>
      </c>
    </row>
    <row r="29" spans="2:10" ht="11.25">
      <c r="B29" s="21">
        <v>165</v>
      </c>
      <c r="C29" s="22">
        <v>44839</v>
      </c>
      <c r="D29" s="22">
        <v>44840</v>
      </c>
      <c r="E29" s="21" t="s">
        <v>25</v>
      </c>
      <c r="F29" s="27">
        <f>_xlfn.IFERROR(IF(_xlfn.SUMIFS(Data!$B:$B,Data!$A:$A,"&gt;="&amp;C29,Data!$A:$A,"&lt;="&amp;D29)="","",IF(AND(INDEX(Data!$B:$B,MATCH('Затраты к рейсу'!E29,Data!$D:$D,0)),INDEX(Data!$B:$B,MATCH($F$2,Data!$E:$E,0))),_xlfn.SUMIFS(Data!$B:$B,Data!$A:$A,"&gt;="&amp;C29,Data!$A:$A,"&lt;="&amp;D29,Data!$D:$D,'Затраты к рейсу'!E29),"")),"")</f>
        <v>0</v>
      </c>
      <c r="G29" s="27">
        <f>_xlfn.IFERROR(IF(_xlfn.SUMIFS(Data!$C:$C,Data!$A:$A,"&gt;="&amp;C29,Data!A:A,"&lt;="&amp;D29)="","",IF(AND(INDEX(Data!$C:$C,MATCH('Затраты к рейсу'!E29,Data!$D:$D,0)),INDEX(Data!$C:$C,MATCH($G$2,Data!$E:$E,0))),_xlfn.SUMIFS(Data!$C:$C,Data!$A:$A,"&gt;="&amp;C29,Data!$A:$A,"&lt;="&amp;D29,Data!$D:$D,'Затраты к рейсу'!E29,Data!$E:$E,'Затраты к рейсу'!$G$2),"")),"")</f>
        <v>0</v>
      </c>
      <c r="H29" s="27">
        <f>_xlfn.IFERROR(IF(_xlfn.SUMIFS(Data!$C:$C,Data!$A:$A,"&gt;="&amp;C29,Data!A:A,"&lt;="&amp;D29)="","",IF(AND(INDEX(Data!$C:$C,MATCH('Затраты к рейсу'!E29,Data!$D:$D,0)),INDEX(Data!$C:$C,MATCH($H$2,Data!$E:$E,0))),_xlfn.SUMIFS(Data!$C:$C,Data!$A:$A,"&gt;="&amp;C29,Data!$A:$A,"&lt;="&amp;D29,Data!$D:$D,'Затраты к рейсу'!E29,Data!$E:$E,'Затраты к рейсу'!$H$2),"")),"")</f>
        <v>0</v>
      </c>
      <c r="I29" s="27">
        <f>_xlfn.IFERROR(IF(_xlfn.SUMIFS(Data!$C:$C,Data!$A:$A,"&gt;="&amp;C29,Data!$A:$A,"&lt;="&amp;D29)="","",IF(AND(INDEX(Data!$C:$C,MATCH('Затраты к рейсу'!E29,Data!$D:$D,0)),INDEX(Data!$C:$C,MATCH($I$2,Data!$E:$E,0))),_xlfn.SUMIFS(Data!$C:$C,Data!$A:$A,"&gt;="&amp;C29,Data!$A:$A,"&lt;="&amp;D29,Data!$D:$D,'Затраты к рейсу'!E29,Data!$E:$E,'Затраты к рейсу'!$I$2),"")),"")</f>
        <v>0</v>
      </c>
      <c r="J29" s="25">
        <f>_xlfn.IFERROR(IF(_xlfn.SUMIFS(Data!$C:$C,Data!$A:$A,"&gt;="&amp;C29,Data!$A:$A,"&lt;="&amp;D29)="","",IF(AND(INDEX(Data!$C:$C,MATCH('Затраты к рейсу'!E29,Data!$D:$D,0)),INDEX(Data!$C:$C,MATCH($I$2,Data!$E:$E,0)),IF(INDEX(C:C,MATCH(D29,C:C,0)),D29-1,D29)),_xlfn.SUMIFS(Data!$C:$C,Data!$A:$A,"&gt;="&amp;C29,Data!$A:$A,"&lt;="&amp;D29,Data!$D:$D,'Затраты к рейсу'!E29,Data!$E:$E,'Затраты к рейсу'!$I$2),"")),"")</f>
        <v>0</v>
      </c>
    </row>
  </sheetData>
  <sheetProtection/>
  <autoFilter ref="B2:Q29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3" sqref="F3"/>
    </sheetView>
  </sheetViews>
  <sheetFormatPr defaultColWidth="9.140625" defaultRowHeight="15"/>
  <cols>
    <col min="1" max="1" width="12.421875" style="3" customWidth="1"/>
    <col min="2" max="2" width="15.28125" style="4" customWidth="1"/>
    <col min="3" max="3" width="10.8515625" style="2" customWidth="1"/>
    <col min="4" max="4" width="13.57421875" style="1" customWidth="1"/>
    <col min="5" max="5" width="12.8515625" style="4" customWidth="1"/>
    <col min="6" max="6" width="9.140625" style="42" customWidth="1"/>
    <col min="7" max="16384" width="9.140625" style="4" customWidth="1"/>
  </cols>
  <sheetData>
    <row r="1" spans="2:3" ht="12" thickBot="1">
      <c r="B1" s="26">
        <f>SUM(B3:B65536)</f>
        <v>5080</v>
      </c>
      <c r="C1" s="26">
        <f>SUM(C3:C65536)</f>
        <v>11259.67</v>
      </c>
    </row>
    <row r="2" spans="1:6" ht="23.25" thickBot="1">
      <c r="A2" s="5" t="s">
        <v>0</v>
      </c>
      <c r="B2" s="6" t="s">
        <v>7</v>
      </c>
      <c r="C2" s="7" t="s">
        <v>1</v>
      </c>
      <c r="D2" s="8" t="s">
        <v>3</v>
      </c>
      <c r="E2" s="9" t="s">
        <v>8</v>
      </c>
      <c r="F2" s="42" t="s">
        <v>31</v>
      </c>
    </row>
    <row r="3" spans="1:6" ht="11.25">
      <c r="A3" s="10">
        <v>44821</v>
      </c>
      <c r="B3" s="11">
        <v>320</v>
      </c>
      <c r="C3" s="33">
        <v>100</v>
      </c>
      <c r="D3" s="21" t="s">
        <v>14</v>
      </c>
      <c r="E3" s="31" t="s">
        <v>9</v>
      </c>
      <c r="F3" s="54">
        <f>IF(AND(A3&lt;='Затраты к рейсу'!C3,Data!A3&lt;='Затраты к рейсу'!D3,D3='Затраты к рейсу'!E3),'Затраты к рейсу'!B3,"")</f>
        <v>133</v>
      </c>
    </row>
    <row r="4" spans="1:6" ht="11.25">
      <c r="A4" s="12">
        <v>44823</v>
      </c>
      <c r="B4" s="13">
        <v>400</v>
      </c>
      <c r="C4" s="33">
        <v>200</v>
      </c>
      <c r="D4" s="21" t="s">
        <v>15</v>
      </c>
      <c r="E4" s="31" t="s">
        <v>9</v>
      </c>
      <c r="F4" s="54">
        <f>IF(AND(A4&lt;='Затраты к рейсу'!C4,Data!A4&lt;='Затраты к рейсу'!D4,D4='Затраты к рейсу'!E4),'Затраты к рейсу'!B4,"")</f>
        <v>140</v>
      </c>
    </row>
    <row r="5" spans="1:6" ht="11.25">
      <c r="A5" s="15">
        <v>44827</v>
      </c>
      <c r="B5" s="16">
        <v>300</v>
      </c>
      <c r="C5" s="33">
        <v>300</v>
      </c>
      <c r="D5" s="21" t="s">
        <v>16</v>
      </c>
      <c r="E5" s="31" t="s">
        <v>9</v>
      </c>
      <c r="F5" s="54">
        <f>IF(AND(A5&lt;='Затраты к рейсу'!C5,Data!A5&lt;='Затраты к рейсу'!D5,D5='Затраты к рейсу'!E5),'Затраты к рейсу'!B5,"")</f>
        <v>141</v>
      </c>
    </row>
    <row r="6" spans="1:6" ht="11.25">
      <c r="A6" s="12">
        <v>44805</v>
      </c>
      <c r="B6" s="13">
        <v>600</v>
      </c>
      <c r="C6" s="33">
        <v>400</v>
      </c>
      <c r="D6" s="21" t="s">
        <v>17</v>
      </c>
      <c r="E6" s="31" t="s">
        <v>9</v>
      </c>
      <c r="F6" s="54">
        <f>IF(AND(A6&lt;='Затраты к рейсу'!C6,Data!A6&lt;='Затраты к рейсу'!D6,D6='Затраты к рейсу'!E6),'Затраты к рейсу'!B6,"")</f>
        <v>142</v>
      </c>
    </row>
    <row r="7" spans="1:5" ht="11.25">
      <c r="A7" s="15">
        <v>44811</v>
      </c>
      <c r="B7" s="16">
        <v>300</v>
      </c>
      <c r="C7" s="33">
        <v>500</v>
      </c>
      <c r="D7" s="21" t="s">
        <v>24</v>
      </c>
      <c r="E7" s="31" t="s">
        <v>9</v>
      </c>
    </row>
    <row r="8" spans="1:5" ht="11.25">
      <c r="A8" s="12">
        <v>44815</v>
      </c>
      <c r="B8" s="13">
        <v>300</v>
      </c>
      <c r="C8" s="33">
        <v>100</v>
      </c>
      <c r="D8" s="21" t="s">
        <v>25</v>
      </c>
      <c r="E8" s="31" t="s">
        <v>9</v>
      </c>
    </row>
    <row r="9" spans="1:5" ht="11.25">
      <c r="A9" s="15">
        <v>44816</v>
      </c>
      <c r="B9" s="16">
        <v>450</v>
      </c>
      <c r="C9" s="33">
        <v>200</v>
      </c>
      <c r="D9" s="21" t="s">
        <v>26</v>
      </c>
      <c r="E9" s="31" t="s">
        <v>9</v>
      </c>
    </row>
    <row r="10" spans="1:5" ht="11.25">
      <c r="A10" s="12">
        <v>44820</v>
      </c>
      <c r="B10" s="13">
        <v>250</v>
      </c>
      <c r="C10" s="33">
        <v>300</v>
      </c>
      <c r="D10" s="21" t="s">
        <v>27</v>
      </c>
      <c r="E10" s="31" t="s">
        <v>9</v>
      </c>
    </row>
    <row r="11" spans="1:5" ht="11.25">
      <c r="A11" s="15">
        <v>44829</v>
      </c>
      <c r="B11" s="16">
        <v>590</v>
      </c>
      <c r="C11" s="33">
        <v>400</v>
      </c>
      <c r="D11" s="21" t="s">
        <v>15</v>
      </c>
      <c r="E11" s="31" t="s">
        <v>9</v>
      </c>
    </row>
    <row r="12" spans="1:5" ht="11.25">
      <c r="A12" s="12">
        <v>44832</v>
      </c>
      <c r="B12" s="13">
        <v>70</v>
      </c>
      <c r="C12" s="33">
        <v>500</v>
      </c>
      <c r="D12" s="21" t="s">
        <v>16</v>
      </c>
      <c r="E12" s="31" t="s">
        <v>9</v>
      </c>
    </row>
    <row r="13" spans="1:5" ht="11.25">
      <c r="A13" s="15">
        <v>44805</v>
      </c>
      <c r="B13" s="16">
        <v>500</v>
      </c>
      <c r="C13" s="33">
        <v>100</v>
      </c>
      <c r="D13" s="21" t="s">
        <v>17</v>
      </c>
      <c r="E13" s="31" t="s">
        <v>9</v>
      </c>
    </row>
    <row r="14" spans="1:5" ht="11.25">
      <c r="A14" s="12">
        <v>44831</v>
      </c>
      <c r="B14" s="13">
        <v>800</v>
      </c>
      <c r="C14" s="33">
        <v>200</v>
      </c>
      <c r="D14" s="21" t="s">
        <v>18</v>
      </c>
      <c r="E14" s="31" t="s">
        <v>9</v>
      </c>
    </row>
    <row r="15" spans="1:5" ht="11.25">
      <c r="A15" s="15">
        <v>44832</v>
      </c>
      <c r="B15" s="16">
        <v>200</v>
      </c>
      <c r="C15" s="33">
        <v>300</v>
      </c>
      <c r="D15" s="21" t="s">
        <v>14</v>
      </c>
      <c r="E15" s="31" t="s">
        <v>9</v>
      </c>
    </row>
    <row r="16" spans="1:5" ht="11.25">
      <c r="A16" s="15">
        <v>44832</v>
      </c>
      <c r="B16" s="19"/>
      <c r="C16" s="32">
        <v>6.92</v>
      </c>
      <c r="D16" s="21" t="s">
        <v>14</v>
      </c>
      <c r="E16" s="30" t="s">
        <v>12</v>
      </c>
    </row>
    <row r="17" spans="1:5" ht="11.25">
      <c r="A17" s="15">
        <v>44832</v>
      </c>
      <c r="B17" s="20"/>
      <c r="C17" s="17">
        <v>32.22</v>
      </c>
      <c r="D17" s="21" t="s">
        <v>15</v>
      </c>
      <c r="E17" s="30" t="s">
        <v>12</v>
      </c>
    </row>
    <row r="18" spans="1:5" ht="11.25">
      <c r="A18" s="15">
        <v>44832</v>
      </c>
      <c r="B18" s="19"/>
      <c r="C18" s="14">
        <v>72.87</v>
      </c>
      <c r="D18" s="21" t="s">
        <v>16</v>
      </c>
      <c r="E18" s="30" t="s">
        <v>12</v>
      </c>
    </row>
    <row r="19" spans="1:5" ht="11.25">
      <c r="A19" s="12">
        <v>44833</v>
      </c>
      <c r="B19" s="20"/>
      <c r="C19" s="17">
        <v>103.99</v>
      </c>
      <c r="D19" s="21" t="s">
        <v>17</v>
      </c>
      <c r="E19" s="30" t="s">
        <v>12</v>
      </c>
    </row>
    <row r="20" spans="1:5" ht="11.25">
      <c r="A20" s="12">
        <v>44833</v>
      </c>
      <c r="B20" s="19"/>
      <c r="C20" s="14">
        <v>16.66</v>
      </c>
      <c r="D20" s="21" t="s">
        <v>18</v>
      </c>
      <c r="E20" s="30" t="s">
        <v>12</v>
      </c>
    </row>
    <row r="21" spans="1:5" ht="11.25">
      <c r="A21" s="15">
        <v>44850</v>
      </c>
      <c r="B21" s="20"/>
      <c r="C21" s="17">
        <v>15.89</v>
      </c>
      <c r="D21" s="21" t="s">
        <v>19</v>
      </c>
      <c r="E21" s="30" t="s">
        <v>12</v>
      </c>
    </row>
    <row r="22" spans="1:5" ht="11.25">
      <c r="A22" s="15">
        <v>44805</v>
      </c>
      <c r="B22" s="19"/>
      <c r="C22" s="14">
        <v>137.56</v>
      </c>
      <c r="D22" s="21" t="s">
        <v>20</v>
      </c>
      <c r="E22" s="30" t="s">
        <v>12</v>
      </c>
    </row>
    <row r="23" spans="1:5" ht="11.25">
      <c r="A23" s="12">
        <v>44805</v>
      </c>
      <c r="B23" s="20"/>
      <c r="C23" s="17">
        <v>16.51</v>
      </c>
      <c r="D23" s="21" t="s">
        <v>21</v>
      </c>
      <c r="E23" s="30" t="s">
        <v>12</v>
      </c>
    </row>
    <row r="24" spans="1:5" ht="11.25">
      <c r="A24" s="15">
        <v>44809</v>
      </c>
      <c r="B24" s="19"/>
      <c r="C24" s="14">
        <v>180.87</v>
      </c>
      <c r="D24" s="21" t="s">
        <v>22</v>
      </c>
      <c r="E24" s="30" t="s">
        <v>12</v>
      </c>
    </row>
    <row r="25" spans="1:5" ht="11.25">
      <c r="A25" s="12">
        <v>44834</v>
      </c>
      <c r="B25" s="20"/>
      <c r="C25" s="17">
        <v>3.16</v>
      </c>
      <c r="D25" s="21" t="s">
        <v>23</v>
      </c>
      <c r="E25" s="30" t="s">
        <v>12</v>
      </c>
    </row>
    <row r="26" spans="1:5" ht="11.25">
      <c r="A26" s="12">
        <v>44834</v>
      </c>
      <c r="B26" s="19"/>
      <c r="C26" s="14">
        <v>31.06</v>
      </c>
      <c r="D26" s="21" t="s">
        <v>24</v>
      </c>
      <c r="E26" s="30" t="s">
        <v>12</v>
      </c>
    </row>
    <row r="27" spans="1:5" ht="11.25">
      <c r="A27" s="12">
        <v>44834</v>
      </c>
      <c r="B27" s="20"/>
      <c r="C27" s="17">
        <v>48.31</v>
      </c>
      <c r="D27" s="21" t="s">
        <v>25</v>
      </c>
      <c r="E27" s="30" t="s">
        <v>12</v>
      </c>
    </row>
    <row r="28" spans="1:5" ht="11.25">
      <c r="A28" s="12">
        <v>44834</v>
      </c>
      <c r="B28" s="19"/>
      <c r="C28" s="14">
        <v>29.52</v>
      </c>
      <c r="D28" s="21" t="s">
        <v>26</v>
      </c>
      <c r="E28" s="30" t="s">
        <v>12</v>
      </c>
    </row>
    <row r="29" spans="1:5" ht="11.25">
      <c r="A29" s="12">
        <v>44834</v>
      </c>
      <c r="B29" s="20"/>
      <c r="C29" s="17">
        <v>80.82</v>
      </c>
      <c r="D29" s="21" t="s">
        <v>27</v>
      </c>
      <c r="E29" s="30" t="s">
        <v>12</v>
      </c>
    </row>
    <row r="30" spans="1:5" ht="11.25">
      <c r="A30" s="12">
        <v>44834</v>
      </c>
      <c r="B30" s="19"/>
      <c r="C30" s="14">
        <v>101.79</v>
      </c>
      <c r="D30" s="21" t="s">
        <v>28</v>
      </c>
      <c r="E30" s="30" t="s">
        <v>12</v>
      </c>
    </row>
    <row r="31" spans="1:5" ht="11.25">
      <c r="A31" s="12">
        <v>44805</v>
      </c>
      <c r="B31" s="20"/>
      <c r="C31" s="17">
        <v>32.22</v>
      </c>
      <c r="D31" s="21" t="s">
        <v>14</v>
      </c>
      <c r="E31" s="30" t="s">
        <v>12</v>
      </c>
    </row>
    <row r="32" spans="1:5" ht="11.25">
      <c r="A32" s="15">
        <v>44828</v>
      </c>
      <c r="B32" s="19"/>
      <c r="C32" s="14">
        <v>32.93</v>
      </c>
      <c r="D32" s="21" t="s">
        <v>15</v>
      </c>
      <c r="E32" s="30" t="s">
        <v>12</v>
      </c>
    </row>
    <row r="33" spans="1:5" ht="11.25">
      <c r="A33" s="15">
        <v>44828</v>
      </c>
      <c r="B33" s="20"/>
      <c r="C33" s="17">
        <v>13.42</v>
      </c>
      <c r="D33" s="21" t="s">
        <v>16</v>
      </c>
      <c r="E33" s="30" t="s">
        <v>12</v>
      </c>
    </row>
    <row r="34" spans="1:5" ht="11.25">
      <c r="A34" s="15">
        <v>44828</v>
      </c>
      <c r="B34" s="19"/>
      <c r="C34" s="14">
        <v>90.07</v>
      </c>
      <c r="D34" s="21" t="s">
        <v>17</v>
      </c>
      <c r="E34" s="30" t="s">
        <v>12</v>
      </c>
    </row>
    <row r="35" spans="1:5" ht="11.25">
      <c r="A35" s="15">
        <v>44828</v>
      </c>
      <c r="B35" s="20"/>
      <c r="C35" s="17">
        <v>14.46</v>
      </c>
      <c r="D35" s="21" t="s">
        <v>18</v>
      </c>
      <c r="E35" s="30" t="s">
        <v>12</v>
      </c>
    </row>
    <row r="36" spans="1:5" ht="11.25">
      <c r="A36" s="15">
        <v>44829</v>
      </c>
      <c r="B36" s="19"/>
      <c r="C36" s="14">
        <v>143.48</v>
      </c>
      <c r="D36" s="21" t="s">
        <v>19</v>
      </c>
      <c r="E36" s="30" t="s">
        <v>12</v>
      </c>
    </row>
    <row r="37" spans="1:5" ht="11.25">
      <c r="A37" s="15">
        <v>44829</v>
      </c>
      <c r="B37" s="20"/>
      <c r="C37" s="17">
        <v>91.62</v>
      </c>
      <c r="D37" s="21" t="s">
        <v>20</v>
      </c>
      <c r="E37" s="30" t="s">
        <v>12</v>
      </c>
    </row>
    <row r="38" spans="1:5" ht="11.25">
      <c r="A38" s="15">
        <v>44829</v>
      </c>
      <c r="B38" s="19"/>
      <c r="C38" s="14">
        <v>226.08</v>
      </c>
      <c r="D38" s="21" t="s">
        <v>21</v>
      </c>
      <c r="E38" s="30" t="s">
        <v>12</v>
      </c>
    </row>
    <row r="39" spans="1:5" ht="11.25">
      <c r="A39" s="12">
        <v>44839</v>
      </c>
      <c r="B39" s="20"/>
      <c r="C39" s="17">
        <v>127.52</v>
      </c>
      <c r="D39" s="21" t="s">
        <v>22</v>
      </c>
      <c r="E39" s="30" t="s">
        <v>12</v>
      </c>
    </row>
    <row r="40" spans="1:5" ht="11.25">
      <c r="A40" s="15">
        <v>44852</v>
      </c>
      <c r="B40" s="19"/>
      <c r="C40" s="14">
        <v>91.93</v>
      </c>
      <c r="D40" s="21" t="s">
        <v>23</v>
      </c>
      <c r="E40" s="30" t="s">
        <v>12</v>
      </c>
    </row>
    <row r="41" spans="1:5" ht="11.25">
      <c r="A41" s="12">
        <v>44859</v>
      </c>
      <c r="B41" s="20"/>
      <c r="C41" s="17">
        <v>63.62</v>
      </c>
      <c r="D41" s="21" t="s">
        <v>24</v>
      </c>
      <c r="E41" s="30" t="s">
        <v>12</v>
      </c>
    </row>
    <row r="42" spans="1:5" ht="11.25">
      <c r="A42" s="15">
        <v>44850</v>
      </c>
      <c r="B42" s="19"/>
      <c r="C42" s="14">
        <v>54.66</v>
      </c>
      <c r="D42" s="21" t="s">
        <v>25</v>
      </c>
      <c r="E42" s="30" t="s">
        <v>12</v>
      </c>
    </row>
    <row r="43" spans="1:5" ht="11.25">
      <c r="A43" s="15">
        <v>44824</v>
      </c>
      <c r="B43" s="20"/>
      <c r="C43" s="17">
        <v>24.49</v>
      </c>
      <c r="D43" s="21" t="s">
        <v>26</v>
      </c>
      <c r="E43" s="30" t="s">
        <v>12</v>
      </c>
    </row>
    <row r="44" spans="1:5" ht="11.25">
      <c r="A44" s="12">
        <v>44825</v>
      </c>
      <c r="B44" s="19"/>
      <c r="C44" s="14">
        <v>92.09</v>
      </c>
      <c r="D44" s="21" t="s">
        <v>27</v>
      </c>
      <c r="E44" s="30" t="s">
        <v>12</v>
      </c>
    </row>
    <row r="45" spans="1:5" ht="11.25">
      <c r="A45" s="15">
        <v>44826</v>
      </c>
      <c r="B45" s="20"/>
      <c r="C45" s="17">
        <v>181.88</v>
      </c>
      <c r="D45" s="21" t="s">
        <v>28</v>
      </c>
      <c r="E45" s="30" t="s">
        <v>12</v>
      </c>
    </row>
    <row r="46" spans="1:5" ht="11.25">
      <c r="A46" s="12">
        <v>44832</v>
      </c>
      <c r="B46" s="19"/>
      <c r="C46" s="14">
        <v>86.23</v>
      </c>
      <c r="D46" s="21" t="s">
        <v>14</v>
      </c>
      <c r="E46" s="30" t="s">
        <v>12</v>
      </c>
    </row>
    <row r="47" spans="1:5" ht="11.25">
      <c r="A47" s="15">
        <v>44834</v>
      </c>
      <c r="B47" s="20"/>
      <c r="C47" s="17">
        <v>62.24</v>
      </c>
      <c r="D47" s="21" t="s">
        <v>15</v>
      </c>
      <c r="E47" s="30" t="s">
        <v>12</v>
      </c>
    </row>
    <row r="48" spans="1:5" ht="11.25">
      <c r="A48" s="12">
        <v>44805</v>
      </c>
      <c r="B48" s="19"/>
      <c r="C48" s="14">
        <v>2.6</v>
      </c>
      <c r="D48" s="21" t="s">
        <v>16</v>
      </c>
      <c r="E48" s="30" t="s">
        <v>12</v>
      </c>
    </row>
    <row r="49" spans="1:5" ht="11.25">
      <c r="A49" s="15">
        <v>44805</v>
      </c>
      <c r="B49" s="20"/>
      <c r="C49" s="17">
        <v>6.03</v>
      </c>
      <c r="D49" s="21" t="s">
        <v>17</v>
      </c>
      <c r="E49" s="30" t="s">
        <v>12</v>
      </c>
    </row>
    <row r="50" spans="1:5" ht="11.25">
      <c r="A50" s="12">
        <v>44808</v>
      </c>
      <c r="B50" s="19"/>
      <c r="C50" s="14">
        <v>91.2</v>
      </c>
      <c r="D50" s="21" t="s">
        <v>18</v>
      </c>
      <c r="E50" s="30" t="s">
        <v>12</v>
      </c>
    </row>
    <row r="51" spans="1:5" ht="11.25">
      <c r="A51" s="15">
        <v>44812</v>
      </c>
      <c r="B51" s="20"/>
      <c r="C51" s="17">
        <v>91.43</v>
      </c>
      <c r="D51" s="21" t="s">
        <v>19</v>
      </c>
      <c r="E51" s="30" t="s">
        <v>12</v>
      </c>
    </row>
    <row r="52" spans="1:5" ht="11.25">
      <c r="A52" s="12">
        <v>44816</v>
      </c>
      <c r="B52" s="19"/>
      <c r="C52" s="14">
        <v>93.22</v>
      </c>
      <c r="D52" s="21" t="s">
        <v>20</v>
      </c>
      <c r="E52" s="30" t="s">
        <v>12</v>
      </c>
    </row>
    <row r="53" spans="1:5" ht="11.25">
      <c r="A53" s="15">
        <v>44817</v>
      </c>
      <c r="B53" s="20"/>
      <c r="C53" s="17">
        <v>119.79</v>
      </c>
      <c r="D53" s="21" t="s">
        <v>21</v>
      </c>
      <c r="E53" s="30" t="s">
        <v>12</v>
      </c>
    </row>
    <row r="54" spans="1:5" ht="11.25">
      <c r="A54" s="12">
        <v>44818</v>
      </c>
      <c r="B54" s="19"/>
      <c r="C54" s="14">
        <v>1.03</v>
      </c>
      <c r="D54" s="21" t="s">
        <v>22</v>
      </c>
      <c r="E54" s="30" t="s">
        <v>12</v>
      </c>
    </row>
    <row r="55" spans="1:5" ht="11.25">
      <c r="A55" s="15">
        <v>44832</v>
      </c>
      <c r="B55" s="20"/>
      <c r="C55" s="17">
        <v>0.35</v>
      </c>
      <c r="D55" s="21" t="s">
        <v>20</v>
      </c>
      <c r="E55" s="18" t="s">
        <v>11</v>
      </c>
    </row>
    <row r="56" spans="1:5" ht="11.25">
      <c r="A56" s="15">
        <v>44832</v>
      </c>
      <c r="B56" s="19"/>
      <c r="C56" s="14">
        <v>39.42</v>
      </c>
      <c r="D56" s="21" t="s">
        <v>21</v>
      </c>
      <c r="E56" s="18" t="s">
        <v>11</v>
      </c>
    </row>
    <row r="57" spans="1:5" ht="11.25">
      <c r="A57" s="15">
        <v>44832</v>
      </c>
      <c r="B57" s="20"/>
      <c r="C57" s="17">
        <v>30.98</v>
      </c>
      <c r="D57" s="21" t="s">
        <v>22</v>
      </c>
      <c r="E57" s="18" t="s">
        <v>11</v>
      </c>
    </row>
    <row r="58" spans="1:5" ht="11.25">
      <c r="A58" s="12">
        <v>44833</v>
      </c>
      <c r="B58" s="19"/>
      <c r="C58" s="14">
        <v>16.14</v>
      </c>
      <c r="D58" s="21" t="s">
        <v>23</v>
      </c>
      <c r="E58" s="18" t="s">
        <v>11</v>
      </c>
    </row>
    <row r="59" spans="1:5" ht="11.25">
      <c r="A59" s="12">
        <v>44833</v>
      </c>
      <c r="B59" s="20"/>
      <c r="C59" s="17">
        <v>2.55</v>
      </c>
      <c r="D59" s="21" t="s">
        <v>24</v>
      </c>
      <c r="E59" s="18" t="s">
        <v>11</v>
      </c>
    </row>
    <row r="60" spans="1:5" ht="11.25">
      <c r="A60" s="12">
        <v>44833</v>
      </c>
      <c r="B60" s="19"/>
      <c r="C60" s="14">
        <v>0.67</v>
      </c>
      <c r="D60" s="21" t="s">
        <v>25</v>
      </c>
      <c r="E60" s="18" t="s">
        <v>11</v>
      </c>
    </row>
    <row r="61" spans="1:5" ht="11.25">
      <c r="A61" s="12">
        <v>44833</v>
      </c>
      <c r="B61" s="20"/>
      <c r="C61" s="17">
        <v>0.04</v>
      </c>
      <c r="D61" s="21" t="s">
        <v>26</v>
      </c>
      <c r="E61" s="18" t="s">
        <v>11</v>
      </c>
    </row>
    <row r="62" spans="1:5" ht="11.25">
      <c r="A62" s="12">
        <v>44833</v>
      </c>
      <c r="B62" s="19"/>
      <c r="C62" s="14">
        <v>1.02</v>
      </c>
      <c r="D62" s="21" t="s">
        <v>27</v>
      </c>
      <c r="E62" s="18" t="s">
        <v>11</v>
      </c>
    </row>
    <row r="63" spans="1:5" ht="11.25">
      <c r="A63" s="12">
        <v>44833</v>
      </c>
      <c r="B63" s="20"/>
      <c r="C63" s="17">
        <v>3.08</v>
      </c>
      <c r="D63" s="21" t="s">
        <v>28</v>
      </c>
      <c r="E63" s="18" t="s">
        <v>11</v>
      </c>
    </row>
    <row r="64" spans="1:5" ht="11.25">
      <c r="A64" s="12">
        <v>44834</v>
      </c>
      <c r="B64" s="19"/>
      <c r="C64" s="14">
        <v>88.73</v>
      </c>
      <c r="D64" s="21" t="s">
        <v>14</v>
      </c>
      <c r="E64" s="18" t="s">
        <v>11</v>
      </c>
    </row>
    <row r="65" spans="1:5" ht="11.25">
      <c r="A65" s="12">
        <v>44834</v>
      </c>
      <c r="B65" s="20"/>
      <c r="C65" s="17">
        <v>0.34</v>
      </c>
      <c r="D65" s="21" t="s">
        <v>15</v>
      </c>
      <c r="E65" s="18" t="s">
        <v>11</v>
      </c>
    </row>
    <row r="66" spans="1:5" ht="11.25">
      <c r="A66" s="12">
        <v>44834</v>
      </c>
      <c r="B66" s="19"/>
      <c r="C66" s="14">
        <v>0.34</v>
      </c>
      <c r="D66" s="21" t="s">
        <v>16</v>
      </c>
      <c r="E66" s="18" t="s">
        <v>11</v>
      </c>
    </row>
    <row r="67" spans="1:5" ht="11.25">
      <c r="A67" s="12">
        <v>44834</v>
      </c>
      <c r="B67" s="20"/>
      <c r="C67" s="17">
        <v>0.08</v>
      </c>
      <c r="D67" s="21" t="s">
        <v>17</v>
      </c>
      <c r="E67" s="18" t="s">
        <v>11</v>
      </c>
    </row>
    <row r="68" spans="1:5" ht="11.25">
      <c r="A68" s="12">
        <v>44834</v>
      </c>
      <c r="B68" s="19"/>
      <c r="C68" s="14">
        <v>340.68</v>
      </c>
      <c r="D68" s="21" t="s">
        <v>18</v>
      </c>
      <c r="E68" s="18" t="s">
        <v>11</v>
      </c>
    </row>
    <row r="69" spans="1:5" ht="11.25">
      <c r="A69" s="12">
        <v>44834</v>
      </c>
      <c r="B69" s="20"/>
      <c r="C69" s="17">
        <v>0.17</v>
      </c>
      <c r="D69" s="21" t="s">
        <v>19</v>
      </c>
      <c r="E69" s="18" t="s">
        <v>11</v>
      </c>
    </row>
    <row r="70" spans="1:5" ht="11.25">
      <c r="A70" s="12">
        <v>44805</v>
      </c>
      <c r="B70" s="19"/>
      <c r="C70" s="14">
        <v>0.32</v>
      </c>
      <c r="D70" s="21" t="s">
        <v>20</v>
      </c>
      <c r="E70" s="18" t="s">
        <v>11</v>
      </c>
    </row>
    <row r="71" spans="1:5" ht="11.25">
      <c r="A71" s="15">
        <v>44828</v>
      </c>
      <c r="B71" s="20"/>
      <c r="C71" s="17">
        <v>0.4</v>
      </c>
      <c r="D71" s="21" t="s">
        <v>21</v>
      </c>
      <c r="E71" s="18" t="s">
        <v>11</v>
      </c>
    </row>
    <row r="72" spans="1:5" ht="11.25">
      <c r="A72" s="15">
        <v>44828</v>
      </c>
      <c r="B72" s="19"/>
      <c r="C72" s="14">
        <v>2.16</v>
      </c>
      <c r="D72" s="21" t="s">
        <v>22</v>
      </c>
      <c r="E72" s="18" t="s">
        <v>11</v>
      </c>
    </row>
    <row r="73" spans="1:5" ht="11.25">
      <c r="A73" s="15">
        <v>44828</v>
      </c>
      <c r="B73" s="20"/>
      <c r="C73" s="17">
        <v>0.64</v>
      </c>
      <c r="D73" s="21" t="s">
        <v>23</v>
      </c>
      <c r="E73" s="18" t="s">
        <v>11</v>
      </c>
    </row>
    <row r="74" spans="1:5" ht="11.25">
      <c r="A74" s="15">
        <v>44828</v>
      </c>
      <c r="B74" s="19"/>
      <c r="C74" s="14">
        <v>0.41</v>
      </c>
      <c r="D74" s="21" t="s">
        <v>24</v>
      </c>
      <c r="E74" s="18" t="s">
        <v>11</v>
      </c>
    </row>
    <row r="75" spans="1:5" ht="11.25">
      <c r="A75" s="15">
        <v>44829</v>
      </c>
      <c r="B75" s="20"/>
      <c r="C75" s="17">
        <v>143.28</v>
      </c>
      <c r="D75" s="21" t="s">
        <v>25</v>
      </c>
      <c r="E75" s="18" t="s">
        <v>11</v>
      </c>
    </row>
    <row r="76" spans="1:5" ht="11.25">
      <c r="A76" s="15">
        <v>44829</v>
      </c>
      <c r="B76" s="19"/>
      <c r="C76" s="14">
        <v>0.32</v>
      </c>
      <c r="D76" s="21" t="s">
        <v>14</v>
      </c>
      <c r="E76" s="18" t="s">
        <v>11</v>
      </c>
    </row>
    <row r="77" spans="1:5" ht="11.25">
      <c r="A77" s="15">
        <v>44829</v>
      </c>
      <c r="B77" s="20"/>
      <c r="C77" s="17">
        <v>270.58</v>
      </c>
      <c r="D77" s="21" t="s">
        <v>15</v>
      </c>
      <c r="E77" s="18" t="s">
        <v>11</v>
      </c>
    </row>
    <row r="78" spans="1:5" ht="11.25">
      <c r="A78" s="12">
        <v>44839</v>
      </c>
      <c r="B78" s="19"/>
      <c r="C78" s="14">
        <v>12.89</v>
      </c>
      <c r="D78" s="21" t="s">
        <v>16</v>
      </c>
      <c r="E78" s="18" t="s">
        <v>11</v>
      </c>
    </row>
    <row r="79" spans="1:5" ht="11.25">
      <c r="A79" s="15">
        <v>44852</v>
      </c>
      <c r="B79" s="20"/>
      <c r="C79" s="17">
        <v>0.45</v>
      </c>
      <c r="D79" s="21" t="s">
        <v>17</v>
      </c>
      <c r="E79" s="18" t="s">
        <v>11</v>
      </c>
    </row>
    <row r="80" spans="1:5" ht="11.25">
      <c r="A80" s="12">
        <v>44859</v>
      </c>
      <c r="B80" s="19"/>
      <c r="C80" s="14">
        <v>69.34</v>
      </c>
      <c r="D80" s="21" t="s">
        <v>18</v>
      </c>
      <c r="E80" s="18" t="s">
        <v>11</v>
      </c>
    </row>
    <row r="81" spans="1:5" ht="11.25">
      <c r="A81" s="15">
        <v>44850</v>
      </c>
      <c r="B81" s="20"/>
      <c r="C81" s="17">
        <v>42.09</v>
      </c>
      <c r="D81" s="21" t="s">
        <v>19</v>
      </c>
      <c r="E81" s="18" t="s">
        <v>11</v>
      </c>
    </row>
    <row r="82" spans="1:5" ht="11.25">
      <c r="A82" s="15">
        <v>44805</v>
      </c>
      <c r="B82" s="20"/>
      <c r="C82" s="17">
        <v>218.02</v>
      </c>
      <c r="D82" s="21" t="s">
        <v>23</v>
      </c>
      <c r="E82" s="31" t="s">
        <v>10</v>
      </c>
    </row>
    <row r="83" spans="1:5" ht="11.25">
      <c r="A83" s="12">
        <v>44805</v>
      </c>
      <c r="B83" s="19"/>
      <c r="C83" s="14">
        <v>309.82</v>
      </c>
      <c r="D83" s="21" t="s">
        <v>24</v>
      </c>
      <c r="E83" s="31" t="s">
        <v>10</v>
      </c>
    </row>
    <row r="84" spans="1:5" ht="11.25">
      <c r="A84" s="15">
        <v>44809</v>
      </c>
      <c r="B84" s="20"/>
      <c r="C84" s="17">
        <v>183.6</v>
      </c>
      <c r="D84" s="21" t="s">
        <v>25</v>
      </c>
      <c r="E84" s="31" t="s">
        <v>10</v>
      </c>
    </row>
    <row r="85" spans="1:5" ht="11.25">
      <c r="A85" s="12">
        <v>44812</v>
      </c>
      <c r="B85" s="19"/>
      <c r="C85" s="14">
        <v>309.82</v>
      </c>
      <c r="D85" s="21" t="s">
        <v>26</v>
      </c>
      <c r="E85" s="31" t="s">
        <v>10</v>
      </c>
    </row>
    <row r="86" spans="1:5" ht="11.25">
      <c r="A86" s="15">
        <v>44805</v>
      </c>
      <c r="B86" s="20"/>
      <c r="C86" s="17">
        <v>703.8</v>
      </c>
      <c r="D86" s="21" t="s">
        <v>27</v>
      </c>
      <c r="E86" s="31" t="s">
        <v>10</v>
      </c>
    </row>
    <row r="87" spans="1:5" ht="11.25">
      <c r="A87" s="12">
        <v>44838</v>
      </c>
      <c r="B87" s="19"/>
      <c r="C87" s="14">
        <v>140.25</v>
      </c>
      <c r="D87" s="21" t="s">
        <v>28</v>
      </c>
      <c r="E87" s="31" t="s">
        <v>10</v>
      </c>
    </row>
    <row r="88" spans="1:5" ht="11.25">
      <c r="A88" s="15">
        <v>44805</v>
      </c>
      <c r="B88" s="20"/>
      <c r="C88" s="17">
        <v>140.25</v>
      </c>
      <c r="D88" s="21" t="s">
        <v>14</v>
      </c>
      <c r="E88" s="31" t="s">
        <v>10</v>
      </c>
    </row>
    <row r="89" spans="1:5" ht="11.25">
      <c r="A89" s="12">
        <v>44805</v>
      </c>
      <c r="B89" s="19"/>
      <c r="C89" s="14">
        <v>420.75</v>
      </c>
      <c r="D89" s="21" t="s">
        <v>15</v>
      </c>
      <c r="E89" s="31" t="s">
        <v>10</v>
      </c>
    </row>
    <row r="90" spans="1:5" ht="11.25">
      <c r="A90" s="15">
        <v>44814</v>
      </c>
      <c r="B90" s="20"/>
      <c r="C90" s="17">
        <v>420.75</v>
      </c>
      <c r="D90" s="21" t="s">
        <v>16</v>
      </c>
      <c r="E90" s="31" t="s">
        <v>10</v>
      </c>
    </row>
    <row r="91" spans="1:5" ht="11.25">
      <c r="A91" s="12">
        <v>44805</v>
      </c>
      <c r="B91" s="19"/>
      <c r="C91" s="14">
        <v>0</v>
      </c>
      <c r="D91" s="21" t="s">
        <v>17</v>
      </c>
      <c r="E91" s="31" t="s">
        <v>10</v>
      </c>
    </row>
    <row r="92" spans="1:5" ht="11.25">
      <c r="A92" s="15">
        <v>44805</v>
      </c>
      <c r="B92" s="20"/>
      <c r="C92" s="17">
        <v>0</v>
      </c>
      <c r="D92" s="21" t="s">
        <v>18</v>
      </c>
      <c r="E92" s="31" t="s">
        <v>10</v>
      </c>
    </row>
    <row r="93" spans="1:5" ht="11.25">
      <c r="A93" s="12">
        <v>44820</v>
      </c>
      <c r="B93" s="19"/>
      <c r="C93" s="14">
        <v>242.25</v>
      </c>
      <c r="D93" s="21" t="s">
        <v>19</v>
      </c>
      <c r="E93" s="31" t="s">
        <v>10</v>
      </c>
    </row>
    <row r="94" spans="1:5" ht="11.25">
      <c r="A94" s="15">
        <v>44824</v>
      </c>
      <c r="B94" s="20"/>
      <c r="C94" s="17">
        <v>242.25</v>
      </c>
      <c r="D94" s="21" t="s">
        <v>20</v>
      </c>
      <c r="E94" s="31" t="s">
        <v>10</v>
      </c>
    </row>
    <row r="95" spans="1:5" ht="11.25">
      <c r="A95" s="12">
        <v>44841</v>
      </c>
      <c r="B95" s="19"/>
      <c r="C95" s="14">
        <v>204</v>
      </c>
      <c r="D95" s="21" t="s">
        <v>21</v>
      </c>
      <c r="E95" s="31" t="s">
        <v>10</v>
      </c>
    </row>
    <row r="96" spans="1:5" ht="11.25">
      <c r="A96" s="15">
        <v>44835</v>
      </c>
      <c r="B96" s="20"/>
      <c r="C96" s="17">
        <v>344.25</v>
      </c>
      <c r="D96" s="21" t="s">
        <v>22</v>
      </c>
      <c r="E96" s="31" t="s">
        <v>10</v>
      </c>
    </row>
  </sheetData>
  <sheetProtection/>
  <autoFilter ref="A2:F96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H25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1.57421875" style="0" customWidth="1"/>
    <col min="2" max="2" width="17.28125" style="0" bestFit="1" customWidth="1"/>
    <col min="3" max="7" width="12.421875" style="0" bestFit="1" customWidth="1"/>
    <col min="8" max="8" width="11.7109375" style="0" bestFit="1" customWidth="1"/>
    <col min="9" max="15" width="23.7109375" style="0" bestFit="1" customWidth="1"/>
    <col min="16" max="16" width="11.7109375" style="0" bestFit="1" customWidth="1"/>
    <col min="17" max="18" width="17.28125" style="0" bestFit="1" customWidth="1"/>
    <col min="19" max="19" width="11.7109375" style="0" bestFit="1" customWidth="1"/>
  </cols>
  <sheetData>
    <row r="3" spans="1:8" ht="15">
      <c r="A3" s="36" t="s">
        <v>30</v>
      </c>
      <c r="B3" s="35"/>
      <c r="C3" s="36" t="s">
        <v>8</v>
      </c>
      <c r="D3" s="35"/>
      <c r="E3" s="35"/>
      <c r="F3" s="35"/>
      <c r="G3" s="35"/>
      <c r="H3" s="46"/>
    </row>
    <row r="4" spans="1:8" ht="15">
      <c r="A4" s="36" t="s">
        <v>31</v>
      </c>
      <c r="B4" s="36" t="s">
        <v>3</v>
      </c>
      <c r="C4" s="34" t="s">
        <v>10</v>
      </c>
      <c r="D4" s="47" t="s">
        <v>12</v>
      </c>
      <c r="E4" s="47" t="s">
        <v>11</v>
      </c>
      <c r="F4" s="47" t="s">
        <v>9</v>
      </c>
      <c r="G4" s="47" t="s">
        <v>32</v>
      </c>
      <c r="H4" s="38" t="s">
        <v>29</v>
      </c>
    </row>
    <row r="5" spans="1:8" ht="15">
      <c r="A5" s="34">
        <v>133</v>
      </c>
      <c r="B5" s="34" t="s">
        <v>14</v>
      </c>
      <c r="C5" s="48"/>
      <c r="D5" s="49"/>
      <c r="E5" s="49"/>
      <c r="F5" s="49">
        <v>100</v>
      </c>
      <c r="G5" s="49"/>
      <c r="H5" s="39">
        <v>100</v>
      </c>
    </row>
    <row r="6" spans="1:8" ht="15">
      <c r="A6" s="34">
        <v>140</v>
      </c>
      <c r="B6" s="34" t="s">
        <v>15</v>
      </c>
      <c r="C6" s="48"/>
      <c r="D6" s="49"/>
      <c r="E6" s="49"/>
      <c r="F6" s="49">
        <v>200</v>
      </c>
      <c r="G6" s="49"/>
      <c r="H6" s="39">
        <v>200</v>
      </c>
    </row>
    <row r="7" spans="1:8" ht="15">
      <c r="A7" s="34">
        <v>141</v>
      </c>
      <c r="B7" s="34" t="s">
        <v>16</v>
      </c>
      <c r="C7" s="48"/>
      <c r="D7" s="49"/>
      <c r="E7" s="49"/>
      <c r="F7" s="49">
        <v>300</v>
      </c>
      <c r="G7" s="49"/>
      <c r="H7" s="39">
        <v>300</v>
      </c>
    </row>
    <row r="8" spans="1:8" ht="15">
      <c r="A8" s="34">
        <v>142</v>
      </c>
      <c r="B8" s="34" t="s">
        <v>17</v>
      </c>
      <c r="C8" s="48"/>
      <c r="D8" s="49"/>
      <c r="E8" s="49"/>
      <c r="F8" s="49">
        <v>400</v>
      </c>
      <c r="G8" s="49"/>
      <c r="H8" s="39">
        <v>400</v>
      </c>
    </row>
    <row r="9" spans="1:8" ht="15">
      <c r="A9" s="34" t="s">
        <v>32</v>
      </c>
      <c r="B9" s="34" t="s">
        <v>14</v>
      </c>
      <c r="C9" s="48">
        <v>140.25</v>
      </c>
      <c r="D9" s="49">
        <v>125.37</v>
      </c>
      <c r="E9" s="49">
        <v>89.05</v>
      </c>
      <c r="F9" s="49">
        <v>300</v>
      </c>
      <c r="G9" s="49"/>
      <c r="H9" s="39">
        <v>654.6700000000001</v>
      </c>
    </row>
    <row r="10" spans="1:8" ht="15">
      <c r="A10" s="43"/>
      <c r="B10" s="37" t="s">
        <v>15</v>
      </c>
      <c r="C10" s="50">
        <v>420.75</v>
      </c>
      <c r="D10" s="51">
        <v>127.39000000000001</v>
      </c>
      <c r="E10" s="51">
        <v>270.91999999999996</v>
      </c>
      <c r="F10" s="51">
        <v>400</v>
      </c>
      <c r="G10" s="51"/>
      <c r="H10" s="40">
        <v>1219.06</v>
      </c>
    </row>
    <row r="11" spans="1:8" ht="15">
      <c r="A11" s="43"/>
      <c r="B11" s="37" t="s">
        <v>16</v>
      </c>
      <c r="C11" s="50">
        <v>420.75</v>
      </c>
      <c r="D11" s="51">
        <v>88.89</v>
      </c>
      <c r="E11" s="51">
        <v>13.23</v>
      </c>
      <c r="F11" s="51">
        <v>500</v>
      </c>
      <c r="G11" s="51"/>
      <c r="H11" s="40">
        <v>1022.87</v>
      </c>
    </row>
    <row r="12" spans="1:8" ht="15">
      <c r="A12" s="43"/>
      <c r="B12" s="37" t="s">
        <v>17</v>
      </c>
      <c r="C12" s="50">
        <v>0</v>
      </c>
      <c r="D12" s="51">
        <v>200.09</v>
      </c>
      <c r="E12" s="51">
        <v>0.53</v>
      </c>
      <c r="F12" s="51">
        <v>100</v>
      </c>
      <c r="G12" s="51"/>
      <c r="H12" s="40">
        <v>300.62</v>
      </c>
    </row>
    <row r="13" spans="1:8" ht="15">
      <c r="A13" s="43"/>
      <c r="B13" s="37" t="s">
        <v>18</v>
      </c>
      <c r="C13" s="50">
        <v>0</v>
      </c>
      <c r="D13" s="51">
        <v>122.32000000000001</v>
      </c>
      <c r="E13" s="51">
        <v>410.02</v>
      </c>
      <c r="F13" s="51">
        <v>200</v>
      </c>
      <c r="G13" s="51"/>
      <c r="H13" s="40">
        <v>732.34</v>
      </c>
    </row>
    <row r="14" spans="1:8" ht="15">
      <c r="A14" s="43"/>
      <c r="B14" s="37" t="s">
        <v>19</v>
      </c>
      <c r="C14" s="50">
        <v>242.25</v>
      </c>
      <c r="D14" s="51">
        <v>250.8</v>
      </c>
      <c r="E14" s="51">
        <v>42.260000000000005</v>
      </c>
      <c r="F14" s="51"/>
      <c r="G14" s="51"/>
      <c r="H14" s="40">
        <v>535.3100000000001</v>
      </c>
    </row>
    <row r="15" spans="1:8" ht="15">
      <c r="A15" s="43"/>
      <c r="B15" s="37" t="s">
        <v>20</v>
      </c>
      <c r="C15" s="50">
        <v>242.25</v>
      </c>
      <c r="D15" s="51">
        <v>322.4</v>
      </c>
      <c r="E15" s="51">
        <v>0.6699999999999999</v>
      </c>
      <c r="F15" s="51"/>
      <c r="G15" s="51"/>
      <c r="H15" s="40">
        <v>565.3199999999999</v>
      </c>
    </row>
    <row r="16" spans="1:8" ht="15">
      <c r="A16" s="43"/>
      <c r="B16" s="37" t="s">
        <v>21</v>
      </c>
      <c r="C16" s="50">
        <v>204</v>
      </c>
      <c r="D16" s="51">
        <v>362.38</v>
      </c>
      <c r="E16" s="51">
        <v>39.82</v>
      </c>
      <c r="F16" s="51"/>
      <c r="G16" s="51"/>
      <c r="H16" s="40">
        <v>606.2</v>
      </c>
    </row>
    <row r="17" spans="1:8" ht="15">
      <c r="A17" s="43"/>
      <c r="B17" s="37" t="s">
        <v>22</v>
      </c>
      <c r="C17" s="50">
        <v>344.25</v>
      </c>
      <c r="D17" s="51">
        <v>309.41999999999996</v>
      </c>
      <c r="E17" s="51">
        <v>33.14</v>
      </c>
      <c r="F17" s="51"/>
      <c r="G17" s="51"/>
      <c r="H17" s="40">
        <v>686.81</v>
      </c>
    </row>
    <row r="18" spans="1:8" ht="15">
      <c r="A18" s="43"/>
      <c r="B18" s="37" t="s">
        <v>23</v>
      </c>
      <c r="C18" s="50">
        <v>218.02</v>
      </c>
      <c r="D18" s="51">
        <v>95.09</v>
      </c>
      <c r="E18" s="51">
        <v>16.78</v>
      </c>
      <c r="F18" s="51"/>
      <c r="G18" s="51"/>
      <c r="H18" s="40">
        <v>329.89</v>
      </c>
    </row>
    <row r="19" spans="1:8" ht="15">
      <c r="A19" s="43"/>
      <c r="B19" s="37" t="s">
        <v>24</v>
      </c>
      <c r="C19" s="50">
        <v>309.82</v>
      </c>
      <c r="D19" s="51">
        <v>94.67999999999999</v>
      </c>
      <c r="E19" s="51">
        <v>2.96</v>
      </c>
      <c r="F19" s="51">
        <v>500</v>
      </c>
      <c r="G19" s="51"/>
      <c r="H19" s="40">
        <v>907.46</v>
      </c>
    </row>
    <row r="20" spans="1:8" ht="15">
      <c r="A20" s="43"/>
      <c r="B20" s="37" t="s">
        <v>25</v>
      </c>
      <c r="C20" s="50">
        <v>183.6</v>
      </c>
      <c r="D20" s="51">
        <v>102.97</v>
      </c>
      <c r="E20" s="51">
        <v>143.95</v>
      </c>
      <c r="F20" s="51">
        <v>100</v>
      </c>
      <c r="G20" s="51"/>
      <c r="H20" s="40">
        <v>530.52</v>
      </c>
    </row>
    <row r="21" spans="1:8" ht="15">
      <c r="A21" s="43"/>
      <c r="B21" s="37" t="s">
        <v>26</v>
      </c>
      <c r="C21" s="50">
        <v>309.82</v>
      </c>
      <c r="D21" s="51">
        <v>54.01</v>
      </c>
      <c r="E21" s="51">
        <v>0.04</v>
      </c>
      <c r="F21" s="51">
        <v>200</v>
      </c>
      <c r="G21" s="51"/>
      <c r="H21" s="40">
        <v>563.87</v>
      </c>
    </row>
    <row r="22" spans="1:8" ht="15">
      <c r="A22" s="43"/>
      <c r="B22" s="37" t="s">
        <v>27</v>
      </c>
      <c r="C22" s="50">
        <v>703.8</v>
      </c>
      <c r="D22" s="51">
        <v>172.91</v>
      </c>
      <c r="E22" s="51">
        <v>1.02</v>
      </c>
      <c r="F22" s="51">
        <v>300</v>
      </c>
      <c r="G22" s="51"/>
      <c r="H22" s="40">
        <v>1177.73</v>
      </c>
    </row>
    <row r="23" spans="1:8" ht="15">
      <c r="A23" s="43"/>
      <c r="B23" s="37" t="s">
        <v>28</v>
      </c>
      <c r="C23" s="50">
        <v>140.25</v>
      </c>
      <c r="D23" s="51">
        <v>283.67</v>
      </c>
      <c r="E23" s="51">
        <v>3.08</v>
      </c>
      <c r="F23" s="51"/>
      <c r="G23" s="51"/>
      <c r="H23" s="40">
        <v>427</v>
      </c>
    </row>
    <row r="24" spans="1:8" ht="15">
      <c r="A24" s="43"/>
      <c r="B24" s="37" t="s">
        <v>32</v>
      </c>
      <c r="C24" s="50"/>
      <c r="D24" s="51"/>
      <c r="E24" s="51"/>
      <c r="F24" s="51"/>
      <c r="G24" s="51"/>
      <c r="H24" s="40"/>
    </row>
    <row r="25" spans="1:8" ht="15">
      <c r="A25" s="45" t="s">
        <v>29</v>
      </c>
      <c r="B25" s="44"/>
      <c r="C25" s="52">
        <v>3879.8100000000004</v>
      </c>
      <c r="D25" s="53">
        <v>2712.3900000000003</v>
      </c>
      <c r="E25" s="53">
        <v>1067.4699999999998</v>
      </c>
      <c r="F25" s="53">
        <v>3600</v>
      </c>
      <c r="G25" s="53"/>
      <c r="H25" s="41">
        <v>11259.670000000002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 Михайлова</dc:creator>
  <cp:keywords/>
  <dc:description/>
  <cp:lastModifiedBy>1</cp:lastModifiedBy>
  <cp:lastPrinted>2022-11-01T19:28:13Z</cp:lastPrinted>
  <dcterms:created xsi:type="dcterms:W3CDTF">2015-06-05T18:19:34Z</dcterms:created>
  <dcterms:modified xsi:type="dcterms:W3CDTF">2022-11-02T10:52:37Z</dcterms:modified>
  <cp:category/>
  <cp:version/>
  <cp:contentType/>
  <cp:contentStatus/>
</cp:coreProperties>
</file>