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D8F41B1C-5599-4E37-950B-9650246C446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ингридиенты" sheetId="1" r:id="rId1"/>
    <sheet name="Ингридинты-продукты" sheetId="7" r:id="rId2"/>
    <sheet name="коктейли" sheetId="2" r:id="rId3"/>
    <sheet name="Лист1" sheetId="4" r:id="rId4"/>
    <sheet name="январь" sheetId="6" r:id="rId5"/>
    <sheet name="Лист2" sheetId="8" r:id="rId6"/>
  </sheets>
  <definedNames>
    <definedName name="_xlnm._FilterDatabase" localSheetId="1" hidden="1">'Ингридинты-продукты'!$A$2:$R$163</definedName>
    <definedName name="_xlnm._FilterDatabase" localSheetId="2" hidden="1">коктейли!$A$1:$Q$70</definedName>
    <definedName name="_xlnm._FilterDatabase" localSheetId="3" hidden="1">Лист1!$B$2:$B$69</definedName>
    <definedName name="_xlnm.Extract" localSheetId="3">Лист1!$B$2:$B$297</definedName>
    <definedName name="_xlnm.Criteria" localSheetId="1">'Ингридинты-продукты'!$C$3:$C$163</definedName>
    <definedName name="Наименование">'Ингридинты-продукты'!$C:$C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2" l="1"/>
  <c r="D70" i="2"/>
  <c r="D13" i="2"/>
  <c r="D14" i="2"/>
  <c r="D15" i="2"/>
  <c r="D16" i="2"/>
  <c r="F16" i="2"/>
  <c r="H16" i="2" s="1"/>
  <c r="D17" i="2"/>
  <c r="F17" i="2"/>
  <c r="H17" i="2" s="1"/>
  <c r="D18" i="2"/>
  <c r="D19" i="2"/>
  <c r="D20" i="2"/>
  <c r="D21" i="2"/>
  <c r="F21" i="2"/>
  <c r="H21" i="2" s="1"/>
  <c r="I21" i="2" s="1"/>
  <c r="D22" i="2"/>
  <c r="F22" i="2"/>
  <c r="H22" i="2" s="1"/>
  <c r="D23" i="2"/>
  <c r="D24" i="2"/>
  <c r="D25" i="2"/>
  <c r="D26" i="2"/>
  <c r="F26" i="2"/>
  <c r="H26" i="2" s="1"/>
  <c r="D27" i="2"/>
  <c r="F27" i="2"/>
  <c r="H27" i="2" s="1"/>
  <c r="I27" i="2" s="1"/>
  <c r="D28" i="2"/>
  <c r="D29" i="2"/>
  <c r="D30" i="2"/>
  <c r="D31" i="2"/>
  <c r="F31" i="2"/>
  <c r="H31" i="2" s="1"/>
  <c r="D32" i="2"/>
  <c r="F32" i="2"/>
  <c r="H32" i="2" s="1"/>
  <c r="D33" i="2"/>
  <c r="D34" i="2"/>
  <c r="D35" i="2"/>
  <c r="D36" i="2"/>
  <c r="F36" i="2"/>
  <c r="H36" i="2" s="1"/>
  <c r="D37" i="2"/>
  <c r="F37" i="2"/>
  <c r="H37" i="2" s="1"/>
  <c r="D38" i="2"/>
  <c r="D39" i="2"/>
  <c r="D40" i="2"/>
  <c r="D41" i="2"/>
  <c r="F41" i="2"/>
  <c r="H41" i="2" s="1"/>
  <c r="D42" i="2"/>
  <c r="F42" i="2"/>
  <c r="H42" i="2" s="1"/>
  <c r="D43" i="2"/>
  <c r="D44" i="2"/>
  <c r="F44" i="2"/>
  <c r="H44" i="2" s="1"/>
  <c r="D45" i="2"/>
  <c r="D46" i="2"/>
  <c r="F46" i="2"/>
  <c r="H46" i="2" s="1"/>
  <c r="D47" i="2"/>
  <c r="F47" i="2"/>
  <c r="H47" i="2" s="1"/>
  <c r="D48" i="2"/>
  <c r="D49" i="2"/>
  <c r="D50" i="2"/>
  <c r="D51" i="2"/>
  <c r="F51" i="2"/>
  <c r="H51" i="2" s="1"/>
  <c r="D52" i="2"/>
  <c r="F52" i="2"/>
  <c r="H52" i="2" s="1"/>
  <c r="D53" i="2"/>
  <c r="D54" i="2"/>
  <c r="D55" i="2"/>
  <c r="F55" i="2"/>
  <c r="H55" i="2" s="1"/>
  <c r="D56" i="2"/>
  <c r="F56" i="2"/>
  <c r="H56" i="2" s="1"/>
  <c r="D57" i="2"/>
  <c r="F57" i="2"/>
  <c r="H57" i="2" s="1"/>
  <c r="D58" i="2"/>
  <c r="D59" i="2"/>
  <c r="D60" i="2"/>
  <c r="F60" i="2"/>
  <c r="H60" i="2" s="1"/>
  <c r="D61" i="2"/>
  <c r="F61" i="2"/>
  <c r="H61" i="2" s="1"/>
  <c r="D62" i="2"/>
  <c r="F62" i="2"/>
  <c r="H62" i="2" s="1"/>
  <c r="D63" i="2"/>
  <c r="D64" i="2"/>
  <c r="D65" i="2"/>
  <c r="D66" i="2"/>
  <c r="F66" i="2"/>
  <c r="H66" i="2" s="1"/>
  <c r="D67" i="2"/>
  <c r="F67" i="2"/>
  <c r="H67" i="2" s="1"/>
  <c r="D68" i="2"/>
  <c r="D69" i="2"/>
  <c r="F6" i="2"/>
  <c r="F7" i="2"/>
  <c r="H7" i="2" s="1"/>
  <c r="F11" i="2"/>
  <c r="H11" i="2" s="1"/>
  <c r="I11" i="2" s="1"/>
  <c r="F12" i="2"/>
  <c r="H12" i="2" s="1"/>
  <c r="I12" i="2" s="1"/>
  <c r="D8" i="2"/>
  <c r="D9" i="2"/>
  <c r="D10" i="2"/>
  <c r="D11" i="2"/>
  <c r="D12" i="2"/>
  <c r="D3" i="2"/>
  <c r="D4" i="2"/>
  <c r="D5" i="2"/>
  <c r="D6" i="2"/>
  <c r="D7" i="2"/>
  <c r="G8" i="4"/>
  <c r="G7" i="4"/>
  <c r="G5" i="4"/>
  <c r="G3" i="4"/>
  <c r="G6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F3" i="1"/>
  <c r="F3" i="2" s="1"/>
  <c r="H3" i="2" s="1"/>
  <c r="N156" i="7"/>
  <c r="P156" i="7" s="1"/>
  <c r="Q156" i="7" s="1"/>
  <c r="N157" i="7"/>
  <c r="P157" i="7" s="1"/>
  <c r="N158" i="7"/>
  <c r="P158" i="7" s="1"/>
  <c r="N159" i="7"/>
  <c r="P159" i="7" s="1"/>
  <c r="Q159" i="7" s="1"/>
  <c r="N160" i="7"/>
  <c r="P160" i="7" s="1"/>
  <c r="Q160" i="7" s="1"/>
  <c r="N161" i="7"/>
  <c r="P161" i="7" s="1"/>
  <c r="N162" i="7"/>
  <c r="P162" i="7" s="1"/>
  <c r="N163" i="7"/>
  <c r="P163" i="7" s="1"/>
  <c r="N12" i="7"/>
  <c r="P12" i="7" s="1"/>
  <c r="Q12" i="7" s="1"/>
  <c r="N13" i="7"/>
  <c r="P13" i="7" s="1"/>
  <c r="N14" i="7"/>
  <c r="N15" i="7"/>
  <c r="P15" i="7" s="1"/>
  <c r="Q15" i="7" s="1"/>
  <c r="N16" i="7"/>
  <c r="P16" i="7" s="1"/>
  <c r="N17" i="7"/>
  <c r="P17" i="7" s="1"/>
  <c r="N18" i="7"/>
  <c r="N19" i="7"/>
  <c r="P19" i="7" s="1"/>
  <c r="Q19" i="7" s="1"/>
  <c r="N20" i="7"/>
  <c r="P20" i="7" s="1"/>
  <c r="N21" i="7"/>
  <c r="P21" i="7" s="1"/>
  <c r="N22" i="7"/>
  <c r="N23" i="7"/>
  <c r="P23" i="7" s="1"/>
  <c r="Q23" i="7" s="1"/>
  <c r="N24" i="7"/>
  <c r="P24" i="7" s="1"/>
  <c r="Q24" i="7" s="1"/>
  <c r="N25" i="7"/>
  <c r="P25" i="7" s="1"/>
  <c r="N26" i="7"/>
  <c r="N27" i="7"/>
  <c r="P27" i="7" s="1"/>
  <c r="Q27" i="7" s="1"/>
  <c r="N28" i="7"/>
  <c r="P28" i="7" s="1"/>
  <c r="Q28" i="7" s="1"/>
  <c r="N29" i="7"/>
  <c r="P29" i="7" s="1"/>
  <c r="N30" i="7"/>
  <c r="N31" i="7"/>
  <c r="P31" i="7" s="1"/>
  <c r="Q31" i="7" s="1"/>
  <c r="N32" i="7"/>
  <c r="P32" i="7" s="1"/>
  <c r="N33" i="7"/>
  <c r="P33" i="7" s="1"/>
  <c r="N34" i="7"/>
  <c r="N35" i="7"/>
  <c r="P35" i="7" s="1"/>
  <c r="Q35" i="7" s="1"/>
  <c r="N36" i="7"/>
  <c r="P36" i="7" s="1"/>
  <c r="N37" i="7"/>
  <c r="P37" i="7" s="1"/>
  <c r="N38" i="7"/>
  <c r="N39" i="7"/>
  <c r="P39" i="7" s="1"/>
  <c r="Q39" i="7" s="1"/>
  <c r="N40" i="7"/>
  <c r="P40" i="7" s="1"/>
  <c r="N41" i="7"/>
  <c r="N42" i="7"/>
  <c r="P42" i="7" s="1"/>
  <c r="Q42" i="7" s="1"/>
  <c r="N43" i="7"/>
  <c r="P43" i="7" s="1"/>
  <c r="N44" i="7"/>
  <c r="P44" i="7" s="1"/>
  <c r="N45" i="7"/>
  <c r="P45" i="7" s="1"/>
  <c r="N46" i="7"/>
  <c r="P46" i="7" s="1"/>
  <c r="Q46" i="7" s="1"/>
  <c r="N47" i="7"/>
  <c r="P47" i="7" s="1"/>
  <c r="N48" i="7"/>
  <c r="P48" i="7" s="1"/>
  <c r="N49" i="7"/>
  <c r="N50" i="7"/>
  <c r="P50" i="7" s="1"/>
  <c r="Q50" i="7" s="1"/>
  <c r="N51" i="7"/>
  <c r="P51" i="7" s="1"/>
  <c r="N52" i="7"/>
  <c r="P52" i="7" s="1"/>
  <c r="N53" i="7"/>
  <c r="P53" i="7" s="1"/>
  <c r="N54" i="7"/>
  <c r="P54" i="7" s="1"/>
  <c r="Q54" i="7" s="1"/>
  <c r="N55" i="7"/>
  <c r="P55" i="7" s="1"/>
  <c r="Q55" i="7" s="1"/>
  <c r="N56" i="7"/>
  <c r="P56" i="7" s="1"/>
  <c r="N57" i="7"/>
  <c r="P57" i="7" s="1"/>
  <c r="N58" i="7"/>
  <c r="P58" i="7" s="1"/>
  <c r="Q58" i="7" s="1"/>
  <c r="N59" i="7"/>
  <c r="P59" i="7" s="1"/>
  <c r="Q59" i="7" s="1"/>
  <c r="N60" i="7"/>
  <c r="P60" i="7" s="1"/>
  <c r="N61" i="7"/>
  <c r="P61" i="7" s="1"/>
  <c r="N62" i="7"/>
  <c r="P62" i="7" s="1"/>
  <c r="Q62" i="7" s="1"/>
  <c r="N63" i="7"/>
  <c r="P63" i="7" s="1"/>
  <c r="Q63" i="7" s="1"/>
  <c r="N64" i="7"/>
  <c r="P64" i="7" s="1"/>
  <c r="N65" i="7"/>
  <c r="P65" i="7" s="1"/>
  <c r="N66" i="7"/>
  <c r="P66" i="7" s="1"/>
  <c r="Q66" i="7" s="1"/>
  <c r="N67" i="7"/>
  <c r="P67" i="7" s="1"/>
  <c r="N68" i="7"/>
  <c r="P68" i="7" s="1"/>
  <c r="N69" i="7"/>
  <c r="N70" i="7"/>
  <c r="P70" i="7" s="1"/>
  <c r="Q70" i="7" s="1"/>
  <c r="N71" i="7"/>
  <c r="P71" i="7"/>
  <c r="Q71" i="7" s="1"/>
  <c r="N72" i="7"/>
  <c r="P72" i="7" s="1"/>
  <c r="N73" i="7"/>
  <c r="P73" i="7" s="1"/>
  <c r="N74" i="7"/>
  <c r="P74" i="7" s="1"/>
  <c r="Q74" i="7" s="1"/>
  <c r="N75" i="7"/>
  <c r="P75" i="7" s="1"/>
  <c r="Q75" i="7" s="1"/>
  <c r="N76" i="7"/>
  <c r="P76" i="7" s="1"/>
  <c r="N77" i="7"/>
  <c r="N78" i="7"/>
  <c r="P78" i="7" s="1"/>
  <c r="Q78" i="7" s="1"/>
  <c r="N79" i="7"/>
  <c r="P79" i="7" s="1"/>
  <c r="Q79" i="7" s="1"/>
  <c r="N80" i="7"/>
  <c r="P80" i="7" s="1"/>
  <c r="N81" i="7"/>
  <c r="P81" i="7" s="1"/>
  <c r="N82" i="7"/>
  <c r="P82" i="7" s="1"/>
  <c r="Q82" i="7" s="1"/>
  <c r="N83" i="7"/>
  <c r="P83" i="7" s="1"/>
  <c r="N84" i="7"/>
  <c r="P84" i="7" s="1"/>
  <c r="N85" i="7"/>
  <c r="P85" i="7" s="1"/>
  <c r="Q85" i="7" s="1"/>
  <c r="N86" i="7"/>
  <c r="P86" i="7" s="1"/>
  <c r="Q86" i="7" s="1"/>
  <c r="N87" i="7"/>
  <c r="P87" i="7" s="1"/>
  <c r="N88" i="7"/>
  <c r="P88" i="7" s="1"/>
  <c r="N89" i="7"/>
  <c r="P89" i="7" s="1"/>
  <c r="Q89" i="7" s="1"/>
  <c r="N90" i="7"/>
  <c r="P90" i="7" s="1"/>
  <c r="Q90" i="7" s="1"/>
  <c r="N91" i="7"/>
  <c r="P91" i="7" s="1"/>
  <c r="N92" i="7"/>
  <c r="P92" i="7" s="1"/>
  <c r="N93" i="7"/>
  <c r="P93" i="7" s="1"/>
  <c r="N94" i="7"/>
  <c r="P94" i="7" s="1"/>
  <c r="Q94" i="7" s="1"/>
  <c r="N95" i="7"/>
  <c r="P95" i="7" s="1"/>
  <c r="Q95" i="7" s="1"/>
  <c r="N96" i="7"/>
  <c r="P96" i="7" s="1"/>
  <c r="N97" i="7"/>
  <c r="P97" i="7" s="1"/>
  <c r="N98" i="7"/>
  <c r="P98" i="7" s="1"/>
  <c r="Q98" i="7" s="1"/>
  <c r="N99" i="7"/>
  <c r="P99" i="7" s="1"/>
  <c r="N100" i="7"/>
  <c r="P100" i="7" s="1"/>
  <c r="N101" i="7"/>
  <c r="P101" i="7" s="1"/>
  <c r="Q101" i="7" s="1"/>
  <c r="N102" i="7"/>
  <c r="P102" i="7" s="1"/>
  <c r="Q102" i="7" s="1"/>
  <c r="N103" i="7"/>
  <c r="P103" i="7" s="1"/>
  <c r="N104" i="7"/>
  <c r="P104" i="7" s="1"/>
  <c r="N105" i="7"/>
  <c r="P105" i="7" s="1"/>
  <c r="Q105" i="7" s="1"/>
  <c r="N106" i="7"/>
  <c r="P106" i="7" s="1"/>
  <c r="Q106" i="7" s="1"/>
  <c r="N107" i="7"/>
  <c r="P107" i="7" s="1"/>
  <c r="N108" i="7"/>
  <c r="P108" i="7" s="1"/>
  <c r="N109" i="7"/>
  <c r="P109" i="7" s="1"/>
  <c r="N110" i="7"/>
  <c r="P110" i="7" s="1"/>
  <c r="N111" i="7"/>
  <c r="P111" i="7" s="1"/>
  <c r="Q111" i="7" s="1"/>
  <c r="N112" i="7"/>
  <c r="P112" i="7" s="1"/>
  <c r="N113" i="7"/>
  <c r="P113" i="7" s="1"/>
  <c r="N114" i="7"/>
  <c r="P114" i="7" s="1"/>
  <c r="Q114" i="7" s="1"/>
  <c r="N115" i="7"/>
  <c r="P115" i="7" s="1"/>
  <c r="Q115" i="7" s="1"/>
  <c r="N116" i="7"/>
  <c r="P116" i="7" s="1"/>
  <c r="N117" i="7"/>
  <c r="P117" i="7" s="1"/>
  <c r="N118" i="7"/>
  <c r="P118" i="7" s="1"/>
  <c r="Q118" i="7" s="1"/>
  <c r="N119" i="7"/>
  <c r="P119" i="7" s="1"/>
  <c r="N120" i="7"/>
  <c r="P120" i="7" s="1"/>
  <c r="N121" i="7"/>
  <c r="P121" i="7" s="1"/>
  <c r="N122" i="7"/>
  <c r="P122" i="7"/>
  <c r="Q122" i="7" s="1"/>
  <c r="N123" i="7"/>
  <c r="P123" i="7" s="1"/>
  <c r="Q123" i="7" s="1"/>
  <c r="N124" i="7"/>
  <c r="P124" i="7" s="1"/>
  <c r="N125" i="7"/>
  <c r="P125" i="7" s="1"/>
  <c r="N126" i="7"/>
  <c r="P126" i="7" s="1"/>
  <c r="N127" i="7"/>
  <c r="P127" i="7"/>
  <c r="Q127" i="7" s="1"/>
  <c r="N128" i="7"/>
  <c r="P128" i="7" s="1"/>
  <c r="N129" i="7"/>
  <c r="P129" i="7" s="1"/>
  <c r="N130" i="7"/>
  <c r="P130" i="7" s="1"/>
  <c r="N131" i="7"/>
  <c r="P131" i="7" s="1"/>
  <c r="Q131" i="7" s="1"/>
  <c r="N132" i="7"/>
  <c r="P132" i="7" s="1"/>
  <c r="N133" i="7"/>
  <c r="P133" i="7" s="1"/>
  <c r="N134" i="7"/>
  <c r="P134" i="7" s="1"/>
  <c r="Q134" i="7" s="1"/>
  <c r="N135" i="7"/>
  <c r="P135" i="7" s="1"/>
  <c r="Q135" i="7" s="1"/>
  <c r="N136" i="7"/>
  <c r="P136" i="7" s="1"/>
  <c r="N137" i="7"/>
  <c r="P137" i="7" s="1"/>
  <c r="N138" i="7"/>
  <c r="P138" i="7" s="1"/>
  <c r="Q138" i="7" s="1"/>
  <c r="N139" i="7"/>
  <c r="P139" i="7" s="1"/>
  <c r="Q139" i="7" s="1"/>
  <c r="N140" i="7"/>
  <c r="P140" i="7" s="1"/>
  <c r="N141" i="7"/>
  <c r="P141" i="7" s="1"/>
  <c r="N142" i="7"/>
  <c r="P142" i="7" s="1"/>
  <c r="Q142" i="7" s="1"/>
  <c r="N143" i="7"/>
  <c r="P143" i="7" s="1"/>
  <c r="N144" i="7"/>
  <c r="P144" i="7" s="1"/>
  <c r="N145" i="7"/>
  <c r="N146" i="7"/>
  <c r="P146" i="7" s="1"/>
  <c r="Q146" i="7" s="1"/>
  <c r="N147" i="7"/>
  <c r="P147" i="7" s="1"/>
  <c r="Q147" i="7" s="1"/>
  <c r="N148" i="7"/>
  <c r="P148" i="7" s="1"/>
  <c r="N149" i="7"/>
  <c r="P149" i="7" s="1"/>
  <c r="N150" i="7"/>
  <c r="P150" i="7" s="1"/>
  <c r="Q150" i="7" s="1"/>
  <c r="N151" i="7"/>
  <c r="P151" i="7" s="1"/>
  <c r="N152" i="7"/>
  <c r="P152" i="7" s="1"/>
  <c r="N153" i="7"/>
  <c r="P153" i="7" s="1"/>
  <c r="N154" i="7"/>
  <c r="P154" i="7" s="1"/>
  <c r="Q154" i="7" s="1"/>
  <c r="N155" i="7"/>
  <c r="P155" i="7" s="1"/>
  <c r="Q155" i="7" s="1"/>
  <c r="N9" i="7"/>
  <c r="P9" i="7"/>
  <c r="Q9" i="7" s="1"/>
  <c r="N10" i="7"/>
  <c r="P10" i="7" s="1"/>
  <c r="N3" i="7"/>
  <c r="P3" i="7" s="1"/>
  <c r="N4" i="7"/>
  <c r="P4" i="7" s="1"/>
  <c r="N6" i="7"/>
  <c r="P6" i="7" s="1"/>
  <c r="Q6" i="7" s="1"/>
  <c r="N7" i="7"/>
  <c r="P7" i="7" s="1"/>
  <c r="N8" i="7"/>
  <c r="P8" i="7" s="1"/>
  <c r="N11" i="7"/>
  <c r="P11" i="7" s="1"/>
  <c r="N5" i="7"/>
  <c r="P5" i="7" s="1"/>
  <c r="F9" i="1"/>
  <c r="AJ4" i="6"/>
  <c r="AL4" i="6" s="1"/>
  <c r="AJ5" i="6"/>
  <c r="AL5" i="6" s="1"/>
  <c r="AJ6" i="6"/>
  <c r="AL6" i="6" s="1"/>
  <c r="AJ7" i="6"/>
  <c r="AL7" i="6" s="1"/>
  <c r="AJ8" i="6"/>
  <c r="AL8" i="6" s="1"/>
  <c r="AJ9" i="6"/>
  <c r="AL9" i="6" s="1"/>
  <c r="AJ10" i="6"/>
  <c r="AL10" i="6" s="1"/>
  <c r="AJ11" i="6"/>
  <c r="AL11" i="6" s="1"/>
  <c r="AJ12" i="6"/>
  <c r="AL12" i="6" s="1"/>
  <c r="AJ13" i="6"/>
  <c r="AL13" i="6" s="1"/>
  <c r="AJ14" i="6"/>
  <c r="AL14" i="6" s="1"/>
  <c r="AJ15" i="6"/>
  <c r="AL15" i="6" s="1"/>
  <c r="AJ16" i="6"/>
  <c r="AL16" i="6" s="1"/>
  <c r="AJ17" i="6"/>
  <c r="AL17" i="6" s="1"/>
  <c r="AJ18" i="6"/>
  <c r="AL18" i="6" s="1"/>
  <c r="AJ19" i="6"/>
  <c r="AL19" i="6" s="1"/>
  <c r="AJ20" i="6"/>
  <c r="AL20" i="6" s="1"/>
  <c r="AJ21" i="6"/>
  <c r="AL21" i="6" s="1"/>
  <c r="AJ22" i="6"/>
  <c r="AL22" i="6" s="1"/>
  <c r="AJ23" i="6"/>
  <c r="AL23" i="6" s="1"/>
  <c r="AJ24" i="6"/>
  <c r="AL24" i="6" s="1"/>
  <c r="AJ25" i="6"/>
  <c r="AL25" i="6" s="1"/>
  <c r="AJ26" i="6"/>
  <c r="AL26" i="6" s="1"/>
  <c r="AJ27" i="6"/>
  <c r="AL27" i="6" s="1"/>
  <c r="AJ28" i="6"/>
  <c r="AL28" i="6" s="1"/>
  <c r="AJ29" i="6"/>
  <c r="AL29" i="6" s="1"/>
  <c r="AJ30" i="6"/>
  <c r="AL30" i="6" s="1"/>
  <c r="AJ31" i="6"/>
  <c r="AL31" i="6" s="1"/>
  <c r="AJ32" i="6"/>
  <c r="AL32" i="6" s="1"/>
  <c r="AJ33" i="6"/>
  <c r="AL33" i="6" s="1"/>
  <c r="AJ34" i="6"/>
  <c r="AL34" i="6" s="1"/>
  <c r="AJ35" i="6"/>
  <c r="AL35" i="6" s="1"/>
  <c r="AJ36" i="6"/>
  <c r="AL36" i="6" s="1"/>
  <c r="AJ37" i="6"/>
  <c r="AL37" i="6" s="1"/>
  <c r="AJ38" i="6"/>
  <c r="AL38" i="6" s="1"/>
  <c r="AJ39" i="6"/>
  <c r="AL39" i="6" s="1"/>
  <c r="AJ40" i="6"/>
  <c r="AL40" i="6" s="1"/>
  <c r="AJ41" i="6"/>
  <c r="AL41" i="6" s="1"/>
  <c r="AJ42" i="6"/>
  <c r="AL42" i="6" s="1"/>
  <c r="AJ43" i="6"/>
  <c r="AL43" i="6" s="1"/>
  <c r="AJ44" i="6"/>
  <c r="AL44" i="6" s="1"/>
  <c r="AJ45" i="6"/>
  <c r="AL45" i="6" s="1"/>
  <c r="AJ3" i="6"/>
  <c r="G4" i="4"/>
  <c r="F12" i="1"/>
  <c r="F13" i="1"/>
  <c r="F11" i="1"/>
  <c r="F6" i="1"/>
  <c r="F7" i="1"/>
  <c r="F10" i="1"/>
  <c r="F15" i="2" s="1"/>
  <c r="H15" i="2" s="1"/>
  <c r="I15" i="2" s="1"/>
  <c r="F8" i="1"/>
  <c r="F5" i="2" s="1"/>
  <c r="F5" i="1"/>
  <c r="F28" i="2" s="1"/>
  <c r="F4" i="1"/>
  <c r="F64" i="2" s="1"/>
  <c r="H64" i="2" s="1"/>
  <c r="F10" i="2" l="1"/>
  <c r="H10" i="2" s="1"/>
  <c r="I10" i="2" s="1"/>
  <c r="F63" i="2"/>
  <c r="H63" i="2" s="1"/>
  <c r="F68" i="2"/>
  <c r="H68" i="2" s="1"/>
  <c r="F45" i="2"/>
  <c r="H45" i="2" s="1"/>
  <c r="F38" i="2"/>
  <c r="H38" i="2" s="1"/>
  <c r="F50" i="2"/>
  <c r="H50" i="2" s="1"/>
  <c r="F43" i="2"/>
  <c r="H43" i="2" s="1"/>
  <c r="H28" i="2"/>
  <c r="F69" i="2"/>
  <c r="H69" i="2" s="1"/>
  <c r="F39" i="2"/>
  <c r="H39" i="2" s="1"/>
  <c r="F33" i="2"/>
  <c r="AK40" i="6"/>
  <c r="AM40" i="6" s="1"/>
  <c r="AK34" i="6"/>
  <c r="AK28" i="6"/>
  <c r="AK22" i="6"/>
  <c r="AM22" i="6" s="1"/>
  <c r="AK16" i="6"/>
  <c r="AK10" i="6"/>
  <c r="AM10" i="6" s="1"/>
  <c r="AK4" i="6"/>
  <c r="F20" i="2"/>
  <c r="H20" i="2" s="1"/>
  <c r="F14" i="2"/>
  <c r="H14" i="2" s="1"/>
  <c r="AM16" i="6"/>
  <c r="AK45" i="6"/>
  <c r="AM45" i="6" s="1"/>
  <c r="AK39" i="6"/>
  <c r="AM39" i="6" s="1"/>
  <c r="AK33" i="6"/>
  <c r="AM33" i="6" s="1"/>
  <c r="AK27" i="6"/>
  <c r="AK21" i="6"/>
  <c r="AK15" i="6"/>
  <c r="AK9" i="6"/>
  <c r="AM9" i="6" s="1"/>
  <c r="F25" i="2"/>
  <c r="H25" i="2" s="1"/>
  <c r="F19" i="2"/>
  <c r="H19" i="2" s="1"/>
  <c r="F13" i="2"/>
  <c r="AM4" i="6"/>
  <c r="AM15" i="6"/>
  <c r="F49" i="2"/>
  <c r="H49" i="2" s="1"/>
  <c r="AK44" i="6"/>
  <c r="AK38" i="6"/>
  <c r="AK32" i="6"/>
  <c r="AK26" i="6"/>
  <c r="AM26" i="6" s="1"/>
  <c r="AK20" i="6"/>
  <c r="AK14" i="6"/>
  <c r="AM14" i="6" s="1"/>
  <c r="AK8" i="6"/>
  <c r="AM8" i="6" s="1"/>
  <c r="F9" i="2"/>
  <c r="H9" i="2" s="1"/>
  <c r="I9" i="2" s="1"/>
  <c r="J38" i="2"/>
  <c r="F30" i="2"/>
  <c r="H30" i="2" s="1"/>
  <c r="F24" i="2"/>
  <c r="H24" i="2" s="1"/>
  <c r="I24" i="2" s="1"/>
  <c r="F18" i="2"/>
  <c r="AM44" i="6"/>
  <c r="F8" i="2"/>
  <c r="F54" i="2"/>
  <c r="H54" i="2" s="1"/>
  <c r="F48" i="2"/>
  <c r="AK43" i="6"/>
  <c r="AM43" i="6" s="1"/>
  <c r="AK37" i="6"/>
  <c r="AM37" i="6" s="1"/>
  <c r="AK31" i="6"/>
  <c r="AM31" i="6" s="1"/>
  <c r="AK25" i="6"/>
  <c r="AM25" i="6" s="1"/>
  <c r="AK19" i="6"/>
  <c r="AM19" i="6" s="1"/>
  <c r="AK13" i="6"/>
  <c r="AM13" i="6" s="1"/>
  <c r="AK7" i="6"/>
  <c r="AM7" i="6" s="1"/>
  <c r="F70" i="2"/>
  <c r="H70" i="2" s="1"/>
  <c r="F65" i="2"/>
  <c r="H65" i="2" s="1"/>
  <c r="F59" i="2"/>
  <c r="H59" i="2" s="1"/>
  <c r="F53" i="2"/>
  <c r="F35" i="2"/>
  <c r="H35" i="2" s="1"/>
  <c r="F29" i="2"/>
  <c r="H29" i="2" s="1"/>
  <c r="F23" i="2"/>
  <c r="AK42" i="6"/>
  <c r="AK36" i="6"/>
  <c r="AM36" i="6" s="1"/>
  <c r="AK30" i="6"/>
  <c r="AM30" i="6" s="1"/>
  <c r="AK24" i="6"/>
  <c r="AM24" i="6" s="1"/>
  <c r="AK18" i="6"/>
  <c r="AM18" i="6" s="1"/>
  <c r="AK12" i="6"/>
  <c r="AK6" i="6"/>
  <c r="AM6" i="6" s="1"/>
  <c r="AM34" i="6"/>
  <c r="AM21" i="6"/>
  <c r="AM38" i="6"/>
  <c r="AM20" i="6"/>
  <c r="AM42" i="6"/>
  <c r="F58" i="2"/>
  <c r="F34" i="2"/>
  <c r="H34" i="2" s="1"/>
  <c r="F71" i="2"/>
  <c r="AM28" i="6"/>
  <c r="AM27" i="6"/>
  <c r="AM32" i="6"/>
  <c r="AM12" i="6"/>
  <c r="F4" i="2"/>
  <c r="H4" i="2" s="1"/>
  <c r="I4" i="2" s="1"/>
  <c r="F40" i="2"/>
  <c r="H40" i="2" s="1"/>
  <c r="AK41" i="6"/>
  <c r="AM41" i="6" s="1"/>
  <c r="AK35" i="6"/>
  <c r="AM35" i="6" s="1"/>
  <c r="AK29" i="6"/>
  <c r="AM29" i="6" s="1"/>
  <c r="AK23" i="6"/>
  <c r="AM23" i="6" s="1"/>
  <c r="AK17" i="6"/>
  <c r="AM17" i="6" s="1"/>
  <c r="AK11" i="6"/>
  <c r="AM11" i="6" s="1"/>
  <c r="AK5" i="6"/>
  <c r="AM5" i="6" s="1"/>
  <c r="I66" i="2"/>
  <c r="I63" i="2"/>
  <c r="I60" i="2"/>
  <c r="I57" i="2"/>
  <c r="I51" i="2"/>
  <c r="I45" i="2"/>
  <c r="I42" i="2"/>
  <c r="I39" i="2"/>
  <c r="I36" i="2"/>
  <c r="I56" i="2"/>
  <c r="I50" i="2"/>
  <c r="I47" i="2"/>
  <c r="I41" i="2"/>
  <c r="I38" i="2"/>
  <c r="I32" i="2"/>
  <c r="I26" i="2"/>
  <c r="I17" i="2"/>
  <c r="I14" i="2"/>
  <c r="I68" i="2"/>
  <c r="I62" i="2"/>
  <c r="I59" i="2"/>
  <c r="I44" i="2"/>
  <c r="I67" i="2"/>
  <c r="I64" i="2"/>
  <c r="I61" i="2"/>
  <c r="I55" i="2"/>
  <c r="I52" i="2"/>
  <c r="I46" i="2"/>
  <c r="I40" i="2"/>
  <c r="I37" i="2"/>
  <c r="I34" i="2"/>
  <c r="I31" i="2"/>
  <c r="I28" i="2"/>
  <c r="I22" i="2"/>
  <c r="I19" i="2"/>
  <c r="I16" i="2"/>
  <c r="I7" i="2"/>
  <c r="H6" i="2"/>
  <c r="I6" i="2" s="1"/>
  <c r="H5" i="2"/>
  <c r="I5" i="2" s="1"/>
  <c r="I3" i="2"/>
  <c r="Q141" i="7"/>
  <c r="Q133" i="7"/>
  <c r="Q130" i="7"/>
  <c r="Q129" i="7"/>
  <c r="Q119" i="7"/>
  <c r="Q97" i="7"/>
  <c r="Q65" i="7"/>
  <c r="Q57" i="7"/>
  <c r="Q51" i="7"/>
  <c r="Q43" i="7"/>
  <c r="Q32" i="7"/>
  <c r="Q16" i="7"/>
  <c r="Q149" i="7"/>
  <c r="Q126" i="7"/>
  <c r="Q125" i="7"/>
  <c r="Q110" i="7"/>
  <c r="Q109" i="7"/>
  <c r="Q81" i="7"/>
  <c r="Q73" i="7"/>
  <c r="Q47" i="7"/>
  <c r="Q36" i="7"/>
  <c r="Q20" i="7"/>
  <c r="Q151" i="7"/>
  <c r="P145" i="7"/>
  <c r="Q145" i="7" s="1"/>
  <c r="Q137" i="7"/>
  <c r="Q121" i="7"/>
  <c r="Q113" i="7"/>
  <c r="Q93" i="7"/>
  <c r="P77" i="7"/>
  <c r="Q77" i="7" s="1"/>
  <c r="P69" i="7"/>
  <c r="Q69" i="7" s="1"/>
  <c r="Q61" i="7"/>
  <c r="Q53" i="7"/>
  <c r="P49" i="7"/>
  <c r="Q49" i="7" s="1"/>
  <c r="Q45" i="7"/>
  <c r="P41" i="7"/>
  <c r="Q41" i="7" s="1"/>
  <c r="Q117" i="7"/>
  <c r="Q158" i="7"/>
  <c r="Q163" i="7"/>
  <c r="Q162" i="7"/>
  <c r="Q153" i="7"/>
  <c r="Q161" i="7"/>
  <c r="Q157" i="7"/>
  <c r="Q143" i="7"/>
  <c r="Q107" i="7"/>
  <c r="Q103" i="7"/>
  <c r="Q99" i="7"/>
  <c r="Q91" i="7"/>
  <c r="Q87" i="7"/>
  <c r="Q83" i="7"/>
  <c r="Q67" i="7"/>
  <c r="P38" i="7"/>
  <c r="Q38" i="7" s="1"/>
  <c r="P34" i="7"/>
  <c r="Q34" i="7" s="1"/>
  <c r="P30" i="7"/>
  <c r="Q30" i="7" s="1"/>
  <c r="P26" i="7"/>
  <c r="Q26" i="7" s="1"/>
  <c r="P22" i="7"/>
  <c r="Q22" i="7" s="1"/>
  <c r="P18" i="7"/>
  <c r="Q18" i="7" s="1"/>
  <c r="P14" i="7"/>
  <c r="Q14" i="7" s="1"/>
  <c r="Q152" i="7"/>
  <c r="Q148" i="7"/>
  <c r="Q144" i="7"/>
  <c r="Q140" i="7"/>
  <c r="Q136" i="7"/>
  <c r="Q132" i="7"/>
  <c r="Q128" i="7"/>
  <c r="Q124" i="7"/>
  <c r="Q120" i="7"/>
  <c r="Q116" i="7"/>
  <c r="Q112" i="7"/>
  <c r="Q108" i="7"/>
  <c r="Q104" i="7"/>
  <c r="Q100" i="7"/>
  <c r="Q96" i="7"/>
  <c r="Q92" i="7"/>
  <c r="Q88" i="7"/>
  <c r="Q84" i="7"/>
  <c r="Q80" i="7"/>
  <c r="Q76" i="7"/>
  <c r="Q72" i="7"/>
  <c r="Q68" i="7"/>
  <c r="Q64" i="7"/>
  <c r="Q60" i="7"/>
  <c r="Q56" i="7"/>
  <c r="Q52" i="7"/>
  <c r="Q48" i="7"/>
  <c r="Q44" i="7"/>
  <c r="Q40" i="7"/>
  <c r="Q37" i="7"/>
  <c r="Q33" i="7"/>
  <c r="Q29" i="7"/>
  <c r="Q25" i="7"/>
  <c r="Q21" i="7"/>
  <c r="Q17" i="7"/>
  <c r="Q13" i="7"/>
  <c r="Q10" i="7"/>
  <c r="Q7" i="7"/>
  <c r="Q5" i="7"/>
  <c r="Q11" i="7"/>
  <c r="Q3" i="7"/>
  <c r="Q8" i="7"/>
  <c r="Q4" i="7"/>
  <c r="Q35" i="2"/>
  <c r="Q50" i="2"/>
  <c r="I43" i="2" l="1"/>
  <c r="I49" i="2"/>
  <c r="I30" i="2"/>
  <c r="J43" i="2"/>
  <c r="I65" i="2"/>
  <c r="J65" i="2"/>
  <c r="I29" i="2"/>
  <c r="K28" i="2" s="1"/>
  <c r="I25" i="2"/>
  <c r="I70" i="2"/>
  <c r="K68" i="2" s="1"/>
  <c r="I20" i="2"/>
  <c r="I35" i="2"/>
  <c r="H33" i="2"/>
  <c r="I33" i="2" s="1"/>
  <c r="K33" i="2" s="1"/>
  <c r="L33" i="2" s="1"/>
  <c r="J33" i="2"/>
  <c r="I69" i="2"/>
  <c r="H48" i="2"/>
  <c r="I48" i="2" s="1"/>
  <c r="K48" i="2" s="1"/>
  <c r="L48" i="2" s="1"/>
  <c r="J48" i="2"/>
  <c r="H13" i="2"/>
  <c r="I13" i="2" s="1"/>
  <c r="K13" i="2" s="1"/>
  <c r="J13" i="2"/>
  <c r="Q13" i="2" s="1"/>
  <c r="H23" i="2"/>
  <c r="I23" i="2" s="1"/>
  <c r="J23" i="2"/>
  <c r="Q23" i="2" s="1"/>
  <c r="H8" i="2"/>
  <c r="I8" i="2" s="1"/>
  <c r="K8" i="2" s="1"/>
  <c r="L8" i="2" s="1"/>
  <c r="J8" i="2"/>
  <c r="Q8" i="2" s="1"/>
  <c r="J3" i="2"/>
  <c r="C3" i="6" s="1"/>
  <c r="K38" i="2"/>
  <c r="L38" i="2" s="1"/>
  <c r="H53" i="2"/>
  <c r="I53" i="2" s="1"/>
  <c r="J53" i="2"/>
  <c r="Q53" i="2" s="1"/>
  <c r="J68" i="2"/>
  <c r="Q68" i="2" s="1"/>
  <c r="K43" i="2"/>
  <c r="L43" i="2" s="1"/>
  <c r="H71" i="2"/>
  <c r="I71" i="2" s="1"/>
  <c r="I54" i="2"/>
  <c r="J28" i="2"/>
  <c r="H58" i="2"/>
  <c r="I58" i="2" s="1"/>
  <c r="K58" i="2" s="1"/>
  <c r="J58" i="2"/>
  <c r="H18" i="2"/>
  <c r="I18" i="2" s="1"/>
  <c r="K18" i="2" s="1"/>
  <c r="J18" i="2"/>
  <c r="M59" i="2"/>
  <c r="O35" i="2"/>
  <c r="Q18" i="2"/>
  <c r="M29" i="2"/>
  <c r="K65" i="2"/>
  <c r="L65" i="2" s="1"/>
  <c r="Q41" i="2"/>
  <c r="O38" i="2"/>
  <c r="Q38" i="2"/>
  <c r="O26" i="2"/>
  <c r="Q26" i="2"/>
  <c r="Q65" i="2"/>
  <c r="Q47" i="2"/>
  <c r="Q62" i="2"/>
  <c r="P38" i="2"/>
  <c r="M38" i="2"/>
  <c r="Q29" i="2"/>
  <c r="Q32" i="2"/>
  <c r="Q44" i="2"/>
  <c r="Q56" i="2"/>
  <c r="P35" i="2"/>
  <c r="M35" i="2"/>
  <c r="Q59" i="2"/>
  <c r="P26" i="2"/>
  <c r="M26" i="2"/>
  <c r="AK3" i="6"/>
  <c r="K3" i="2"/>
  <c r="K23" i="2" l="1"/>
  <c r="L23" i="2" s="1"/>
  <c r="L13" i="2"/>
  <c r="F3" i="4"/>
  <c r="H3" i="4" s="1"/>
  <c r="D3" i="6"/>
  <c r="L28" i="2"/>
  <c r="K53" i="2"/>
  <c r="L53" i="2" s="1"/>
  <c r="L58" i="2"/>
  <c r="L18" i="2"/>
  <c r="P62" i="2"/>
  <c r="O59" i="2"/>
  <c r="I5" i="4"/>
  <c r="I4" i="4"/>
  <c r="P59" i="2"/>
  <c r="L3" i="2"/>
  <c r="P29" i="2"/>
  <c r="L68" i="2"/>
  <c r="O29" i="2"/>
  <c r="O13" i="2"/>
  <c r="F5" i="4"/>
  <c r="H5" i="4" s="1"/>
  <c r="M53" i="2"/>
  <c r="M41" i="2"/>
  <c r="M65" i="2"/>
  <c r="O47" i="2"/>
  <c r="M8" i="2"/>
  <c r="F4" i="4"/>
  <c r="H4" i="4" s="1"/>
  <c r="O32" i="2"/>
  <c r="O62" i="2"/>
  <c r="F18" i="4"/>
  <c r="H18" i="4" s="1"/>
  <c r="F30" i="4"/>
  <c r="H30" i="4" s="1"/>
  <c r="F42" i="4"/>
  <c r="H42" i="4" s="1"/>
  <c r="F54" i="4"/>
  <c r="H54" i="4" s="1"/>
  <c r="F19" i="4"/>
  <c r="H19" i="4" s="1"/>
  <c r="F31" i="4"/>
  <c r="H31" i="4" s="1"/>
  <c r="F43" i="4"/>
  <c r="H43" i="4" s="1"/>
  <c r="F55" i="4"/>
  <c r="H55" i="4" s="1"/>
  <c r="F8" i="4"/>
  <c r="H8" i="4" s="1"/>
  <c r="F20" i="4"/>
  <c r="H20" i="4" s="1"/>
  <c r="F32" i="4"/>
  <c r="H32" i="4" s="1"/>
  <c r="F44" i="4"/>
  <c r="H44" i="4" s="1"/>
  <c r="F56" i="4"/>
  <c r="H56" i="4" s="1"/>
  <c r="F17" i="4"/>
  <c r="H17" i="4" s="1"/>
  <c r="F9" i="4"/>
  <c r="H9" i="4" s="1"/>
  <c r="F21" i="4"/>
  <c r="H21" i="4" s="1"/>
  <c r="F33" i="4"/>
  <c r="H33" i="4" s="1"/>
  <c r="F45" i="4"/>
  <c r="H45" i="4" s="1"/>
  <c r="F57" i="4"/>
  <c r="H57" i="4" s="1"/>
  <c r="F10" i="4"/>
  <c r="H10" i="4" s="1"/>
  <c r="F22" i="4"/>
  <c r="H22" i="4" s="1"/>
  <c r="F34" i="4"/>
  <c r="H34" i="4" s="1"/>
  <c r="F46" i="4"/>
  <c r="H46" i="4" s="1"/>
  <c r="F58" i="4"/>
  <c r="H58" i="4" s="1"/>
  <c r="F41" i="4"/>
  <c r="H41" i="4" s="1"/>
  <c r="F11" i="4"/>
  <c r="H11" i="4" s="1"/>
  <c r="F23" i="4"/>
  <c r="H23" i="4" s="1"/>
  <c r="F35" i="4"/>
  <c r="H35" i="4" s="1"/>
  <c r="F47" i="4"/>
  <c r="H47" i="4" s="1"/>
  <c r="F59" i="4"/>
  <c r="H59" i="4" s="1"/>
  <c r="F12" i="4"/>
  <c r="H12" i="4" s="1"/>
  <c r="F24" i="4"/>
  <c r="H24" i="4" s="1"/>
  <c r="F36" i="4"/>
  <c r="H36" i="4" s="1"/>
  <c r="F48" i="4"/>
  <c r="H48" i="4" s="1"/>
  <c r="F60" i="4"/>
  <c r="H60" i="4" s="1"/>
  <c r="F13" i="4"/>
  <c r="H13" i="4" s="1"/>
  <c r="F25" i="4"/>
  <c r="H25" i="4" s="1"/>
  <c r="F37" i="4"/>
  <c r="H37" i="4" s="1"/>
  <c r="F49" i="4"/>
  <c r="H49" i="4" s="1"/>
  <c r="F61" i="4"/>
  <c r="H61" i="4" s="1"/>
  <c r="F14" i="4"/>
  <c r="H14" i="4" s="1"/>
  <c r="F26" i="4"/>
  <c r="H26" i="4" s="1"/>
  <c r="F38" i="4"/>
  <c r="H38" i="4" s="1"/>
  <c r="F50" i="4"/>
  <c r="H50" i="4" s="1"/>
  <c r="F53" i="4"/>
  <c r="H53" i="4" s="1"/>
  <c r="F15" i="4"/>
  <c r="H15" i="4" s="1"/>
  <c r="F27" i="4"/>
  <c r="H27" i="4" s="1"/>
  <c r="F39" i="4"/>
  <c r="H39" i="4" s="1"/>
  <c r="F51" i="4"/>
  <c r="H51" i="4" s="1"/>
  <c r="F29" i="4"/>
  <c r="H29" i="4" s="1"/>
  <c r="F16" i="4"/>
  <c r="H16" i="4" s="1"/>
  <c r="F28" i="4"/>
  <c r="H28" i="4" s="1"/>
  <c r="F40" i="4"/>
  <c r="H40" i="4" s="1"/>
  <c r="F52" i="4"/>
  <c r="H52" i="4" s="1"/>
  <c r="P47" i="2"/>
  <c r="M56" i="2"/>
  <c r="P50" i="2"/>
  <c r="O18" i="2"/>
  <c r="F6" i="4"/>
  <c r="H6" i="4" s="1"/>
  <c r="F7" i="4"/>
  <c r="H7" i="4" s="1"/>
  <c r="P8" i="2"/>
  <c r="M47" i="2"/>
  <c r="O53" i="2"/>
  <c r="M50" i="2"/>
  <c r="O8" i="2"/>
  <c r="M13" i="2"/>
  <c r="M18" i="2"/>
  <c r="P13" i="2"/>
  <c r="M62" i="2"/>
  <c r="P65" i="2"/>
  <c r="P41" i="2"/>
  <c r="O41" i="2"/>
  <c r="P56" i="2"/>
  <c r="O65" i="2"/>
  <c r="P18" i="2"/>
  <c r="Q3" i="2"/>
  <c r="O56" i="2"/>
  <c r="O50" i="2"/>
  <c r="AL3" i="6"/>
  <c r="AM3" i="6" s="1"/>
  <c r="P23" i="2"/>
  <c r="M23" i="2"/>
  <c r="P68" i="2"/>
  <c r="M68" i="2"/>
  <c r="O23" i="2"/>
  <c r="P44" i="2"/>
  <c r="M44" i="2"/>
  <c r="P32" i="2"/>
  <c r="M32" i="2"/>
  <c r="O68" i="2"/>
  <c r="O44" i="2"/>
  <c r="M3" i="2"/>
  <c r="P3" i="2"/>
  <c r="O3" i="2"/>
  <c r="P53" i="2" l="1"/>
  <c r="I18" i="4"/>
  <c r="I30" i="4"/>
  <c r="I42" i="4"/>
  <c r="I54" i="4"/>
  <c r="I16" i="4"/>
  <c r="I19" i="4"/>
  <c r="I31" i="4"/>
  <c r="I43" i="4"/>
  <c r="I55" i="4"/>
  <c r="I53" i="4"/>
  <c r="I8" i="4"/>
  <c r="I20" i="4"/>
  <c r="I32" i="4"/>
  <c r="I44" i="4"/>
  <c r="I56" i="4"/>
  <c r="I40" i="4"/>
  <c r="I9" i="4"/>
  <c r="I21" i="4"/>
  <c r="I33" i="4"/>
  <c r="I45" i="4"/>
  <c r="I57" i="4"/>
  <c r="I41" i="4"/>
  <c r="I10" i="4"/>
  <c r="I22" i="4"/>
  <c r="I34" i="4"/>
  <c r="I46" i="4"/>
  <c r="I58" i="4"/>
  <c r="I11" i="4"/>
  <c r="I23" i="4"/>
  <c r="I35" i="4"/>
  <c r="I47" i="4"/>
  <c r="I59" i="4"/>
  <c r="I12" i="4"/>
  <c r="I24" i="4"/>
  <c r="I36" i="4"/>
  <c r="I48" i="4"/>
  <c r="I60" i="4"/>
  <c r="I52" i="4"/>
  <c r="I13" i="4"/>
  <c r="I25" i="4"/>
  <c r="I37" i="4"/>
  <c r="I49" i="4"/>
  <c r="I61" i="4"/>
  <c r="I14" i="4"/>
  <c r="I26" i="4"/>
  <c r="I38" i="4"/>
  <c r="I50" i="4"/>
  <c r="I3" i="4"/>
  <c r="I28" i="4"/>
  <c r="I29" i="4"/>
  <c r="I15" i="4"/>
  <c r="I27" i="4"/>
  <c r="I39" i="4"/>
  <c r="I51" i="4"/>
  <c r="I17" i="4"/>
  <c r="I7" i="4"/>
  <c r="I6" i="4"/>
  <c r="M2" i="4"/>
  <c r="M3" i="4" l="1"/>
</calcChain>
</file>

<file path=xl/sharedStrings.xml><?xml version="1.0" encoding="utf-8"?>
<sst xmlns="http://schemas.openxmlformats.org/spreadsheetml/2006/main" count="703" uniqueCount="134">
  <si>
    <t>Ингридиенты</t>
  </si>
  <si>
    <t>продукт</t>
  </si>
  <si>
    <t>цена</t>
  </si>
  <si>
    <t>виски</t>
  </si>
  <si>
    <t>Белая лошадь</t>
  </si>
  <si>
    <t>Цена за мл</t>
  </si>
  <si>
    <t>Вермут</t>
  </si>
  <si>
    <t>Вермут CHERARO Bianco</t>
  </si>
  <si>
    <t>белый</t>
  </si>
  <si>
    <t>Ржаной</t>
  </si>
  <si>
    <t>наименование</t>
  </si>
  <si>
    <t>шот</t>
  </si>
  <si>
    <t>цена за мл без наценки</t>
  </si>
  <si>
    <t>маржа</t>
  </si>
  <si>
    <t>количество мл</t>
  </si>
  <si>
    <t>цена за мл с маржой</t>
  </si>
  <si>
    <t>Ликер</t>
  </si>
  <si>
    <t>Ликер ванильный</t>
  </si>
  <si>
    <t>молочный</t>
  </si>
  <si>
    <t>сахар</t>
  </si>
  <si>
    <t>прозрачный</t>
  </si>
  <si>
    <t>Сахарный сироп 1к1</t>
  </si>
  <si>
    <t>общая стоимость без маржи</t>
  </si>
  <si>
    <t>цена с маржой</t>
  </si>
  <si>
    <t>розовый</t>
  </si>
  <si>
    <t>сок</t>
  </si>
  <si>
    <t>количество заказаного в день</t>
  </si>
  <si>
    <t>маржа доход в день</t>
  </si>
  <si>
    <t>маржа доход с 1 ед</t>
  </si>
  <si>
    <t>цена с моржой итог</t>
  </si>
  <si>
    <t>общая цена без маржи</t>
  </si>
  <si>
    <t>фрукт</t>
  </si>
  <si>
    <t>Мандарин ( с) сок</t>
  </si>
  <si>
    <t>оранжевый</t>
  </si>
  <si>
    <t>Лимон (с) сок</t>
  </si>
  <si>
    <t>желтый</t>
  </si>
  <si>
    <t>коктейл</t>
  </si>
  <si>
    <t>яйцо</t>
  </si>
  <si>
    <t xml:space="preserve">яйцо </t>
  </si>
  <si>
    <t>яйцо белок за 10   С0</t>
  </si>
  <si>
    <t>яйцо целое за 10  С0</t>
  </si>
  <si>
    <t>яйцо желток за 10 С0</t>
  </si>
  <si>
    <t>Литры\мл</t>
  </si>
  <si>
    <t>Цвет</t>
  </si>
  <si>
    <t>найменование</t>
  </si>
  <si>
    <t>№</t>
  </si>
  <si>
    <t>Напитки</t>
  </si>
  <si>
    <t>Цена за шт</t>
  </si>
  <si>
    <t>Количество за сегодня</t>
  </si>
  <si>
    <t>Чистый доход</t>
  </si>
  <si>
    <t>Итог</t>
  </si>
  <si>
    <t>Доход за сутки</t>
  </si>
  <si>
    <t>Общий итог</t>
  </si>
  <si>
    <t>Кол в сете</t>
  </si>
  <si>
    <t>Кол шт</t>
  </si>
  <si>
    <t>Шот взрывной грейфрукт</t>
  </si>
  <si>
    <t>Кол сет</t>
  </si>
  <si>
    <t>Меня отымели</t>
  </si>
  <si>
    <t>Мандариновый виски</t>
  </si>
  <si>
    <t>Январь</t>
  </si>
  <si>
    <t>Цена напитка
на текущий месяц
без маржи</t>
  </si>
  <si>
    <t>Цена напитка
на текущий месяц
с маржой</t>
  </si>
  <si>
    <t>общее кол
напитков
за месяц</t>
  </si>
  <si>
    <t>Чистый доход
за месяц</t>
  </si>
  <si>
    <t>Итог без 
маржи</t>
  </si>
  <si>
    <t>Итог с 
маржой</t>
  </si>
  <si>
    <t>сок рич грейфрукт 1л</t>
  </si>
  <si>
    <t>сок рич Апельсин 1л</t>
  </si>
  <si>
    <t>сладкий Апельсин</t>
  </si>
  <si>
    <t>Вкус</t>
  </si>
  <si>
    <t>Сок</t>
  </si>
  <si>
    <t>Апельсин</t>
  </si>
  <si>
    <t>Грейпфрут</t>
  </si>
  <si>
    <t>Яблоко</t>
  </si>
  <si>
    <t>Вишиня</t>
  </si>
  <si>
    <t>Апелсин - Манго</t>
  </si>
  <si>
    <t>Ананас</t>
  </si>
  <si>
    <t>Мультифрукт</t>
  </si>
  <si>
    <t xml:space="preserve">Rich  1 л </t>
  </si>
  <si>
    <t xml:space="preserve">Добрый  1 л </t>
  </si>
  <si>
    <t xml:space="preserve">Добрый  2 л </t>
  </si>
  <si>
    <t>Нектары</t>
  </si>
  <si>
    <t>Допы</t>
  </si>
  <si>
    <t>Алк/без алк</t>
  </si>
  <si>
    <t>Без алкоголя</t>
  </si>
  <si>
    <t>Водка</t>
  </si>
  <si>
    <t>Коньяк</t>
  </si>
  <si>
    <t>Абсент</t>
  </si>
  <si>
    <t>Виски</t>
  </si>
  <si>
    <t>Джин</t>
  </si>
  <si>
    <t>Ром</t>
  </si>
  <si>
    <t>Текила</t>
  </si>
  <si>
    <t>Вино</t>
  </si>
  <si>
    <t>Цена</t>
  </si>
  <si>
    <t>id</t>
  </si>
  <si>
    <t>Производитель</t>
  </si>
  <si>
    <t>Категория</t>
  </si>
  <si>
    <t>Характеристики товара</t>
  </si>
  <si>
    <t>Штрихкод</t>
  </si>
  <si>
    <t>Описание</t>
  </si>
  <si>
    <t>Пиво</t>
  </si>
  <si>
    <t>Мандарин</t>
  </si>
  <si>
    <t>Лимон</t>
  </si>
  <si>
    <t>Сахарный сироп</t>
  </si>
  <si>
    <t>Алельсин</t>
  </si>
  <si>
    <t>фрукты</t>
  </si>
  <si>
    <t>Сок фреш</t>
  </si>
  <si>
    <t>Мандарин фреш</t>
  </si>
  <si>
    <t>Лимон фреш</t>
  </si>
  <si>
    <t>Алельсин фреш</t>
  </si>
  <si>
    <t>Вино игристое</t>
  </si>
  <si>
    <t>Вино иггристое</t>
  </si>
  <si>
    <t>Россия</t>
  </si>
  <si>
    <t>Томат</t>
  </si>
  <si>
    <t>Гранат</t>
  </si>
  <si>
    <t>премиум</t>
  </si>
  <si>
    <t>средний класс</t>
  </si>
  <si>
    <t>АО «Мултон»</t>
  </si>
  <si>
    <t>Поставщик</t>
  </si>
  <si>
    <t>Цена за мл с маржой</t>
  </si>
  <si>
    <t>Мл/грммы</t>
  </si>
  <si>
    <t>КиБ</t>
  </si>
  <si>
    <t>Страна 
происхождения</t>
  </si>
  <si>
    <t xml:space="preserve">Сироп </t>
  </si>
  <si>
    <t>дом</t>
  </si>
  <si>
    <t>ярмарка</t>
  </si>
  <si>
    <t>Наименование</t>
  </si>
  <si>
    <t>ингридиенты</t>
  </si>
  <si>
    <t>ВПР(C3;'Ингридинты-продукты'!C3:N163;12)</t>
  </si>
  <si>
    <t>чистый доход</t>
  </si>
  <si>
    <t>маржа руб</t>
  </si>
  <si>
    <t>Маржа %</t>
  </si>
  <si>
    <t>(пусто)</t>
  </si>
  <si>
    <t>#ДЕЛ/0!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</si>
</sst>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₽&quot;"/>
    <numFmt numFmtId="165" formatCode="#,##0.00\ &quot;₽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1"/>
      <color theme="1"/>
      <name val="Inform"/>
      <family val="2"/>
    </font>
    <font>
      <sz val="11"/>
      <color theme="1"/>
      <name val="Inform"/>
      <family val="2"/>
    </font>
    <font>
      <sz val="10"/>
      <color theme="1"/>
      <name val="Inform"/>
      <family val="2"/>
    </font>
    <font>
      <sz val="11"/>
      <color indexed="8"/>
      <name val="Calibri"/>
      <family val="2"/>
      <charset val="204"/>
    </font>
    <font>
      <b/>
      <sz val="12"/>
      <color theme="1"/>
      <name val="Inform"/>
      <family val="2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Protection="0"/>
  </cellStyleXfs>
  <cellXfs count="172">
    <xf numFmtId="0" fontId="0" fillId="0" borderId="0" xfId="0"/>
    <xf numFmtId="165" fontId="0" fillId="0" borderId="0" xfId="0" applyNumberFormat="1"/>
    <xf numFmtId="0" fontId="0" fillId="2" borderId="0" xfId="0" applyFill="1"/>
    <xf numFmtId="165" fontId="1" fillId="4" borderId="0" xfId="0" applyNumberFormat="1" applyFont="1" applyFill="1"/>
    <xf numFmtId="165" fontId="0" fillId="4" borderId="0" xfId="0" applyNumberFormat="1" applyFill="1"/>
    <xf numFmtId="165" fontId="0" fillId="5" borderId="0" xfId="0" applyNumberFormat="1" applyFill="1"/>
    <xf numFmtId="165" fontId="3" fillId="5" borderId="0" xfId="0" applyNumberFormat="1" applyFont="1" applyFill="1"/>
    <xf numFmtId="0" fontId="2" fillId="2" borderId="0" xfId="0" applyFont="1" applyFill="1"/>
    <xf numFmtId="0" fontId="0" fillId="7" borderId="0" xfId="0" applyFill="1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/>
    </xf>
    <xf numFmtId="165" fontId="4" fillId="6" borderId="5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9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9" fontId="0" fillId="3" borderId="1" xfId="0" applyNumberFormat="1" applyFill="1" applyBorder="1"/>
    <xf numFmtId="0" fontId="0" fillId="0" borderId="1" xfId="0" applyBorder="1" applyAlignment="1">
      <alignment vertical="center"/>
    </xf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8" fillId="9" borderId="8" xfId="1" applyNumberFormat="1" applyFont="1" applyFill="1" applyBorder="1" applyAlignment="1" applyProtection="1">
      <alignment horizontal="center" vertical="center" wrapText="1"/>
    </xf>
    <xf numFmtId="49" fontId="8" fillId="9" borderId="9" xfId="1" applyNumberFormat="1" applyFont="1" applyFill="1" applyBorder="1" applyAlignment="1" applyProtection="1">
      <alignment horizontal="center" vertical="center" wrapText="1"/>
    </xf>
    <xf numFmtId="0" fontId="5" fillId="9" borderId="9" xfId="0" applyFont="1" applyFill="1" applyBorder="1" applyAlignment="1">
      <alignment horizontal="center" vertical="center"/>
    </xf>
    <xf numFmtId="165" fontId="5" fillId="9" borderId="9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165" fontId="5" fillId="7" borderId="9" xfId="0" applyNumberFormat="1" applyFon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65" fontId="0" fillId="11" borderId="0" xfId="0" applyNumberFormat="1" applyFill="1" applyAlignment="1">
      <alignment horizontal="center" vertical="center"/>
    </xf>
    <xf numFmtId="9" fontId="0" fillId="11" borderId="1" xfId="0" applyNumberFormat="1" applyFill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165" fontId="5" fillId="6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164" fontId="0" fillId="2" borderId="1" xfId="0" applyNumberFormat="1" applyFill="1" applyBorder="1" applyAlignment="1">
      <alignment horizontal="center"/>
    </xf>
    <xf numFmtId="0" fontId="10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3" borderId="1" xfId="0" applyNumberFormat="1" applyFill="1" applyBorder="1" applyAlignment="1">
      <alignment horizontal="center"/>
    </xf>
    <xf numFmtId="0" fontId="11" fillId="0" borderId="1" xfId="0" applyFont="1" applyBorder="1"/>
    <xf numFmtId="164" fontId="0" fillId="3" borderId="17" xfId="0" applyNumberFormat="1" applyFill="1" applyBorder="1"/>
    <xf numFmtId="0" fontId="11" fillId="8" borderId="22" xfId="0" applyFont="1" applyFill="1" applyBorder="1" applyAlignment="1">
      <alignment horizontal="center" vertical="center"/>
    </xf>
    <xf numFmtId="164" fontId="0" fillId="3" borderId="23" xfId="0" applyNumberFormat="1" applyFill="1" applyBorder="1"/>
    <xf numFmtId="164" fontId="0" fillId="2" borderId="17" xfId="0" applyNumberFormat="1" applyFill="1" applyBorder="1" applyAlignment="1">
      <alignment horizontal="center"/>
    </xf>
    <xf numFmtId="164" fontId="0" fillId="2" borderId="17" xfId="0" applyNumberFormat="1" applyFill="1" applyBorder="1"/>
    <xf numFmtId="164" fontId="0" fillId="2" borderId="23" xfId="0" applyNumberFormat="1" applyFill="1" applyBorder="1" applyAlignment="1">
      <alignment horizontal="center"/>
    </xf>
    <xf numFmtId="164" fontId="0" fillId="2" borderId="23" xfId="0" applyNumberFormat="1" applyFill="1" applyBorder="1"/>
    <xf numFmtId="0" fontId="0" fillId="3" borderId="17" xfId="0" applyFill="1" applyBorder="1"/>
    <xf numFmtId="164" fontId="0" fillId="3" borderId="17" xfId="0" applyNumberFormat="1" applyFill="1" applyBorder="1" applyAlignment="1">
      <alignment horizontal="center"/>
    </xf>
    <xf numFmtId="9" fontId="0" fillId="3" borderId="17" xfId="0" applyNumberFormat="1" applyFill="1" applyBorder="1"/>
    <xf numFmtId="0" fontId="0" fillId="3" borderId="23" xfId="0" applyFill="1" applyBorder="1"/>
    <xf numFmtId="164" fontId="0" fillId="3" borderId="23" xfId="0" applyNumberFormat="1" applyFill="1" applyBorder="1" applyAlignment="1">
      <alignment horizontal="center"/>
    </xf>
    <xf numFmtId="9" fontId="0" fillId="3" borderId="23" xfId="0" applyNumberFormat="1" applyFill="1" applyBorder="1"/>
    <xf numFmtId="0" fontId="1" fillId="0" borderId="6" xfId="0" applyFont="1" applyBorder="1" applyAlignment="1">
      <alignment horizontal="center" wrapText="1"/>
    </xf>
    <xf numFmtId="0" fontId="9" fillId="12" borderId="6" xfId="0" applyFont="1" applyFill="1" applyBorder="1" applyAlignment="1">
      <alignment horizontal="center" wrapText="1"/>
    </xf>
    <xf numFmtId="0" fontId="0" fillId="2" borderId="17" xfId="0" applyFill="1" applyBorder="1"/>
    <xf numFmtId="9" fontId="0" fillId="2" borderId="17" xfId="0" applyNumberFormat="1" applyFill="1" applyBorder="1"/>
    <xf numFmtId="0" fontId="0" fillId="2" borderId="23" xfId="0" applyFill="1" applyBorder="1"/>
    <xf numFmtId="9" fontId="0" fillId="2" borderId="23" xfId="0" applyNumberFormat="1" applyFill="1" applyBorder="1"/>
    <xf numFmtId="0" fontId="5" fillId="11" borderId="9" xfId="0" applyFont="1" applyFill="1" applyBorder="1" applyAlignment="1">
      <alignment vertical="center"/>
    </xf>
    <xf numFmtId="0" fontId="0" fillId="0" borderId="0" xfId="0" pivotButton="1"/>
    <xf numFmtId="2" fontId="0" fillId="0" borderId="0" xfId="0" applyNumberFormat="1"/>
    <xf numFmtId="0" fontId="0" fillId="0" borderId="0" xfId="0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164" fontId="11" fillId="8" borderId="12" xfId="0" applyNumberFormat="1" applyFont="1" applyFill="1" applyBorder="1" applyAlignment="1">
      <alignment horizontal="center"/>
    </xf>
    <xf numFmtId="164" fontId="11" fillId="8" borderId="13" xfId="0" applyNumberFormat="1" applyFont="1" applyFill="1" applyBorder="1" applyAlignment="1">
      <alignment horizontal="center"/>
    </xf>
    <xf numFmtId="164" fontId="11" fillId="8" borderId="14" xfId="0" applyNumberFormat="1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164" fontId="11" fillId="8" borderId="6" xfId="0" applyNumberFormat="1" applyFont="1" applyFill="1" applyBorder="1" applyAlignment="1">
      <alignment horizontal="center"/>
    </xf>
    <xf numFmtId="164" fontId="11" fillId="8" borderId="7" xfId="0" applyNumberFormat="1" applyFont="1" applyFill="1" applyBorder="1" applyAlignment="1">
      <alignment horizontal="center"/>
    </xf>
    <xf numFmtId="164" fontId="11" fillId="8" borderId="2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164" fontId="11" fillId="3" borderId="22" xfId="0" applyNumberFormat="1" applyFont="1" applyFill="1" applyBorder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2">
    <cellStyle name="Обычный" xfId="0" builtinId="0"/>
    <cellStyle name="Обычный 2 2" xfId="1" xr:uid="{2ED6E12A-FFEA-45CA-8BD5-BE983DCA7A63}"/>
  </cellStyles>
  <dxfs count="30"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257735</xdr:colOff>
      <xdr:row>23</xdr:row>
      <xdr:rowOff>112060</xdr:rowOff>
    </xdr:from>
    <xdr:to>
      <xdr:col>12</xdr:col>
      <xdr:colOff>112058</xdr:colOff>
      <xdr:row>26</xdr:row>
      <xdr:rowOff>179296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03DC4B-1E3C-C680-4FBA-C4458D578416}"/>
            </a:ext>
          </a:extLst>
        </xdr:cNvPr>
        <xdr:cNvSpPr txBox="1"/>
      </xdr:nvSpPr>
      <xdr:spPr>
        <a:xfrm>
          <a:off x="5109882" y="4493560"/>
          <a:ext cx="4191000" cy="638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rgbClr val="FF0000"/>
              </a:solidFill>
            </a:rPr>
            <a:t>Сводная таблица из Ингридинты-продукты...</a:t>
          </a:r>
          <a:r>
            <a:rPr lang="ru-RU" sz="1100" baseline="0">
              <a:solidFill>
                <a:srgbClr val="FF0000"/>
              </a:solidFill>
            </a:rPr>
            <a:t> хотел прикрутить чтоб брало с нее ингридиенты.  забил</a:t>
          </a:r>
          <a:endParaRPr lang="ru-RU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492498</xdr:colOff>
      <xdr:row>2</xdr:row>
      <xdr:rowOff>23532</xdr:rowOff>
    </xdr:from>
    <xdr:to>
      <xdr:col>15</xdr:col>
      <xdr:colOff>814667</xdr:colOff>
      <xdr:row>6</xdr:row>
      <xdr:rowOff>112059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53E88E-72B9-90A7-EA21-EA8ADAA08A5B}"/>
            </a:ext>
          </a:extLst>
        </xdr:cNvPr>
        <xdr:cNvSpPr txBox="1"/>
      </xdr:nvSpPr>
      <xdr:spPr>
        <a:xfrm>
          <a:off x="12964645" y="606238"/>
          <a:ext cx="4580404" cy="8505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rgbClr val="FF0000"/>
              </a:solidFill>
            </a:rPr>
            <a:t>Чтоб</a:t>
          </a:r>
          <a:r>
            <a:rPr lang="ru-RU" sz="1100" baseline="0">
              <a:solidFill>
                <a:srgbClr val="FF0000"/>
              </a:solidFill>
            </a:rPr>
            <a:t> не морочиться с формулами (можно было их копировать, протягивать на все последующие составы кокт..) при разном количестве ингредиентов.. сдеалть строчек под максимальный вариант.... чтоб не мазолило глаза после.... отфильтровать.. смотри скрин</a:t>
          </a:r>
          <a:endParaRPr lang="ru-RU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12</xdr:col>
      <xdr:colOff>291354</xdr:colOff>
      <xdr:row>6</xdr:row>
      <xdr:rowOff>190500</xdr:rowOff>
    </xdr:from>
    <xdr:to>
      <xdr:col>15</xdr:col>
      <xdr:colOff>744683</xdr:colOff>
      <xdr:row>29</xdr:row>
      <xdr:rowOff>175284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C8DFBE7-640D-1F7E-A850-8F8449F2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77763" y="1541318"/>
          <a:ext cx="4713602" cy="445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225136</xdr:colOff>
      <xdr:row>1</xdr:row>
      <xdr:rowOff>34637</xdr:rowOff>
    </xdr:from>
    <xdr:to>
      <xdr:col>33</xdr:col>
      <xdr:colOff>173182</xdr:colOff>
      <xdr:row>5</xdr:row>
      <xdr:rowOff>329045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6490BB-84ED-1E55-B6C5-010FD908FA03}"/>
            </a:ext>
          </a:extLst>
        </xdr:cNvPr>
        <xdr:cNvSpPr txBox="1"/>
      </xdr:nvSpPr>
      <xdr:spPr>
        <a:xfrm>
          <a:off x="10477500" y="242455"/>
          <a:ext cx="12070773" cy="24245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600">
              <a:solidFill>
                <a:srgbClr val="FF0000"/>
              </a:solidFill>
            </a:rPr>
            <a:t>Использовано условное форматирование- в зависимости от надписи сответствует установленному цвету заливки. (промежстрочье в выборе всплывающего списка "напитки"- бонус объединеных ячеек)))</a:t>
          </a:r>
        </a:p>
      </xdr:txBody>
    </xdr:sp>
    <xdr:clientData/>
  </xdr:twoCellAnchor>
  <xdr:twoCellAnchor editAs="oneCell">
    <xdr:from>
      <xdr:col>11</xdr:col>
      <xdr:colOff>277091</xdr:colOff>
      <xdr:row>5</xdr:row>
      <xdr:rowOff>571500</xdr:rowOff>
    </xdr:from>
    <xdr:to>
      <xdr:col>30</xdr:col>
      <xdr:colOff>115165</xdr:colOff>
      <xdr:row>16</xdr:row>
      <xdr:rowOff>258041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092048C-1759-DC29-5FB1-E5B476FE1A6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-1129"/>
        <a:stretch/>
      </xdr:blipFill>
      <xdr:spPr bwMode="auto">
        <a:xfrm>
          <a:off x="8797636" y="2909455"/>
          <a:ext cx="11874211" cy="6735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" refreshedDate="44862.849297800924" createdVersion="8" refreshedVersion="8" minRefreshableVersion="3" recordCount="162" xr:uid="{5EC9DF18-E3BD-46D0-A5BF-BCE3A3EE6AC1}">
  <cacheSource type="worksheet">
    <worksheetSource ref="A2:R234" sheet="Ингридинты-продукты"/>
  </cacheSource>
  <cacheFields count="18">
    <cacheField name="id" numFmtId="0">
      <sharedItems containsNonDate="0" containsString="0" containsBlank="1"/>
    </cacheField>
    <cacheField name="Штрихкод" numFmtId="0">
      <sharedItems containsNonDate="0" containsString="0" containsBlank="1"/>
    </cacheField>
    <cacheField name="Наименование" numFmtId="0">
      <sharedItems containsBlank="1" count="14">
        <s v="Rich  1 л "/>
        <s v="Добрый  1 л "/>
        <s v="Добрый  2 л "/>
        <m/>
        <s v="Сахарный сироп"/>
        <s v="Мандарин фреш"/>
        <s v="Лимон фреш"/>
        <s v="Алельсин фреш"/>
        <s v="Мандарин"/>
        <s v="Лимон"/>
        <s v="Алельсин"/>
        <s v="яйцо белок за 10   С0"/>
        <s v="яйцо целое за 10  С0"/>
        <s v="яйцо желток за 10 С0"/>
      </sharedItems>
    </cacheField>
    <cacheField name="Вкус" numFmtId="0">
      <sharedItems containsBlank="1"/>
    </cacheField>
    <cacheField name="Категория" numFmtId="0">
      <sharedItems containsBlank="1" count="19">
        <s v="Сок"/>
        <s v="Нектары"/>
        <s v="Абсент"/>
        <s v="Виски"/>
        <s v="Водка"/>
        <s v="Текила"/>
        <s v="Джин"/>
        <s v="Ром"/>
        <s v="Коньяк"/>
        <s v="Вино"/>
        <s v="Вино игристое"/>
        <s v="Вино иггристое"/>
        <s v="Пиво"/>
        <s v="Сироп "/>
        <s v="Сок фреш"/>
        <m/>
        <s v="фрукты"/>
        <s v="яйцо "/>
        <s v="яйцо"/>
      </sharedItems>
    </cacheField>
    <cacheField name="Производитель" numFmtId="0">
      <sharedItems containsBlank="1"/>
    </cacheField>
    <cacheField name="Страна _x000a_происхождения" numFmtId="0">
      <sharedItems containsBlank="1"/>
    </cacheField>
    <cacheField name="Описание" numFmtId="0">
      <sharedItems containsBlank="1"/>
    </cacheField>
    <cacheField name="Характеристики товара" numFmtId="0">
      <sharedItems containsNonDate="0" containsString="0" containsBlank="1"/>
    </cacheField>
    <cacheField name="Допы" numFmtId="0">
      <sharedItems containsNonDate="0" containsString="0" containsBlank="1"/>
    </cacheField>
    <cacheField name="Алк/без алк" numFmtId="0">
      <sharedItems containsBlank="1"/>
    </cacheField>
    <cacheField name="Мл/грммы" numFmtId="0">
      <sharedItems containsString="0" containsBlank="1" containsNumber="1" containsInteger="1" minValue="150" maxValue="2000" count="7">
        <n v="1000"/>
        <n v="2000"/>
        <m/>
        <n v="450"/>
        <n v="700"/>
        <n v="300"/>
        <n v="150"/>
      </sharedItems>
    </cacheField>
    <cacheField name="Цена" numFmtId="0">
      <sharedItems containsString="0" containsBlank="1" containsNumber="1" containsInteger="1" minValue="70" maxValue="110" count="5">
        <n v="100"/>
        <m/>
        <n v="70"/>
        <n v="90"/>
        <n v="110"/>
      </sharedItems>
    </cacheField>
    <cacheField name="Цена за мл" numFmtId="165">
      <sharedItems containsBlank="1" containsMixedTypes="1" containsNumber="1" minValue="0" maxValue="0.66666666666666663" count="12">
        <n v="0.1"/>
        <n v="0"/>
        <e v="#DIV/0!"/>
        <n v="7.0000000000000007E-2"/>
        <n v="0.2"/>
        <n v="0.15714285714285714"/>
        <n v="0.09"/>
        <n v="0.11"/>
        <n v="0.33333333333333331"/>
        <n v="0.22222222222222221"/>
        <n v="0.66666666666666663"/>
        <m/>
      </sharedItems>
    </cacheField>
    <cacheField name="Маржа %" numFmtId="0">
      <sharedItems containsString="0" containsBlank="1" containsNumber="1" minValue="0.5" maxValue="0.5"/>
    </cacheField>
    <cacheField name="маржа руб" numFmtId="165">
      <sharedItems containsBlank="1" containsMixedTypes="1" containsNumber="1" minValue="0" maxValue="0.33333333333333331"/>
    </cacheField>
    <cacheField name="Цена за мл с маржой" numFmtId="0">
      <sharedItems containsBlank="1" containsMixedTypes="1" containsNumber="1" minValue="0" maxValue="1"/>
    </cacheField>
    <cacheField name="Поставщик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m/>
    <m/>
    <x v="0"/>
    <s v="Апельсин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0"/>
    <s v="Грейпфрут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0"/>
    <s v="Яблоко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0"/>
    <s v="Вишиня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0"/>
    <s v="Апелсин - Манго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0"/>
    <s v="Ананас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0"/>
    <s v="Томат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0"/>
    <s v="Гранат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0"/>
    <s v="Мультифрукт"/>
    <x v="0"/>
    <s v="АО «Мултон»"/>
    <s v="Россия"/>
    <s v="премиум"/>
    <m/>
    <m/>
    <s v="Без алкоголя"/>
    <x v="0"/>
    <x v="0"/>
    <x v="0"/>
    <n v="0.5"/>
    <n v="0.05"/>
    <n v="0.15000000000000002"/>
    <s v="КиБ"/>
  </r>
  <r>
    <m/>
    <m/>
    <x v="1"/>
    <s v="Апельсин"/>
    <x v="0"/>
    <s v="АО «Мултон»"/>
    <s v="Россия"/>
    <s v="средний класс"/>
    <m/>
    <m/>
    <s v="Без алкоголя"/>
    <x v="0"/>
    <x v="1"/>
    <x v="1"/>
    <n v="0.5"/>
    <n v="0"/>
    <n v="0"/>
    <s v="КиБ"/>
  </r>
  <r>
    <m/>
    <m/>
    <x v="1"/>
    <m/>
    <x v="0"/>
    <s v="АО «Мултон»"/>
    <s v="Россия"/>
    <s v="средний класс"/>
    <m/>
    <m/>
    <s v="Без алкоголя"/>
    <x v="0"/>
    <x v="1"/>
    <x v="1"/>
    <n v="0.5"/>
    <n v="0"/>
    <n v="0"/>
    <s v="КиБ"/>
  </r>
  <r>
    <m/>
    <m/>
    <x v="1"/>
    <m/>
    <x v="0"/>
    <s v="АО «Мултон»"/>
    <s v="Россия"/>
    <s v="средний класс"/>
    <m/>
    <m/>
    <s v="Без алкоголя"/>
    <x v="0"/>
    <x v="1"/>
    <x v="1"/>
    <n v="0.5"/>
    <n v="0"/>
    <n v="0"/>
    <s v="КиБ"/>
  </r>
  <r>
    <m/>
    <m/>
    <x v="1"/>
    <m/>
    <x v="0"/>
    <s v="АО «Мултон»"/>
    <s v="Россия"/>
    <s v="средний класс"/>
    <m/>
    <m/>
    <s v="Без алкоголя"/>
    <x v="0"/>
    <x v="1"/>
    <x v="1"/>
    <n v="0.5"/>
    <n v="0"/>
    <n v="0"/>
    <s v="КиБ"/>
  </r>
  <r>
    <m/>
    <m/>
    <x v="1"/>
    <m/>
    <x v="0"/>
    <s v="АО «Мултон»"/>
    <s v="Россия"/>
    <s v="средний класс"/>
    <m/>
    <m/>
    <s v="Без алкоголя"/>
    <x v="0"/>
    <x v="1"/>
    <x v="1"/>
    <n v="0.5"/>
    <n v="0"/>
    <n v="0"/>
    <s v="КиБ"/>
  </r>
  <r>
    <m/>
    <m/>
    <x v="1"/>
    <m/>
    <x v="0"/>
    <s v="АО «Мултон»"/>
    <s v="Россия"/>
    <s v="средний класс"/>
    <m/>
    <m/>
    <s v="Без алкоголя"/>
    <x v="0"/>
    <x v="1"/>
    <x v="1"/>
    <n v="0.5"/>
    <n v="0"/>
    <n v="0"/>
    <s v="КиБ"/>
  </r>
  <r>
    <m/>
    <m/>
    <x v="1"/>
    <m/>
    <x v="0"/>
    <s v="АО «Мултон»"/>
    <s v="Россия"/>
    <s v="средний класс"/>
    <m/>
    <m/>
    <s v="Без алкоголя"/>
    <x v="0"/>
    <x v="1"/>
    <x v="1"/>
    <n v="0.5"/>
    <n v="0"/>
    <n v="0"/>
    <s v="КиБ"/>
  </r>
  <r>
    <m/>
    <m/>
    <x v="2"/>
    <s v="Апельсин"/>
    <x v="0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0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0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0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0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0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0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1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1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1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1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1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1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1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2"/>
    <m/>
    <x v="1"/>
    <s v="АО «Мултон»"/>
    <s v="Россия"/>
    <s v="средний класс"/>
    <m/>
    <m/>
    <s v="Без алкоголя"/>
    <x v="1"/>
    <x v="1"/>
    <x v="1"/>
    <n v="0.5"/>
    <n v="0"/>
    <n v="0"/>
    <s v="КиБ"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2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3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4"/>
    <m/>
    <m/>
    <m/>
    <m/>
    <m/>
    <m/>
    <x v="2"/>
    <x v="1"/>
    <x v="2"/>
    <n v="0.5"/>
    <e v="#DIV/0!"/>
    <e v="#DIV/0!"/>
    <m/>
  </r>
  <r>
    <m/>
    <m/>
    <x v="3"/>
    <m/>
    <x v="5"/>
    <m/>
    <m/>
    <m/>
    <m/>
    <m/>
    <m/>
    <x v="2"/>
    <x v="1"/>
    <x v="2"/>
    <n v="0.5"/>
    <e v="#DIV/0!"/>
    <e v="#DIV/0!"/>
    <m/>
  </r>
  <r>
    <m/>
    <m/>
    <x v="3"/>
    <m/>
    <x v="5"/>
    <m/>
    <m/>
    <m/>
    <m/>
    <m/>
    <m/>
    <x v="2"/>
    <x v="1"/>
    <x v="2"/>
    <n v="0.5"/>
    <e v="#DIV/0!"/>
    <e v="#DIV/0!"/>
    <m/>
  </r>
  <r>
    <m/>
    <m/>
    <x v="3"/>
    <m/>
    <x v="5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6"/>
    <m/>
    <m/>
    <m/>
    <m/>
    <m/>
    <m/>
    <x v="2"/>
    <x v="1"/>
    <x v="2"/>
    <n v="0.5"/>
    <e v="#DIV/0!"/>
    <e v="#DIV/0!"/>
    <m/>
  </r>
  <r>
    <m/>
    <m/>
    <x v="3"/>
    <m/>
    <x v="7"/>
    <m/>
    <m/>
    <m/>
    <m/>
    <m/>
    <m/>
    <x v="2"/>
    <x v="1"/>
    <x v="2"/>
    <n v="0.5"/>
    <e v="#DIV/0!"/>
    <e v="#DIV/0!"/>
    <m/>
  </r>
  <r>
    <m/>
    <m/>
    <x v="3"/>
    <m/>
    <x v="7"/>
    <m/>
    <m/>
    <m/>
    <m/>
    <m/>
    <m/>
    <x v="2"/>
    <x v="1"/>
    <x v="2"/>
    <n v="0.5"/>
    <e v="#DIV/0!"/>
    <e v="#DIV/0!"/>
    <m/>
  </r>
  <r>
    <m/>
    <m/>
    <x v="3"/>
    <m/>
    <x v="7"/>
    <m/>
    <m/>
    <m/>
    <m/>
    <m/>
    <m/>
    <x v="2"/>
    <x v="1"/>
    <x v="2"/>
    <n v="0.5"/>
    <e v="#DIV/0!"/>
    <e v="#DIV/0!"/>
    <m/>
  </r>
  <r>
    <m/>
    <m/>
    <x v="3"/>
    <m/>
    <x v="7"/>
    <m/>
    <m/>
    <m/>
    <m/>
    <m/>
    <m/>
    <x v="2"/>
    <x v="1"/>
    <x v="2"/>
    <n v="0.5"/>
    <e v="#DIV/0!"/>
    <e v="#DIV/0!"/>
    <m/>
  </r>
  <r>
    <m/>
    <m/>
    <x v="3"/>
    <m/>
    <x v="7"/>
    <m/>
    <m/>
    <m/>
    <m/>
    <m/>
    <m/>
    <x v="2"/>
    <x v="1"/>
    <x v="2"/>
    <n v="0.5"/>
    <e v="#DIV/0!"/>
    <e v="#DIV/0!"/>
    <m/>
  </r>
  <r>
    <m/>
    <m/>
    <x v="3"/>
    <m/>
    <x v="7"/>
    <m/>
    <m/>
    <m/>
    <m/>
    <m/>
    <m/>
    <x v="2"/>
    <x v="1"/>
    <x v="2"/>
    <n v="0.5"/>
    <e v="#DIV/0!"/>
    <e v="#DIV/0!"/>
    <m/>
  </r>
  <r>
    <m/>
    <m/>
    <x v="3"/>
    <m/>
    <x v="7"/>
    <m/>
    <m/>
    <m/>
    <m/>
    <m/>
    <m/>
    <x v="2"/>
    <x v="1"/>
    <x v="2"/>
    <n v="0.5"/>
    <e v="#DIV/0!"/>
    <e v="#DIV/0!"/>
    <m/>
  </r>
  <r>
    <m/>
    <m/>
    <x v="3"/>
    <m/>
    <x v="7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8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10"/>
    <m/>
    <m/>
    <m/>
    <m/>
    <m/>
    <m/>
    <x v="2"/>
    <x v="1"/>
    <x v="2"/>
    <n v="0.5"/>
    <e v="#DIV/0!"/>
    <e v="#DIV/0!"/>
    <m/>
  </r>
  <r>
    <m/>
    <m/>
    <x v="3"/>
    <m/>
    <x v="11"/>
    <m/>
    <m/>
    <m/>
    <m/>
    <m/>
    <m/>
    <x v="2"/>
    <x v="1"/>
    <x v="2"/>
    <n v="0.5"/>
    <e v="#DIV/0!"/>
    <e v="#DIV/0!"/>
    <m/>
  </r>
  <r>
    <m/>
    <m/>
    <x v="3"/>
    <m/>
    <x v="9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3"/>
    <m/>
    <x v="12"/>
    <m/>
    <m/>
    <m/>
    <m/>
    <m/>
    <m/>
    <x v="2"/>
    <x v="1"/>
    <x v="2"/>
    <n v="0.5"/>
    <e v="#DIV/0!"/>
    <e v="#DIV/0!"/>
    <m/>
  </r>
  <r>
    <m/>
    <m/>
    <x v="4"/>
    <m/>
    <x v="13"/>
    <m/>
    <m/>
    <m/>
    <m/>
    <m/>
    <m/>
    <x v="0"/>
    <x v="2"/>
    <x v="3"/>
    <n v="0.5"/>
    <n v="3.5000000000000003E-2"/>
    <n v="0.10500000000000001"/>
    <s v="дом"/>
  </r>
  <r>
    <m/>
    <m/>
    <x v="5"/>
    <m/>
    <x v="14"/>
    <m/>
    <m/>
    <m/>
    <m/>
    <m/>
    <m/>
    <x v="3"/>
    <x v="3"/>
    <x v="4"/>
    <n v="0.5"/>
    <n v="0.1"/>
    <n v="0.30000000000000004"/>
    <s v="дом"/>
  </r>
  <r>
    <m/>
    <m/>
    <x v="6"/>
    <m/>
    <x v="14"/>
    <m/>
    <m/>
    <m/>
    <m/>
    <m/>
    <m/>
    <x v="4"/>
    <x v="4"/>
    <x v="5"/>
    <n v="0.5"/>
    <n v="7.857142857142857E-2"/>
    <n v="0.23571428571428571"/>
    <s v="дом"/>
  </r>
  <r>
    <m/>
    <m/>
    <x v="7"/>
    <m/>
    <x v="14"/>
    <m/>
    <m/>
    <m/>
    <m/>
    <m/>
    <m/>
    <x v="2"/>
    <x v="1"/>
    <x v="2"/>
    <n v="0.5"/>
    <e v="#DIV/0!"/>
    <e v="#DIV/0!"/>
    <s v="дом"/>
  </r>
  <r>
    <m/>
    <m/>
    <x v="3"/>
    <m/>
    <x v="15"/>
    <m/>
    <m/>
    <m/>
    <m/>
    <m/>
    <m/>
    <x v="2"/>
    <x v="1"/>
    <x v="2"/>
    <n v="0.5"/>
    <e v="#DIV/0!"/>
    <e v="#DIV/0!"/>
    <m/>
  </r>
  <r>
    <m/>
    <m/>
    <x v="8"/>
    <m/>
    <x v="16"/>
    <m/>
    <m/>
    <m/>
    <m/>
    <m/>
    <m/>
    <x v="0"/>
    <x v="3"/>
    <x v="6"/>
    <n v="0.5"/>
    <n v="4.4999999999999998E-2"/>
    <n v="0.13500000000000001"/>
    <m/>
  </r>
  <r>
    <m/>
    <m/>
    <x v="9"/>
    <m/>
    <x v="16"/>
    <m/>
    <m/>
    <m/>
    <m/>
    <m/>
    <m/>
    <x v="0"/>
    <x v="4"/>
    <x v="7"/>
    <n v="0.5"/>
    <n v="5.5E-2"/>
    <n v="0.16500000000000001"/>
    <m/>
  </r>
  <r>
    <m/>
    <m/>
    <x v="10"/>
    <m/>
    <x v="16"/>
    <m/>
    <m/>
    <m/>
    <m/>
    <m/>
    <m/>
    <x v="0"/>
    <x v="1"/>
    <x v="1"/>
    <n v="0.5"/>
    <n v="0"/>
    <n v="0"/>
    <m/>
  </r>
  <r>
    <m/>
    <m/>
    <x v="11"/>
    <m/>
    <x v="17"/>
    <m/>
    <m/>
    <m/>
    <m/>
    <m/>
    <m/>
    <x v="5"/>
    <x v="0"/>
    <x v="8"/>
    <n v="0.5"/>
    <n v="0.16666666666666666"/>
    <n v="0.5"/>
    <s v="ярмарка"/>
  </r>
  <r>
    <m/>
    <m/>
    <x v="12"/>
    <m/>
    <x v="18"/>
    <m/>
    <m/>
    <m/>
    <m/>
    <m/>
    <m/>
    <x v="3"/>
    <x v="0"/>
    <x v="9"/>
    <n v="0.5"/>
    <n v="0.1111111111111111"/>
    <n v="0.33333333333333331"/>
    <s v="ярмарка"/>
  </r>
  <r>
    <m/>
    <m/>
    <x v="13"/>
    <m/>
    <x v="18"/>
    <m/>
    <m/>
    <m/>
    <m/>
    <m/>
    <m/>
    <x v="6"/>
    <x v="0"/>
    <x v="10"/>
    <n v="0.5"/>
    <n v="0.33333333333333331"/>
    <n v="1"/>
    <s v="ярмарка"/>
  </r>
  <r>
    <m/>
    <m/>
    <x v="3"/>
    <m/>
    <x v="15"/>
    <m/>
    <m/>
    <m/>
    <m/>
    <m/>
    <m/>
    <x v="2"/>
    <x v="1"/>
    <x v="1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281A69-99E6-49A3-9E57-834F442CC298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compact="0" compactData="0" gridDropZones="1" multipleFieldFilters="0">
  <location ref="A18:K48" firstHeaderRow="2" firstDataRow="2" firstDataCol="5"/>
  <pivotFields count="18">
    <pivotField compact="0" outline="0" showAll="0"/>
    <pivotField compact="0" outline="0" showAll="0"/>
    <pivotField axis="axisRow" compact="0" outline="0" showAll="0" defaultSubtotal="0">
      <items count="14">
        <item x="0"/>
        <item x="10"/>
        <item x="7"/>
        <item x="1"/>
        <item x="2"/>
        <item x="9"/>
        <item x="6"/>
        <item x="8"/>
        <item x="5"/>
        <item x="4"/>
        <item x="11"/>
        <item x="13"/>
        <item x="12"/>
        <item x="3"/>
      </items>
    </pivotField>
    <pivotField compact="0" outline="0" showAll="0"/>
    <pivotField axis="axisRow" compact="0" outline="0" showAll="0" defaultSubtotal="0">
      <items count="19">
        <item x="2"/>
        <item x="9"/>
        <item x="11"/>
        <item x="10"/>
        <item x="3"/>
        <item x="4"/>
        <item x="6"/>
        <item x="8"/>
        <item x="1"/>
        <item x="12"/>
        <item x="7"/>
        <item x="13"/>
        <item x="0"/>
        <item x="14"/>
        <item x="5"/>
        <item x="16"/>
        <item x="18"/>
        <item x="17"/>
        <item x="1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7">
        <item x="6"/>
        <item x="5"/>
        <item x="3"/>
        <item x="4"/>
        <item x="0"/>
        <item x="1"/>
        <item x="2"/>
      </items>
    </pivotField>
    <pivotField axis="axisRow" compact="0" outline="0" showAll="0" defaultSubtotal="0">
      <items count="5">
        <item x="2"/>
        <item x="3"/>
        <item x="0"/>
        <item x="4"/>
        <item x="1"/>
      </items>
    </pivotField>
    <pivotField axis="axisRow" compact="0" outline="0" showAll="0">
      <items count="13">
        <item x="1"/>
        <item x="3"/>
        <item x="6"/>
        <item x="0"/>
        <item x="7"/>
        <item x="5"/>
        <item x="4"/>
        <item x="9"/>
        <item x="8"/>
        <item x="10"/>
        <item x="2"/>
        <item x="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5">
    <field x="2"/>
    <field x="4"/>
    <field x="11"/>
    <field x="12"/>
    <field x="13"/>
  </rowFields>
  <rowItems count="29">
    <i>
      <x/>
      <x v="12"/>
      <x v="4"/>
      <x v="2"/>
      <x v="3"/>
    </i>
    <i>
      <x v="1"/>
      <x v="15"/>
      <x v="4"/>
      <x v="4"/>
      <x/>
    </i>
    <i>
      <x v="2"/>
      <x v="13"/>
      <x v="6"/>
      <x v="4"/>
      <x v="10"/>
    </i>
    <i>
      <x v="3"/>
      <x v="8"/>
      <x v="5"/>
      <x v="4"/>
      <x/>
    </i>
    <i r="1">
      <x v="12"/>
      <x v="4"/>
      <x v="4"/>
      <x/>
    </i>
    <i>
      <x v="4"/>
      <x v="8"/>
      <x v="5"/>
      <x v="4"/>
      <x/>
    </i>
    <i r="1">
      <x v="12"/>
      <x v="5"/>
      <x v="4"/>
      <x/>
    </i>
    <i>
      <x v="5"/>
      <x v="15"/>
      <x v="4"/>
      <x v="3"/>
      <x v="4"/>
    </i>
    <i>
      <x v="6"/>
      <x v="13"/>
      <x v="3"/>
      <x v="3"/>
      <x v="5"/>
    </i>
    <i>
      <x v="7"/>
      <x v="15"/>
      <x v="4"/>
      <x v="1"/>
      <x v="2"/>
    </i>
    <i>
      <x v="8"/>
      <x v="13"/>
      <x v="2"/>
      <x v="1"/>
      <x v="6"/>
    </i>
    <i>
      <x v="9"/>
      <x v="11"/>
      <x v="4"/>
      <x/>
      <x v="1"/>
    </i>
    <i>
      <x v="10"/>
      <x v="17"/>
      <x v="1"/>
      <x v="2"/>
      <x v="8"/>
    </i>
    <i>
      <x v="11"/>
      <x v="16"/>
      <x/>
      <x v="2"/>
      <x v="9"/>
    </i>
    <i>
      <x v="12"/>
      <x v="16"/>
      <x v="2"/>
      <x v="2"/>
      <x v="7"/>
    </i>
    <i>
      <x v="13"/>
      <x/>
      <x v="6"/>
      <x v="4"/>
      <x v="10"/>
    </i>
    <i r="1">
      <x v="1"/>
      <x v="6"/>
      <x v="4"/>
      <x v="10"/>
    </i>
    <i r="1">
      <x v="2"/>
      <x v="6"/>
      <x v="4"/>
      <x v="10"/>
    </i>
    <i r="1">
      <x v="3"/>
      <x v="6"/>
      <x v="4"/>
      <x v="10"/>
    </i>
    <i r="1">
      <x v="4"/>
      <x v="6"/>
      <x v="4"/>
      <x v="10"/>
    </i>
    <i r="1">
      <x v="5"/>
      <x v="6"/>
      <x v="4"/>
      <x v="10"/>
    </i>
    <i r="1">
      <x v="6"/>
      <x v="6"/>
      <x v="4"/>
      <x v="10"/>
    </i>
    <i r="1">
      <x v="7"/>
      <x v="6"/>
      <x v="4"/>
      <x v="10"/>
    </i>
    <i r="1">
      <x v="9"/>
      <x v="6"/>
      <x v="4"/>
      <x v="10"/>
    </i>
    <i r="1">
      <x v="10"/>
      <x v="6"/>
      <x v="4"/>
      <x v="10"/>
    </i>
    <i r="1">
      <x v="14"/>
      <x v="6"/>
      <x v="4"/>
      <x v="10"/>
    </i>
    <i r="1">
      <x v="18"/>
      <x v="6"/>
      <x v="4"/>
      <x v="10"/>
    </i>
    <i r="4">
      <x v="11"/>
    </i>
    <i t="grand">
      <x/>
    </i>
  </rowItems>
  <colItems count="1">
    <i/>
  </colItems>
  <formats count="27">
    <format dxfId="29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12"/>
          </reference>
          <reference field="11" count="1" selected="0">
            <x v="4"/>
          </reference>
          <reference field="12" count="1" selected="0">
            <x v="2"/>
          </reference>
          <reference field="13" count="1">
            <x v="3"/>
          </reference>
        </references>
      </pivotArea>
    </format>
    <format dxfId="28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15"/>
          </reference>
          <reference field="11" count="1" selected="0">
            <x v="4"/>
          </reference>
          <reference field="12" count="1" selected="0">
            <x v="4"/>
          </reference>
          <reference field="13" count="1">
            <x v="0"/>
          </reference>
        </references>
      </pivotArea>
    </format>
    <format dxfId="27">
      <pivotArea dataOnly="0" labelOnly="1" outline="0" fieldPosition="0">
        <references count="5">
          <reference field="2" count="1" selected="0">
            <x v="2"/>
          </reference>
          <reference field="4" count="1" selected="0">
            <x v="13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26">
      <pivotArea dataOnly="0" labelOnly="1" outline="0" fieldPosition="0">
        <references count="5">
          <reference field="2" count="1" selected="0">
            <x v="3"/>
          </reference>
          <reference field="4" count="1" selected="0">
            <x v="8"/>
          </reference>
          <reference field="11" count="1" selected="0">
            <x v="5"/>
          </reference>
          <reference field="12" count="1" selected="0">
            <x v="4"/>
          </reference>
          <reference field="13" count="1">
            <x v="0"/>
          </reference>
        </references>
      </pivotArea>
    </format>
    <format dxfId="25">
      <pivotArea dataOnly="0" labelOnly="1" outline="0" fieldPosition="0">
        <references count="5">
          <reference field="2" count="1" selected="0">
            <x v="3"/>
          </reference>
          <reference field="4" count="1" selected="0">
            <x v="12"/>
          </reference>
          <reference field="11" count="1" selected="0">
            <x v="4"/>
          </reference>
          <reference field="12" count="1" selected="0">
            <x v="4"/>
          </reference>
          <reference field="13" count="1">
            <x v="0"/>
          </reference>
        </references>
      </pivotArea>
    </format>
    <format dxfId="24">
      <pivotArea dataOnly="0" labelOnly="1" outline="0" fieldPosition="0">
        <references count="5">
          <reference field="2" count="1" selected="0">
            <x v="4"/>
          </reference>
          <reference field="4" count="1" selected="0">
            <x v="8"/>
          </reference>
          <reference field="11" count="1" selected="0">
            <x v="5"/>
          </reference>
          <reference field="12" count="1" selected="0">
            <x v="4"/>
          </reference>
          <reference field="13" count="1">
            <x v="0"/>
          </reference>
        </references>
      </pivotArea>
    </format>
    <format dxfId="23">
      <pivotArea dataOnly="0" labelOnly="1" outline="0" fieldPosition="0">
        <references count="5">
          <reference field="2" count="1" selected="0">
            <x v="4"/>
          </reference>
          <reference field="4" count="1" selected="0">
            <x v="12"/>
          </reference>
          <reference field="11" count="1" selected="0">
            <x v="5"/>
          </reference>
          <reference field="12" count="1" selected="0">
            <x v="4"/>
          </reference>
          <reference field="13" count="1">
            <x v="0"/>
          </reference>
        </references>
      </pivotArea>
    </format>
    <format dxfId="22">
      <pivotArea dataOnly="0" labelOnly="1" outline="0" fieldPosition="0">
        <references count="5">
          <reference field="2" count="1" selected="0">
            <x v="5"/>
          </reference>
          <reference field="4" count="1" selected="0">
            <x v="15"/>
          </reference>
          <reference field="11" count="1" selected="0">
            <x v="4"/>
          </reference>
          <reference field="12" count="1" selected="0">
            <x v="3"/>
          </reference>
          <reference field="13" count="1">
            <x v="4"/>
          </reference>
        </references>
      </pivotArea>
    </format>
    <format dxfId="21">
      <pivotArea dataOnly="0" labelOnly="1" outline="0" fieldPosition="0">
        <references count="5">
          <reference field="2" count="1" selected="0">
            <x v="6"/>
          </reference>
          <reference field="4" count="1" selected="0">
            <x v="13"/>
          </reference>
          <reference field="11" count="1" selected="0">
            <x v="3"/>
          </reference>
          <reference field="12" count="1" selected="0">
            <x v="3"/>
          </reference>
          <reference field="13" count="1">
            <x v="5"/>
          </reference>
        </references>
      </pivotArea>
    </format>
    <format dxfId="20">
      <pivotArea dataOnly="0" labelOnly="1" outline="0" fieldPosition="0">
        <references count="5">
          <reference field="2" count="1" selected="0">
            <x v="7"/>
          </reference>
          <reference field="4" count="1" selected="0">
            <x v="15"/>
          </reference>
          <reference field="11" count="1" selected="0">
            <x v="4"/>
          </reference>
          <reference field="12" count="1" selected="0">
            <x v="1"/>
          </reference>
          <reference field="13" count="1">
            <x v="2"/>
          </reference>
        </references>
      </pivotArea>
    </format>
    <format dxfId="19">
      <pivotArea dataOnly="0" labelOnly="1" outline="0" fieldPosition="0">
        <references count="5">
          <reference field="2" count="1" selected="0">
            <x v="8"/>
          </reference>
          <reference field="4" count="1" selected="0">
            <x v="13"/>
          </reference>
          <reference field="11" count="1" selected="0">
            <x v="2"/>
          </reference>
          <reference field="12" count="1" selected="0">
            <x v="1"/>
          </reference>
          <reference field="13" count="1">
            <x v="6"/>
          </reference>
        </references>
      </pivotArea>
    </format>
    <format dxfId="18">
      <pivotArea dataOnly="0" labelOnly="1" outline="0" fieldPosition="0">
        <references count="5">
          <reference field="2" count="1" selected="0">
            <x v="9"/>
          </reference>
          <reference field="4" count="1" selected="0">
            <x v="11"/>
          </reference>
          <reference field="11" count="1" selected="0">
            <x v="4"/>
          </reference>
          <reference field="12" count="1" selected="0">
            <x v="0"/>
          </reference>
          <reference field="13" count="1">
            <x v="1"/>
          </reference>
        </references>
      </pivotArea>
    </format>
    <format dxfId="17">
      <pivotArea dataOnly="0" labelOnly="1" outline="0" fieldPosition="0">
        <references count="5">
          <reference field="2" count="1" selected="0">
            <x v="10"/>
          </reference>
          <reference field="4" count="1" selected="0">
            <x v="17"/>
          </reference>
          <reference field="11" count="1" selected="0">
            <x v="1"/>
          </reference>
          <reference field="12" count="1" selected="0">
            <x v="2"/>
          </reference>
          <reference field="13" count="1">
            <x v="8"/>
          </reference>
        </references>
      </pivotArea>
    </format>
    <format dxfId="16">
      <pivotArea dataOnly="0" labelOnly="1" outline="0" fieldPosition="0">
        <references count="5">
          <reference field="2" count="1" selected="0">
            <x v="11"/>
          </reference>
          <reference field="4" count="1" selected="0">
            <x v="16"/>
          </reference>
          <reference field="11" count="1" selected="0">
            <x v="0"/>
          </reference>
          <reference field="12" count="1" selected="0">
            <x v="2"/>
          </reference>
          <reference field="13" count="1">
            <x v="9"/>
          </reference>
        </references>
      </pivotArea>
    </format>
    <format dxfId="15">
      <pivotArea dataOnly="0" labelOnly="1" outline="0" fieldPosition="0">
        <references count="5">
          <reference field="2" count="1" selected="0">
            <x v="12"/>
          </reference>
          <reference field="4" count="1" selected="0">
            <x v="16"/>
          </reference>
          <reference field="11" count="1" selected="0">
            <x v="2"/>
          </reference>
          <reference field="12" count="1" selected="0">
            <x v="2"/>
          </reference>
          <reference field="13" count="1">
            <x v="7"/>
          </reference>
        </references>
      </pivotArea>
    </format>
    <format dxfId="14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0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13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1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12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2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11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3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10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4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9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5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8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6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7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7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6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9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5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10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4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14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  <format dxfId="3">
      <pivotArea dataOnly="0" labelOnly="1" outline="0" fieldPosition="0">
        <references count="5">
          <reference field="2" count="1" selected="0">
            <x v="13"/>
          </reference>
          <reference field="4" count="1" selected="0">
            <x v="18"/>
          </reference>
          <reference field="11" count="1" selected="0">
            <x v="6"/>
          </reference>
          <reference field="12" count="1" selected="0">
            <x v="4"/>
          </reference>
          <reference field="13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75"/>
  <sheetViews>
    <sheetView zoomScale="85" zoomScaleNormal="85" workbookViewId="0">
      <selection activeCell="P25" sqref="P25"/>
    </sheetView>
  </sheetViews>
  <sheetFormatPr defaultRowHeight="15"/>
  <cols>
    <col min="1" max="1" width="22.140625" bestFit="1" customWidth="1"/>
    <col min="2" max="2" width="15" bestFit="1" customWidth="1"/>
    <col min="3" max="3" width="13.7109375" bestFit="1" customWidth="1"/>
    <col min="4" max="4" width="8" bestFit="1" customWidth="1"/>
    <col min="5" max="5" width="13.7109375" style="1" bestFit="1" customWidth="1"/>
    <col min="6" max="6" width="10.5703125" style="1" bestFit="1" customWidth="1"/>
  </cols>
  <sheetData>
    <row r="1" spans="1:7">
      <c r="A1" s="94" t="s">
        <v>0</v>
      </c>
      <c r="B1" s="94"/>
      <c r="C1" s="94"/>
      <c r="D1" s="94"/>
      <c r="E1" s="94"/>
      <c r="F1" s="94"/>
      <c r="G1" s="94"/>
    </row>
    <row r="2" spans="1:7">
      <c r="A2" t="s">
        <v>44</v>
      </c>
      <c r="B2" t="s">
        <v>1</v>
      </c>
      <c r="C2" s="2" t="s">
        <v>42</v>
      </c>
      <c r="D2" t="s">
        <v>43</v>
      </c>
      <c r="E2" s="5" t="s">
        <v>2</v>
      </c>
      <c r="F2" s="4" t="s">
        <v>5</v>
      </c>
    </row>
    <row r="3" spans="1:7">
      <c r="A3" t="s">
        <v>4</v>
      </c>
      <c r="B3" t="s">
        <v>3</v>
      </c>
      <c r="C3" s="7">
        <v>500</v>
      </c>
      <c r="D3" t="s">
        <v>9</v>
      </c>
      <c r="E3" s="6">
        <v>875</v>
      </c>
      <c r="F3" s="3">
        <f t="shared" ref="F3:F13" si="0">E3/C3</f>
        <v>1.75</v>
      </c>
    </row>
    <row r="4" spans="1:7">
      <c r="A4" t="s">
        <v>7</v>
      </c>
      <c r="B4" t="s">
        <v>6</v>
      </c>
      <c r="C4" s="7">
        <v>1000</v>
      </c>
      <c r="D4" t="s">
        <v>8</v>
      </c>
      <c r="E4" s="6">
        <v>189</v>
      </c>
      <c r="F4" s="3">
        <f t="shared" si="0"/>
        <v>0.189</v>
      </c>
    </row>
    <row r="5" spans="1:7">
      <c r="A5" t="s">
        <v>17</v>
      </c>
      <c r="B5" t="s">
        <v>16</v>
      </c>
      <c r="C5" s="7">
        <v>500</v>
      </c>
      <c r="D5" t="s">
        <v>18</v>
      </c>
      <c r="E5" s="6">
        <v>279</v>
      </c>
      <c r="F5" s="3">
        <f t="shared" si="0"/>
        <v>0.55800000000000005</v>
      </c>
    </row>
    <row r="6" spans="1:7">
      <c r="A6" t="s">
        <v>34</v>
      </c>
      <c r="B6" t="s">
        <v>31</v>
      </c>
      <c r="C6" s="7">
        <v>700</v>
      </c>
      <c r="D6" t="s">
        <v>35</v>
      </c>
      <c r="E6" s="6">
        <v>110</v>
      </c>
      <c r="F6" s="3">
        <f t="shared" si="0"/>
        <v>0.15714285714285714</v>
      </c>
    </row>
    <row r="7" spans="1:7">
      <c r="A7" t="s">
        <v>32</v>
      </c>
      <c r="B7" t="s">
        <v>31</v>
      </c>
      <c r="C7" s="7">
        <v>450</v>
      </c>
      <c r="D7" t="s">
        <v>33</v>
      </c>
      <c r="E7" s="6">
        <v>90</v>
      </c>
      <c r="F7" s="3">
        <f t="shared" si="0"/>
        <v>0.2</v>
      </c>
    </row>
    <row r="8" spans="1:7">
      <c r="A8" t="s">
        <v>21</v>
      </c>
      <c r="B8" t="s">
        <v>19</v>
      </c>
      <c r="C8" s="7">
        <v>1000</v>
      </c>
      <c r="D8" t="s">
        <v>20</v>
      </c>
      <c r="E8" s="6">
        <v>70</v>
      </c>
      <c r="F8" s="3">
        <f t="shared" si="0"/>
        <v>7.0000000000000007E-2</v>
      </c>
    </row>
    <row r="9" spans="1:7">
      <c r="A9" t="s">
        <v>67</v>
      </c>
      <c r="B9" t="s">
        <v>25</v>
      </c>
      <c r="C9" s="7">
        <v>1000</v>
      </c>
      <c r="D9" t="s">
        <v>24</v>
      </c>
      <c r="E9" s="6">
        <v>90</v>
      </c>
      <c r="F9" s="3">
        <f t="shared" si="0"/>
        <v>0.09</v>
      </c>
    </row>
    <row r="10" spans="1:7">
      <c r="A10" t="s">
        <v>66</v>
      </c>
      <c r="B10" t="s">
        <v>25</v>
      </c>
      <c r="C10" s="7">
        <v>1000</v>
      </c>
      <c r="D10" t="s">
        <v>24</v>
      </c>
      <c r="E10" s="6">
        <v>90</v>
      </c>
      <c r="F10" s="3">
        <f t="shared" si="0"/>
        <v>0.09</v>
      </c>
    </row>
    <row r="11" spans="1:7">
      <c r="A11" t="s">
        <v>39</v>
      </c>
      <c r="B11" t="s">
        <v>38</v>
      </c>
      <c r="C11" s="7">
        <v>300</v>
      </c>
      <c r="E11" s="6">
        <v>90</v>
      </c>
      <c r="F11" s="3">
        <f t="shared" si="0"/>
        <v>0.3</v>
      </c>
    </row>
    <row r="12" spans="1:7">
      <c r="A12" t="s">
        <v>41</v>
      </c>
      <c r="B12" t="s">
        <v>37</v>
      </c>
      <c r="C12" s="7">
        <v>150</v>
      </c>
      <c r="E12" s="6">
        <v>90</v>
      </c>
      <c r="F12" s="3">
        <f t="shared" si="0"/>
        <v>0.6</v>
      </c>
    </row>
    <row r="13" spans="1:7">
      <c r="A13" t="s">
        <v>40</v>
      </c>
      <c r="B13" t="s">
        <v>37</v>
      </c>
      <c r="C13" s="7">
        <v>450</v>
      </c>
      <c r="E13" s="6">
        <v>90</v>
      </c>
      <c r="F13" s="3">
        <f t="shared" si="0"/>
        <v>0.2</v>
      </c>
    </row>
    <row r="18" spans="1:6">
      <c r="E18"/>
      <c r="F18"/>
    </row>
    <row r="19" spans="1:6">
      <c r="A19" s="92" t="s">
        <v>126</v>
      </c>
      <c r="B19" s="92" t="s">
        <v>96</v>
      </c>
      <c r="C19" s="92" t="s">
        <v>120</v>
      </c>
      <c r="D19" s="92" t="s">
        <v>93</v>
      </c>
      <c r="E19" s="92" t="s">
        <v>5</v>
      </c>
      <c r="F19"/>
    </row>
    <row r="20" spans="1:6">
      <c r="A20" t="s">
        <v>78</v>
      </c>
      <c r="B20" t="s">
        <v>70</v>
      </c>
      <c r="C20">
        <v>1000</v>
      </c>
      <c r="D20">
        <v>100</v>
      </c>
      <c r="E20" s="93">
        <v>0.1</v>
      </c>
      <c r="F20"/>
    </row>
    <row r="21" spans="1:6">
      <c r="A21" t="s">
        <v>104</v>
      </c>
      <c r="B21" t="s">
        <v>105</v>
      </c>
      <c r="C21">
        <v>1000</v>
      </c>
      <c r="D21" t="s">
        <v>132</v>
      </c>
      <c r="E21" s="93">
        <v>0</v>
      </c>
      <c r="F21"/>
    </row>
    <row r="22" spans="1:6">
      <c r="A22" t="s">
        <v>109</v>
      </c>
      <c r="B22" t="s">
        <v>106</v>
      </c>
      <c r="C22" t="s">
        <v>132</v>
      </c>
      <c r="D22" t="s">
        <v>132</v>
      </c>
      <c r="E22" s="93" t="s">
        <v>133</v>
      </c>
      <c r="F22"/>
    </row>
    <row r="23" spans="1:6">
      <c r="A23" t="s">
        <v>79</v>
      </c>
      <c r="B23" t="s">
        <v>81</v>
      </c>
      <c r="C23">
        <v>2000</v>
      </c>
      <c r="D23" t="s">
        <v>132</v>
      </c>
      <c r="E23" s="93">
        <v>0</v>
      </c>
      <c r="F23"/>
    </row>
    <row r="24" spans="1:6">
      <c r="B24" t="s">
        <v>70</v>
      </c>
      <c r="C24">
        <v>1000</v>
      </c>
      <c r="D24" t="s">
        <v>132</v>
      </c>
      <c r="E24" s="93">
        <v>0</v>
      </c>
      <c r="F24"/>
    </row>
    <row r="25" spans="1:6">
      <c r="A25" t="s">
        <v>80</v>
      </c>
      <c r="B25" t="s">
        <v>81</v>
      </c>
      <c r="C25">
        <v>2000</v>
      </c>
      <c r="D25" t="s">
        <v>132</v>
      </c>
      <c r="E25" s="93">
        <v>0</v>
      </c>
      <c r="F25"/>
    </row>
    <row r="26" spans="1:6">
      <c r="B26" t="s">
        <v>70</v>
      </c>
      <c r="C26">
        <v>2000</v>
      </c>
      <c r="D26" t="s">
        <v>132</v>
      </c>
      <c r="E26" s="93">
        <v>0</v>
      </c>
      <c r="F26"/>
    </row>
    <row r="27" spans="1:6">
      <c r="A27" t="s">
        <v>102</v>
      </c>
      <c r="B27" t="s">
        <v>105</v>
      </c>
      <c r="C27">
        <v>1000</v>
      </c>
      <c r="D27">
        <v>110</v>
      </c>
      <c r="E27" s="93">
        <v>0.11</v>
      </c>
      <c r="F27"/>
    </row>
    <row r="28" spans="1:6">
      <c r="A28" t="s">
        <v>108</v>
      </c>
      <c r="B28" t="s">
        <v>106</v>
      </c>
      <c r="C28">
        <v>700</v>
      </c>
      <c r="D28">
        <v>110</v>
      </c>
      <c r="E28" s="93">
        <v>0.15714285714285714</v>
      </c>
      <c r="F28"/>
    </row>
    <row r="29" spans="1:6">
      <c r="A29" t="s">
        <v>101</v>
      </c>
      <c r="B29" t="s">
        <v>105</v>
      </c>
      <c r="C29">
        <v>1000</v>
      </c>
      <c r="D29">
        <v>90</v>
      </c>
      <c r="E29" s="93">
        <v>0.09</v>
      </c>
      <c r="F29"/>
    </row>
    <row r="30" spans="1:6">
      <c r="A30" t="s">
        <v>107</v>
      </c>
      <c r="B30" t="s">
        <v>106</v>
      </c>
      <c r="C30">
        <v>450</v>
      </c>
      <c r="D30">
        <v>90</v>
      </c>
      <c r="E30" s="93">
        <v>0.2</v>
      </c>
      <c r="F30"/>
    </row>
    <row r="31" spans="1:6">
      <c r="A31" t="s">
        <v>103</v>
      </c>
      <c r="B31" t="s">
        <v>123</v>
      </c>
      <c r="C31">
        <v>1000</v>
      </c>
      <c r="D31">
        <v>70</v>
      </c>
      <c r="E31" s="93">
        <v>7.0000000000000007E-2</v>
      </c>
      <c r="F31"/>
    </row>
    <row r="32" spans="1:6">
      <c r="A32" t="s">
        <v>39</v>
      </c>
      <c r="B32" t="s">
        <v>38</v>
      </c>
      <c r="C32">
        <v>300</v>
      </c>
      <c r="D32">
        <v>100</v>
      </c>
      <c r="E32" s="93">
        <v>0.33333333333333331</v>
      </c>
      <c r="F32"/>
    </row>
    <row r="33" spans="1:6">
      <c r="A33" t="s">
        <v>41</v>
      </c>
      <c r="B33" t="s">
        <v>37</v>
      </c>
      <c r="C33">
        <v>150</v>
      </c>
      <c r="D33">
        <v>100</v>
      </c>
      <c r="E33" s="93">
        <v>0.66666666666666663</v>
      </c>
      <c r="F33"/>
    </row>
    <row r="34" spans="1:6">
      <c r="A34" t="s">
        <v>40</v>
      </c>
      <c r="B34" t="s">
        <v>37</v>
      </c>
      <c r="C34">
        <v>450</v>
      </c>
      <c r="D34">
        <v>100</v>
      </c>
      <c r="E34" s="93">
        <v>0.22222222222222221</v>
      </c>
      <c r="F34"/>
    </row>
    <row r="35" spans="1:6">
      <c r="A35" t="s">
        <v>132</v>
      </c>
      <c r="B35" t="s">
        <v>87</v>
      </c>
      <c r="C35" t="s">
        <v>132</v>
      </c>
      <c r="D35" t="s">
        <v>132</v>
      </c>
      <c r="E35" s="93" t="s">
        <v>133</v>
      </c>
      <c r="F35"/>
    </row>
    <row r="36" spans="1:6">
      <c r="B36" t="s">
        <v>92</v>
      </c>
      <c r="C36" t="s">
        <v>132</v>
      </c>
      <c r="D36" t="s">
        <v>132</v>
      </c>
      <c r="E36" s="93" t="s">
        <v>133</v>
      </c>
      <c r="F36"/>
    </row>
    <row r="37" spans="1:6">
      <c r="B37" t="s">
        <v>111</v>
      </c>
      <c r="C37" t="s">
        <v>132</v>
      </c>
      <c r="D37" t="s">
        <v>132</v>
      </c>
      <c r="E37" s="93" t="s">
        <v>133</v>
      </c>
      <c r="F37"/>
    </row>
    <row r="38" spans="1:6">
      <c r="B38" t="s">
        <v>110</v>
      </c>
      <c r="C38" t="s">
        <v>132</v>
      </c>
      <c r="D38" t="s">
        <v>132</v>
      </c>
      <c r="E38" s="93" t="s">
        <v>133</v>
      </c>
      <c r="F38"/>
    </row>
    <row r="39" spans="1:6">
      <c r="B39" t="s">
        <v>88</v>
      </c>
      <c r="C39" t="s">
        <v>132</v>
      </c>
      <c r="D39" t="s">
        <v>132</v>
      </c>
      <c r="E39" s="93" t="s">
        <v>133</v>
      </c>
      <c r="F39"/>
    </row>
    <row r="40" spans="1:6">
      <c r="B40" t="s">
        <v>85</v>
      </c>
      <c r="C40" t="s">
        <v>132</v>
      </c>
      <c r="D40" t="s">
        <v>132</v>
      </c>
      <c r="E40" s="93" t="s">
        <v>133</v>
      </c>
      <c r="F40"/>
    </row>
    <row r="41" spans="1:6">
      <c r="B41" t="s">
        <v>89</v>
      </c>
      <c r="C41" t="s">
        <v>132</v>
      </c>
      <c r="D41" t="s">
        <v>132</v>
      </c>
      <c r="E41" s="93" t="s">
        <v>133</v>
      </c>
      <c r="F41"/>
    </row>
    <row r="42" spans="1:6">
      <c r="B42" t="s">
        <v>86</v>
      </c>
      <c r="C42" t="s">
        <v>132</v>
      </c>
      <c r="D42" t="s">
        <v>132</v>
      </c>
      <c r="E42" s="93" t="s">
        <v>133</v>
      </c>
      <c r="F42"/>
    </row>
    <row r="43" spans="1:6">
      <c r="B43" t="s">
        <v>100</v>
      </c>
      <c r="C43" t="s">
        <v>132</v>
      </c>
      <c r="D43" t="s">
        <v>132</v>
      </c>
      <c r="E43" s="93" t="s">
        <v>133</v>
      </c>
      <c r="F43"/>
    </row>
    <row r="44" spans="1:6">
      <c r="B44" t="s">
        <v>90</v>
      </c>
      <c r="C44" t="s">
        <v>132</v>
      </c>
      <c r="D44" t="s">
        <v>132</v>
      </c>
      <c r="E44" s="93" t="s">
        <v>133</v>
      </c>
      <c r="F44"/>
    </row>
    <row r="45" spans="1:6">
      <c r="B45" t="s">
        <v>91</v>
      </c>
      <c r="C45" t="s">
        <v>132</v>
      </c>
      <c r="D45" t="s">
        <v>132</v>
      </c>
      <c r="E45" s="93" t="s">
        <v>133</v>
      </c>
      <c r="F45"/>
    </row>
    <row r="46" spans="1:6">
      <c r="B46" t="s">
        <v>132</v>
      </c>
      <c r="C46" t="s">
        <v>132</v>
      </c>
      <c r="D46" t="s">
        <v>132</v>
      </c>
      <c r="E46" s="93" t="s">
        <v>133</v>
      </c>
      <c r="F46"/>
    </row>
    <row r="47" spans="1:6">
      <c r="E47" t="s">
        <v>132</v>
      </c>
      <c r="F47"/>
    </row>
    <row r="48" spans="1:6">
      <c r="A48" t="s">
        <v>52</v>
      </c>
      <c r="E48"/>
      <c r="F48"/>
    </row>
    <row r="49" spans="5:6">
      <c r="E49"/>
      <c r="F49"/>
    </row>
    <row r="50" spans="5:6">
      <c r="E50"/>
      <c r="F50"/>
    </row>
    <row r="51" spans="5:6">
      <c r="E51"/>
      <c r="F51"/>
    </row>
    <row r="52" spans="5:6">
      <c r="E52"/>
      <c r="F52"/>
    </row>
    <row r="53" spans="5:6">
      <c r="E53"/>
      <c r="F53"/>
    </row>
    <row r="54" spans="5:6">
      <c r="E54"/>
      <c r="F54"/>
    </row>
    <row r="55" spans="5:6">
      <c r="E55"/>
      <c r="F55"/>
    </row>
    <row r="56" spans="5:6">
      <c r="E56"/>
      <c r="F56"/>
    </row>
    <row r="57" spans="5:6">
      <c r="E57"/>
      <c r="F57"/>
    </row>
    <row r="58" spans="5:6">
      <c r="E58"/>
      <c r="F58"/>
    </row>
    <row r="59" spans="5:6">
      <c r="E59"/>
      <c r="F59"/>
    </row>
    <row r="60" spans="5:6">
      <c r="E60"/>
      <c r="F60"/>
    </row>
    <row r="61" spans="5:6">
      <c r="E61"/>
      <c r="F61"/>
    </row>
    <row r="62" spans="5:6">
      <c r="E62"/>
      <c r="F62"/>
    </row>
    <row r="63" spans="5:6">
      <c r="E63"/>
      <c r="F63"/>
    </row>
    <row r="64" spans="5:6">
      <c r="E64"/>
      <c r="F64"/>
    </row>
    <row r="65" spans="5:6">
      <c r="E65"/>
      <c r="F65"/>
    </row>
    <row r="66" spans="5:6">
      <c r="E66"/>
      <c r="F66"/>
    </row>
    <row r="67" spans="5:6">
      <c r="E67"/>
      <c r="F67"/>
    </row>
    <row r="68" spans="5:6">
      <c r="E68"/>
      <c r="F68"/>
    </row>
    <row r="69" spans="5:6">
      <c r="E69"/>
      <c r="F69"/>
    </row>
    <row r="70" spans="5:6">
      <c r="E70"/>
      <c r="F70"/>
    </row>
    <row r="71" spans="5:6">
      <c r="E71"/>
      <c r="F71"/>
    </row>
    <row r="72" spans="5:6">
      <c r="E72"/>
      <c r="F72"/>
    </row>
    <row r="73" spans="5:6">
      <c r="E73"/>
      <c r="F73"/>
    </row>
    <row r="74" spans="5:6">
      <c r="E74"/>
      <c r="F74"/>
    </row>
    <row r="75" spans="5:6">
      <c r="E75"/>
      <c r="F75"/>
    </row>
  </sheetData>
  <sortState xmlns:xlrd2="http://schemas.microsoft.com/office/spreadsheetml/2017/richdata2" ref="A3:F13">
    <sortCondition ref="A2:A13"/>
  </sortState>
  <mergeCells count="1">
    <mergeCell ref="A1:G1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AAC5-9F21-42C5-8C2C-9CE52FF842C5}">
  <sheetPr codeName="Лист2"/>
  <dimension ref="A1:R163"/>
  <sheetViews>
    <sheetView zoomScale="70" zoomScaleNormal="70" workbookViewId="0">
      <selection activeCell="T20" sqref="T20"/>
    </sheetView>
  </sheetViews>
  <sheetFormatPr defaultColWidth="8.85546875" defaultRowHeight="15"/>
  <cols>
    <col min="1" max="1" width="3.42578125" style="32" bestFit="1" customWidth="1"/>
    <col min="2" max="2" width="10" style="32" bestFit="1" customWidth="1"/>
    <col min="3" max="3" width="20.140625" style="32" bestFit="1" customWidth="1"/>
    <col min="4" max="4" width="16.28515625" style="32" bestFit="1" customWidth="1"/>
    <col min="5" max="5" width="15" style="32" bestFit="1" customWidth="1"/>
    <col min="6" max="6" width="13.5703125" style="32" bestFit="1" customWidth="1"/>
    <col min="7" max="7" width="11" style="32" bestFit="1" customWidth="1"/>
    <col min="8" max="8" width="14.140625" style="32" bestFit="1" customWidth="1"/>
    <col min="9" max="9" width="10.5703125" style="32" bestFit="1" customWidth="1"/>
    <col min="10" max="10" width="6.7109375" style="32" bestFit="1" customWidth="1"/>
    <col min="11" max="11" width="13" style="32" bestFit="1" customWidth="1"/>
    <col min="12" max="12" width="11.42578125" style="32" bestFit="1" customWidth="1"/>
    <col min="13" max="13" width="9.28515625" style="43" bestFit="1" customWidth="1"/>
    <col min="14" max="14" width="12.42578125" style="33" bestFit="1" customWidth="1"/>
    <col min="15" max="15" width="8.140625" style="51" bestFit="1" customWidth="1"/>
    <col min="16" max="16" width="10.140625" style="51" bestFit="1" customWidth="1"/>
    <col min="17" max="17" width="23" style="48" bestFit="1" customWidth="1"/>
    <col min="18" max="18" width="12.140625" style="32" bestFit="1" customWidth="1"/>
    <col min="19" max="16384" width="8.85546875" style="32"/>
  </cols>
  <sheetData>
    <row r="1" spans="1:18" ht="15.75" thickBot="1">
      <c r="M1" s="32"/>
      <c r="N1" s="32"/>
      <c r="O1" s="32"/>
      <c r="P1" s="32"/>
      <c r="Q1" s="32"/>
    </row>
    <row r="2" spans="1:18" ht="48.75" customHeight="1" thickTop="1" thickBot="1">
      <c r="A2" s="34" t="s">
        <v>94</v>
      </c>
      <c r="B2" s="35" t="s">
        <v>98</v>
      </c>
      <c r="C2" s="36" t="s">
        <v>126</v>
      </c>
      <c r="D2" s="36" t="s">
        <v>69</v>
      </c>
      <c r="E2" s="35" t="s">
        <v>96</v>
      </c>
      <c r="F2" s="35" t="s">
        <v>95</v>
      </c>
      <c r="G2" s="35" t="s">
        <v>122</v>
      </c>
      <c r="H2" s="35" t="s">
        <v>99</v>
      </c>
      <c r="I2" s="35" t="s">
        <v>97</v>
      </c>
      <c r="J2" s="36" t="s">
        <v>82</v>
      </c>
      <c r="K2" s="36" t="s">
        <v>83</v>
      </c>
      <c r="L2" s="36" t="s">
        <v>120</v>
      </c>
      <c r="M2" s="44" t="s">
        <v>93</v>
      </c>
      <c r="N2" s="37" t="s">
        <v>5</v>
      </c>
      <c r="O2" s="91" t="s">
        <v>131</v>
      </c>
      <c r="P2" s="91" t="s">
        <v>130</v>
      </c>
      <c r="Q2" s="49" t="s">
        <v>119</v>
      </c>
      <c r="R2" s="42" t="s">
        <v>118</v>
      </c>
    </row>
    <row r="3" spans="1:18" ht="15.75" thickTop="1">
      <c r="A3" s="30"/>
      <c r="B3" s="30"/>
      <c r="C3" s="30" t="s">
        <v>78</v>
      </c>
      <c r="D3" s="30" t="s">
        <v>71</v>
      </c>
      <c r="E3" s="30" t="s">
        <v>70</v>
      </c>
      <c r="F3" s="30" t="s">
        <v>117</v>
      </c>
      <c r="G3" s="30" t="s">
        <v>112</v>
      </c>
      <c r="H3" s="30" t="s">
        <v>115</v>
      </c>
      <c r="I3" s="30"/>
      <c r="J3" s="30"/>
      <c r="K3" s="30" t="s">
        <v>84</v>
      </c>
      <c r="L3" s="30">
        <v>1000</v>
      </c>
      <c r="M3" s="45">
        <v>100</v>
      </c>
      <c r="N3" s="38">
        <f t="shared" ref="N3:N4" si="0">M3/L3</f>
        <v>0.1</v>
      </c>
      <c r="O3" s="52">
        <v>0.5</v>
      </c>
      <c r="P3" s="53">
        <f>N3*O3</f>
        <v>0.05</v>
      </c>
      <c r="Q3" s="50">
        <f>N3+P3</f>
        <v>0.15000000000000002</v>
      </c>
      <c r="R3" s="31" t="s">
        <v>121</v>
      </c>
    </row>
    <row r="4" spans="1:18">
      <c r="A4" s="30"/>
      <c r="B4" s="30"/>
      <c r="C4" s="30" t="s">
        <v>78</v>
      </c>
      <c r="D4" s="30" t="s">
        <v>72</v>
      </c>
      <c r="E4" s="30" t="s">
        <v>70</v>
      </c>
      <c r="F4" s="30" t="s">
        <v>117</v>
      </c>
      <c r="G4" s="30" t="s">
        <v>112</v>
      </c>
      <c r="H4" s="30" t="s">
        <v>115</v>
      </c>
      <c r="I4" s="30"/>
      <c r="J4" s="30"/>
      <c r="K4" s="30" t="s">
        <v>84</v>
      </c>
      <c r="L4" s="30">
        <v>1000</v>
      </c>
      <c r="M4" s="45">
        <v>100</v>
      </c>
      <c r="N4" s="38">
        <f t="shared" si="0"/>
        <v>0.1</v>
      </c>
      <c r="O4" s="52">
        <v>0.5</v>
      </c>
      <c r="P4" s="53">
        <f t="shared" ref="P4:P12" si="1">N4*O4</f>
        <v>0.05</v>
      </c>
      <c r="Q4" s="50">
        <f t="shared" ref="Q4:Q12" si="2">N4+P4</f>
        <v>0.15000000000000002</v>
      </c>
      <c r="R4" s="30" t="s">
        <v>121</v>
      </c>
    </row>
    <row r="5" spans="1:18">
      <c r="A5" s="30"/>
      <c r="B5" s="30"/>
      <c r="C5" s="30" t="s">
        <v>78</v>
      </c>
      <c r="D5" s="30" t="s">
        <v>73</v>
      </c>
      <c r="E5" s="30" t="s">
        <v>70</v>
      </c>
      <c r="F5" s="30" t="s">
        <v>117</v>
      </c>
      <c r="G5" s="30" t="s">
        <v>112</v>
      </c>
      <c r="H5" s="30" t="s">
        <v>115</v>
      </c>
      <c r="I5" s="30"/>
      <c r="J5" s="30"/>
      <c r="K5" s="30" t="s">
        <v>84</v>
      </c>
      <c r="L5" s="30">
        <v>1000</v>
      </c>
      <c r="M5" s="45">
        <v>100</v>
      </c>
      <c r="N5" s="38">
        <f>M5/L5</f>
        <v>0.1</v>
      </c>
      <c r="O5" s="52">
        <v>0.5</v>
      </c>
      <c r="P5" s="53">
        <f t="shared" si="1"/>
        <v>0.05</v>
      </c>
      <c r="Q5" s="50">
        <f t="shared" si="2"/>
        <v>0.15000000000000002</v>
      </c>
      <c r="R5" s="30" t="s">
        <v>121</v>
      </c>
    </row>
    <row r="6" spans="1:18">
      <c r="A6" s="30"/>
      <c r="B6" s="30"/>
      <c r="C6" s="30" t="s">
        <v>78</v>
      </c>
      <c r="D6" s="30" t="s">
        <v>74</v>
      </c>
      <c r="E6" s="30" t="s">
        <v>70</v>
      </c>
      <c r="F6" s="30" t="s">
        <v>117</v>
      </c>
      <c r="G6" s="30" t="s">
        <v>112</v>
      </c>
      <c r="H6" s="30" t="s">
        <v>115</v>
      </c>
      <c r="I6" s="30"/>
      <c r="J6" s="30"/>
      <c r="K6" s="30" t="s">
        <v>84</v>
      </c>
      <c r="L6" s="30">
        <v>1000</v>
      </c>
      <c r="M6" s="45">
        <v>100</v>
      </c>
      <c r="N6" s="38">
        <f t="shared" ref="N6:N14" si="3">M6/L6</f>
        <v>0.1</v>
      </c>
      <c r="O6" s="52">
        <v>0.5</v>
      </c>
      <c r="P6" s="53">
        <f t="shared" si="1"/>
        <v>0.05</v>
      </c>
      <c r="Q6" s="50">
        <f t="shared" si="2"/>
        <v>0.15000000000000002</v>
      </c>
      <c r="R6" s="30" t="s">
        <v>121</v>
      </c>
    </row>
    <row r="7" spans="1:18">
      <c r="A7" s="30"/>
      <c r="B7" s="30"/>
      <c r="C7" s="30" t="s">
        <v>78</v>
      </c>
      <c r="D7" s="30" t="s">
        <v>75</v>
      </c>
      <c r="E7" s="30" t="s">
        <v>70</v>
      </c>
      <c r="F7" s="30" t="s">
        <v>117</v>
      </c>
      <c r="G7" s="30" t="s">
        <v>112</v>
      </c>
      <c r="H7" s="30" t="s">
        <v>115</v>
      </c>
      <c r="I7" s="30"/>
      <c r="J7" s="30"/>
      <c r="K7" s="30" t="s">
        <v>84</v>
      </c>
      <c r="L7" s="30">
        <v>1000</v>
      </c>
      <c r="M7" s="45">
        <v>100</v>
      </c>
      <c r="N7" s="38">
        <f t="shared" si="3"/>
        <v>0.1</v>
      </c>
      <c r="O7" s="52">
        <v>0.5</v>
      </c>
      <c r="P7" s="53">
        <f t="shared" si="1"/>
        <v>0.05</v>
      </c>
      <c r="Q7" s="50">
        <f t="shared" si="2"/>
        <v>0.15000000000000002</v>
      </c>
      <c r="R7" s="30" t="s">
        <v>121</v>
      </c>
    </row>
    <row r="8" spans="1:18">
      <c r="A8" s="30"/>
      <c r="B8" s="30"/>
      <c r="C8" s="30" t="s">
        <v>78</v>
      </c>
      <c r="D8" s="30" t="s">
        <v>76</v>
      </c>
      <c r="E8" s="30" t="s">
        <v>70</v>
      </c>
      <c r="F8" s="30" t="s">
        <v>117</v>
      </c>
      <c r="G8" s="30" t="s">
        <v>112</v>
      </c>
      <c r="H8" s="30" t="s">
        <v>115</v>
      </c>
      <c r="I8" s="30"/>
      <c r="J8" s="30"/>
      <c r="K8" s="30" t="s">
        <v>84</v>
      </c>
      <c r="L8" s="30">
        <v>1000</v>
      </c>
      <c r="M8" s="45">
        <v>100</v>
      </c>
      <c r="N8" s="38">
        <f t="shared" si="3"/>
        <v>0.1</v>
      </c>
      <c r="O8" s="52">
        <v>0.5</v>
      </c>
      <c r="P8" s="53">
        <f t="shared" si="1"/>
        <v>0.05</v>
      </c>
      <c r="Q8" s="50">
        <f t="shared" si="2"/>
        <v>0.15000000000000002</v>
      </c>
      <c r="R8" s="30" t="s">
        <v>121</v>
      </c>
    </row>
    <row r="9" spans="1:18">
      <c r="A9" s="30"/>
      <c r="B9" s="30"/>
      <c r="C9" s="30" t="s">
        <v>78</v>
      </c>
      <c r="D9" s="30" t="s">
        <v>113</v>
      </c>
      <c r="E9" s="30" t="s">
        <v>70</v>
      </c>
      <c r="F9" s="30" t="s">
        <v>117</v>
      </c>
      <c r="G9" s="30" t="s">
        <v>112</v>
      </c>
      <c r="H9" s="30" t="s">
        <v>115</v>
      </c>
      <c r="I9" s="30"/>
      <c r="J9" s="30"/>
      <c r="K9" s="30" t="s">
        <v>84</v>
      </c>
      <c r="L9" s="30">
        <v>1000</v>
      </c>
      <c r="M9" s="45">
        <v>100</v>
      </c>
      <c r="N9" s="38">
        <f t="shared" ref="N9:N10" si="4">M9/L9</f>
        <v>0.1</v>
      </c>
      <c r="O9" s="52">
        <v>0.5</v>
      </c>
      <c r="P9" s="53">
        <f t="shared" ref="P9:P10" si="5">N9*O9</f>
        <v>0.05</v>
      </c>
      <c r="Q9" s="50">
        <f t="shared" ref="Q9:Q10" si="6">N9+P9</f>
        <v>0.15000000000000002</v>
      </c>
      <c r="R9" s="30" t="s">
        <v>121</v>
      </c>
    </row>
    <row r="10" spans="1:18">
      <c r="A10" s="30"/>
      <c r="B10" s="30"/>
      <c r="C10" s="30" t="s">
        <v>78</v>
      </c>
      <c r="D10" s="30" t="s">
        <v>114</v>
      </c>
      <c r="E10" s="30" t="s">
        <v>70</v>
      </c>
      <c r="F10" s="30" t="s">
        <v>117</v>
      </c>
      <c r="G10" s="30" t="s">
        <v>112</v>
      </c>
      <c r="H10" s="30" t="s">
        <v>115</v>
      </c>
      <c r="I10" s="30"/>
      <c r="J10" s="30"/>
      <c r="K10" s="30" t="s">
        <v>84</v>
      </c>
      <c r="L10" s="30">
        <v>1000</v>
      </c>
      <c r="M10" s="45">
        <v>100</v>
      </c>
      <c r="N10" s="38">
        <f t="shared" si="4"/>
        <v>0.1</v>
      </c>
      <c r="O10" s="52">
        <v>0.5</v>
      </c>
      <c r="P10" s="53">
        <f t="shared" si="5"/>
        <v>0.05</v>
      </c>
      <c r="Q10" s="50">
        <f t="shared" si="6"/>
        <v>0.15000000000000002</v>
      </c>
      <c r="R10" s="30" t="s">
        <v>121</v>
      </c>
    </row>
    <row r="11" spans="1:18">
      <c r="A11" s="30"/>
      <c r="B11" s="30"/>
      <c r="C11" s="30" t="s">
        <v>78</v>
      </c>
      <c r="D11" s="30" t="s">
        <v>77</v>
      </c>
      <c r="E11" s="30" t="s">
        <v>70</v>
      </c>
      <c r="F11" s="30" t="s">
        <v>117</v>
      </c>
      <c r="G11" s="30" t="s">
        <v>112</v>
      </c>
      <c r="H11" s="30" t="s">
        <v>115</v>
      </c>
      <c r="I11" s="30"/>
      <c r="J11" s="30"/>
      <c r="K11" s="30" t="s">
        <v>84</v>
      </c>
      <c r="L11" s="30">
        <v>1000</v>
      </c>
      <c r="M11" s="45">
        <v>100</v>
      </c>
      <c r="N11" s="38">
        <f t="shared" si="3"/>
        <v>0.1</v>
      </c>
      <c r="O11" s="52">
        <v>0.5</v>
      </c>
      <c r="P11" s="53">
        <f t="shared" si="1"/>
        <v>0.05</v>
      </c>
      <c r="Q11" s="50">
        <f t="shared" si="2"/>
        <v>0.15000000000000002</v>
      </c>
      <c r="R11" s="30" t="s">
        <v>121</v>
      </c>
    </row>
    <row r="12" spans="1:18">
      <c r="A12" s="30"/>
      <c r="B12" s="30"/>
      <c r="C12" s="30" t="s">
        <v>79</v>
      </c>
      <c r="D12" s="30" t="s">
        <v>71</v>
      </c>
      <c r="E12" s="30" t="s">
        <v>70</v>
      </c>
      <c r="F12" s="30" t="s">
        <v>117</v>
      </c>
      <c r="G12" s="30" t="s">
        <v>112</v>
      </c>
      <c r="H12" s="30" t="s">
        <v>116</v>
      </c>
      <c r="I12" s="30"/>
      <c r="J12" s="30"/>
      <c r="K12" s="30" t="s">
        <v>84</v>
      </c>
      <c r="L12" s="30">
        <v>1000</v>
      </c>
      <c r="M12" s="46"/>
      <c r="N12" s="38">
        <f t="shared" si="3"/>
        <v>0</v>
      </c>
      <c r="O12" s="52">
        <v>0.5</v>
      </c>
      <c r="P12" s="53">
        <f t="shared" si="1"/>
        <v>0</v>
      </c>
      <c r="Q12" s="50">
        <f t="shared" si="2"/>
        <v>0</v>
      </c>
      <c r="R12" s="30" t="s">
        <v>121</v>
      </c>
    </row>
    <row r="13" spans="1:18">
      <c r="A13" s="30"/>
      <c r="B13" s="30"/>
      <c r="C13" s="30" t="s">
        <v>79</v>
      </c>
      <c r="D13" s="30"/>
      <c r="E13" s="30" t="s">
        <v>70</v>
      </c>
      <c r="F13" s="30" t="s">
        <v>117</v>
      </c>
      <c r="G13" s="30" t="s">
        <v>112</v>
      </c>
      <c r="H13" s="30" t="s">
        <v>116</v>
      </c>
      <c r="I13" s="30"/>
      <c r="J13" s="30"/>
      <c r="K13" s="30" t="s">
        <v>84</v>
      </c>
      <c r="L13" s="30">
        <v>1000</v>
      </c>
      <c r="M13" s="46"/>
      <c r="N13" s="38">
        <f t="shared" si="3"/>
        <v>0</v>
      </c>
      <c r="O13" s="52">
        <v>0.5</v>
      </c>
      <c r="P13" s="53">
        <f t="shared" ref="P13:P76" si="7">N13*O13</f>
        <v>0</v>
      </c>
      <c r="Q13" s="50">
        <f t="shared" ref="Q13:Q76" si="8">N13+P13</f>
        <v>0</v>
      </c>
      <c r="R13" s="30" t="s">
        <v>121</v>
      </c>
    </row>
    <row r="14" spans="1:18">
      <c r="A14" s="30"/>
      <c r="B14" s="30"/>
      <c r="C14" s="30" t="s">
        <v>79</v>
      </c>
      <c r="D14" s="30"/>
      <c r="E14" s="30" t="s">
        <v>70</v>
      </c>
      <c r="F14" s="30" t="s">
        <v>117</v>
      </c>
      <c r="G14" s="30" t="s">
        <v>112</v>
      </c>
      <c r="H14" s="30" t="s">
        <v>116</v>
      </c>
      <c r="I14" s="30"/>
      <c r="J14" s="30"/>
      <c r="K14" s="30" t="s">
        <v>84</v>
      </c>
      <c r="L14" s="30">
        <v>1000</v>
      </c>
      <c r="M14" s="46"/>
      <c r="N14" s="38">
        <f t="shared" si="3"/>
        <v>0</v>
      </c>
      <c r="O14" s="52">
        <v>0.5</v>
      </c>
      <c r="P14" s="53">
        <f t="shared" si="7"/>
        <v>0</v>
      </c>
      <c r="Q14" s="50">
        <f t="shared" si="8"/>
        <v>0</v>
      </c>
      <c r="R14" s="30" t="s">
        <v>121</v>
      </c>
    </row>
    <row r="15" spans="1:18">
      <c r="A15" s="30"/>
      <c r="B15" s="30"/>
      <c r="C15" s="30" t="s">
        <v>79</v>
      </c>
      <c r="D15" s="30"/>
      <c r="E15" s="30" t="s">
        <v>70</v>
      </c>
      <c r="F15" s="30" t="s">
        <v>117</v>
      </c>
      <c r="G15" s="30" t="s">
        <v>112</v>
      </c>
      <c r="H15" s="30" t="s">
        <v>116</v>
      </c>
      <c r="I15" s="30"/>
      <c r="J15" s="30"/>
      <c r="K15" s="30" t="s">
        <v>84</v>
      </c>
      <c r="L15" s="30">
        <v>1000</v>
      </c>
      <c r="M15" s="46"/>
      <c r="N15" s="38">
        <f t="shared" ref="N15:N78" si="9">M15/L15</f>
        <v>0</v>
      </c>
      <c r="O15" s="52">
        <v>0.5</v>
      </c>
      <c r="P15" s="53">
        <f t="shared" si="7"/>
        <v>0</v>
      </c>
      <c r="Q15" s="50">
        <f t="shared" si="8"/>
        <v>0</v>
      </c>
      <c r="R15" s="30" t="s">
        <v>121</v>
      </c>
    </row>
    <row r="16" spans="1:18">
      <c r="A16" s="30"/>
      <c r="B16" s="30"/>
      <c r="C16" s="30" t="s">
        <v>79</v>
      </c>
      <c r="D16" s="30"/>
      <c r="E16" s="30" t="s">
        <v>70</v>
      </c>
      <c r="F16" s="30" t="s">
        <v>117</v>
      </c>
      <c r="G16" s="30" t="s">
        <v>112</v>
      </c>
      <c r="H16" s="30" t="s">
        <v>116</v>
      </c>
      <c r="I16" s="30"/>
      <c r="J16" s="30"/>
      <c r="K16" s="30" t="s">
        <v>84</v>
      </c>
      <c r="L16" s="30">
        <v>1000</v>
      </c>
      <c r="M16" s="46"/>
      <c r="N16" s="38">
        <f t="shared" si="9"/>
        <v>0</v>
      </c>
      <c r="O16" s="52">
        <v>0.5</v>
      </c>
      <c r="P16" s="53">
        <f t="shared" si="7"/>
        <v>0</v>
      </c>
      <c r="Q16" s="50">
        <f t="shared" si="8"/>
        <v>0</v>
      </c>
      <c r="R16" s="30" t="s">
        <v>121</v>
      </c>
    </row>
    <row r="17" spans="1:18">
      <c r="A17" s="30"/>
      <c r="B17" s="30"/>
      <c r="C17" s="30" t="s">
        <v>79</v>
      </c>
      <c r="D17" s="30"/>
      <c r="E17" s="30" t="s">
        <v>70</v>
      </c>
      <c r="F17" s="30" t="s">
        <v>117</v>
      </c>
      <c r="G17" s="30" t="s">
        <v>112</v>
      </c>
      <c r="H17" s="30" t="s">
        <v>116</v>
      </c>
      <c r="I17" s="30"/>
      <c r="J17" s="30"/>
      <c r="K17" s="30" t="s">
        <v>84</v>
      </c>
      <c r="L17" s="30">
        <v>1000</v>
      </c>
      <c r="M17" s="46"/>
      <c r="N17" s="38">
        <f t="shared" si="9"/>
        <v>0</v>
      </c>
      <c r="O17" s="52">
        <v>0.5</v>
      </c>
      <c r="P17" s="53">
        <f t="shared" si="7"/>
        <v>0</v>
      </c>
      <c r="Q17" s="50">
        <f t="shared" si="8"/>
        <v>0</v>
      </c>
      <c r="R17" s="30" t="s">
        <v>121</v>
      </c>
    </row>
    <row r="18" spans="1:18">
      <c r="A18" s="30"/>
      <c r="B18" s="30"/>
      <c r="C18" s="30" t="s">
        <v>79</v>
      </c>
      <c r="D18" s="30"/>
      <c r="E18" s="30" t="s">
        <v>70</v>
      </c>
      <c r="F18" s="30" t="s">
        <v>117</v>
      </c>
      <c r="G18" s="30" t="s">
        <v>112</v>
      </c>
      <c r="H18" s="30" t="s">
        <v>116</v>
      </c>
      <c r="I18" s="30"/>
      <c r="J18" s="30"/>
      <c r="K18" s="30" t="s">
        <v>84</v>
      </c>
      <c r="L18" s="30">
        <v>1000</v>
      </c>
      <c r="M18" s="46"/>
      <c r="N18" s="38">
        <f t="shared" si="9"/>
        <v>0</v>
      </c>
      <c r="O18" s="52">
        <v>0.5</v>
      </c>
      <c r="P18" s="53">
        <f t="shared" si="7"/>
        <v>0</v>
      </c>
      <c r="Q18" s="50">
        <f t="shared" si="8"/>
        <v>0</v>
      </c>
      <c r="R18" s="30" t="s">
        <v>121</v>
      </c>
    </row>
    <row r="19" spans="1:18">
      <c r="A19" s="30"/>
      <c r="B19" s="30"/>
      <c r="C19" s="30" t="s">
        <v>80</v>
      </c>
      <c r="D19" s="30" t="s">
        <v>71</v>
      </c>
      <c r="E19" s="30" t="s">
        <v>70</v>
      </c>
      <c r="F19" s="30" t="s">
        <v>117</v>
      </c>
      <c r="G19" s="30" t="s">
        <v>112</v>
      </c>
      <c r="H19" s="30" t="s">
        <v>116</v>
      </c>
      <c r="I19" s="30"/>
      <c r="J19" s="30"/>
      <c r="K19" s="30" t="s">
        <v>84</v>
      </c>
      <c r="L19" s="30">
        <v>2000</v>
      </c>
      <c r="M19" s="46"/>
      <c r="N19" s="38">
        <f t="shared" si="9"/>
        <v>0</v>
      </c>
      <c r="O19" s="52">
        <v>0.5</v>
      </c>
      <c r="P19" s="53">
        <f t="shared" si="7"/>
        <v>0</v>
      </c>
      <c r="Q19" s="50">
        <f t="shared" si="8"/>
        <v>0</v>
      </c>
      <c r="R19" s="30" t="s">
        <v>121</v>
      </c>
    </row>
    <row r="20" spans="1:18">
      <c r="A20" s="30"/>
      <c r="B20" s="30"/>
      <c r="C20" s="30" t="s">
        <v>80</v>
      </c>
      <c r="D20" s="30"/>
      <c r="E20" s="30" t="s">
        <v>70</v>
      </c>
      <c r="F20" s="30" t="s">
        <v>117</v>
      </c>
      <c r="G20" s="30" t="s">
        <v>112</v>
      </c>
      <c r="H20" s="30" t="s">
        <v>116</v>
      </c>
      <c r="I20" s="30"/>
      <c r="J20" s="30"/>
      <c r="K20" s="30" t="s">
        <v>84</v>
      </c>
      <c r="L20" s="30">
        <v>2000</v>
      </c>
      <c r="M20" s="46"/>
      <c r="N20" s="38">
        <f t="shared" si="9"/>
        <v>0</v>
      </c>
      <c r="O20" s="52">
        <v>0.5</v>
      </c>
      <c r="P20" s="53">
        <f t="shared" si="7"/>
        <v>0</v>
      </c>
      <c r="Q20" s="50">
        <f t="shared" si="8"/>
        <v>0</v>
      </c>
      <c r="R20" s="30" t="s">
        <v>121</v>
      </c>
    </row>
    <row r="21" spans="1:18">
      <c r="A21" s="30"/>
      <c r="B21" s="30"/>
      <c r="C21" s="30" t="s">
        <v>80</v>
      </c>
      <c r="D21" s="30"/>
      <c r="E21" s="30" t="s">
        <v>70</v>
      </c>
      <c r="F21" s="30" t="s">
        <v>117</v>
      </c>
      <c r="G21" s="30" t="s">
        <v>112</v>
      </c>
      <c r="H21" s="30" t="s">
        <v>116</v>
      </c>
      <c r="I21" s="30"/>
      <c r="J21" s="30"/>
      <c r="K21" s="30" t="s">
        <v>84</v>
      </c>
      <c r="L21" s="30">
        <v>2000</v>
      </c>
      <c r="M21" s="46"/>
      <c r="N21" s="38">
        <f t="shared" si="9"/>
        <v>0</v>
      </c>
      <c r="O21" s="52">
        <v>0.5</v>
      </c>
      <c r="P21" s="53">
        <f t="shared" si="7"/>
        <v>0</v>
      </c>
      <c r="Q21" s="50">
        <f t="shared" si="8"/>
        <v>0</v>
      </c>
      <c r="R21" s="30" t="s">
        <v>121</v>
      </c>
    </row>
    <row r="22" spans="1:18">
      <c r="A22" s="30"/>
      <c r="B22" s="30"/>
      <c r="C22" s="30" t="s">
        <v>80</v>
      </c>
      <c r="D22" s="30"/>
      <c r="E22" s="30" t="s">
        <v>70</v>
      </c>
      <c r="F22" s="30" t="s">
        <v>117</v>
      </c>
      <c r="G22" s="30" t="s">
        <v>112</v>
      </c>
      <c r="H22" s="30" t="s">
        <v>116</v>
      </c>
      <c r="I22" s="30"/>
      <c r="J22" s="30"/>
      <c r="K22" s="30" t="s">
        <v>84</v>
      </c>
      <c r="L22" s="30">
        <v>2000</v>
      </c>
      <c r="M22" s="46"/>
      <c r="N22" s="38">
        <f t="shared" si="9"/>
        <v>0</v>
      </c>
      <c r="O22" s="52">
        <v>0.5</v>
      </c>
      <c r="P22" s="53">
        <f t="shared" si="7"/>
        <v>0</v>
      </c>
      <c r="Q22" s="50">
        <f t="shared" si="8"/>
        <v>0</v>
      </c>
      <c r="R22" s="30" t="s">
        <v>121</v>
      </c>
    </row>
    <row r="23" spans="1:18">
      <c r="A23" s="30"/>
      <c r="B23" s="30"/>
      <c r="C23" s="30" t="s">
        <v>80</v>
      </c>
      <c r="D23" s="30"/>
      <c r="E23" s="30" t="s">
        <v>70</v>
      </c>
      <c r="F23" s="30" t="s">
        <v>117</v>
      </c>
      <c r="G23" s="30" t="s">
        <v>112</v>
      </c>
      <c r="H23" s="30" t="s">
        <v>116</v>
      </c>
      <c r="I23" s="30"/>
      <c r="J23" s="30"/>
      <c r="K23" s="30" t="s">
        <v>84</v>
      </c>
      <c r="L23" s="30">
        <v>2000</v>
      </c>
      <c r="M23" s="46"/>
      <c r="N23" s="38">
        <f t="shared" si="9"/>
        <v>0</v>
      </c>
      <c r="O23" s="52">
        <v>0.5</v>
      </c>
      <c r="P23" s="53">
        <f t="shared" si="7"/>
        <v>0</v>
      </c>
      <c r="Q23" s="50">
        <f t="shared" si="8"/>
        <v>0</v>
      </c>
      <c r="R23" s="30" t="s">
        <v>121</v>
      </c>
    </row>
    <row r="24" spans="1:18">
      <c r="A24" s="30"/>
      <c r="B24" s="30"/>
      <c r="C24" s="30" t="s">
        <v>80</v>
      </c>
      <c r="D24" s="30"/>
      <c r="E24" s="30" t="s">
        <v>70</v>
      </c>
      <c r="F24" s="30" t="s">
        <v>117</v>
      </c>
      <c r="G24" s="30" t="s">
        <v>112</v>
      </c>
      <c r="H24" s="30" t="s">
        <v>116</v>
      </c>
      <c r="I24" s="30"/>
      <c r="J24" s="30"/>
      <c r="K24" s="30" t="s">
        <v>84</v>
      </c>
      <c r="L24" s="30">
        <v>2000</v>
      </c>
      <c r="M24" s="46"/>
      <c r="N24" s="38">
        <f t="shared" si="9"/>
        <v>0</v>
      </c>
      <c r="O24" s="52">
        <v>0.5</v>
      </c>
      <c r="P24" s="53">
        <f t="shared" si="7"/>
        <v>0</v>
      </c>
      <c r="Q24" s="50">
        <f t="shared" si="8"/>
        <v>0</v>
      </c>
      <c r="R24" s="30" t="s">
        <v>121</v>
      </c>
    </row>
    <row r="25" spans="1:18">
      <c r="A25" s="30"/>
      <c r="B25" s="30"/>
      <c r="C25" s="30" t="s">
        <v>80</v>
      </c>
      <c r="D25" s="30"/>
      <c r="E25" s="30" t="s">
        <v>70</v>
      </c>
      <c r="F25" s="30" t="s">
        <v>117</v>
      </c>
      <c r="G25" s="30" t="s">
        <v>112</v>
      </c>
      <c r="H25" s="30" t="s">
        <v>116</v>
      </c>
      <c r="I25" s="30"/>
      <c r="J25" s="30"/>
      <c r="K25" s="30" t="s">
        <v>84</v>
      </c>
      <c r="L25" s="30">
        <v>2000</v>
      </c>
      <c r="M25" s="46"/>
      <c r="N25" s="38">
        <f t="shared" si="9"/>
        <v>0</v>
      </c>
      <c r="O25" s="52">
        <v>0.5</v>
      </c>
      <c r="P25" s="53">
        <f t="shared" si="7"/>
        <v>0</v>
      </c>
      <c r="Q25" s="50">
        <f t="shared" si="8"/>
        <v>0</v>
      </c>
      <c r="R25" s="30" t="s">
        <v>121</v>
      </c>
    </row>
    <row r="26" spans="1:18">
      <c r="A26" s="30"/>
      <c r="B26" s="30"/>
      <c r="C26" s="30" t="s">
        <v>79</v>
      </c>
      <c r="D26" s="30"/>
      <c r="E26" s="30" t="s">
        <v>81</v>
      </c>
      <c r="F26" s="30" t="s">
        <v>117</v>
      </c>
      <c r="G26" s="30" t="s">
        <v>112</v>
      </c>
      <c r="H26" s="30" t="s">
        <v>116</v>
      </c>
      <c r="I26" s="30"/>
      <c r="J26" s="30"/>
      <c r="K26" s="30" t="s">
        <v>84</v>
      </c>
      <c r="L26" s="30">
        <v>2000</v>
      </c>
      <c r="M26" s="46"/>
      <c r="N26" s="38">
        <f t="shared" si="9"/>
        <v>0</v>
      </c>
      <c r="O26" s="52">
        <v>0.5</v>
      </c>
      <c r="P26" s="53">
        <f t="shared" si="7"/>
        <v>0</v>
      </c>
      <c r="Q26" s="50">
        <f t="shared" si="8"/>
        <v>0</v>
      </c>
      <c r="R26" s="30" t="s">
        <v>121</v>
      </c>
    </row>
    <row r="27" spans="1:18">
      <c r="A27" s="30"/>
      <c r="B27" s="30"/>
      <c r="C27" s="30" t="s">
        <v>79</v>
      </c>
      <c r="D27" s="30"/>
      <c r="E27" s="30" t="s">
        <v>81</v>
      </c>
      <c r="F27" s="30" t="s">
        <v>117</v>
      </c>
      <c r="G27" s="30" t="s">
        <v>112</v>
      </c>
      <c r="H27" s="30" t="s">
        <v>116</v>
      </c>
      <c r="I27" s="30"/>
      <c r="J27" s="30"/>
      <c r="K27" s="30" t="s">
        <v>84</v>
      </c>
      <c r="L27" s="30">
        <v>2000</v>
      </c>
      <c r="M27" s="46"/>
      <c r="N27" s="38">
        <f t="shared" si="9"/>
        <v>0</v>
      </c>
      <c r="O27" s="52">
        <v>0.5</v>
      </c>
      <c r="P27" s="53">
        <f t="shared" si="7"/>
        <v>0</v>
      </c>
      <c r="Q27" s="50">
        <f t="shared" si="8"/>
        <v>0</v>
      </c>
      <c r="R27" s="30" t="s">
        <v>121</v>
      </c>
    </row>
    <row r="28" spans="1:18">
      <c r="A28" s="30"/>
      <c r="B28" s="30"/>
      <c r="C28" s="30" t="s">
        <v>79</v>
      </c>
      <c r="D28" s="30"/>
      <c r="E28" s="30" t="s">
        <v>81</v>
      </c>
      <c r="F28" s="30" t="s">
        <v>117</v>
      </c>
      <c r="G28" s="30" t="s">
        <v>112</v>
      </c>
      <c r="H28" s="30" t="s">
        <v>116</v>
      </c>
      <c r="I28" s="30"/>
      <c r="J28" s="30"/>
      <c r="K28" s="30" t="s">
        <v>84</v>
      </c>
      <c r="L28" s="30">
        <v>2000</v>
      </c>
      <c r="M28" s="46"/>
      <c r="N28" s="38">
        <f t="shared" si="9"/>
        <v>0</v>
      </c>
      <c r="O28" s="52">
        <v>0.5</v>
      </c>
      <c r="P28" s="53">
        <f t="shared" si="7"/>
        <v>0</v>
      </c>
      <c r="Q28" s="50">
        <f t="shared" si="8"/>
        <v>0</v>
      </c>
      <c r="R28" s="30" t="s">
        <v>121</v>
      </c>
    </row>
    <row r="29" spans="1:18">
      <c r="A29" s="30"/>
      <c r="B29" s="30"/>
      <c r="C29" s="30" t="s">
        <v>79</v>
      </c>
      <c r="D29" s="30"/>
      <c r="E29" s="30" t="s">
        <v>81</v>
      </c>
      <c r="F29" s="30" t="s">
        <v>117</v>
      </c>
      <c r="G29" s="30" t="s">
        <v>112</v>
      </c>
      <c r="H29" s="30" t="s">
        <v>116</v>
      </c>
      <c r="I29" s="30"/>
      <c r="J29" s="30"/>
      <c r="K29" s="30" t="s">
        <v>84</v>
      </c>
      <c r="L29" s="30">
        <v>2000</v>
      </c>
      <c r="M29" s="46"/>
      <c r="N29" s="38">
        <f t="shared" si="9"/>
        <v>0</v>
      </c>
      <c r="O29" s="52">
        <v>0.5</v>
      </c>
      <c r="P29" s="53">
        <f t="shared" si="7"/>
        <v>0</v>
      </c>
      <c r="Q29" s="50">
        <f t="shared" si="8"/>
        <v>0</v>
      </c>
      <c r="R29" s="30" t="s">
        <v>121</v>
      </c>
    </row>
    <row r="30" spans="1:18">
      <c r="A30" s="30"/>
      <c r="B30" s="30"/>
      <c r="C30" s="30" t="s">
        <v>79</v>
      </c>
      <c r="D30" s="30"/>
      <c r="E30" s="30" t="s">
        <v>81</v>
      </c>
      <c r="F30" s="30" t="s">
        <v>117</v>
      </c>
      <c r="G30" s="30" t="s">
        <v>112</v>
      </c>
      <c r="H30" s="30" t="s">
        <v>116</v>
      </c>
      <c r="I30" s="30"/>
      <c r="J30" s="30"/>
      <c r="K30" s="30" t="s">
        <v>84</v>
      </c>
      <c r="L30" s="30">
        <v>2000</v>
      </c>
      <c r="M30" s="46"/>
      <c r="N30" s="38">
        <f t="shared" si="9"/>
        <v>0</v>
      </c>
      <c r="O30" s="52">
        <v>0.5</v>
      </c>
      <c r="P30" s="53">
        <f t="shared" si="7"/>
        <v>0</v>
      </c>
      <c r="Q30" s="50">
        <f t="shared" si="8"/>
        <v>0</v>
      </c>
      <c r="R30" s="30" t="s">
        <v>121</v>
      </c>
    </row>
    <row r="31" spans="1:18">
      <c r="A31" s="30"/>
      <c r="B31" s="30"/>
      <c r="C31" s="30" t="s">
        <v>79</v>
      </c>
      <c r="D31" s="30"/>
      <c r="E31" s="30" t="s">
        <v>81</v>
      </c>
      <c r="F31" s="30" t="s">
        <v>117</v>
      </c>
      <c r="G31" s="30" t="s">
        <v>112</v>
      </c>
      <c r="H31" s="30" t="s">
        <v>116</v>
      </c>
      <c r="I31" s="30"/>
      <c r="J31" s="30"/>
      <c r="K31" s="30" t="s">
        <v>84</v>
      </c>
      <c r="L31" s="30">
        <v>2000</v>
      </c>
      <c r="M31" s="46"/>
      <c r="N31" s="38">
        <f t="shared" si="9"/>
        <v>0</v>
      </c>
      <c r="O31" s="52">
        <v>0.5</v>
      </c>
      <c r="P31" s="53">
        <f t="shared" si="7"/>
        <v>0</v>
      </c>
      <c r="Q31" s="50">
        <f t="shared" si="8"/>
        <v>0</v>
      </c>
      <c r="R31" s="30" t="s">
        <v>121</v>
      </c>
    </row>
    <row r="32" spans="1:18">
      <c r="A32" s="30"/>
      <c r="B32" s="30"/>
      <c r="C32" s="30" t="s">
        <v>79</v>
      </c>
      <c r="D32" s="30"/>
      <c r="E32" s="30" t="s">
        <v>81</v>
      </c>
      <c r="F32" s="30" t="s">
        <v>117</v>
      </c>
      <c r="G32" s="30" t="s">
        <v>112</v>
      </c>
      <c r="H32" s="30" t="s">
        <v>116</v>
      </c>
      <c r="I32" s="30"/>
      <c r="J32" s="30"/>
      <c r="K32" s="30" t="s">
        <v>84</v>
      </c>
      <c r="L32" s="30">
        <v>2000</v>
      </c>
      <c r="M32" s="46"/>
      <c r="N32" s="38">
        <f t="shared" si="9"/>
        <v>0</v>
      </c>
      <c r="O32" s="52">
        <v>0.5</v>
      </c>
      <c r="P32" s="53">
        <f t="shared" si="7"/>
        <v>0</v>
      </c>
      <c r="Q32" s="50">
        <f t="shared" si="8"/>
        <v>0</v>
      </c>
      <c r="R32" s="30" t="s">
        <v>121</v>
      </c>
    </row>
    <row r="33" spans="1:18">
      <c r="A33" s="30"/>
      <c r="B33" s="30"/>
      <c r="C33" s="30" t="s">
        <v>80</v>
      </c>
      <c r="D33" s="30"/>
      <c r="E33" s="30" t="s">
        <v>81</v>
      </c>
      <c r="F33" s="30" t="s">
        <v>117</v>
      </c>
      <c r="G33" s="30" t="s">
        <v>112</v>
      </c>
      <c r="H33" s="30" t="s">
        <v>116</v>
      </c>
      <c r="I33" s="30"/>
      <c r="J33" s="30"/>
      <c r="K33" s="30" t="s">
        <v>84</v>
      </c>
      <c r="L33" s="30">
        <v>2000</v>
      </c>
      <c r="M33" s="46"/>
      <c r="N33" s="38">
        <f t="shared" si="9"/>
        <v>0</v>
      </c>
      <c r="O33" s="52">
        <v>0.5</v>
      </c>
      <c r="P33" s="53">
        <f t="shared" si="7"/>
        <v>0</v>
      </c>
      <c r="Q33" s="50">
        <f t="shared" si="8"/>
        <v>0</v>
      </c>
      <c r="R33" s="30" t="s">
        <v>121</v>
      </c>
    </row>
    <row r="34" spans="1:18">
      <c r="A34" s="30"/>
      <c r="B34" s="30"/>
      <c r="C34" s="30" t="s">
        <v>80</v>
      </c>
      <c r="D34" s="30"/>
      <c r="E34" s="30" t="s">
        <v>81</v>
      </c>
      <c r="F34" s="30" t="s">
        <v>117</v>
      </c>
      <c r="G34" s="30" t="s">
        <v>112</v>
      </c>
      <c r="H34" s="30" t="s">
        <v>116</v>
      </c>
      <c r="I34" s="30"/>
      <c r="J34" s="30"/>
      <c r="K34" s="30" t="s">
        <v>84</v>
      </c>
      <c r="L34" s="30">
        <v>2000</v>
      </c>
      <c r="M34" s="46"/>
      <c r="N34" s="38">
        <f t="shared" si="9"/>
        <v>0</v>
      </c>
      <c r="O34" s="52">
        <v>0.5</v>
      </c>
      <c r="P34" s="53">
        <f t="shared" si="7"/>
        <v>0</v>
      </c>
      <c r="Q34" s="50">
        <f t="shared" si="8"/>
        <v>0</v>
      </c>
      <c r="R34" s="30" t="s">
        <v>121</v>
      </c>
    </row>
    <row r="35" spans="1:18">
      <c r="A35" s="30"/>
      <c r="B35" s="30"/>
      <c r="C35" s="30" t="s">
        <v>80</v>
      </c>
      <c r="D35" s="30"/>
      <c r="E35" s="30" t="s">
        <v>81</v>
      </c>
      <c r="F35" s="30" t="s">
        <v>117</v>
      </c>
      <c r="G35" s="30" t="s">
        <v>112</v>
      </c>
      <c r="H35" s="30" t="s">
        <v>116</v>
      </c>
      <c r="I35" s="30"/>
      <c r="J35" s="30"/>
      <c r="K35" s="30" t="s">
        <v>84</v>
      </c>
      <c r="L35" s="30">
        <v>2000</v>
      </c>
      <c r="M35" s="46"/>
      <c r="N35" s="38">
        <f t="shared" si="9"/>
        <v>0</v>
      </c>
      <c r="O35" s="52">
        <v>0.5</v>
      </c>
      <c r="P35" s="53">
        <f t="shared" si="7"/>
        <v>0</v>
      </c>
      <c r="Q35" s="50">
        <f t="shared" si="8"/>
        <v>0</v>
      </c>
      <c r="R35" s="30" t="s">
        <v>121</v>
      </c>
    </row>
    <row r="36" spans="1:18">
      <c r="A36" s="30"/>
      <c r="B36" s="30"/>
      <c r="C36" s="30" t="s">
        <v>80</v>
      </c>
      <c r="D36" s="30"/>
      <c r="E36" s="30" t="s">
        <v>81</v>
      </c>
      <c r="F36" s="30" t="s">
        <v>117</v>
      </c>
      <c r="G36" s="30" t="s">
        <v>112</v>
      </c>
      <c r="H36" s="30" t="s">
        <v>116</v>
      </c>
      <c r="I36" s="30"/>
      <c r="J36" s="30"/>
      <c r="K36" s="30" t="s">
        <v>84</v>
      </c>
      <c r="L36" s="30">
        <v>2000</v>
      </c>
      <c r="M36" s="46"/>
      <c r="N36" s="38">
        <f t="shared" si="9"/>
        <v>0</v>
      </c>
      <c r="O36" s="52">
        <v>0.5</v>
      </c>
      <c r="P36" s="53">
        <f t="shared" si="7"/>
        <v>0</v>
      </c>
      <c r="Q36" s="50">
        <f t="shared" si="8"/>
        <v>0</v>
      </c>
      <c r="R36" s="30" t="s">
        <v>121</v>
      </c>
    </row>
    <row r="37" spans="1:18">
      <c r="A37" s="30"/>
      <c r="B37" s="30"/>
      <c r="C37" s="30" t="s">
        <v>80</v>
      </c>
      <c r="D37" s="30"/>
      <c r="E37" s="30" t="s">
        <v>81</v>
      </c>
      <c r="F37" s="30" t="s">
        <v>117</v>
      </c>
      <c r="G37" s="30" t="s">
        <v>112</v>
      </c>
      <c r="H37" s="30" t="s">
        <v>116</v>
      </c>
      <c r="I37" s="30"/>
      <c r="J37" s="30"/>
      <c r="K37" s="30" t="s">
        <v>84</v>
      </c>
      <c r="L37" s="30">
        <v>2000</v>
      </c>
      <c r="M37" s="46"/>
      <c r="N37" s="38">
        <f t="shared" si="9"/>
        <v>0</v>
      </c>
      <c r="O37" s="52">
        <v>0.5</v>
      </c>
      <c r="P37" s="53">
        <f t="shared" si="7"/>
        <v>0</v>
      </c>
      <c r="Q37" s="50">
        <f t="shared" si="8"/>
        <v>0</v>
      </c>
      <c r="R37" s="30" t="s">
        <v>121</v>
      </c>
    </row>
    <row r="38" spans="1:18">
      <c r="A38" s="30"/>
      <c r="B38" s="30"/>
      <c r="C38" s="30" t="s">
        <v>80</v>
      </c>
      <c r="D38" s="30"/>
      <c r="E38" s="30" t="s">
        <v>81</v>
      </c>
      <c r="F38" s="30" t="s">
        <v>117</v>
      </c>
      <c r="G38" s="30" t="s">
        <v>112</v>
      </c>
      <c r="H38" s="30" t="s">
        <v>116</v>
      </c>
      <c r="I38" s="30"/>
      <c r="J38" s="30"/>
      <c r="K38" s="30" t="s">
        <v>84</v>
      </c>
      <c r="L38" s="30">
        <v>2000</v>
      </c>
      <c r="M38" s="46"/>
      <c r="N38" s="38">
        <f t="shared" si="9"/>
        <v>0</v>
      </c>
      <c r="O38" s="52">
        <v>0.5</v>
      </c>
      <c r="P38" s="53">
        <f t="shared" si="7"/>
        <v>0</v>
      </c>
      <c r="Q38" s="50">
        <f t="shared" si="8"/>
        <v>0</v>
      </c>
      <c r="R38" s="30" t="s">
        <v>121</v>
      </c>
    </row>
    <row r="39" spans="1:18">
      <c r="A39" s="30"/>
      <c r="B39" s="30"/>
      <c r="C39" s="30" t="s">
        <v>80</v>
      </c>
      <c r="D39" s="30"/>
      <c r="E39" s="30" t="s">
        <v>81</v>
      </c>
      <c r="F39" s="30" t="s">
        <v>117</v>
      </c>
      <c r="G39" s="30" t="s">
        <v>112</v>
      </c>
      <c r="H39" s="30" t="s">
        <v>116</v>
      </c>
      <c r="I39" s="30"/>
      <c r="J39" s="30"/>
      <c r="K39" s="30" t="s">
        <v>84</v>
      </c>
      <c r="L39" s="30">
        <v>2000</v>
      </c>
      <c r="M39" s="46"/>
      <c r="N39" s="38">
        <f t="shared" si="9"/>
        <v>0</v>
      </c>
      <c r="O39" s="52">
        <v>0.5</v>
      </c>
      <c r="P39" s="53">
        <f t="shared" si="7"/>
        <v>0</v>
      </c>
      <c r="Q39" s="50">
        <f t="shared" si="8"/>
        <v>0</v>
      </c>
      <c r="R39" s="30" t="s">
        <v>121</v>
      </c>
    </row>
    <row r="40" spans="1:18">
      <c r="A40" s="30"/>
      <c r="B40" s="30"/>
      <c r="C40" s="30"/>
      <c r="D40" s="30"/>
      <c r="E40" s="30" t="s">
        <v>87</v>
      </c>
      <c r="F40" s="30"/>
      <c r="G40" s="30"/>
      <c r="H40" s="30"/>
      <c r="I40" s="30"/>
      <c r="J40" s="30"/>
      <c r="K40" s="30"/>
      <c r="L40" s="30"/>
      <c r="M40" s="45"/>
      <c r="N40" s="38" t="e">
        <f t="shared" si="9"/>
        <v>#DIV/0!</v>
      </c>
      <c r="O40" s="52">
        <v>0.5</v>
      </c>
      <c r="P40" s="53" t="e">
        <f t="shared" si="7"/>
        <v>#DIV/0!</v>
      </c>
      <c r="Q40" s="50" t="e">
        <f t="shared" si="8"/>
        <v>#DIV/0!</v>
      </c>
      <c r="R40" s="30"/>
    </row>
    <row r="41" spans="1:18">
      <c r="A41" s="30"/>
      <c r="B41" s="30"/>
      <c r="C41" s="30"/>
      <c r="D41" s="30"/>
      <c r="E41" s="30" t="s">
        <v>87</v>
      </c>
      <c r="F41" s="30"/>
      <c r="G41" s="30"/>
      <c r="H41" s="30"/>
      <c r="I41" s="30"/>
      <c r="J41" s="30"/>
      <c r="K41" s="30"/>
      <c r="L41" s="30"/>
      <c r="M41" s="45"/>
      <c r="N41" s="38" t="e">
        <f t="shared" si="9"/>
        <v>#DIV/0!</v>
      </c>
      <c r="O41" s="52">
        <v>0.5</v>
      </c>
      <c r="P41" s="53" t="e">
        <f t="shared" si="7"/>
        <v>#DIV/0!</v>
      </c>
      <c r="Q41" s="50" t="e">
        <f t="shared" si="8"/>
        <v>#DIV/0!</v>
      </c>
      <c r="R41" s="30"/>
    </row>
    <row r="42" spans="1:18">
      <c r="A42" s="30"/>
      <c r="B42" s="30"/>
      <c r="C42" s="30"/>
      <c r="D42" s="30"/>
      <c r="E42" s="30" t="s">
        <v>87</v>
      </c>
      <c r="F42" s="30"/>
      <c r="G42" s="30"/>
      <c r="H42" s="30"/>
      <c r="I42" s="30"/>
      <c r="J42" s="30"/>
      <c r="K42" s="30"/>
      <c r="L42" s="30"/>
      <c r="M42" s="45"/>
      <c r="N42" s="38" t="e">
        <f t="shared" si="9"/>
        <v>#DIV/0!</v>
      </c>
      <c r="O42" s="52">
        <v>0.5</v>
      </c>
      <c r="P42" s="53" t="e">
        <f t="shared" si="7"/>
        <v>#DIV/0!</v>
      </c>
      <c r="Q42" s="50" t="e">
        <f t="shared" si="8"/>
        <v>#DIV/0!</v>
      </c>
      <c r="R42" s="30"/>
    </row>
    <row r="43" spans="1:18">
      <c r="A43" s="30"/>
      <c r="B43" s="30"/>
      <c r="C43" s="30"/>
      <c r="D43" s="30"/>
      <c r="E43" s="30" t="s">
        <v>87</v>
      </c>
      <c r="F43" s="30"/>
      <c r="G43" s="30"/>
      <c r="H43" s="30"/>
      <c r="I43" s="30"/>
      <c r="J43" s="30"/>
      <c r="K43" s="30"/>
      <c r="L43" s="30"/>
      <c r="M43" s="45"/>
      <c r="N43" s="38" t="e">
        <f t="shared" si="9"/>
        <v>#DIV/0!</v>
      </c>
      <c r="O43" s="52">
        <v>0.5</v>
      </c>
      <c r="P43" s="53" t="e">
        <f t="shared" si="7"/>
        <v>#DIV/0!</v>
      </c>
      <c r="Q43" s="50" t="e">
        <f t="shared" si="8"/>
        <v>#DIV/0!</v>
      </c>
      <c r="R43" s="30"/>
    </row>
    <row r="44" spans="1:18">
      <c r="A44" s="30"/>
      <c r="B44" s="30"/>
      <c r="C44" s="30"/>
      <c r="D44" s="30"/>
      <c r="E44" s="30" t="s">
        <v>87</v>
      </c>
      <c r="F44" s="30"/>
      <c r="G44" s="30"/>
      <c r="H44" s="30"/>
      <c r="I44" s="30"/>
      <c r="J44" s="30"/>
      <c r="K44" s="30"/>
      <c r="L44" s="30"/>
      <c r="M44" s="45"/>
      <c r="N44" s="38" t="e">
        <f t="shared" si="9"/>
        <v>#DIV/0!</v>
      </c>
      <c r="O44" s="52">
        <v>0.5</v>
      </c>
      <c r="P44" s="53" t="e">
        <f t="shared" si="7"/>
        <v>#DIV/0!</v>
      </c>
      <c r="Q44" s="50" t="e">
        <f t="shared" si="8"/>
        <v>#DIV/0!</v>
      </c>
      <c r="R44" s="30"/>
    </row>
    <row r="45" spans="1:18">
      <c r="A45" s="30"/>
      <c r="B45" s="30"/>
      <c r="C45" s="30"/>
      <c r="D45" s="30"/>
      <c r="E45" s="30" t="s">
        <v>87</v>
      </c>
      <c r="F45" s="30"/>
      <c r="G45" s="30"/>
      <c r="H45" s="30"/>
      <c r="I45" s="30"/>
      <c r="J45" s="30"/>
      <c r="K45" s="30"/>
      <c r="L45" s="30"/>
      <c r="M45" s="45"/>
      <c r="N45" s="38" t="e">
        <f t="shared" si="9"/>
        <v>#DIV/0!</v>
      </c>
      <c r="O45" s="52">
        <v>0.5</v>
      </c>
      <c r="P45" s="53" t="e">
        <f t="shared" si="7"/>
        <v>#DIV/0!</v>
      </c>
      <c r="Q45" s="50" t="e">
        <f t="shared" si="8"/>
        <v>#DIV/0!</v>
      </c>
      <c r="R45" s="30"/>
    </row>
    <row r="46" spans="1:18">
      <c r="A46" s="30"/>
      <c r="B46" s="30"/>
      <c r="C46" s="30"/>
      <c r="D46" s="30"/>
      <c r="E46" s="30" t="s">
        <v>87</v>
      </c>
      <c r="F46" s="30"/>
      <c r="G46" s="30"/>
      <c r="H46" s="30"/>
      <c r="I46" s="30"/>
      <c r="J46" s="30"/>
      <c r="K46" s="30"/>
      <c r="L46" s="30"/>
      <c r="M46" s="45"/>
      <c r="N46" s="38" t="e">
        <f t="shared" si="9"/>
        <v>#DIV/0!</v>
      </c>
      <c r="O46" s="52">
        <v>0.5</v>
      </c>
      <c r="P46" s="53" t="e">
        <f t="shared" si="7"/>
        <v>#DIV/0!</v>
      </c>
      <c r="Q46" s="50" t="e">
        <f t="shared" si="8"/>
        <v>#DIV/0!</v>
      </c>
      <c r="R46" s="30"/>
    </row>
    <row r="47" spans="1:18">
      <c r="A47" s="30"/>
      <c r="B47" s="30"/>
      <c r="C47" s="30"/>
      <c r="D47" s="30"/>
      <c r="E47" s="30" t="s">
        <v>87</v>
      </c>
      <c r="F47" s="30"/>
      <c r="G47" s="30"/>
      <c r="H47" s="30"/>
      <c r="I47" s="30"/>
      <c r="J47" s="30"/>
      <c r="K47" s="30"/>
      <c r="L47" s="30"/>
      <c r="M47" s="45"/>
      <c r="N47" s="38" t="e">
        <f t="shared" si="9"/>
        <v>#DIV/0!</v>
      </c>
      <c r="O47" s="52">
        <v>0.5</v>
      </c>
      <c r="P47" s="53" t="e">
        <f t="shared" si="7"/>
        <v>#DIV/0!</v>
      </c>
      <c r="Q47" s="50" t="e">
        <f t="shared" si="8"/>
        <v>#DIV/0!</v>
      </c>
      <c r="R47" s="30"/>
    </row>
    <row r="48" spans="1:18">
      <c r="A48" s="30"/>
      <c r="B48" s="30"/>
      <c r="C48" s="30"/>
      <c r="D48" s="30"/>
      <c r="E48" s="30" t="s">
        <v>87</v>
      </c>
      <c r="F48" s="30"/>
      <c r="G48" s="30"/>
      <c r="H48" s="30"/>
      <c r="I48" s="30"/>
      <c r="J48" s="30"/>
      <c r="K48" s="30"/>
      <c r="L48" s="30"/>
      <c r="M48" s="45"/>
      <c r="N48" s="38" t="e">
        <f t="shared" si="9"/>
        <v>#DIV/0!</v>
      </c>
      <c r="O48" s="52">
        <v>0.5</v>
      </c>
      <c r="P48" s="53" t="e">
        <f t="shared" si="7"/>
        <v>#DIV/0!</v>
      </c>
      <c r="Q48" s="50" t="e">
        <f t="shared" si="8"/>
        <v>#DIV/0!</v>
      </c>
      <c r="R48" s="30"/>
    </row>
    <row r="49" spans="1:18">
      <c r="A49" s="30"/>
      <c r="B49" s="30"/>
      <c r="C49" s="30"/>
      <c r="D49" s="30"/>
      <c r="E49" s="30" t="s">
        <v>87</v>
      </c>
      <c r="F49" s="30"/>
      <c r="G49" s="30"/>
      <c r="H49" s="30"/>
      <c r="I49" s="30"/>
      <c r="J49" s="30"/>
      <c r="K49" s="30"/>
      <c r="L49" s="30"/>
      <c r="M49" s="45"/>
      <c r="N49" s="38" t="e">
        <f t="shared" si="9"/>
        <v>#DIV/0!</v>
      </c>
      <c r="O49" s="52">
        <v>0.5</v>
      </c>
      <c r="P49" s="53" t="e">
        <f t="shared" si="7"/>
        <v>#DIV/0!</v>
      </c>
      <c r="Q49" s="50" t="e">
        <f t="shared" si="8"/>
        <v>#DIV/0!</v>
      </c>
      <c r="R49" s="30"/>
    </row>
    <row r="50" spans="1:18">
      <c r="A50" s="30"/>
      <c r="B50" s="30"/>
      <c r="C50" s="30"/>
      <c r="D50" s="30"/>
      <c r="E50" s="30" t="s">
        <v>87</v>
      </c>
      <c r="F50" s="30"/>
      <c r="G50" s="30"/>
      <c r="H50" s="30"/>
      <c r="I50" s="30"/>
      <c r="J50" s="30"/>
      <c r="K50" s="30"/>
      <c r="L50" s="30"/>
      <c r="M50" s="45"/>
      <c r="N50" s="38" t="e">
        <f t="shared" si="9"/>
        <v>#DIV/0!</v>
      </c>
      <c r="O50" s="52">
        <v>0.5</v>
      </c>
      <c r="P50" s="53" t="e">
        <f t="shared" si="7"/>
        <v>#DIV/0!</v>
      </c>
      <c r="Q50" s="50" t="e">
        <f t="shared" si="8"/>
        <v>#DIV/0!</v>
      </c>
      <c r="R50" s="30"/>
    </row>
    <row r="51" spans="1:18">
      <c r="A51" s="30"/>
      <c r="B51" s="30"/>
      <c r="C51" s="30"/>
      <c r="D51" s="30"/>
      <c r="E51" s="30" t="s">
        <v>88</v>
      </c>
      <c r="F51" s="30"/>
      <c r="G51" s="30"/>
      <c r="H51" s="30"/>
      <c r="I51" s="30"/>
      <c r="J51" s="30"/>
      <c r="K51" s="30"/>
      <c r="L51" s="30"/>
      <c r="M51" s="45"/>
      <c r="N51" s="38" t="e">
        <f t="shared" si="9"/>
        <v>#DIV/0!</v>
      </c>
      <c r="O51" s="52">
        <v>0.5</v>
      </c>
      <c r="P51" s="53" t="e">
        <f t="shared" si="7"/>
        <v>#DIV/0!</v>
      </c>
      <c r="Q51" s="50" t="e">
        <f t="shared" si="8"/>
        <v>#DIV/0!</v>
      </c>
      <c r="R51" s="30"/>
    </row>
    <row r="52" spans="1:18">
      <c r="A52" s="30"/>
      <c r="B52" s="30"/>
      <c r="C52" s="30"/>
      <c r="D52" s="30"/>
      <c r="E52" s="30" t="s">
        <v>88</v>
      </c>
      <c r="F52" s="30"/>
      <c r="G52" s="30"/>
      <c r="H52" s="30"/>
      <c r="I52" s="30"/>
      <c r="J52" s="30"/>
      <c r="K52" s="30"/>
      <c r="L52" s="30"/>
      <c r="M52" s="45"/>
      <c r="N52" s="38" t="e">
        <f t="shared" si="9"/>
        <v>#DIV/0!</v>
      </c>
      <c r="O52" s="52">
        <v>0.5</v>
      </c>
      <c r="P52" s="53" t="e">
        <f t="shared" si="7"/>
        <v>#DIV/0!</v>
      </c>
      <c r="Q52" s="50" t="e">
        <f t="shared" si="8"/>
        <v>#DIV/0!</v>
      </c>
      <c r="R52" s="30"/>
    </row>
    <row r="53" spans="1:18">
      <c r="A53" s="30"/>
      <c r="B53" s="30"/>
      <c r="C53" s="30"/>
      <c r="D53" s="30"/>
      <c r="E53" s="30" t="s">
        <v>88</v>
      </c>
      <c r="F53" s="30"/>
      <c r="G53" s="30"/>
      <c r="H53" s="30"/>
      <c r="I53" s="30"/>
      <c r="J53" s="30"/>
      <c r="K53" s="30"/>
      <c r="L53" s="30"/>
      <c r="M53" s="45"/>
      <c r="N53" s="38" t="e">
        <f t="shared" si="9"/>
        <v>#DIV/0!</v>
      </c>
      <c r="O53" s="52">
        <v>0.5</v>
      </c>
      <c r="P53" s="53" t="e">
        <f t="shared" si="7"/>
        <v>#DIV/0!</v>
      </c>
      <c r="Q53" s="50" t="e">
        <f t="shared" si="8"/>
        <v>#DIV/0!</v>
      </c>
      <c r="R53" s="30"/>
    </row>
    <row r="54" spans="1:18">
      <c r="A54" s="30"/>
      <c r="B54" s="30"/>
      <c r="C54" s="30"/>
      <c r="D54" s="30"/>
      <c r="E54" s="30" t="s">
        <v>88</v>
      </c>
      <c r="F54" s="30"/>
      <c r="G54" s="30"/>
      <c r="H54" s="30"/>
      <c r="I54" s="30"/>
      <c r="J54" s="30"/>
      <c r="K54" s="30"/>
      <c r="L54" s="30"/>
      <c r="M54" s="45"/>
      <c r="N54" s="38" t="e">
        <f t="shared" si="9"/>
        <v>#DIV/0!</v>
      </c>
      <c r="O54" s="52">
        <v>0.5</v>
      </c>
      <c r="P54" s="53" t="e">
        <f t="shared" si="7"/>
        <v>#DIV/0!</v>
      </c>
      <c r="Q54" s="50" t="e">
        <f t="shared" si="8"/>
        <v>#DIV/0!</v>
      </c>
      <c r="R54" s="30"/>
    </row>
    <row r="55" spans="1:18">
      <c r="A55" s="30"/>
      <c r="B55" s="30"/>
      <c r="C55" s="30"/>
      <c r="D55" s="30"/>
      <c r="E55" s="30" t="s">
        <v>88</v>
      </c>
      <c r="F55" s="30"/>
      <c r="G55" s="30"/>
      <c r="H55" s="30"/>
      <c r="I55" s="30"/>
      <c r="J55" s="30"/>
      <c r="K55" s="30"/>
      <c r="L55" s="30"/>
      <c r="M55" s="45"/>
      <c r="N55" s="38" t="e">
        <f t="shared" si="9"/>
        <v>#DIV/0!</v>
      </c>
      <c r="O55" s="52">
        <v>0.5</v>
      </c>
      <c r="P55" s="53" t="e">
        <f t="shared" si="7"/>
        <v>#DIV/0!</v>
      </c>
      <c r="Q55" s="50" t="e">
        <f t="shared" si="8"/>
        <v>#DIV/0!</v>
      </c>
      <c r="R55" s="30"/>
    </row>
    <row r="56" spans="1:18">
      <c r="A56" s="30"/>
      <c r="B56" s="30"/>
      <c r="C56" s="30"/>
      <c r="D56" s="30"/>
      <c r="E56" s="30" t="s">
        <v>88</v>
      </c>
      <c r="F56" s="30"/>
      <c r="G56" s="30"/>
      <c r="H56" s="30"/>
      <c r="I56" s="30"/>
      <c r="J56" s="30"/>
      <c r="K56" s="30"/>
      <c r="L56" s="30"/>
      <c r="M56" s="45"/>
      <c r="N56" s="38" t="e">
        <f t="shared" si="9"/>
        <v>#DIV/0!</v>
      </c>
      <c r="O56" s="52">
        <v>0.5</v>
      </c>
      <c r="P56" s="53" t="e">
        <f t="shared" si="7"/>
        <v>#DIV/0!</v>
      </c>
      <c r="Q56" s="50" t="e">
        <f t="shared" si="8"/>
        <v>#DIV/0!</v>
      </c>
      <c r="R56" s="30"/>
    </row>
    <row r="57" spans="1:18">
      <c r="A57" s="30"/>
      <c r="B57" s="30"/>
      <c r="C57" s="30"/>
      <c r="D57" s="30"/>
      <c r="E57" s="30" t="s">
        <v>88</v>
      </c>
      <c r="F57" s="30"/>
      <c r="G57" s="30"/>
      <c r="H57" s="30"/>
      <c r="I57" s="30"/>
      <c r="J57" s="30"/>
      <c r="K57" s="30"/>
      <c r="L57" s="30"/>
      <c r="M57" s="45"/>
      <c r="N57" s="38" t="e">
        <f t="shared" si="9"/>
        <v>#DIV/0!</v>
      </c>
      <c r="O57" s="52">
        <v>0.5</v>
      </c>
      <c r="P57" s="53" t="e">
        <f t="shared" si="7"/>
        <v>#DIV/0!</v>
      </c>
      <c r="Q57" s="50" t="e">
        <f t="shared" si="8"/>
        <v>#DIV/0!</v>
      </c>
      <c r="R57" s="30"/>
    </row>
    <row r="58" spans="1:18">
      <c r="A58" s="30"/>
      <c r="B58" s="30"/>
      <c r="C58" s="30"/>
      <c r="D58" s="30"/>
      <c r="E58" s="30" t="s">
        <v>88</v>
      </c>
      <c r="F58" s="30"/>
      <c r="G58" s="30"/>
      <c r="H58" s="30"/>
      <c r="I58" s="30"/>
      <c r="J58" s="30"/>
      <c r="K58" s="30"/>
      <c r="L58" s="30"/>
      <c r="M58" s="45"/>
      <c r="N58" s="38" t="e">
        <f t="shared" si="9"/>
        <v>#DIV/0!</v>
      </c>
      <c r="O58" s="52">
        <v>0.5</v>
      </c>
      <c r="P58" s="53" t="e">
        <f t="shared" si="7"/>
        <v>#DIV/0!</v>
      </c>
      <c r="Q58" s="50" t="e">
        <f t="shared" si="8"/>
        <v>#DIV/0!</v>
      </c>
      <c r="R58" s="30"/>
    </row>
    <row r="59" spans="1:18">
      <c r="A59" s="30"/>
      <c r="B59" s="30"/>
      <c r="C59" s="30"/>
      <c r="D59" s="30"/>
      <c r="E59" s="30" t="s">
        <v>88</v>
      </c>
      <c r="F59" s="30"/>
      <c r="G59" s="30"/>
      <c r="H59" s="30"/>
      <c r="I59" s="30"/>
      <c r="J59" s="30"/>
      <c r="K59" s="30"/>
      <c r="L59" s="30"/>
      <c r="M59" s="45"/>
      <c r="N59" s="38" t="e">
        <f t="shared" si="9"/>
        <v>#DIV/0!</v>
      </c>
      <c r="O59" s="52">
        <v>0.5</v>
      </c>
      <c r="P59" s="53" t="e">
        <f t="shared" si="7"/>
        <v>#DIV/0!</v>
      </c>
      <c r="Q59" s="50" t="e">
        <f t="shared" si="8"/>
        <v>#DIV/0!</v>
      </c>
      <c r="R59" s="30"/>
    </row>
    <row r="60" spans="1:18">
      <c r="A60" s="30"/>
      <c r="B60" s="30"/>
      <c r="C60" s="30"/>
      <c r="D60" s="30"/>
      <c r="E60" s="30" t="s">
        <v>88</v>
      </c>
      <c r="F60" s="30"/>
      <c r="G60" s="30"/>
      <c r="H60" s="30"/>
      <c r="I60" s="30"/>
      <c r="J60" s="30"/>
      <c r="K60" s="30"/>
      <c r="L60" s="30"/>
      <c r="M60" s="45"/>
      <c r="N60" s="38" t="e">
        <f t="shared" si="9"/>
        <v>#DIV/0!</v>
      </c>
      <c r="O60" s="52">
        <v>0.5</v>
      </c>
      <c r="P60" s="53" t="e">
        <f t="shared" si="7"/>
        <v>#DIV/0!</v>
      </c>
      <c r="Q60" s="50" t="e">
        <f t="shared" si="8"/>
        <v>#DIV/0!</v>
      </c>
      <c r="R60" s="30"/>
    </row>
    <row r="61" spans="1:18">
      <c r="A61" s="30"/>
      <c r="B61" s="30"/>
      <c r="C61" s="30"/>
      <c r="D61" s="30"/>
      <c r="E61" s="30" t="s">
        <v>88</v>
      </c>
      <c r="F61" s="30"/>
      <c r="G61" s="30"/>
      <c r="H61" s="30"/>
      <c r="I61" s="30"/>
      <c r="J61" s="30"/>
      <c r="K61" s="30"/>
      <c r="L61" s="30"/>
      <c r="M61" s="45"/>
      <c r="N61" s="38" t="e">
        <f t="shared" si="9"/>
        <v>#DIV/0!</v>
      </c>
      <c r="O61" s="52">
        <v>0.5</v>
      </c>
      <c r="P61" s="53" t="e">
        <f t="shared" si="7"/>
        <v>#DIV/0!</v>
      </c>
      <c r="Q61" s="50" t="e">
        <f t="shared" si="8"/>
        <v>#DIV/0!</v>
      </c>
      <c r="R61" s="30"/>
    </row>
    <row r="62" spans="1:18">
      <c r="A62" s="30"/>
      <c r="B62" s="30"/>
      <c r="C62" s="30"/>
      <c r="D62" s="30"/>
      <c r="E62" s="30" t="s">
        <v>88</v>
      </c>
      <c r="F62" s="30"/>
      <c r="G62" s="30"/>
      <c r="H62" s="30"/>
      <c r="I62" s="30"/>
      <c r="J62" s="30"/>
      <c r="K62" s="30"/>
      <c r="L62" s="30"/>
      <c r="M62" s="45"/>
      <c r="N62" s="38" t="e">
        <f t="shared" si="9"/>
        <v>#DIV/0!</v>
      </c>
      <c r="O62" s="52">
        <v>0.5</v>
      </c>
      <c r="P62" s="53" t="e">
        <f t="shared" si="7"/>
        <v>#DIV/0!</v>
      </c>
      <c r="Q62" s="50" t="e">
        <f t="shared" si="8"/>
        <v>#DIV/0!</v>
      </c>
      <c r="R62" s="30"/>
    </row>
    <row r="63" spans="1:18">
      <c r="A63" s="30"/>
      <c r="B63" s="30"/>
      <c r="C63" s="30"/>
      <c r="D63" s="30"/>
      <c r="E63" s="30" t="s">
        <v>88</v>
      </c>
      <c r="F63" s="30"/>
      <c r="G63" s="30"/>
      <c r="H63" s="30"/>
      <c r="I63" s="30"/>
      <c r="J63" s="30"/>
      <c r="K63" s="30"/>
      <c r="L63" s="30"/>
      <c r="M63" s="45"/>
      <c r="N63" s="38" t="e">
        <f t="shared" si="9"/>
        <v>#DIV/0!</v>
      </c>
      <c r="O63" s="52">
        <v>0.5</v>
      </c>
      <c r="P63" s="53" t="e">
        <f t="shared" si="7"/>
        <v>#DIV/0!</v>
      </c>
      <c r="Q63" s="50" t="e">
        <f t="shared" si="8"/>
        <v>#DIV/0!</v>
      </c>
      <c r="R63" s="30"/>
    </row>
    <row r="64" spans="1:18">
      <c r="A64" s="30"/>
      <c r="B64" s="30"/>
      <c r="C64" s="30"/>
      <c r="D64" s="30"/>
      <c r="E64" s="30" t="s">
        <v>88</v>
      </c>
      <c r="F64" s="30"/>
      <c r="G64" s="30"/>
      <c r="H64" s="30"/>
      <c r="I64" s="30"/>
      <c r="J64" s="30"/>
      <c r="K64" s="30"/>
      <c r="L64" s="30"/>
      <c r="M64" s="45"/>
      <c r="N64" s="38" t="e">
        <f t="shared" si="9"/>
        <v>#DIV/0!</v>
      </c>
      <c r="O64" s="52">
        <v>0.5</v>
      </c>
      <c r="P64" s="53" t="e">
        <f t="shared" si="7"/>
        <v>#DIV/0!</v>
      </c>
      <c r="Q64" s="50" t="e">
        <f t="shared" si="8"/>
        <v>#DIV/0!</v>
      </c>
      <c r="R64" s="30"/>
    </row>
    <row r="65" spans="1:18">
      <c r="A65" s="30"/>
      <c r="B65" s="30"/>
      <c r="C65" s="30"/>
      <c r="D65" s="30"/>
      <c r="E65" s="30" t="s">
        <v>88</v>
      </c>
      <c r="F65" s="30"/>
      <c r="G65" s="30"/>
      <c r="H65" s="30"/>
      <c r="I65" s="30"/>
      <c r="J65" s="30"/>
      <c r="K65" s="30"/>
      <c r="L65" s="30"/>
      <c r="M65" s="45"/>
      <c r="N65" s="38" t="e">
        <f t="shared" si="9"/>
        <v>#DIV/0!</v>
      </c>
      <c r="O65" s="52">
        <v>0.5</v>
      </c>
      <c r="P65" s="53" t="e">
        <f t="shared" si="7"/>
        <v>#DIV/0!</v>
      </c>
      <c r="Q65" s="50" t="e">
        <f t="shared" si="8"/>
        <v>#DIV/0!</v>
      </c>
      <c r="R65" s="30"/>
    </row>
    <row r="66" spans="1:18">
      <c r="A66" s="30"/>
      <c r="B66" s="30"/>
      <c r="C66" s="30"/>
      <c r="D66" s="30"/>
      <c r="E66" s="30" t="s">
        <v>85</v>
      </c>
      <c r="F66" s="30"/>
      <c r="G66" s="30"/>
      <c r="H66" s="30"/>
      <c r="I66" s="30"/>
      <c r="J66" s="30"/>
      <c r="K66" s="30"/>
      <c r="L66" s="30"/>
      <c r="M66" s="45"/>
      <c r="N66" s="38" t="e">
        <f t="shared" si="9"/>
        <v>#DIV/0!</v>
      </c>
      <c r="O66" s="52">
        <v>0.5</v>
      </c>
      <c r="P66" s="53" t="e">
        <f t="shared" si="7"/>
        <v>#DIV/0!</v>
      </c>
      <c r="Q66" s="50" t="e">
        <f t="shared" si="8"/>
        <v>#DIV/0!</v>
      </c>
      <c r="R66" s="30"/>
    </row>
    <row r="67" spans="1:18">
      <c r="A67" s="30"/>
      <c r="B67" s="30"/>
      <c r="C67" s="30"/>
      <c r="D67" s="30"/>
      <c r="E67" s="30" t="s">
        <v>85</v>
      </c>
      <c r="F67" s="30"/>
      <c r="G67" s="30"/>
      <c r="H67" s="30"/>
      <c r="I67" s="30"/>
      <c r="J67" s="30"/>
      <c r="K67" s="30"/>
      <c r="L67" s="30"/>
      <c r="M67" s="45"/>
      <c r="N67" s="38" t="e">
        <f t="shared" si="9"/>
        <v>#DIV/0!</v>
      </c>
      <c r="O67" s="52">
        <v>0.5</v>
      </c>
      <c r="P67" s="53" t="e">
        <f t="shared" si="7"/>
        <v>#DIV/0!</v>
      </c>
      <c r="Q67" s="50" t="e">
        <f t="shared" si="8"/>
        <v>#DIV/0!</v>
      </c>
      <c r="R67" s="30"/>
    </row>
    <row r="68" spans="1:18">
      <c r="A68" s="30"/>
      <c r="B68" s="30"/>
      <c r="C68" s="30"/>
      <c r="D68" s="30"/>
      <c r="E68" s="30" t="s">
        <v>85</v>
      </c>
      <c r="F68" s="30"/>
      <c r="G68" s="30"/>
      <c r="H68" s="30"/>
      <c r="I68" s="30"/>
      <c r="J68" s="30"/>
      <c r="K68" s="30"/>
      <c r="L68" s="30"/>
      <c r="M68" s="45"/>
      <c r="N68" s="38" t="e">
        <f t="shared" si="9"/>
        <v>#DIV/0!</v>
      </c>
      <c r="O68" s="52">
        <v>0.5</v>
      </c>
      <c r="P68" s="53" t="e">
        <f t="shared" si="7"/>
        <v>#DIV/0!</v>
      </c>
      <c r="Q68" s="50" t="e">
        <f t="shared" si="8"/>
        <v>#DIV/0!</v>
      </c>
      <c r="R68" s="30"/>
    </row>
    <row r="69" spans="1:18">
      <c r="A69" s="30"/>
      <c r="B69" s="30"/>
      <c r="C69" s="30"/>
      <c r="D69" s="30"/>
      <c r="E69" s="30" t="s">
        <v>85</v>
      </c>
      <c r="F69" s="30"/>
      <c r="G69" s="30"/>
      <c r="H69" s="30"/>
      <c r="I69" s="30"/>
      <c r="J69" s="30"/>
      <c r="K69" s="30"/>
      <c r="L69" s="30"/>
      <c r="M69" s="45"/>
      <c r="N69" s="38" t="e">
        <f t="shared" si="9"/>
        <v>#DIV/0!</v>
      </c>
      <c r="O69" s="52">
        <v>0.5</v>
      </c>
      <c r="P69" s="53" t="e">
        <f t="shared" si="7"/>
        <v>#DIV/0!</v>
      </c>
      <c r="Q69" s="50" t="e">
        <f t="shared" si="8"/>
        <v>#DIV/0!</v>
      </c>
      <c r="R69" s="30"/>
    </row>
    <row r="70" spans="1:18">
      <c r="A70" s="30"/>
      <c r="B70" s="30"/>
      <c r="C70" s="30"/>
      <c r="D70" s="30"/>
      <c r="E70" s="30" t="s">
        <v>85</v>
      </c>
      <c r="F70" s="30"/>
      <c r="G70" s="30"/>
      <c r="H70" s="30"/>
      <c r="I70" s="30"/>
      <c r="J70" s="30"/>
      <c r="K70" s="30"/>
      <c r="L70" s="30"/>
      <c r="M70" s="45"/>
      <c r="N70" s="38" t="e">
        <f t="shared" si="9"/>
        <v>#DIV/0!</v>
      </c>
      <c r="O70" s="52">
        <v>0.5</v>
      </c>
      <c r="P70" s="53" t="e">
        <f t="shared" si="7"/>
        <v>#DIV/0!</v>
      </c>
      <c r="Q70" s="50" t="e">
        <f t="shared" si="8"/>
        <v>#DIV/0!</v>
      </c>
      <c r="R70" s="30"/>
    </row>
    <row r="71" spans="1:18">
      <c r="A71" s="30"/>
      <c r="B71" s="30"/>
      <c r="C71" s="30"/>
      <c r="D71" s="30"/>
      <c r="E71" s="30" t="s">
        <v>85</v>
      </c>
      <c r="F71" s="30"/>
      <c r="G71" s="30"/>
      <c r="H71" s="30"/>
      <c r="I71" s="30"/>
      <c r="J71" s="30"/>
      <c r="K71" s="30"/>
      <c r="L71" s="30"/>
      <c r="M71" s="45"/>
      <c r="N71" s="38" t="e">
        <f t="shared" si="9"/>
        <v>#DIV/0!</v>
      </c>
      <c r="O71" s="52">
        <v>0.5</v>
      </c>
      <c r="P71" s="53" t="e">
        <f t="shared" si="7"/>
        <v>#DIV/0!</v>
      </c>
      <c r="Q71" s="50" t="e">
        <f t="shared" si="8"/>
        <v>#DIV/0!</v>
      </c>
      <c r="R71" s="30"/>
    </row>
    <row r="72" spans="1:18">
      <c r="A72" s="30"/>
      <c r="B72" s="30"/>
      <c r="C72" s="30"/>
      <c r="D72" s="30"/>
      <c r="E72" s="30" t="s">
        <v>85</v>
      </c>
      <c r="F72" s="30"/>
      <c r="G72" s="30"/>
      <c r="H72" s="30"/>
      <c r="I72" s="30"/>
      <c r="J72" s="30"/>
      <c r="K72" s="30"/>
      <c r="L72" s="30"/>
      <c r="M72" s="45"/>
      <c r="N72" s="38" t="e">
        <f t="shared" si="9"/>
        <v>#DIV/0!</v>
      </c>
      <c r="O72" s="52">
        <v>0.5</v>
      </c>
      <c r="P72" s="53" t="e">
        <f t="shared" si="7"/>
        <v>#DIV/0!</v>
      </c>
      <c r="Q72" s="50" t="e">
        <f t="shared" si="8"/>
        <v>#DIV/0!</v>
      </c>
      <c r="R72" s="30"/>
    </row>
    <row r="73" spans="1:18">
      <c r="A73" s="30"/>
      <c r="B73" s="30"/>
      <c r="C73" s="30"/>
      <c r="D73" s="30"/>
      <c r="E73" s="30" t="s">
        <v>85</v>
      </c>
      <c r="F73" s="30"/>
      <c r="G73" s="30"/>
      <c r="H73" s="30"/>
      <c r="I73" s="30"/>
      <c r="J73" s="30"/>
      <c r="K73" s="30"/>
      <c r="L73" s="30"/>
      <c r="M73" s="45"/>
      <c r="N73" s="38" t="e">
        <f t="shared" si="9"/>
        <v>#DIV/0!</v>
      </c>
      <c r="O73" s="52">
        <v>0.5</v>
      </c>
      <c r="P73" s="53" t="e">
        <f t="shared" si="7"/>
        <v>#DIV/0!</v>
      </c>
      <c r="Q73" s="50" t="e">
        <f t="shared" si="8"/>
        <v>#DIV/0!</v>
      </c>
      <c r="R73" s="30"/>
    </row>
    <row r="74" spans="1:18">
      <c r="A74" s="30"/>
      <c r="B74" s="30"/>
      <c r="C74" s="30"/>
      <c r="D74" s="30"/>
      <c r="E74" s="30" t="s">
        <v>85</v>
      </c>
      <c r="F74" s="30"/>
      <c r="G74" s="30"/>
      <c r="H74" s="30"/>
      <c r="I74" s="30"/>
      <c r="J74" s="30"/>
      <c r="K74" s="30"/>
      <c r="L74" s="30"/>
      <c r="M74" s="45"/>
      <c r="N74" s="38" t="e">
        <f t="shared" si="9"/>
        <v>#DIV/0!</v>
      </c>
      <c r="O74" s="52">
        <v>0.5</v>
      </c>
      <c r="P74" s="53" t="e">
        <f t="shared" si="7"/>
        <v>#DIV/0!</v>
      </c>
      <c r="Q74" s="50" t="e">
        <f t="shared" si="8"/>
        <v>#DIV/0!</v>
      </c>
      <c r="R74" s="30"/>
    </row>
    <row r="75" spans="1:18">
      <c r="A75" s="30"/>
      <c r="B75" s="30"/>
      <c r="C75" s="30"/>
      <c r="D75" s="30"/>
      <c r="E75" s="30" t="s">
        <v>85</v>
      </c>
      <c r="F75" s="30"/>
      <c r="G75" s="30"/>
      <c r="H75" s="30"/>
      <c r="I75" s="30"/>
      <c r="J75" s="30"/>
      <c r="K75" s="30"/>
      <c r="L75" s="30"/>
      <c r="M75" s="45"/>
      <c r="N75" s="38" t="e">
        <f t="shared" si="9"/>
        <v>#DIV/0!</v>
      </c>
      <c r="O75" s="52">
        <v>0.5</v>
      </c>
      <c r="P75" s="53" t="e">
        <f t="shared" si="7"/>
        <v>#DIV/0!</v>
      </c>
      <c r="Q75" s="50" t="e">
        <f t="shared" si="8"/>
        <v>#DIV/0!</v>
      </c>
      <c r="R75" s="30"/>
    </row>
    <row r="76" spans="1:18">
      <c r="A76" s="30"/>
      <c r="B76" s="30"/>
      <c r="C76" s="30"/>
      <c r="D76" s="30"/>
      <c r="E76" s="30" t="s">
        <v>85</v>
      </c>
      <c r="F76" s="30"/>
      <c r="G76" s="30"/>
      <c r="H76" s="30"/>
      <c r="I76" s="30"/>
      <c r="J76" s="30"/>
      <c r="K76" s="30"/>
      <c r="L76" s="30"/>
      <c r="M76" s="45"/>
      <c r="N76" s="38" t="e">
        <f t="shared" si="9"/>
        <v>#DIV/0!</v>
      </c>
      <c r="O76" s="52">
        <v>0.5</v>
      </c>
      <c r="P76" s="53" t="e">
        <f t="shared" si="7"/>
        <v>#DIV/0!</v>
      </c>
      <c r="Q76" s="50" t="e">
        <f t="shared" si="8"/>
        <v>#DIV/0!</v>
      </c>
      <c r="R76" s="30"/>
    </row>
    <row r="77" spans="1:18">
      <c r="A77" s="30"/>
      <c r="B77" s="30"/>
      <c r="C77" s="30"/>
      <c r="D77" s="30"/>
      <c r="E77" s="30" t="s">
        <v>91</v>
      </c>
      <c r="F77" s="30"/>
      <c r="G77" s="30"/>
      <c r="H77" s="30"/>
      <c r="I77" s="30"/>
      <c r="J77" s="30"/>
      <c r="K77" s="30"/>
      <c r="L77" s="30"/>
      <c r="M77" s="45"/>
      <c r="N77" s="38" t="e">
        <f t="shared" si="9"/>
        <v>#DIV/0!</v>
      </c>
      <c r="O77" s="52">
        <v>0.5</v>
      </c>
      <c r="P77" s="53" t="e">
        <f t="shared" ref="P77:P140" si="10">N77*O77</f>
        <v>#DIV/0!</v>
      </c>
      <c r="Q77" s="50" t="e">
        <f t="shared" ref="Q77:Q140" si="11">N77+P77</f>
        <v>#DIV/0!</v>
      </c>
      <c r="R77" s="30"/>
    </row>
    <row r="78" spans="1:18">
      <c r="A78" s="30"/>
      <c r="B78" s="30"/>
      <c r="C78" s="30"/>
      <c r="D78" s="30"/>
      <c r="E78" s="30" t="s">
        <v>91</v>
      </c>
      <c r="F78" s="30"/>
      <c r="G78" s="30"/>
      <c r="H78" s="30"/>
      <c r="I78" s="30"/>
      <c r="J78" s="30"/>
      <c r="K78" s="30"/>
      <c r="L78" s="30"/>
      <c r="M78" s="45"/>
      <c r="N78" s="38" t="e">
        <f t="shared" si="9"/>
        <v>#DIV/0!</v>
      </c>
      <c r="O78" s="52">
        <v>0.5</v>
      </c>
      <c r="P78" s="53" t="e">
        <f t="shared" si="10"/>
        <v>#DIV/0!</v>
      </c>
      <c r="Q78" s="50" t="e">
        <f t="shared" si="11"/>
        <v>#DIV/0!</v>
      </c>
      <c r="R78" s="30"/>
    </row>
    <row r="79" spans="1:18">
      <c r="A79" s="30"/>
      <c r="B79" s="30"/>
      <c r="C79" s="30"/>
      <c r="D79" s="30"/>
      <c r="E79" s="30" t="s">
        <v>91</v>
      </c>
      <c r="F79" s="30"/>
      <c r="G79" s="30"/>
      <c r="H79" s="30"/>
      <c r="I79" s="30"/>
      <c r="J79" s="30"/>
      <c r="K79" s="30"/>
      <c r="L79" s="30"/>
      <c r="M79" s="45"/>
      <c r="N79" s="38" t="e">
        <f t="shared" ref="N79:N142" si="12">M79/L79</f>
        <v>#DIV/0!</v>
      </c>
      <c r="O79" s="52">
        <v>0.5</v>
      </c>
      <c r="P79" s="53" t="e">
        <f t="shared" si="10"/>
        <v>#DIV/0!</v>
      </c>
      <c r="Q79" s="50" t="e">
        <f t="shared" si="11"/>
        <v>#DIV/0!</v>
      </c>
      <c r="R79" s="30"/>
    </row>
    <row r="80" spans="1:18">
      <c r="A80" s="30"/>
      <c r="B80" s="30"/>
      <c r="C80" s="30"/>
      <c r="D80" s="30"/>
      <c r="E80" s="30" t="s">
        <v>89</v>
      </c>
      <c r="F80" s="30"/>
      <c r="G80" s="30"/>
      <c r="H80" s="30"/>
      <c r="I80" s="30"/>
      <c r="J80" s="30"/>
      <c r="K80" s="30"/>
      <c r="L80" s="30"/>
      <c r="M80" s="45"/>
      <c r="N80" s="38" t="e">
        <f t="shared" si="12"/>
        <v>#DIV/0!</v>
      </c>
      <c r="O80" s="52">
        <v>0.5</v>
      </c>
      <c r="P80" s="53" t="e">
        <f t="shared" si="10"/>
        <v>#DIV/0!</v>
      </c>
      <c r="Q80" s="50" t="e">
        <f t="shared" si="11"/>
        <v>#DIV/0!</v>
      </c>
      <c r="R80" s="30"/>
    </row>
    <row r="81" spans="1:18">
      <c r="A81" s="30"/>
      <c r="B81" s="30"/>
      <c r="C81" s="30"/>
      <c r="D81" s="30"/>
      <c r="E81" s="30" t="s">
        <v>89</v>
      </c>
      <c r="F81" s="30"/>
      <c r="G81" s="30"/>
      <c r="H81" s="30"/>
      <c r="I81" s="30"/>
      <c r="J81" s="30"/>
      <c r="K81" s="30"/>
      <c r="L81" s="30"/>
      <c r="M81" s="45"/>
      <c r="N81" s="38" t="e">
        <f t="shared" si="12"/>
        <v>#DIV/0!</v>
      </c>
      <c r="O81" s="52">
        <v>0.5</v>
      </c>
      <c r="P81" s="53" t="e">
        <f t="shared" si="10"/>
        <v>#DIV/0!</v>
      </c>
      <c r="Q81" s="50" t="e">
        <f t="shared" si="11"/>
        <v>#DIV/0!</v>
      </c>
      <c r="R81" s="30"/>
    </row>
    <row r="82" spans="1:18">
      <c r="A82" s="30"/>
      <c r="B82" s="30"/>
      <c r="C82" s="30"/>
      <c r="D82" s="30"/>
      <c r="E82" s="30" t="s">
        <v>89</v>
      </c>
      <c r="F82" s="30"/>
      <c r="G82" s="30"/>
      <c r="H82" s="30"/>
      <c r="I82" s="30"/>
      <c r="J82" s="30"/>
      <c r="K82" s="30"/>
      <c r="L82" s="30"/>
      <c r="M82" s="45"/>
      <c r="N82" s="38" t="e">
        <f t="shared" si="12"/>
        <v>#DIV/0!</v>
      </c>
      <c r="O82" s="52">
        <v>0.5</v>
      </c>
      <c r="P82" s="53" t="e">
        <f t="shared" si="10"/>
        <v>#DIV/0!</v>
      </c>
      <c r="Q82" s="50" t="e">
        <f t="shared" si="11"/>
        <v>#DIV/0!</v>
      </c>
      <c r="R82" s="30"/>
    </row>
    <row r="83" spans="1:18">
      <c r="A83" s="30"/>
      <c r="B83" s="30"/>
      <c r="C83" s="30"/>
      <c r="D83" s="30"/>
      <c r="E83" s="30" t="s">
        <v>89</v>
      </c>
      <c r="F83" s="30"/>
      <c r="G83" s="30"/>
      <c r="H83" s="30"/>
      <c r="I83" s="30"/>
      <c r="J83" s="30"/>
      <c r="K83" s="30"/>
      <c r="L83" s="30"/>
      <c r="M83" s="45"/>
      <c r="N83" s="38" t="e">
        <f t="shared" si="12"/>
        <v>#DIV/0!</v>
      </c>
      <c r="O83" s="52">
        <v>0.5</v>
      </c>
      <c r="P83" s="53" t="e">
        <f t="shared" si="10"/>
        <v>#DIV/0!</v>
      </c>
      <c r="Q83" s="50" t="e">
        <f t="shared" si="11"/>
        <v>#DIV/0!</v>
      </c>
      <c r="R83" s="30"/>
    </row>
    <row r="84" spans="1:18">
      <c r="A84" s="30"/>
      <c r="B84" s="30"/>
      <c r="C84" s="30"/>
      <c r="D84" s="30"/>
      <c r="E84" s="30" t="s">
        <v>89</v>
      </c>
      <c r="F84" s="30"/>
      <c r="G84" s="30"/>
      <c r="H84" s="30"/>
      <c r="I84" s="30"/>
      <c r="J84" s="30"/>
      <c r="K84" s="30"/>
      <c r="L84" s="30"/>
      <c r="M84" s="45"/>
      <c r="N84" s="38" t="e">
        <f t="shared" si="12"/>
        <v>#DIV/0!</v>
      </c>
      <c r="O84" s="52">
        <v>0.5</v>
      </c>
      <c r="P84" s="53" t="e">
        <f t="shared" si="10"/>
        <v>#DIV/0!</v>
      </c>
      <c r="Q84" s="50" t="e">
        <f t="shared" si="11"/>
        <v>#DIV/0!</v>
      </c>
      <c r="R84" s="30"/>
    </row>
    <row r="85" spans="1:18">
      <c r="A85" s="30"/>
      <c r="B85" s="30"/>
      <c r="C85" s="30"/>
      <c r="D85" s="30"/>
      <c r="E85" s="30" t="s">
        <v>89</v>
      </c>
      <c r="F85" s="30"/>
      <c r="G85" s="30"/>
      <c r="H85" s="30"/>
      <c r="I85" s="30"/>
      <c r="J85" s="30"/>
      <c r="K85" s="30"/>
      <c r="L85" s="30"/>
      <c r="M85" s="45"/>
      <c r="N85" s="38" t="e">
        <f t="shared" si="12"/>
        <v>#DIV/0!</v>
      </c>
      <c r="O85" s="52">
        <v>0.5</v>
      </c>
      <c r="P85" s="53" t="e">
        <f t="shared" si="10"/>
        <v>#DIV/0!</v>
      </c>
      <c r="Q85" s="50" t="e">
        <f t="shared" si="11"/>
        <v>#DIV/0!</v>
      </c>
      <c r="R85" s="30"/>
    </row>
    <row r="86" spans="1:18">
      <c r="A86" s="30"/>
      <c r="B86" s="30"/>
      <c r="C86" s="30"/>
      <c r="D86" s="30"/>
      <c r="E86" s="30" t="s">
        <v>89</v>
      </c>
      <c r="F86" s="30"/>
      <c r="G86" s="30"/>
      <c r="H86" s="30"/>
      <c r="I86" s="30"/>
      <c r="J86" s="30"/>
      <c r="K86" s="30"/>
      <c r="L86" s="30"/>
      <c r="M86" s="45"/>
      <c r="N86" s="38" t="e">
        <f t="shared" si="12"/>
        <v>#DIV/0!</v>
      </c>
      <c r="O86" s="52">
        <v>0.5</v>
      </c>
      <c r="P86" s="53" t="e">
        <f t="shared" si="10"/>
        <v>#DIV/0!</v>
      </c>
      <c r="Q86" s="50" t="e">
        <f t="shared" si="11"/>
        <v>#DIV/0!</v>
      </c>
      <c r="R86" s="30"/>
    </row>
    <row r="87" spans="1:18">
      <c r="A87" s="30"/>
      <c r="B87" s="30"/>
      <c r="C87" s="30"/>
      <c r="D87" s="30"/>
      <c r="E87" s="30" t="s">
        <v>89</v>
      </c>
      <c r="F87" s="30"/>
      <c r="G87" s="30"/>
      <c r="H87" s="30"/>
      <c r="I87" s="30"/>
      <c r="J87" s="30"/>
      <c r="K87" s="30"/>
      <c r="L87" s="30"/>
      <c r="M87" s="45"/>
      <c r="N87" s="38" t="e">
        <f t="shared" si="12"/>
        <v>#DIV/0!</v>
      </c>
      <c r="O87" s="52">
        <v>0.5</v>
      </c>
      <c r="P87" s="53" t="e">
        <f t="shared" si="10"/>
        <v>#DIV/0!</v>
      </c>
      <c r="Q87" s="50" t="e">
        <f t="shared" si="11"/>
        <v>#DIV/0!</v>
      </c>
      <c r="R87" s="30"/>
    </row>
    <row r="88" spans="1:18">
      <c r="A88" s="30"/>
      <c r="B88" s="30"/>
      <c r="C88" s="30"/>
      <c r="D88" s="30"/>
      <c r="E88" s="30" t="s">
        <v>89</v>
      </c>
      <c r="F88" s="30"/>
      <c r="G88" s="30"/>
      <c r="H88" s="30"/>
      <c r="I88" s="30"/>
      <c r="J88" s="30"/>
      <c r="K88" s="30"/>
      <c r="L88" s="30"/>
      <c r="M88" s="45"/>
      <c r="N88" s="38" t="e">
        <f t="shared" si="12"/>
        <v>#DIV/0!</v>
      </c>
      <c r="O88" s="52">
        <v>0.5</v>
      </c>
      <c r="P88" s="53" t="e">
        <f t="shared" si="10"/>
        <v>#DIV/0!</v>
      </c>
      <c r="Q88" s="50" t="e">
        <f t="shared" si="11"/>
        <v>#DIV/0!</v>
      </c>
      <c r="R88" s="30"/>
    </row>
    <row r="89" spans="1:18">
      <c r="A89" s="30"/>
      <c r="B89" s="30"/>
      <c r="C89" s="30"/>
      <c r="D89" s="30"/>
      <c r="E89" s="30" t="s">
        <v>89</v>
      </c>
      <c r="F89" s="30"/>
      <c r="G89" s="30"/>
      <c r="H89" s="30"/>
      <c r="I89" s="30"/>
      <c r="J89" s="30"/>
      <c r="K89" s="30"/>
      <c r="L89" s="30"/>
      <c r="M89" s="45"/>
      <c r="N89" s="38" t="e">
        <f t="shared" si="12"/>
        <v>#DIV/0!</v>
      </c>
      <c r="O89" s="52">
        <v>0.5</v>
      </c>
      <c r="P89" s="53" t="e">
        <f t="shared" si="10"/>
        <v>#DIV/0!</v>
      </c>
      <c r="Q89" s="50" t="e">
        <f t="shared" si="11"/>
        <v>#DIV/0!</v>
      </c>
      <c r="R89" s="30"/>
    </row>
    <row r="90" spans="1:18">
      <c r="A90" s="30"/>
      <c r="B90" s="30"/>
      <c r="C90" s="30"/>
      <c r="D90" s="30"/>
      <c r="E90" s="30" t="s">
        <v>89</v>
      </c>
      <c r="F90" s="30"/>
      <c r="G90" s="30"/>
      <c r="H90" s="30"/>
      <c r="I90" s="30"/>
      <c r="J90" s="30"/>
      <c r="K90" s="30"/>
      <c r="L90" s="30"/>
      <c r="M90" s="45"/>
      <c r="N90" s="38" t="e">
        <f t="shared" si="12"/>
        <v>#DIV/0!</v>
      </c>
      <c r="O90" s="52">
        <v>0.5</v>
      </c>
      <c r="P90" s="53" t="e">
        <f t="shared" si="10"/>
        <v>#DIV/0!</v>
      </c>
      <c r="Q90" s="50" t="e">
        <f t="shared" si="11"/>
        <v>#DIV/0!</v>
      </c>
      <c r="R90" s="30"/>
    </row>
    <row r="91" spans="1:18">
      <c r="A91" s="30"/>
      <c r="B91" s="30"/>
      <c r="C91" s="30"/>
      <c r="D91" s="30"/>
      <c r="E91" s="30" t="s">
        <v>89</v>
      </c>
      <c r="F91" s="30"/>
      <c r="G91" s="30"/>
      <c r="H91" s="30"/>
      <c r="I91" s="30"/>
      <c r="J91" s="30"/>
      <c r="K91" s="30"/>
      <c r="L91" s="30"/>
      <c r="M91" s="45"/>
      <c r="N91" s="38" t="e">
        <f t="shared" si="12"/>
        <v>#DIV/0!</v>
      </c>
      <c r="O91" s="52">
        <v>0.5</v>
      </c>
      <c r="P91" s="53" t="e">
        <f t="shared" si="10"/>
        <v>#DIV/0!</v>
      </c>
      <c r="Q91" s="50" t="e">
        <f t="shared" si="11"/>
        <v>#DIV/0!</v>
      </c>
      <c r="R91" s="30"/>
    </row>
    <row r="92" spans="1:18">
      <c r="A92" s="30"/>
      <c r="B92" s="30"/>
      <c r="C92" s="30"/>
      <c r="D92" s="30"/>
      <c r="E92" s="30" t="s">
        <v>89</v>
      </c>
      <c r="F92" s="30"/>
      <c r="G92" s="30"/>
      <c r="H92" s="30"/>
      <c r="I92" s="30"/>
      <c r="J92" s="30"/>
      <c r="K92" s="30"/>
      <c r="L92" s="30"/>
      <c r="M92" s="45"/>
      <c r="N92" s="38" t="e">
        <f t="shared" si="12"/>
        <v>#DIV/0!</v>
      </c>
      <c r="O92" s="52">
        <v>0.5</v>
      </c>
      <c r="P92" s="53" t="e">
        <f t="shared" si="10"/>
        <v>#DIV/0!</v>
      </c>
      <c r="Q92" s="50" t="e">
        <f t="shared" si="11"/>
        <v>#DIV/0!</v>
      </c>
      <c r="R92" s="30"/>
    </row>
    <row r="93" spans="1:18">
      <c r="A93" s="30"/>
      <c r="B93" s="30"/>
      <c r="C93" s="30"/>
      <c r="D93" s="30"/>
      <c r="E93" s="30" t="s">
        <v>89</v>
      </c>
      <c r="F93" s="30"/>
      <c r="G93" s="30"/>
      <c r="H93" s="30"/>
      <c r="I93" s="30"/>
      <c r="J93" s="30"/>
      <c r="K93" s="30"/>
      <c r="L93" s="30"/>
      <c r="M93" s="45"/>
      <c r="N93" s="38" t="e">
        <f t="shared" si="12"/>
        <v>#DIV/0!</v>
      </c>
      <c r="O93" s="52">
        <v>0.5</v>
      </c>
      <c r="P93" s="53" t="e">
        <f t="shared" si="10"/>
        <v>#DIV/0!</v>
      </c>
      <c r="Q93" s="50" t="e">
        <f t="shared" si="11"/>
        <v>#DIV/0!</v>
      </c>
      <c r="R93" s="30"/>
    </row>
    <row r="94" spans="1:18">
      <c r="A94" s="30"/>
      <c r="B94" s="30"/>
      <c r="C94" s="30"/>
      <c r="D94" s="30"/>
      <c r="E94" s="30" t="s">
        <v>90</v>
      </c>
      <c r="F94" s="30"/>
      <c r="G94" s="30"/>
      <c r="H94" s="30"/>
      <c r="I94" s="30"/>
      <c r="J94" s="30"/>
      <c r="K94" s="30"/>
      <c r="L94" s="30"/>
      <c r="M94" s="45"/>
      <c r="N94" s="38" t="e">
        <f t="shared" si="12"/>
        <v>#DIV/0!</v>
      </c>
      <c r="O94" s="52">
        <v>0.5</v>
      </c>
      <c r="P94" s="53" t="e">
        <f t="shared" si="10"/>
        <v>#DIV/0!</v>
      </c>
      <c r="Q94" s="50" t="e">
        <f t="shared" si="11"/>
        <v>#DIV/0!</v>
      </c>
      <c r="R94" s="30"/>
    </row>
    <row r="95" spans="1:18">
      <c r="A95" s="30"/>
      <c r="B95" s="30"/>
      <c r="C95" s="30"/>
      <c r="D95" s="30"/>
      <c r="E95" s="30" t="s">
        <v>90</v>
      </c>
      <c r="F95" s="30"/>
      <c r="G95" s="30"/>
      <c r="H95" s="30"/>
      <c r="I95" s="30"/>
      <c r="J95" s="30"/>
      <c r="K95" s="30"/>
      <c r="L95" s="30"/>
      <c r="M95" s="45"/>
      <c r="N95" s="38" t="e">
        <f t="shared" si="12"/>
        <v>#DIV/0!</v>
      </c>
      <c r="O95" s="52">
        <v>0.5</v>
      </c>
      <c r="P95" s="53" t="e">
        <f t="shared" si="10"/>
        <v>#DIV/0!</v>
      </c>
      <c r="Q95" s="50" t="e">
        <f t="shared" si="11"/>
        <v>#DIV/0!</v>
      </c>
      <c r="R95" s="30"/>
    </row>
    <row r="96" spans="1:18">
      <c r="A96" s="30"/>
      <c r="B96" s="30"/>
      <c r="C96" s="30"/>
      <c r="D96" s="30"/>
      <c r="E96" s="30" t="s">
        <v>90</v>
      </c>
      <c r="F96" s="30"/>
      <c r="G96" s="30"/>
      <c r="H96" s="30"/>
      <c r="I96" s="30"/>
      <c r="J96" s="30"/>
      <c r="K96" s="30"/>
      <c r="L96" s="30"/>
      <c r="M96" s="45"/>
      <c r="N96" s="38" t="e">
        <f t="shared" si="12"/>
        <v>#DIV/0!</v>
      </c>
      <c r="O96" s="52">
        <v>0.5</v>
      </c>
      <c r="P96" s="53" t="e">
        <f t="shared" si="10"/>
        <v>#DIV/0!</v>
      </c>
      <c r="Q96" s="50" t="e">
        <f t="shared" si="11"/>
        <v>#DIV/0!</v>
      </c>
      <c r="R96" s="30"/>
    </row>
    <row r="97" spans="1:18">
      <c r="A97" s="30"/>
      <c r="B97" s="30"/>
      <c r="C97" s="30"/>
      <c r="D97" s="30"/>
      <c r="E97" s="30" t="s">
        <v>90</v>
      </c>
      <c r="F97" s="30"/>
      <c r="G97" s="30"/>
      <c r="H97" s="30"/>
      <c r="I97" s="30"/>
      <c r="J97" s="30"/>
      <c r="K97" s="30"/>
      <c r="L97" s="30"/>
      <c r="M97" s="45"/>
      <c r="N97" s="38" t="e">
        <f t="shared" si="12"/>
        <v>#DIV/0!</v>
      </c>
      <c r="O97" s="52">
        <v>0.5</v>
      </c>
      <c r="P97" s="53" t="e">
        <f t="shared" si="10"/>
        <v>#DIV/0!</v>
      </c>
      <c r="Q97" s="50" t="e">
        <f t="shared" si="11"/>
        <v>#DIV/0!</v>
      </c>
      <c r="R97" s="30"/>
    </row>
    <row r="98" spans="1:18">
      <c r="A98" s="30"/>
      <c r="B98" s="30"/>
      <c r="C98" s="30"/>
      <c r="D98" s="30"/>
      <c r="E98" s="30" t="s">
        <v>90</v>
      </c>
      <c r="F98" s="30"/>
      <c r="G98" s="30"/>
      <c r="H98" s="30"/>
      <c r="I98" s="30"/>
      <c r="J98" s="30"/>
      <c r="K98" s="30"/>
      <c r="L98" s="30"/>
      <c r="M98" s="45"/>
      <c r="N98" s="38" t="e">
        <f t="shared" si="12"/>
        <v>#DIV/0!</v>
      </c>
      <c r="O98" s="52">
        <v>0.5</v>
      </c>
      <c r="P98" s="53" t="e">
        <f t="shared" si="10"/>
        <v>#DIV/0!</v>
      </c>
      <c r="Q98" s="50" t="e">
        <f t="shared" si="11"/>
        <v>#DIV/0!</v>
      </c>
      <c r="R98" s="30"/>
    </row>
    <row r="99" spans="1:18">
      <c r="A99" s="30"/>
      <c r="B99" s="30"/>
      <c r="C99" s="30"/>
      <c r="D99" s="30"/>
      <c r="E99" s="30" t="s">
        <v>90</v>
      </c>
      <c r="F99" s="30"/>
      <c r="G99" s="30"/>
      <c r="H99" s="30"/>
      <c r="I99" s="30"/>
      <c r="J99" s="30"/>
      <c r="K99" s="30"/>
      <c r="L99" s="30"/>
      <c r="M99" s="45"/>
      <c r="N99" s="38" t="e">
        <f t="shared" si="12"/>
        <v>#DIV/0!</v>
      </c>
      <c r="O99" s="52">
        <v>0.5</v>
      </c>
      <c r="P99" s="53" t="e">
        <f t="shared" si="10"/>
        <v>#DIV/0!</v>
      </c>
      <c r="Q99" s="50" t="e">
        <f t="shared" si="11"/>
        <v>#DIV/0!</v>
      </c>
      <c r="R99" s="30"/>
    </row>
    <row r="100" spans="1:18">
      <c r="A100" s="30"/>
      <c r="B100" s="30"/>
      <c r="C100" s="30"/>
      <c r="D100" s="30"/>
      <c r="E100" s="30" t="s">
        <v>90</v>
      </c>
      <c r="F100" s="30"/>
      <c r="G100" s="30"/>
      <c r="H100" s="30"/>
      <c r="I100" s="30"/>
      <c r="J100" s="30"/>
      <c r="K100" s="30"/>
      <c r="L100" s="30"/>
      <c r="M100" s="45"/>
      <c r="N100" s="38" t="e">
        <f t="shared" si="12"/>
        <v>#DIV/0!</v>
      </c>
      <c r="O100" s="52">
        <v>0.5</v>
      </c>
      <c r="P100" s="53" t="e">
        <f t="shared" si="10"/>
        <v>#DIV/0!</v>
      </c>
      <c r="Q100" s="50" t="e">
        <f t="shared" si="11"/>
        <v>#DIV/0!</v>
      </c>
      <c r="R100" s="30"/>
    </row>
    <row r="101" spans="1:18">
      <c r="A101" s="30"/>
      <c r="B101" s="30"/>
      <c r="C101" s="30"/>
      <c r="D101" s="30"/>
      <c r="E101" s="30" t="s">
        <v>90</v>
      </c>
      <c r="F101" s="30"/>
      <c r="G101" s="30"/>
      <c r="H101" s="30"/>
      <c r="I101" s="30"/>
      <c r="J101" s="30"/>
      <c r="K101" s="30"/>
      <c r="L101" s="30"/>
      <c r="M101" s="45"/>
      <c r="N101" s="38" t="e">
        <f t="shared" si="12"/>
        <v>#DIV/0!</v>
      </c>
      <c r="O101" s="52">
        <v>0.5</v>
      </c>
      <c r="P101" s="53" t="e">
        <f t="shared" si="10"/>
        <v>#DIV/0!</v>
      </c>
      <c r="Q101" s="50" t="e">
        <f t="shared" si="11"/>
        <v>#DIV/0!</v>
      </c>
      <c r="R101" s="30"/>
    </row>
    <row r="102" spans="1:18">
      <c r="A102" s="30"/>
      <c r="B102" s="30"/>
      <c r="C102" s="30"/>
      <c r="D102" s="30"/>
      <c r="E102" s="30" t="s">
        <v>86</v>
      </c>
      <c r="F102" s="30"/>
      <c r="G102" s="30"/>
      <c r="H102" s="30"/>
      <c r="I102" s="30"/>
      <c r="J102" s="30"/>
      <c r="K102" s="30"/>
      <c r="L102" s="30"/>
      <c r="M102" s="45"/>
      <c r="N102" s="38" t="e">
        <f t="shared" si="12"/>
        <v>#DIV/0!</v>
      </c>
      <c r="O102" s="52">
        <v>0.5</v>
      </c>
      <c r="P102" s="53" t="e">
        <f t="shared" si="10"/>
        <v>#DIV/0!</v>
      </c>
      <c r="Q102" s="50" t="e">
        <f t="shared" si="11"/>
        <v>#DIV/0!</v>
      </c>
      <c r="R102" s="30"/>
    </row>
    <row r="103" spans="1:18">
      <c r="A103" s="30"/>
      <c r="B103" s="30"/>
      <c r="C103" s="30"/>
      <c r="D103" s="30"/>
      <c r="E103" s="30" t="s">
        <v>86</v>
      </c>
      <c r="F103" s="30"/>
      <c r="G103" s="30"/>
      <c r="H103" s="30"/>
      <c r="I103" s="30"/>
      <c r="J103" s="30"/>
      <c r="K103" s="30"/>
      <c r="L103" s="30"/>
      <c r="M103" s="45"/>
      <c r="N103" s="38" t="e">
        <f t="shared" si="12"/>
        <v>#DIV/0!</v>
      </c>
      <c r="O103" s="52">
        <v>0.5</v>
      </c>
      <c r="P103" s="53" t="e">
        <f t="shared" si="10"/>
        <v>#DIV/0!</v>
      </c>
      <c r="Q103" s="50" t="e">
        <f t="shared" si="11"/>
        <v>#DIV/0!</v>
      </c>
      <c r="R103" s="30"/>
    </row>
    <row r="104" spans="1:18">
      <c r="A104" s="30"/>
      <c r="B104" s="30"/>
      <c r="C104" s="30"/>
      <c r="D104" s="30"/>
      <c r="E104" s="30" t="s">
        <v>86</v>
      </c>
      <c r="F104" s="30"/>
      <c r="G104" s="30"/>
      <c r="H104" s="30"/>
      <c r="I104" s="30"/>
      <c r="J104" s="30"/>
      <c r="K104" s="30"/>
      <c r="L104" s="30"/>
      <c r="M104" s="45"/>
      <c r="N104" s="38" t="e">
        <f t="shared" si="12"/>
        <v>#DIV/0!</v>
      </c>
      <c r="O104" s="52">
        <v>0.5</v>
      </c>
      <c r="P104" s="53" t="e">
        <f t="shared" si="10"/>
        <v>#DIV/0!</v>
      </c>
      <c r="Q104" s="50" t="e">
        <f t="shared" si="11"/>
        <v>#DIV/0!</v>
      </c>
      <c r="R104" s="30"/>
    </row>
    <row r="105" spans="1:18">
      <c r="A105" s="30"/>
      <c r="B105" s="30"/>
      <c r="C105" s="30"/>
      <c r="D105" s="30"/>
      <c r="E105" s="30" t="s">
        <v>86</v>
      </c>
      <c r="F105" s="30"/>
      <c r="G105" s="30"/>
      <c r="H105" s="30"/>
      <c r="I105" s="30"/>
      <c r="J105" s="30"/>
      <c r="K105" s="30"/>
      <c r="L105" s="30"/>
      <c r="M105" s="45"/>
      <c r="N105" s="38" t="e">
        <f t="shared" si="12"/>
        <v>#DIV/0!</v>
      </c>
      <c r="O105" s="52">
        <v>0.5</v>
      </c>
      <c r="P105" s="53" t="e">
        <f t="shared" si="10"/>
        <v>#DIV/0!</v>
      </c>
      <c r="Q105" s="50" t="e">
        <f t="shared" si="11"/>
        <v>#DIV/0!</v>
      </c>
      <c r="R105" s="30"/>
    </row>
    <row r="106" spans="1:18">
      <c r="A106" s="30"/>
      <c r="B106" s="30"/>
      <c r="C106" s="30"/>
      <c r="D106" s="30"/>
      <c r="E106" s="30" t="s">
        <v>86</v>
      </c>
      <c r="F106" s="30"/>
      <c r="G106" s="30"/>
      <c r="H106" s="30"/>
      <c r="I106" s="30"/>
      <c r="J106" s="30"/>
      <c r="K106" s="30"/>
      <c r="L106" s="30"/>
      <c r="M106" s="45"/>
      <c r="N106" s="38" t="e">
        <f t="shared" si="12"/>
        <v>#DIV/0!</v>
      </c>
      <c r="O106" s="52">
        <v>0.5</v>
      </c>
      <c r="P106" s="53" t="e">
        <f t="shared" si="10"/>
        <v>#DIV/0!</v>
      </c>
      <c r="Q106" s="50" t="e">
        <f t="shared" si="11"/>
        <v>#DIV/0!</v>
      </c>
      <c r="R106" s="30"/>
    </row>
    <row r="107" spans="1:18">
      <c r="A107" s="30"/>
      <c r="B107" s="30"/>
      <c r="C107" s="30"/>
      <c r="D107" s="30"/>
      <c r="E107" s="30" t="s">
        <v>86</v>
      </c>
      <c r="F107" s="30"/>
      <c r="G107" s="30"/>
      <c r="H107" s="30"/>
      <c r="I107" s="30"/>
      <c r="J107" s="30"/>
      <c r="K107" s="30"/>
      <c r="L107" s="30"/>
      <c r="M107" s="45"/>
      <c r="N107" s="38" t="e">
        <f t="shared" si="12"/>
        <v>#DIV/0!</v>
      </c>
      <c r="O107" s="52">
        <v>0.5</v>
      </c>
      <c r="P107" s="53" t="e">
        <f t="shared" si="10"/>
        <v>#DIV/0!</v>
      </c>
      <c r="Q107" s="50" t="e">
        <f t="shared" si="11"/>
        <v>#DIV/0!</v>
      </c>
      <c r="R107" s="30"/>
    </row>
    <row r="108" spans="1:18">
      <c r="A108" s="30"/>
      <c r="B108" s="30"/>
      <c r="C108" s="30"/>
      <c r="D108" s="30"/>
      <c r="E108" s="30" t="s">
        <v>86</v>
      </c>
      <c r="F108" s="30"/>
      <c r="G108" s="30"/>
      <c r="H108" s="30"/>
      <c r="I108" s="30"/>
      <c r="J108" s="30"/>
      <c r="K108" s="30"/>
      <c r="L108" s="30"/>
      <c r="M108" s="45"/>
      <c r="N108" s="38" t="e">
        <f t="shared" si="12"/>
        <v>#DIV/0!</v>
      </c>
      <c r="O108" s="52">
        <v>0.5</v>
      </c>
      <c r="P108" s="53" t="e">
        <f t="shared" si="10"/>
        <v>#DIV/0!</v>
      </c>
      <c r="Q108" s="50" t="e">
        <f t="shared" si="11"/>
        <v>#DIV/0!</v>
      </c>
      <c r="R108" s="30"/>
    </row>
    <row r="109" spans="1:18">
      <c r="A109" s="30"/>
      <c r="B109" s="30"/>
      <c r="C109" s="30"/>
      <c r="D109" s="30"/>
      <c r="E109" s="30" t="s">
        <v>86</v>
      </c>
      <c r="F109" s="30"/>
      <c r="G109" s="30"/>
      <c r="H109" s="30"/>
      <c r="I109" s="30"/>
      <c r="J109" s="30"/>
      <c r="K109" s="30"/>
      <c r="L109" s="30"/>
      <c r="M109" s="45"/>
      <c r="N109" s="38" t="e">
        <f t="shared" si="12"/>
        <v>#DIV/0!</v>
      </c>
      <c r="O109" s="52">
        <v>0.5</v>
      </c>
      <c r="P109" s="53" t="e">
        <f t="shared" si="10"/>
        <v>#DIV/0!</v>
      </c>
      <c r="Q109" s="50" t="e">
        <f t="shared" si="11"/>
        <v>#DIV/0!</v>
      </c>
      <c r="R109" s="30"/>
    </row>
    <row r="110" spans="1:18">
      <c r="A110" s="30"/>
      <c r="B110" s="30"/>
      <c r="C110" s="30"/>
      <c r="D110" s="30"/>
      <c r="E110" s="30" t="s">
        <v>86</v>
      </c>
      <c r="F110" s="30"/>
      <c r="G110" s="30"/>
      <c r="H110" s="30"/>
      <c r="I110" s="30"/>
      <c r="J110" s="30"/>
      <c r="K110" s="30"/>
      <c r="L110" s="30"/>
      <c r="M110" s="45"/>
      <c r="N110" s="38" t="e">
        <f t="shared" si="12"/>
        <v>#DIV/0!</v>
      </c>
      <c r="O110" s="52">
        <v>0.5</v>
      </c>
      <c r="P110" s="53" t="e">
        <f t="shared" si="10"/>
        <v>#DIV/0!</v>
      </c>
      <c r="Q110" s="50" t="e">
        <f t="shared" si="11"/>
        <v>#DIV/0!</v>
      </c>
      <c r="R110" s="30"/>
    </row>
    <row r="111" spans="1:18">
      <c r="A111" s="30"/>
      <c r="B111" s="30"/>
      <c r="C111" s="30"/>
      <c r="D111" s="30"/>
      <c r="E111" s="30" t="s">
        <v>86</v>
      </c>
      <c r="F111" s="30"/>
      <c r="G111" s="30"/>
      <c r="H111" s="30"/>
      <c r="I111" s="30"/>
      <c r="J111" s="30"/>
      <c r="K111" s="30"/>
      <c r="L111" s="30"/>
      <c r="M111" s="45"/>
      <c r="N111" s="38" t="e">
        <f t="shared" si="12"/>
        <v>#DIV/0!</v>
      </c>
      <c r="O111" s="52">
        <v>0.5</v>
      </c>
      <c r="P111" s="53" t="e">
        <f t="shared" si="10"/>
        <v>#DIV/0!</v>
      </c>
      <c r="Q111" s="50" t="e">
        <f t="shared" si="11"/>
        <v>#DIV/0!</v>
      </c>
      <c r="R111" s="30"/>
    </row>
    <row r="112" spans="1:18">
      <c r="A112" s="30"/>
      <c r="B112" s="30"/>
      <c r="C112" s="30"/>
      <c r="D112" s="30"/>
      <c r="E112" s="30" t="s">
        <v>86</v>
      </c>
      <c r="F112" s="30"/>
      <c r="G112" s="30"/>
      <c r="H112" s="30"/>
      <c r="I112" s="30"/>
      <c r="J112" s="30"/>
      <c r="K112" s="30"/>
      <c r="L112" s="30"/>
      <c r="M112" s="45"/>
      <c r="N112" s="38" t="e">
        <f t="shared" si="12"/>
        <v>#DIV/0!</v>
      </c>
      <c r="O112" s="52">
        <v>0.5</v>
      </c>
      <c r="P112" s="53" t="e">
        <f t="shared" si="10"/>
        <v>#DIV/0!</v>
      </c>
      <c r="Q112" s="50" t="e">
        <f t="shared" si="11"/>
        <v>#DIV/0!</v>
      </c>
      <c r="R112" s="30"/>
    </row>
    <row r="113" spans="1:18">
      <c r="A113" s="30"/>
      <c r="B113" s="30"/>
      <c r="C113" s="30"/>
      <c r="D113" s="30"/>
      <c r="E113" s="30" t="s">
        <v>86</v>
      </c>
      <c r="F113" s="30"/>
      <c r="G113" s="30"/>
      <c r="H113" s="30"/>
      <c r="I113" s="30"/>
      <c r="J113" s="30"/>
      <c r="K113" s="30"/>
      <c r="L113" s="30"/>
      <c r="M113" s="45"/>
      <c r="N113" s="38" t="e">
        <f t="shared" si="12"/>
        <v>#DIV/0!</v>
      </c>
      <c r="O113" s="52">
        <v>0.5</v>
      </c>
      <c r="P113" s="53" t="e">
        <f t="shared" si="10"/>
        <v>#DIV/0!</v>
      </c>
      <c r="Q113" s="50" t="e">
        <f t="shared" si="11"/>
        <v>#DIV/0!</v>
      </c>
      <c r="R113" s="30"/>
    </row>
    <row r="114" spans="1:18">
      <c r="A114" s="30"/>
      <c r="B114" s="30"/>
      <c r="C114" s="30"/>
      <c r="D114" s="30"/>
      <c r="E114" s="30" t="s">
        <v>86</v>
      </c>
      <c r="F114" s="30"/>
      <c r="G114" s="30"/>
      <c r="H114" s="30"/>
      <c r="I114" s="30"/>
      <c r="J114" s="30"/>
      <c r="K114" s="30"/>
      <c r="L114" s="30"/>
      <c r="M114" s="45"/>
      <c r="N114" s="38" t="e">
        <f t="shared" si="12"/>
        <v>#DIV/0!</v>
      </c>
      <c r="O114" s="52">
        <v>0.5</v>
      </c>
      <c r="P114" s="53" t="e">
        <f t="shared" si="10"/>
        <v>#DIV/0!</v>
      </c>
      <c r="Q114" s="50" t="e">
        <f t="shared" si="11"/>
        <v>#DIV/0!</v>
      </c>
      <c r="R114" s="30"/>
    </row>
    <row r="115" spans="1:18">
      <c r="A115" s="30"/>
      <c r="B115" s="30"/>
      <c r="C115" s="30"/>
      <c r="D115" s="30"/>
      <c r="E115" s="30" t="s">
        <v>86</v>
      </c>
      <c r="F115" s="30"/>
      <c r="G115" s="30"/>
      <c r="H115" s="30"/>
      <c r="I115" s="30"/>
      <c r="J115" s="30"/>
      <c r="K115" s="30"/>
      <c r="L115" s="30"/>
      <c r="M115" s="45"/>
      <c r="N115" s="38" t="e">
        <f t="shared" si="12"/>
        <v>#DIV/0!</v>
      </c>
      <c r="O115" s="52">
        <v>0.5</v>
      </c>
      <c r="P115" s="53" t="e">
        <f t="shared" si="10"/>
        <v>#DIV/0!</v>
      </c>
      <c r="Q115" s="50" t="e">
        <f t="shared" si="11"/>
        <v>#DIV/0!</v>
      </c>
      <c r="R115" s="30"/>
    </row>
    <row r="116" spans="1:18">
      <c r="A116" s="30"/>
      <c r="B116" s="30"/>
      <c r="C116" s="30"/>
      <c r="D116" s="30"/>
      <c r="E116" s="30" t="s">
        <v>86</v>
      </c>
      <c r="F116" s="30"/>
      <c r="G116" s="30"/>
      <c r="H116" s="30"/>
      <c r="I116" s="30"/>
      <c r="J116" s="30"/>
      <c r="K116" s="30"/>
      <c r="L116" s="30"/>
      <c r="M116" s="45"/>
      <c r="N116" s="38" t="e">
        <f t="shared" si="12"/>
        <v>#DIV/0!</v>
      </c>
      <c r="O116" s="52">
        <v>0.5</v>
      </c>
      <c r="P116" s="53" t="e">
        <f t="shared" si="10"/>
        <v>#DIV/0!</v>
      </c>
      <c r="Q116" s="50" t="e">
        <f t="shared" si="11"/>
        <v>#DIV/0!</v>
      </c>
      <c r="R116" s="30"/>
    </row>
    <row r="117" spans="1:18">
      <c r="A117" s="30"/>
      <c r="B117" s="30"/>
      <c r="C117" s="30"/>
      <c r="D117" s="30"/>
      <c r="E117" s="30" t="s">
        <v>86</v>
      </c>
      <c r="F117" s="30"/>
      <c r="G117" s="30"/>
      <c r="H117" s="30"/>
      <c r="I117" s="30"/>
      <c r="J117" s="30"/>
      <c r="K117" s="30"/>
      <c r="L117" s="30"/>
      <c r="M117" s="45"/>
      <c r="N117" s="38" t="e">
        <f t="shared" si="12"/>
        <v>#DIV/0!</v>
      </c>
      <c r="O117" s="52">
        <v>0.5</v>
      </c>
      <c r="P117" s="53" t="e">
        <f t="shared" si="10"/>
        <v>#DIV/0!</v>
      </c>
      <c r="Q117" s="50" t="e">
        <f t="shared" si="11"/>
        <v>#DIV/0!</v>
      </c>
      <c r="R117" s="30"/>
    </row>
    <row r="118" spans="1:18">
      <c r="A118" s="30"/>
      <c r="B118" s="30"/>
      <c r="C118" s="30"/>
      <c r="D118" s="30"/>
      <c r="E118" s="30" t="s">
        <v>86</v>
      </c>
      <c r="F118" s="30"/>
      <c r="G118" s="30"/>
      <c r="H118" s="30"/>
      <c r="I118" s="30"/>
      <c r="J118" s="30"/>
      <c r="K118" s="30"/>
      <c r="L118" s="30"/>
      <c r="M118" s="45"/>
      <c r="N118" s="38" t="e">
        <f t="shared" si="12"/>
        <v>#DIV/0!</v>
      </c>
      <c r="O118" s="52">
        <v>0.5</v>
      </c>
      <c r="P118" s="53" t="e">
        <f t="shared" si="10"/>
        <v>#DIV/0!</v>
      </c>
      <c r="Q118" s="50" t="e">
        <f t="shared" si="11"/>
        <v>#DIV/0!</v>
      </c>
      <c r="R118" s="30"/>
    </row>
    <row r="119" spans="1:18">
      <c r="A119" s="30"/>
      <c r="B119" s="30"/>
      <c r="C119" s="30"/>
      <c r="D119" s="30"/>
      <c r="E119" s="30" t="s">
        <v>92</v>
      </c>
      <c r="F119" s="30"/>
      <c r="G119" s="30"/>
      <c r="H119" s="30"/>
      <c r="I119" s="30"/>
      <c r="J119" s="30"/>
      <c r="K119" s="30"/>
      <c r="L119" s="30"/>
      <c r="M119" s="45"/>
      <c r="N119" s="38" t="e">
        <f t="shared" si="12"/>
        <v>#DIV/0!</v>
      </c>
      <c r="O119" s="52">
        <v>0.5</v>
      </c>
      <c r="P119" s="53" t="e">
        <f t="shared" si="10"/>
        <v>#DIV/0!</v>
      </c>
      <c r="Q119" s="50" t="e">
        <f t="shared" si="11"/>
        <v>#DIV/0!</v>
      </c>
      <c r="R119" s="30"/>
    </row>
    <row r="120" spans="1:18">
      <c r="A120" s="30"/>
      <c r="B120" s="30"/>
      <c r="C120" s="30"/>
      <c r="D120" s="30"/>
      <c r="E120" s="30" t="s">
        <v>92</v>
      </c>
      <c r="F120" s="30"/>
      <c r="G120" s="30"/>
      <c r="H120" s="30"/>
      <c r="I120" s="30"/>
      <c r="J120" s="30"/>
      <c r="K120" s="30"/>
      <c r="L120" s="30"/>
      <c r="M120" s="45"/>
      <c r="N120" s="38" t="e">
        <f t="shared" si="12"/>
        <v>#DIV/0!</v>
      </c>
      <c r="O120" s="52">
        <v>0.5</v>
      </c>
      <c r="P120" s="53" t="e">
        <f t="shared" si="10"/>
        <v>#DIV/0!</v>
      </c>
      <c r="Q120" s="50" t="e">
        <f t="shared" si="11"/>
        <v>#DIV/0!</v>
      </c>
      <c r="R120" s="30"/>
    </row>
    <row r="121" spans="1:18">
      <c r="A121" s="30"/>
      <c r="B121" s="30"/>
      <c r="C121" s="30"/>
      <c r="D121" s="30"/>
      <c r="E121" s="30" t="s">
        <v>92</v>
      </c>
      <c r="F121" s="30"/>
      <c r="G121" s="30"/>
      <c r="H121" s="30"/>
      <c r="I121" s="30"/>
      <c r="J121" s="30"/>
      <c r="K121" s="30"/>
      <c r="L121" s="30"/>
      <c r="M121" s="45"/>
      <c r="N121" s="38" t="e">
        <f t="shared" si="12"/>
        <v>#DIV/0!</v>
      </c>
      <c r="O121" s="52">
        <v>0.5</v>
      </c>
      <c r="P121" s="53" t="e">
        <f t="shared" si="10"/>
        <v>#DIV/0!</v>
      </c>
      <c r="Q121" s="50" t="e">
        <f t="shared" si="11"/>
        <v>#DIV/0!</v>
      </c>
      <c r="R121" s="30"/>
    </row>
    <row r="122" spans="1:18">
      <c r="A122" s="30"/>
      <c r="B122" s="30"/>
      <c r="C122" s="30"/>
      <c r="D122" s="30"/>
      <c r="E122" s="30" t="s">
        <v>92</v>
      </c>
      <c r="F122" s="30"/>
      <c r="G122" s="30"/>
      <c r="H122" s="30"/>
      <c r="I122" s="30"/>
      <c r="J122" s="30"/>
      <c r="K122" s="30"/>
      <c r="L122" s="30"/>
      <c r="M122" s="45"/>
      <c r="N122" s="38" t="e">
        <f t="shared" si="12"/>
        <v>#DIV/0!</v>
      </c>
      <c r="O122" s="52">
        <v>0.5</v>
      </c>
      <c r="P122" s="53" t="e">
        <f t="shared" si="10"/>
        <v>#DIV/0!</v>
      </c>
      <c r="Q122" s="50" t="e">
        <f t="shared" si="11"/>
        <v>#DIV/0!</v>
      </c>
      <c r="R122" s="30"/>
    </row>
    <row r="123" spans="1:18">
      <c r="A123" s="30"/>
      <c r="B123" s="30"/>
      <c r="C123" s="30"/>
      <c r="D123" s="30"/>
      <c r="E123" s="30" t="s">
        <v>92</v>
      </c>
      <c r="F123" s="30"/>
      <c r="G123" s="30"/>
      <c r="H123" s="30"/>
      <c r="I123" s="30"/>
      <c r="J123" s="30"/>
      <c r="K123" s="30"/>
      <c r="L123" s="30"/>
      <c r="M123" s="45"/>
      <c r="N123" s="38" t="e">
        <f t="shared" si="12"/>
        <v>#DIV/0!</v>
      </c>
      <c r="O123" s="52">
        <v>0.5</v>
      </c>
      <c r="P123" s="53" t="e">
        <f t="shared" si="10"/>
        <v>#DIV/0!</v>
      </c>
      <c r="Q123" s="50" t="e">
        <f t="shared" si="11"/>
        <v>#DIV/0!</v>
      </c>
      <c r="R123" s="30"/>
    </row>
    <row r="124" spans="1:18">
      <c r="A124" s="30"/>
      <c r="B124" s="30"/>
      <c r="C124" s="30"/>
      <c r="D124" s="30"/>
      <c r="E124" s="30" t="s">
        <v>92</v>
      </c>
      <c r="F124" s="30"/>
      <c r="G124" s="30"/>
      <c r="H124" s="30"/>
      <c r="I124" s="30"/>
      <c r="J124" s="30"/>
      <c r="K124" s="30"/>
      <c r="L124" s="30"/>
      <c r="M124" s="45"/>
      <c r="N124" s="38" t="e">
        <f t="shared" si="12"/>
        <v>#DIV/0!</v>
      </c>
      <c r="O124" s="52">
        <v>0.5</v>
      </c>
      <c r="P124" s="53" t="e">
        <f t="shared" si="10"/>
        <v>#DIV/0!</v>
      </c>
      <c r="Q124" s="50" t="e">
        <f t="shared" si="11"/>
        <v>#DIV/0!</v>
      </c>
      <c r="R124" s="30"/>
    </row>
    <row r="125" spans="1:18">
      <c r="A125" s="30"/>
      <c r="B125" s="30"/>
      <c r="C125" s="30"/>
      <c r="D125" s="30"/>
      <c r="E125" s="30" t="s">
        <v>92</v>
      </c>
      <c r="F125" s="30"/>
      <c r="G125" s="30"/>
      <c r="H125" s="30"/>
      <c r="I125" s="30"/>
      <c r="J125" s="30"/>
      <c r="K125" s="30"/>
      <c r="L125" s="30"/>
      <c r="M125" s="45"/>
      <c r="N125" s="38" t="e">
        <f t="shared" si="12"/>
        <v>#DIV/0!</v>
      </c>
      <c r="O125" s="52">
        <v>0.5</v>
      </c>
      <c r="P125" s="53" t="e">
        <f t="shared" si="10"/>
        <v>#DIV/0!</v>
      </c>
      <c r="Q125" s="50" t="e">
        <f t="shared" si="11"/>
        <v>#DIV/0!</v>
      </c>
      <c r="R125" s="30"/>
    </row>
    <row r="126" spans="1:18">
      <c r="A126" s="30"/>
      <c r="B126" s="30"/>
      <c r="C126" s="30"/>
      <c r="D126" s="30"/>
      <c r="E126" s="30" t="s">
        <v>92</v>
      </c>
      <c r="F126" s="30"/>
      <c r="G126" s="30"/>
      <c r="H126" s="30"/>
      <c r="I126" s="30"/>
      <c r="J126" s="30"/>
      <c r="K126" s="30"/>
      <c r="L126" s="30"/>
      <c r="M126" s="45"/>
      <c r="N126" s="38" t="e">
        <f t="shared" si="12"/>
        <v>#DIV/0!</v>
      </c>
      <c r="O126" s="52">
        <v>0.5</v>
      </c>
      <c r="P126" s="53" t="e">
        <f t="shared" si="10"/>
        <v>#DIV/0!</v>
      </c>
      <c r="Q126" s="50" t="e">
        <f t="shared" si="11"/>
        <v>#DIV/0!</v>
      </c>
      <c r="R126" s="30"/>
    </row>
    <row r="127" spans="1:18">
      <c r="A127" s="30"/>
      <c r="B127" s="30"/>
      <c r="C127" s="30"/>
      <c r="D127" s="30"/>
      <c r="E127" s="30" t="s">
        <v>110</v>
      </c>
      <c r="F127" s="30"/>
      <c r="G127" s="30"/>
      <c r="H127" s="30"/>
      <c r="I127" s="30"/>
      <c r="J127" s="30"/>
      <c r="K127" s="30"/>
      <c r="L127" s="30"/>
      <c r="M127" s="45"/>
      <c r="N127" s="38" t="e">
        <f t="shared" si="12"/>
        <v>#DIV/0!</v>
      </c>
      <c r="O127" s="52">
        <v>0.5</v>
      </c>
      <c r="P127" s="53" t="e">
        <f t="shared" si="10"/>
        <v>#DIV/0!</v>
      </c>
      <c r="Q127" s="50" t="e">
        <f t="shared" si="11"/>
        <v>#DIV/0!</v>
      </c>
      <c r="R127" s="30"/>
    </row>
    <row r="128" spans="1:18">
      <c r="A128" s="30"/>
      <c r="B128" s="30"/>
      <c r="C128" s="30"/>
      <c r="D128" s="30"/>
      <c r="E128" s="30" t="s">
        <v>111</v>
      </c>
      <c r="F128" s="30"/>
      <c r="G128" s="30"/>
      <c r="H128" s="30"/>
      <c r="I128" s="30"/>
      <c r="J128" s="30"/>
      <c r="K128" s="30"/>
      <c r="L128" s="30"/>
      <c r="M128" s="45"/>
      <c r="N128" s="38" t="e">
        <f t="shared" si="12"/>
        <v>#DIV/0!</v>
      </c>
      <c r="O128" s="52">
        <v>0.5</v>
      </c>
      <c r="P128" s="53" t="e">
        <f t="shared" si="10"/>
        <v>#DIV/0!</v>
      </c>
      <c r="Q128" s="50" t="e">
        <f t="shared" si="11"/>
        <v>#DIV/0!</v>
      </c>
      <c r="R128" s="30"/>
    </row>
    <row r="129" spans="1:18">
      <c r="A129" s="30"/>
      <c r="B129" s="30"/>
      <c r="C129" s="30"/>
      <c r="D129" s="30"/>
      <c r="E129" s="30" t="s">
        <v>92</v>
      </c>
      <c r="F129" s="30"/>
      <c r="G129" s="30"/>
      <c r="H129" s="30"/>
      <c r="I129" s="30"/>
      <c r="J129" s="30"/>
      <c r="K129" s="30"/>
      <c r="L129" s="30"/>
      <c r="M129" s="45"/>
      <c r="N129" s="38" t="e">
        <f t="shared" si="12"/>
        <v>#DIV/0!</v>
      </c>
      <c r="O129" s="52">
        <v>0.5</v>
      </c>
      <c r="P129" s="53" t="e">
        <f t="shared" si="10"/>
        <v>#DIV/0!</v>
      </c>
      <c r="Q129" s="50" t="e">
        <f t="shared" si="11"/>
        <v>#DIV/0!</v>
      </c>
      <c r="R129" s="30"/>
    </row>
    <row r="130" spans="1:18">
      <c r="A130" s="30"/>
      <c r="B130" s="30"/>
      <c r="C130" s="30"/>
      <c r="D130" s="30"/>
      <c r="E130" s="30" t="s">
        <v>100</v>
      </c>
      <c r="F130" s="30"/>
      <c r="G130" s="30"/>
      <c r="H130" s="30"/>
      <c r="I130" s="30"/>
      <c r="J130" s="30"/>
      <c r="K130" s="30"/>
      <c r="L130" s="30"/>
      <c r="M130" s="45"/>
      <c r="N130" s="38" t="e">
        <f t="shared" si="12"/>
        <v>#DIV/0!</v>
      </c>
      <c r="O130" s="52">
        <v>0.5</v>
      </c>
      <c r="P130" s="53" t="e">
        <f t="shared" si="10"/>
        <v>#DIV/0!</v>
      </c>
      <c r="Q130" s="50" t="e">
        <f t="shared" si="11"/>
        <v>#DIV/0!</v>
      </c>
      <c r="R130" s="30"/>
    </row>
    <row r="131" spans="1:18">
      <c r="A131" s="30"/>
      <c r="B131" s="30"/>
      <c r="C131" s="30"/>
      <c r="D131" s="30"/>
      <c r="E131" s="30" t="s">
        <v>100</v>
      </c>
      <c r="F131" s="30"/>
      <c r="G131" s="30"/>
      <c r="H131" s="30"/>
      <c r="I131" s="30"/>
      <c r="J131" s="30"/>
      <c r="K131" s="30"/>
      <c r="L131" s="30"/>
      <c r="M131" s="45"/>
      <c r="N131" s="38" t="e">
        <f t="shared" si="12"/>
        <v>#DIV/0!</v>
      </c>
      <c r="O131" s="52">
        <v>0.5</v>
      </c>
      <c r="P131" s="53" t="e">
        <f t="shared" si="10"/>
        <v>#DIV/0!</v>
      </c>
      <c r="Q131" s="50" t="e">
        <f t="shared" si="11"/>
        <v>#DIV/0!</v>
      </c>
      <c r="R131" s="30"/>
    </row>
    <row r="132" spans="1:18">
      <c r="A132" s="30"/>
      <c r="B132" s="30"/>
      <c r="C132" s="30"/>
      <c r="D132" s="30"/>
      <c r="E132" s="30" t="s">
        <v>100</v>
      </c>
      <c r="F132" s="30"/>
      <c r="G132" s="30"/>
      <c r="H132" s="30"/>
      <c r="I132" s="30"/>
      <c r="J132" s="30"/>
      <c r="K132" s="30"/>
      <c r="L132" s="30"/>
      <c r="M132" s="45"/>
      <c r="N132" s="38" t="e">
        <f t="shared" si="12"/>
        <v>#DIV/0!</v>
      </c>
      <c r="O132" s="52">
        <v>0.5</v>
      </c>
      <c r="P132" s="53" t="e">
        <f t="shared" si="10"/>
        <v>#DIV/0!</v>
      </c>
      <c r="Q132" s="50" t="e">
        <f t="shared" si="11"/>
        <v>#DIV/0!</v>
      </c>
      <c r="R132" s="30"/>
    </row>
    <row r="133" spans="1:18">
      <c r="A133" s="30"/>
      <c r="B133" s="30"/>
      <c r="C133" s="30"/>
      <c r="D133" s="30"/>
      <c r="E133" s="30" t="s">
        <v>100</v>
      </c>
      <c r="F133" s="30"/>
      <c r="G133" s="30"/>
      <c r="H133" s="30"/>
      <c r="I133" s="30"/>
      <c r="J133" s="30"/>
      <c r="K133" s="30"/>
      <c r="L133" s="30"/>
      <c r="M133" s="45"/>
      <c r="N133" s="38" t="e">
        <f t="shared" si="12"/>
        <v>#DIV/0!</v>
      </c>
      <c r="O133" s="52">
        <v>0.5</v>
      </c>
      <c r="P133" s="53" t="e">
        <f t="shared" si="10"/>
        <v>#DIV/0!</v>
      </c>
      <c r="Q133" s="50" t="e">
        <f t="shared" si="11"/>
        <v>#DIV/0!</v>
      </c>
      <c r="R133" s="30"/>
    </row>
    <row r="134" spans="1:18">
      <c r="A134" s="30"/>
      <c r="B134" s="30"/>
      <c r="C134" s="30"/>
      <c r="D134" s="30"/>
      <c r="E134" s="30" t="s">
        <v>100</v>
      </c>
      <c r="F134" s="30"/>
      <c r="G134" s="30"/>
      <c r="H134" s="30"/>
      <c r="I134" s="30"/>
      <c r="J134" s="30"/>
      <c r="K134" s="30"/>
      <c r="L134" s="30"/>
      <c r="M134" s="45"/>
      <c r="N134" s="38" t="e">
        <f t="shared" si="12"/>
        <v>#DIV/0!</v>
      </c>
      <c r="O134" s="52">
        <v>0.5</v>
      </c>
      <c r="P134" s="53" t="e">
        <f t="shared" si="10"/>
        <v>#DIV/0!</v>
      </c>
      <c r="Q134" s="50" t="e">
        <f t="shared" si="11"/>
        <v>#DIV/0!</v>
      </c>
      <c r="R134" s="30"/>
    </row>
    <row r="135" spans="1:18">
      <c r="A135" s="30"/>
      <c r="B135" s="30"/>
      <c r="C135" s="30"/>
      <c r="D135" s="30"/>
      <c r="E135" s="30" t="s">
        <v>100</v>
      </c>
      <c r="F135" s="30"/>
      <c r="G135" s="30"/>
      <c r="H135" s="30"/>
      <c r="I135" s="30"/>
      <c r="J135" s="30"/>
      <c r="K135" s="30"/>
      <c r="L135" s="30"/>
      <c r="M135" s="45"/>
      <c r="N135" s="38" t="e">
        <f t="shared" si="12"/>
        <v>#DIV/0!</v>
      </c>
      <c r="O135" s="52">
        <v>0.5</v>
      </c>
      <c r="P135" s="53" t="e">
        <f t="shared" si="10"/>
        <v>#DIV/0!</v>
      </c>
      <c r="Q135" s="50" t="e">
        <f t="shared" si="11"/>
        <v>#DIV/0!</v>
      </c>
      <c r="R135" s="30"/>
    </row>
    <row r="136" spans="1:18">
      <c r="A136" s="30"/>
      <c r="B136" s="30"/>
      <c r="C136" s="30"/>
      <c r="D136" s="30"/>
      <c r="E136" s="30" t="s">
        <v>100</v>
      </c>
      <c r="F136" s="30"/>
      <c r="G136" s="30"/>
      <c r="H136" s="30"/>
      <c r="I136" s="30"/>
      <c r="J136" s="30"/>
      <c r="K136" s="30"/>
      <c r="L136" s="30"/>
      <c r="M136" s="45"/>
      <c r="N136" s="38" t="e">
        <f t="shared" si="12"/>
        <v>#DIV/0!</v>
      </c>
      <c r="O136" s="52">
        <v>0.5</v>
      </c>
      <c r="P136" s="53" t="e">
        <f t="shared" si="10"/>
        <v>#DIV/0!</v>
      </c>
      <c r="Q136" s="50" t="e">
        <f t="shared" si="11"/>
        <v>#DIV/0!</v>
      </c>
      <c r="R136" s="30"/>
    </row>
    <row r="137" spans="1:18">
      <c r="A137" s="30"/>
      <c r="B137" s="30"/>
      <c r="C137" s="30"/>
      <c r="D137" s="30"/>
      <c r="E137" s="30" t="s">
        <v>100</v>
      </c>
      <c r="F137" s="30"/>
      <c r="G137" s="30"/>
      <c r="H137" s="30"/>
      <c r="I137" s="30"/>
      <c r="J137" s="30"/>
      <c r="K137" s="30"/>
      <c r="L137" s="30"/>
      <c r="M137" s="45"/>
      <c r="N137" s="38" t="e">
        <f t="shared" si="12"/>
        <v>#DIV/0!</v>
      </c>
      <c r="O137" s="52">
        <v>0.5</v>
      </c>
      <c r="P137" s="53" t="e">
        <f t="shared" si="10"/>
        <v>#DIV/0!</v>
      </c>
      <c r="Q137" s="50" t="e">
        <f t="shared" si="11"/>
        <v>#DIV/0!</v>
      </c>
      <c r="R137" s="30"/>
    </row>
    <row r="138" spans="1:18">
      <c r="A138" s="30"/>
      <c r="B138" s="30"/>
      <c r="C138" s="30"/>
      <c r="D138" s="30"/>
      <c r="E138" s="30" t="s">
        <v>100</v>
      </c>
      <c r="F138" s="30"/>
      <c r="G138" s="30"/>
      <c r="H138" s="30"/>
      <c r="I138" s="30"/>
      <c r="J138" s="30"/>
      <c r="K138" s="30"/>
      <c r="L138" s="30"/>
      <c r="M138" s="45"/>
      <c r="N138" s="38" t="e">
        <f t="shared" si="12"/>
        <v>#DIV/0!</v>
      </c>
      <c r="O138" s="52">
        <v>0.5</v>
      </c>
      <c r="P138" s="53" t="e">
        <f t="shared" si="10"/>
        <v>#DIV/0!</v>
      </c>
      <c r="Q138" s="50" t="e">
        <f t="shared" si="11"/>
        <v>#DIV/0!</v>
      </c>
      <c r="R138" s="30"/>
    </row>
    <row r="139" spans="1:18">
      <c r="A139" s="30"/>
      <c r="B139" s="30"/>
      <c r="C139" s="30"/>
      <c r="D139" s="30"/>
      <c r="E139" s="30" t="s">
        <v>100</v>
      </c>
      <c r="F139" s="30"/>
      <c r="G139" s="30"/>
      <c r="H139" s="30"/>
      <c r="I139" s="30"/>
      <c r="J139" s="30"/>
      <c r="K139" s="30"/>
      <c r="L139" s="30"/>
      <c r="M139" s="45"/>
      <c r="N139" s="38" t="e">
        <f t="shared" si="12"/>
        <v>#DIV/0!</v>
      </c>
      <c r="O139" s="52">
        <v>0.5</v>
      </c>
      <c r="P139" s="53" t="e">
        <f t="shared" si="10"/>
        <v>#DIV/0!</v>
      </c>
      <c r="Q139" s="50" t="e">
        <f t="shared" si="11"/>
        <v>#DIV/0!</v>
      </c>
      <c r="R139" s="30"/>
    </row>
    <row r="140" spans="1:18">
      <c r="A140" s="30"/>
      <c r="B140" s="30"/>
      <c r="C140" s="30"/>
      <c r="D140" s="30"/>
      <c r="E140" s="30" t="s">
        <v>100</v>
      </c>
      <c r="F140" s="30"/>
      <c r="G140" s="30"/>
      <c r="H140" s="30"/>
      <c r="I140" s="30"/>
      <c r="J140" s="30"/>
      <c r="K140" s="30"/>
      <c r="L140" s="30"/>
      <c r="M140" s="45"/>
      <c r="N140" s="38" t="e">
        <f t="shared" si="12"/>
        <v>#DIV/0!</v>
      </c>
      <c r="O140" s="52">
        <v>0.5</v>
      </c>
      <c r="P140" s="53" t="e">
        <f t="shared" si="10"/>
        <v>#DIV/0!</v>
      </c>
      <c r="Q140" s="50" t="e">
        <f t="shared" si="11"/>
        <v>#DIV/0!</v>
      </c>
      <c r="R140" s="30"/>
    </row>
    <row r="141" spans="1:18">
      <c r="A141" s="30"/>
      <c r="B141" s="30"/>
      <c r="C141" s="30"/>
      <c r="D141" s="30"/>
      <c r="E141" s="30" t="s">
        <v>100</v>
      </c>
      <c r="F141" s="30"/>
      <c r="G141" s="30"/>
      <c r="H141" s="30"/>
      <c r="I141" s="30"/>
      <c r="J141" s="30"/>
      <c r="K141" s="30"/>
      <c r="L141" s="30"/>
      <c r="M141" s="45"/>
      <c r="N141" s="38" t="e">
        <f t="shared" si="12"/>
        <v>#DIV/0!</v>
      </c>
      <c r="O141" s="52">
        <v>0.5</v>
      </c>
      <c r="P141" s="53" t="e">
        <f t="shared" ref="P141:P155" si="13">N141*O141</f>
        <v>#DIV/0!</v>
      </c>
      <c r="Q141" s="50" t="e">
        <f t="shared" ref="Q141:Q155" si="14">N141+P141</f>
        <v>#DIV/0!</v>
      </c>
      <c r="R141" s="30"/>
    </row>
    <row r="142" spans="1:18">
      <c r="A142" s="30"/>
      <c r="B142" s="30"/>
      <c r="C142" s="30"/>
      <c r="D142" s="30"/>
      <c r="E142" s="30" t="s">
        <v>100</v>
      </c>
      <c r="F142" s="30"/>
      <c r="G142" s="30"/>
      <c r="H142" s="30"/>
      <c r="I142" s="30"/>
      <c r="J142" s="30"/>
      <c r="K142" s="30"/>
      <c r="L142" s="30"/>
      <c r="M142" s="45"/>
      <c r="N142" s="38" t="e">
        <f t="shared" si="12"/>
        <v>#DIV/0!</v>
      </c>
      <c r="O142" s="52">
        <v>0.5</v>
      </c>
      <c r="P142" s="53" t="e">
        <f t="shared" si="13"/>
        <v>#DIV/0!</v>
      </c>
      <c r="Q142" s="50" t="e">
        <f t="shared" si="14"/>
        <v>#DIV/0!</v>
      </c>
      <c r="R142" s="30"/>
    </row>
    <row r="143" spans="1:18">
      <c r="A143" s="30"/>
      <c r="B143" s="30"/>
      <c r="C143" s="30"/>
      <c r="D143" s="30"/>
      <c r="E143" s="30" t="s">
        <v>100</v>
      </c>
      <c r="F143" s="30"/>
      <c r="G143" s="30"/>
      <c r="H143" s="30"/>
      <c r="I143" s="30"/>
      <c r="J143" s="30"/>
      <c r="K143" s="30"/>
      <c r="L143" s="30"/>
      <c r="M143" s="45"/>
      <c r="N143" s="38" t="e">
        <f t="shared" ref="N143:N155" si="15">M143/L143</f>
        <v>#DIV/0!</v>
      </c>
      <c r="O143" s="52">
        <v>0.5</v>
      </c>
      <c r="P143" s="53" t="e">
        <f t="shared" si="13"/>
        <v>#DIV/0!</v>
      </c>
      <c r="Q143" s="50" t="e">
        <f t="shared" si="14"/>
        <v>#DIV/0!</v>
      </c>
      <c r="R143" s="30"/>
    </row>
    <row r="144" spans="1:18">
      <c r="A144" s="30"/>
      <c r="B144" s="30"/>
      <c r="C144" s="30"/>
      <c r="D144" s="30"/>
      <c r="E144" s="30" t="s">
        <v>100</v>
      </c>
      <c r="F144" s="30"/>
      <c r="G144" s="30"/>
      <c r="H144" s="30"/>
      <c r="I144" s="30"/>
      <c r="J144" s="30"/>
      <c r="K144" s="30"/>
      <c r="L144" s="30"/>
      <c r="M144" s="45"/>
      <c r="N144" s="38" t="e">
        <f t="shared" si="15"/>
        <v>#DIV/0!</v>
      </c>
      <c r="O144" s="52">
        <v>0.5</v>
      </c>
      <c r="P144" s="53" t="e">
        <f t="shared" si="13"/>
        <v>#DIV/0!</v>
      </c>
      <c r="Q144" s="50" t="e">
        <f t="shared" si="14"/>
        <v>#DIV/0!</v>
      </c>
      <c r="R144" s="30"/>
    </row>
    <row r="145" spans="1:18">
      <c r="A145" s="30"/>
      <c r="B145" s="30"/>
      <c r="C145" s="30"/>
      <c r="D145" s="30"/>
      <c r="E145" s="30" t="s">
        <v>100</v>
      </c>
      <c r="F145" s="30"/>
      <c r="G145" s="30"/>
      <c r="H145" s="30"/>
      <c r="I145" s="30"/>
      <c r="J145" s="30"/>
      <c r="K145" s="30"/>
      <c r="L145" s="30"/>
      <c r="M145" s="45"/>
      <c r="N145" s="38" t="e">
        <f t="shared" si="15"/>
        <v>#DIV/0!</v>
      </c>
      <c r="O145" s="52">
        <v>0.5</v>
      </c>
      <c r="P145" s="53" t="e">
        <f t="shared" si="13"/>
        <v>#DIV/0!</v>
      </c>
      <c r="Q145" s="50" t="e">
        <f t="shared" si="14"/>
        <v>#DIV/0!</v>
      </c>
      <c r="R145" s="30"/>
    </row>
    <row r="146" spans="1:18">
      <c r="A146" s="30"/>
      <c r="B146" s="30"/>
      <c r="C146" s="30"/>
      <c r="D146" s="30"/>
      <c r="E146" s="30" t="s">
        <v>100</v>
      </c>
      <c r="F146" s="30"/>
      <c r="G146" s="30"/>
      <c r="H146" s="30"/>
      <c r="I146" s="30"/>
      <c r="J146" s="30"/>
      <c r="K146" s="30"/>
      <c r="L146" s="30"/>
      <c r="M146" s="45"/>
      <c r="N146" s="38" t="e">
        <f t="shared" si="15"/>
        <v>#DIV/0!</v>
      </c>
      <c r="O146" s="52">
        <v>0.5</v>
      </c>
      <c r="P146" s="53" t="e">
        <f t="shared" si="13"/>
        <v>#DIV/0!</v>
      </c>
      <c r="Q146" s="50" t="e">
        <f t="shared" si="14"/>
        <v>#DIV/0!</v>
      </c>
      <c r="R146" s="30"/>
    </row>
    <row r="147" spans="1:18">
      <c r="A147" s="30"/>
      <c r="B147" s="30"/>
      <c r="C147" s="30"/>
      <c r="D147" s="30"/>
      <c r="E147" s="30" t="s">
        <v>100</v>
      </c>
      <c r="F147" s="30"/>
      <c r="G147" s="30"/>
      <c r="H147" s="30"/>
      <c r="I147" s="30"/>
      <c r="J147" s="30"/>
      <c r="K147" s="30"/>
      <c r="L147" s="30"/>
      <c r="M147" s="45"/>
      <c r="N147" s="38" t="e">
        <f t="shared" si="15"/>
        <v>#DIV/0!</v>
      </c>
      <c r="O147" s="52">
        <v>0.5</v>
      </c>
      <c r="P147" s="53" t="e">
        <f t="shared" si="13"/>
        <v>#DIV/0!</v>
      </c>
      <c r="Q147" s="50" t="e">
        <f t="shared" si="14"/>
        <v>#DIV/0!</v>
      </c>
      <c r="R147" s="30"/>
    </row>
    <row r="148" spans="1:18">
      <c r="A148" s="30"/>
      <c r="B148" s="30"/>
      <c r="C148" s="30"/>
      <c r="D148" s="30"/>
      <c r="E148" s="30" t="s">
        <v>100</v>
      </c>
      <c r="F148" s="30"/>
      <c r="G148" s="30"/>
      <c r="H148" s="30"/>
      <c r="I148" s="30"/>
      <c r="J148" s="30"/>
      <c r="K148" s="30"/>
      <c r="L148" s="30"/>
      <c r="M148" s="45"/>
      <c r="N148" s="38" t="e">
        <f t="shared" si="15"/>
        <v>#DIV/0!</v>
      </c>
      <c r="O148" s="52">
        <v>0.5</v>
      </c>
      <c r="P148" s="53" t="e">
        <f t="shared" si="13"/>
        <v>#DIV/0!</v>
      </c>
      <c r="Q148" s="50" t="e">
        <f t="shared" si="14"/>
        <v>#DIV/0!</v>
      </c>
      <c r="R148" s="30"/>
    </row>
    <row r="149" spans="1:18">
      <c r="A149" s="30"/>
      <c r="B149" s="30"/>
      <c r="C149" s="30"/>
      <c r="D149" s="30"/>
      <c r="E149" s="30" t="s">
        <v>100</v>
      </c>
      <c r="F149" s="30"/>
      <c r="G149" s="30"/>
      <c r="H149" s="30"/>
      <c r="I149" s="30"/>
      <c r="J149" s="30"/>
      <c r="K149" s="30"/>
      <c r="L149" s="30"/>
      <c r="M149" s="45"/>
      <c r="N149" s="38" t="e">
        <f t="shared" si="15"/>
        <v>#DIV/0!</v>
      </c>
      <c r="O149" s="52">
        <v>0.5</v>
      </c>
      <c r="P149" s="53" t="e">
        <f t="shared" si="13"/>
        <v>#DIV/0!</v>
      </c>
      <c r="Q149" s="50" t="e">
        <f t="shared" si="14"/>
        <v>#DIV/0!</v>
      </c>
      <c r="R149" s="30"/>
    </row>
    <row r="150" spans="1:18">
      <c r="A150" s="30"/>
      <c r="B150" s="30"/>
      <c r="C150" s="30"/>
      <c r="D150" s="30"/>
      <c r="E150" s="30" t="s">
        <v>100</v>
      </c>
      <c r="F150" s="30"/>
      <c r="G150" s="30"/>
      <c r="H150" s="30"/>
      <c r="I150" s="30"/>
      <c r="J150" s="30"/>
      <c r="K150" s="30"/>
      <c r="L150" s="30"/>
      <c r="M150" s="45"/>
      <c r="N150" s="38" t="e">
        <f t="shared" si="15"/>
        <v>#DIV/0!</v>
      </c>
      <c r="O150" s="52">
        <v>0.5</v>
      </c>
      <c r="P150" s="53" t="e">
        <f t="shared" si="13"/>
        <v>#DIV/0!</v>
      </c>
      <c r="Q150" s="50" t="e">
        <f t="shared" si="14"/>
        <v>#DIV/0!</v>
      </c>
      <c r="R150" s="30"/>
    </row>
    <row r="151" spans="1:18">
      <c r="A151" s="30"/>
      <c r="B151" s="30"/>
      <c r="C151" s="30"/>
      <c r="D151" s="30"/>
      <c r="E151" s="30" t="s">
        <v>100</v>
      </c>
      <c r="F151" s="30"/>
      <c r="G151" s="30"/>
      <c r="H151" s="30"/>
      <c r="I151" s="30"/>
      <c r="J151" s="30"/>
      <c r="K151" s="30"/>
      <c r="L151" s="30"/>
      <c r="M151" s="45"/>
      <c r="N151" s="38" t="e">
        <f t="shared" si="15"/>
        <v>#DIV/0!</v>
      </c>
      <c r="O151" s="52">
        <v>0.5</v>
      </c>
      <c r="P151" s="53" t="e">
        <f t="shared" si="13"/>
        <v>#DIV/0!</v>
      </c>
      <c r="Q151" s="50" t="e">
        <f t="shared" si="14"/>
        <v>#DIV/0!</v>
      </c>
      <c r="R151" s="30"/>
    </row>
    <row r="152" spans="1:18">
      <c r="A152" s="30"/>
      <c r="B152" s="30"/>
      <c r="C152" s="30"/>
      <c r="D152" s="30"/>
      <c r="E152" s="30" t="s">
        <v>100</v>
      </c>
      <c r="F152" s="30"/>
      <c r="G152" s="30"/>
      <c r="H152" s="30"/>
      <c r="I152" s="30"/>
      <c r="J152" s="30"/>
      <c r="K152" s="30"/>
      <c r="L152" s="30"/>
      <c r="M152" s="45"/>
      <c r="N152" s="38" t="e">
        <f t="shared" si="15"/>
        <v>#DIV/0!</v>
      </c>
      <c r="O152" s="52">
        <v>0.5</v>
      </c>
      <c r="P152" s="53" t="e">
        <f t="shared" si="13"/>
        <v>#DIV/0!</v>
      </c>
      <c r="Q152" s="50" t="e">
        <f t="shared" si="14"/>
        <v>#DIV/0!</v>
      </c>
      <c r="R152" s="30"/>
    </row>
    <row r="153" spans="1:18">
      <c r="A153" s="30"/>
      <c r="B153" s="30"/>
      <c r="C153" s="30" t="s">
        <v>103</v>
      </c>
      <c r="D153" s="39"/>
      <c r="E153" s="30" t="s">
        <v>123</v>
      </c>
      <c r="F153" s="30"/>
      <c r="G153" s="30"/>
      <c r="H153" s="30"/>
      <c r="I153" s="30"/>
      <c r="J153" s="30"/>
      <c r="K153" s="30"/>
      <c r="L153" s="30">
        <v>1000</v>
      </c>
      <c r="M153" s="47">
        <v>70</v>
      </c>
      <c r="N153" s="38">
        <f t="shared" si="15"/>
        <v>7.0000000000000007E-2</v>
      </c>
      <c r="O153" s="52">
        <v>0.5</v>
      </c>
      <c r="P153" s="53">
        <f t="shared" si="13"/>
        <v>3.5000000000000003E-2</v>
      </c>
      <c r="Q153" s="50">
        <f t="shared" si="14"/>
        <v>0.10500000000000001</v>
      </c>
      <c r="R153" s="30" t="s">
        <v>124</v>
      </c>
    </row>
    <row r="154" spans="1:18">
      <c r="A154" s="30"/>
      <c r="B154" s="30"/>
      <c r="C154" s="30" t="s">
        <v>107</v>
      </c>
      <c r="D154" s="39"/>
      <c r="E154" s="30" t="s">
        <v>106</v>
      </c>
      <c r="F154" s="30"/>
      <c r="G154" s="30"/>
      <c r="H154" s="30"/>
      <c r="I154" s="30"/>
      <c r="J154" s="30"/>
      <c r="K154" s="30"/>
      <c r="L154" s="40">
        <v>450</v>
      </c>
      <c r="M154" s="47">
        <v>90</v>
      </c>
      <c r="N154" s="38">
        <f t="shared" si="15"/>
        <v>0.2</v>
      </c>
      <c r="O154" s="52">
        <v>0.5</v>
      </c>
      <c r="P154" s="53">
        <f t="shared" si="13"/>
        <v>0.1</v>
      </c>
      <c r="Q154" s="50">
        <f t="shared" si="14"/>
        <v>0.30000000000000004</v>
      </c>
      <c r="R154" s="30" t="s">
        <v>124</v>
      </c>
    </row>
    <row r="155" spans="1:18">
      <c r="A155" s="30"/>
      <c r="B155" s="30"/>
      <c r="C155" s="30" t="s">
        <v>108</v>
      </c>
      <c r="D155" s="39"/>
      <c r="E155" s="30" t="s">
        <v>106</v>
      </c>
      <c r="F155" s="30"/>
      <c r="G155" s="30"/>
      <c r="H155" s="30"/>
      <c r="I155" s="30"/>
      <c r="J155" s="30"/>
      <c r="K155" s="30"/>
      <c r="L155" s="40">
        <v>700</v>
      </c>
      <c r="M155" s="47">
        <v>110</v>
      </c>
      <c r="N155" s="38">
        <f t="shared" si="15"/>
        <v>0.15714285714285714</v>
      </c>
      <c r="O155" s="52">
        <v>0.5</v>
      </c>
      <c r="P155" s="53">
        <f t="shared" si="13"/>
        <v>7.857142857142857E-2</v>
      </c>
      <c r="Q155" s="50">
        <f t="shared" si="14"/>
        <v>0.23571428571428571</v>
      </c>
      <c r="R155" s="30" t="s">
        <v>124</v>
      </c>
    </row>
    <row r="156" spans="1:18">
      <c r="A156" s="30"/>
      <c r="B156" s="30"/>
      <c r="C156" s="30" t="s">
        <v>109</v>
      </c>
      <c r="D156" s="30"/>
      <c r="E156" s="30" t="s">
        <v>106</v>
      </c>
      <c r="F156" s="30"/>
      <c r="G156" s="30"/>
      <c r="H156" s="30"/>
      <c r="I156" s="30"/>
      <c r="J156" s="30"/>
      <c r="K156" s="30"/>
      <c r="L156" s="30"/>
      <c r="M156" s="46"/>
      <c r="N156" s="38" t="e">
        <f t="shared" ref="N156:N163" si="16">M156/L156</f>
        <v>#DIV/0!</v>
      </c>
      <c r="O156" s="52">
        <v>0.5</v>
      </c>
      <c r="P156" s="53" t="e">
        <f t="shared" ref="P156:P163" si="17">N156*O156</f>
        <v>#DIV/0!</v>
      </c>
      <c r="Q156" s="50" t="e">
        <f t="shared" ref="Q156:Q163" si="18">N156+P156</f>
        <v>#DIV/0!</v>
      </c>
      <c r="R156" s="30" t="s">
        <v>124</v>
      </c>
    </row>
    <row r="157" spans="1:18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46"/>
      <c r="N157" s="38" t="e">
        <f t="shared" si="16"/>
        <v>#DIV/0!</v>
      </c>
      <c r="O157" s="52">
        <v>0.5</v>
      </c>
      <c r="P157" s="53" t="e">
        <f t="shared" si="17"/>
        <v>#DIV/0!</v>
      </c>
      <c r="Q157" s="50" t="e">
        <f t="shared" si="18"/>
        <v>#DIV/0!</v>
      </c>
      <c r="R157" s="30"/>
    </row>
    <row r="158" spans="1:18">
      <c r="A158" s="30"/>
      <c r="B158" s="30"/>
      <c r="C158" s="30" t="s">
        <v>101</v>
      </c>
      <c r="D158" s="39"/>
      <c r="E158" s="30" t="s">
        <v>105</v>
      </c>
      <c r="F158" s="30"/>
      <c r="G158" s="30"/>
      <c r="H158" s="30"/>
      <c r="I158" s="30"/>
      <c r="J158" s="30"/>
      <c r="K158" s="30"/>
      <c r="L158" s="30">
        <v>1000</v>
      </c>
      <c r="M158" s="47">
        <v>90</v>
      </c>
      <c r="N158" s="38">
        <f t="shared" si="16"/>
        <v>0.09</v>
      </c>
      <c r="O158" s="52">
        <v>0.5</v>
      </c>
      <c r="P158" s="53">
        <f t="shared" si="17"/>
        <v>4.4999999999999998E-2</v>
      </c>
      <c r="Q158" s="50">
        <f t="shared" si="18"/>
        <v>0.13500000000000001</v>
      </c>
      <c r="R158" s="30"/>
    </row>
    <row r="159" spans="1:18">
      <c r="A159" s="30"/>
      <c r="B159" s="30"/>
      <c r="C159" s="30" t="s">
        <v>102</v>
      </c>
      <c r="D159" s="39"/>
      <c r="E159" s="30" t="s">
        <v>105</v>
      </c>
      <c r="F159" s="30"/>
      <c r="G159" s="30"/>
      <c r="H159" s="30"/>
      <c r="I159" s="30"/>
      <c r="J159" s="30"/>
      <c r="K159" s="30"/>
      <c r="L159" s="30">
        <v>1000</v>
      </c>
      <c r="M159" s="47">
        <v>110</v>
      </c>
      <c r="N159" s="38">
        <f t="shared" si="16"/>
        <v>0.11</v>
      </c>
      <c r="O159" s="52">
        <v>0.5</v>
      </c>
      <c r="P159" s="53">
        <f t="shared" si="17"/>
        <v>5.5E-2</v>
      </c>
      <c r="Q159" s="50">
        <f t="shared" si="18"/>
        <v>0.16500000000000001</v>
      </c>
      <c r="R159" s="30"/>
    </row>
    <row r="160" spans="1:18">
      <c r="A160" s="30"/>
      <c r="B160" s="30"/>
      <c r="C160" s="30" t="s">
        <v>104</v>
      </c>
      <c r="D160" s="30"/>
      <c r="E160" s="30" t="s">
        <v>105</v>
      </c>
      <c r="F160" s="30"/>
      <c r="G160" s="30"/>
      <c r="H160" s="30"/>
      <c r="I160" s="30"/>
      <c r="J160" s="30"/>
      <c r="K160" s="30"/>
      <c r="L160" s="30">
        <v>1000</v>
      </c>
      <c r="M160" s="46"/>
      <c r="N160" s="38">
        <f t="shared" si="16"/>
        <v>0</v>
      </c>
      <c r="O160" s="52">
        <v>0.5</v>
      </c>
      <c r="P160" s="53">
        <f t="shared" si="17"/>
        <v>0</v>
      </c>
      <c r="Q160" s="50">
        <f t="shared" si="18"/>
        <v>0</v>
      </c>
      <c r="R160" s="30"/>
    </row>
    <row r="161" spans="1:18">
      <c r="A161" s="30"/>
      <c r="B161" s="30"/>
      <c r="C161" s="30" t="s">
        <v>39</v>
      </c>
      <c r="D161" s="39"/>
      <c r="E161" s="30" t="s">
        <v>38</v>
      </c>
      <c r="F161" s="30"/>
      <c r="G161" s="30"/>
      <c r="H161" s="30"/>
      <c r="I161" s="30"/>
      <c r="J161" s="30"/>
      <c r="K161" s="30"/>
      <c r="L161" s="41">
        <v>300</v>
      </c>
      <c r="M161" s="47">
        <v>100</v>
      </c>
      <c r="N161" s="38">
        <f t="shared" si="16"/>
        <v>0.33333333333333331</v>
      </c>
      <c r="O161" s="52">
        <v>0.5</v>
      </c>
      <c r="P161" s="53">
        <f t="shared" si="17"/>
        <v>0.16666666666666666</v>
      </c>
      <c r="Q161" s="50">
        <f t="shared" si="18"/>
        <v>0.5</v>
      </c>
      <c r="R161" s="30" t="s">
        <v>125</v>
      </c>
    </row>
    <row r="162" spans="1:18">
      <c r="A162" s="30"/>
      <c r="B162" s="30"/>
      <c r="C162" s="30" t="s">
        <v>40</v>
      </c>
      <c r="D162" s="39"/>
      <c r="E162" s="30" t="s">
        <v>37</v>
      </c>
      <c r="F162" s="30"/>
      <c r="G162" s="30"/>
      <c r="H162" s="30"/>
      <c r="I162" s="30"/>
      <c r="J162" s="30"/>
      <c r="K162" s="30"/>
      <c r="L162" s="41">
        <v>450</v>
      </c>
      <c r="M162" s="47">
        <v>100</v>
      </c>
      <c r="N162" s="38">
        <f t="shared" si="16"/>
        <v>0.22222222222222221</v>
      </c>
      <c r="O162" s="52">
        <v>0.5</v>
      </c>
      <c r="P162" s="53">
        <f t="shared" si="17"/>
        <v>0.1111111111111111</v>
      </c>
      <c r="Q162" s="50">
        <f t="shared" si="18"/>
        <v>0.33333333333333331</v>
      </c>
      <c r="R162" s="30" t="s">
        <v>125</v>
      </c>
    </row>
    <row r="163" spans="1:18">
      <c r="A163" s="30"/>
      <c r="B163" s="30"/>
      <c r="C163" s="30" t="s">
        <v>41</v>
      </c>
      <c r="D163" s="39"/>
      <c r="E163" s="30" t="s">
        <v>37</v>
      </c>
      <c r="F163" s="30"/>
      <c r="G163" s="30"/>
      <c r="H163" s="30"/>
      <c r="I163" s="30"/>
      <c r="J163" s="30"/>
      <c r="K163" s="30"/>
      <c r="L163" s="41">
        <v>150</v>
      </c>
      <c r="M163" s="47">
        <v>100</v>
      </c>
      <c r="N163" s="38">
        <f t="shared" si="16"/>
        <v>0.66666666666666663</v>
      </c>
      <c r="O163" s="52">
        <v>0.5</v>
      </c>
      <c r="P163" s="53">
        <f t="shared" si="17"/>
        <v>0.33333333333333331</v>
      </c>
      <c r="Q163" s="50">
        <f t="shared" si="18"/>
        <v>1</v>
      </c>
      <c r="R163" s="30" t="s">
        <v>125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48277-541C-42A0-86D2-C53D7AA8D003}">
  <sheetPr codeName="Лист3"/>
  <dimension ref="A1:Q71"/>
  <sheetViews>
    <sheetView tabSelected="1" topLeftCell="H1" zoomScaleNormal="100" workbookViewId="0">
      <selection activeCell="Q3" sqref="Q3:Q7"/>
    </sheetView>
  </sheetViews>
  <sheetFormatPr defaultColWidth="8.85546875" defaultRowHeight="15"/>
  <cols>
    <col min="1" max="1" width="23" style="19" bestFit="1" customWidth="1"/>
    <col min="2" max="2" width="10.140625" style="19" customWidth="1"/>
    <col min="3" max="3" width="23.28515625" style="19" bestFit="1" customWidth="1"/>
    <col min="4" max="4" width="7.140625" style="19" bestFit="1" customWidth="1"/>
    <col min="5" max="5" width="13" style="19" customWidth="1"/>
    <col min="6" max="6" width="14.5703125" style="19" bestFit="1" customWidth="1"/>
    <col min="7" max="7" width="5.5703125" style="19" bestFit="1" customWidth="1"/>
    <col min="8" max="8" width="7.42578125" style="19" bestFit="1" customWidth="1"/>
    <col min="9" max="9" width="19.28515625" style="19" bestFit="1" customWidth="1"/>
    <col min="10" max="10" width="26.140625" style="19" bestFit="1" customWidth="1"/>
    <col min="11" max="11" width="14" style="19" bestFit="1" customWidth="1"/>
    <col min="12" max="12" width="23.42578125" style="65" customWidth="1"/>
    <col min="13" max="13" width="18" style="19" bestFit="1" customWidth="1"/>
    <col min="14" max="14" width="27.28515625" style="19" bestFit="1" customWidth="1"/>
    <col min="15" max="15" width="18.7109375" style="19" bestFit="1" customWidth="1"/>
    <col min="16" max="16" width="18.28515625" style="19" bestFit="1" customWidth="1"/>
    <col min="17" max="17" width="21.28515625" style="19" bestFit="1" customWidth="1"/>
    <col min="18" max="16384" width="8.85546875" style="19"/>
  </cols>
  <sheetData>
    <row r="1" spans="1:17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7" s="69" customFormat="1" ht="30.75" thickBot="1">
      <c r="A2" s="85" t="s">
        <v>46</v>
      </c>
      <c r="B2" s="85" t="s">
        <v>10</v>
      </c>
      <c r="C2" s="125" t="s">
        <v>127</v>
      </c>
      <c r="D2" s="125"/>
      <c r="E2" s="85" t="s">
        <v>14</v>
      </c>
      <c r="F2" s="85" t="s">
        <v>12</v>
      </c>
      <c r="G2" s="125" t="s">
        <v>13</v>
      </c>
      <c r="H2" s="125"/>
      <c r="I2" s="85" t="s">
        <v>15</v>
      </c>
      <c r="J2" s="85" t="s">
        <v>22</v>
      </c>
      <c r="K2" s="85" t="s">
        <v>23</v>
      </c>
      <c r="L2" s="86" t="s">
        <v>129</v>
      </c>
      <c r="M2" s="68" t="s">
        <v>28</v>
      </c>
      <c r="N2" s="68" t="s">
        <v>26</v>
      </c>
      <c r="O2" s="68" t="s">
        <v>27</v>
      </c>
      <c r="P2" s="68" t="s">
        <v>29</v>
      </c>
      <c r="Q2" s="68" t="s">
        <v>30</v>
      </c>
    </row>
    <row r="3" spans="1:17">
      <c r="A3" s="151" t="s">
        <v>57</v>
      </c>
      <c r="B3" s="154" t="s">
        <v>11</v>
      </c>
      <c r="C3" s="87" t="s">
        <v>4</v>
      </c>
      <c r="D3" s="87" t="str">
        <f>IFERROR(VLOOKUP(C3,ингридиенты!$A$3:$F$13,2,FALSE),"")</f>
        <v>виски</v>
      </c>
      <c r="E3" s="87">
        <v>30</v>
      </c>
      <c r="F3" s="75">
        <f>IFERROR(VLOOKUP(C3,ингридиенты!$A$3:$F$13,6,FALSE)*E3,"")</f>
        <v>52.5</v>
      </c>
      <c r="G3" s="88">
        <v>0.5</v>
      </c>
      <c r="H3" s="76">
        <f>IFERROR(F3*G3,"")</f>
        <v>26.25</v>
      </c>
      <c r="I3" s="76">
        <f>IFERROR(F3+H3,"")</f>
        <v>78.75</v>
      </c>
      <c r="J3" s="157">
        <f>SUM(F3:F7)</f>
        <v>79.010000000000005</v>
      </c>
      <c r="K3" s="157">
        <f>SUM(I3:I7)</f>
        <v>118.515</v>
      </c>
      <c r="L3" s="160">
        <f>K3-J3</f>
        <v>39.504999999999995</v>
      </c>
      <c r="M3" s="136">
        <f>K3-J3</f>
        <v>39.504999999999995</v>
      </c>
      <c r="N3" s="139">
        <v>0</v>
      </c>
      <c r="O3" s="142">
        <f>(-J3*N3)-(-K3*N3)</f>
        <v>0</v>
      </c>
      <c r="P3" s="142">
        <f>K3*N3</f>
        <v>0</v>
      </c>
      <c r="Q3" s="142">
        <f>J3*N3</f>
        <v>0</v>
      </c>
    </row>
    <row r="4" spans="1:17">
      <c r="A4" s="152"/>
      <c r="B4" s="155"/>
      <c r="C4" s="20" t="s">
        <v>17</v>
      </c>
      <c r="D4" s="20" t="str">
        <f>IFERROR(VLOOKUP(C4,ингридиенты!$A$3:$F$13,2,FALSE),"")</f>
        <v>Ликер</v>
      </c>
      <c r="E4" s="20">
        <v>45</v>
      </c>
      <c r="F4" s="66">
        <f>IFERROR(VLOOKUP(C4,ингридиенты!$A$3:$F$13,6,FALSE)*E4,"")</f>
        <v>25.110000000000003</v>
      </c>
      <c r="G4" s="22">
        <v>0.5</v>
      </c>
      <c r="H4" s="21">
        <f t="shared" ref="H4:H12" si="0">IFERROR(F4*G4,"")</f>
        <v>12.555000000000001</v>
      </c>
      <c r="I4" s="21">
        <f t="shared" ref="I4:I12" si="1">IFERROR(F4+H4,"")</f>
        <v>37.665000000000006</v>
      </c>
      <c r="J4" s="158"/>
      <c r="K4" s="158"/>
      <c r="L4" s="161"/>
      <c r="M4" s="137"/>
      <c r="N4" s="140"/>
      <c r="O4" s="143"/>
      <c r="P4" s="143"/>
      <c r="Q4" s="143"/>
    </row>
    <row r="5" spans="1:17">
      <c r="A5" s="152"/>
      <c r="B5" s="155"/>
      <c r="C5" s="20" t="s">
        <v>21</v>
      </c>
      <c r="D5" s="20" t="str">
        <f>IFERROR(VLOOKUP(C5,ингридиенты!$A$3:$F$13,2,FALSE),"")</f>
        <v>сахар</v>
      </c>
      <c r="E5" s="20">
        <v>20</v>
      </c>
      <c r="F5" s="66">
        <f>IFERROR(VLOOKUP(C5,ингридиенты!$A$3:$F$13,6,FALSE)*E5,"")</f>
        <v>1.4000000000000001</v>
      </c>
      <c r="G5" s="22">
        <v>0.5</v>
      </c>
      <c r="H5" s="21">
        <f t="shared" si="0"/>
        <v>0.70000000000000007</v>
      </c>
      <c r="I5" s="21">
        <f t="shared" si="1"/>
        <v>2.1</v>
      </c>
      <c r="J5" s="158"/>
      <c r="K5" s="158"/>
      <c r="L5" s="161"/>
      <c r="M5" s="137"/>
      <c r="N5" s="140"/>
      <c r="O5" s="143"/>
      <c r="P5" s="143"/>
      <c r="Q5" s="143"/>
    </row>
    <row r="6" spans="1:17">
      <c r="A6" s="152"/>
      <c r="B6" s="155"/>
      <c r="C6" s="20"/>
      <c r="D6" s="20" t="str">
        <f>IFERROR(VLOOKUP(C6,ингридиенты!$A$3:$F$13,2,FALSE),"")</f>
        <v/>
      </c>
      <c r="E6" s="20"/>
      <c r="F6" s="66" t="str">
        <f>IFERROR(VLOOKUP(C6,ингридиенты!$A$3:$F$13,6,FALSE)*E6,"")</f>
        <v/>
      </c>
      <c r="G6" s="22"/>
      <c r="H6" s="21" t="str">
        <f t="shared" si="0"/>
        <v/>
      </c>
      <c r="I6" s="21" t="str">
        <f t="shared" si="1"/>
        <v/>
      </c>
      <c r="J6" s="158"/>
      <c r="K6" s="158"/>
      <c r="L6" s="161"/>
      <c r="M6" s="137"/>
      <c r="N6" s="140"/>
      <c r="O6" s="143"/>
      <c r="P6" s="143"/>
      <c r="Q6" s="143"/>
    </row>
    <row r="7" spans="1:17" ht="15.75" thickBot="1">
      <c r="A7" s="153"/>
      <c r="B7" s="156"/>
      <c r="C7" s="89"/>
      <c r="D7" s="89" t="str">
        <f>IFERROR(VLOOKUP(C7,ингридиенты!$A$3:$F$13,2,FALSE),"")</f>
        <v/>
      </c>
      <c r="E7" s="89"/>
      <c r="F7" s="77" t="str">
        <f>IFERROR(VLOOKUP(C7,ингридиенты!$A$3:$F$13,6,FALSE)*E7,"")</f>
        <v/>
      </c>
      <c r="G7" s="90"/>
      <c r="H7" s="78" t="str">
        <f t="shared" si="0"/>
        <v/>
      </c>
      <c r="I7" s="78" t="str">
        <f t="shared" si="1"/>
        <v/>
      </c>
      <c r="J7" s="159"/>
      <c r="K7" s="159"/>
      <c r="L7" s="162"/>
      <c r="M7" s="138"/>
      <c r="N7" s="141"/>
      <c r="O7" s="144"/>
      <c r="P7" s="144"/>
      <c r="Q7" s="144"/>
    </row>
    <row r="8" spans="1:17">
      <c r="A8" s="148" t="s">
        <v>55</v>
      </c>
      <c r="B8" s="145" t="s">
        <v>11</v>
      </c>
      <c r="C8" s="79" t="s">
        <v>17</v>
      </c>
      <c r="D8" s="79" t="str">
        <f>IFERROR(VLOOKUP(C8,ингридиенты!$A$3:$F$13,2,FALSE),"")</f>
        <v>Ликер</v>
      </c>
      <c r="E8" s="79">
        <v>20</v>
      </c>
      <c r="F8" s="80">
        <f>IFERROR(VLOOKUP(C8,ингридиенты!$A$3:$F$13,6,FALSE)*E8,"")</f>
        <v>11.16</v>
      </c>
      <c r="G8" s="81">
        <v>0.2</v>
      </c>
      <c r="H8" s="72">
        <f t="shared" si="0"/>
        <v>2.2320000000000002</v>
      </c>
      <c r="I8" s="72">
        <f t="shared" si="1"/>
        <v>13.391999999999999</v>
      </c>
      <c r="J8" s="107">
        <f>SUM(F8:F12)</f>
        <v>18.63</v>
      </c>
      <c r="K8" s="107">
        <f>SUM(I8:I12)</f>
        <v>21.995999999999999</v>
      </c>
      <c r="L8" s="122">
        <f>K8-J8</f>
        <v>3.3659999999999997</v>
      </c>
      <c r="M8" s="126">
        <f>K8-J8</f>
        <v>3.3659999999999997</v>
      </c>
      <c r="N8" s="98">
        <v>0</v>
      </c>
      <c r="O8" s="97">
        <f>(-J8*N8)-(-K8*N8)</f>
        <v>0</v>
      </c>
      <c r="P8" s="97">
        <f>K8*N8</f>
        <v>0</v>
      </c>
      <c r="Q8" s="97">
        <f>J8*N8</f>
        <v>0</v>
      </c>
    </row>
    <row r="9" spans="1:17">
      <c r="A9" s="149"/>
      <c r="B9" s="146"/>
      <c r="C9" s="23" t="s">
        <v>7</v>
      </c>
      <c r="D9" s="23" t="str">
        <f>IFERROR(VLOOKUP(C9,ингридиенты!$A$3:$F$13,2,FALSE),"")</f>
        <v>Вермут</v>
      </c>
      <c r="E9" s="23">
        <v>30</v>
      </c>
      <c r="F9" s="70">
        <f>IFERROR(VLOOKUP(C9,ингридиенты!$A$3:$F$13,6,FALSE)*E9,"")</f>
        <v>5.67</v>
      </c>
      <c r="G9" s="25">
        <v>0.2</v>
      </c>
      <c r="H9" s="24">
        <f t="shared" si="0"/>
        <v>1.1340000000000001</v>
      </c>
      <c r="I9" s="24">
        <f t="shared" si="1"/>
        <v>6.8040000000000003</v>
      </c>
      <c r="J9" s="108"/>
      <c r="K9" s="108"/>
      <c r="L9" s="123"/>
      <c r="M9" s="126"/>
      <c r="N9" s="98"/>
      <c r="O9" s="97"/>
      <c r="P9" s="97"/>
      <c r="Q9" s="97"/>
    </row>
    <row r="10" spans="1:17">
      <c r="A10" s="149"/>
      <c r="B10" s="146"/>
      <c r="C10" s="23" t="s">
        <v>66</v>
      </c>
      <c r="D10" s="23" t="str">
        <f>IFERROR(VLOOKUP(C10,ингридиенты!$A$3:$F$13,2,FALSE),"")</f>
        <v>сок</v>
      </c>
      <c r="E10" s="23">
        <v>20</v>
      </c>
      <c r="F10" s="70">
        <f>IFERROR(VLOOKUP(C10,ингридиенты!$A$3:$F$13,6,FALSE)*E10,"")</f>
        <v>1.7999999999999998</v>
      </c>
      <c r="G10" s="25"/>
      <c r="H10" s="24">
        <f t="shared" si="0"/>
        <v>0</v>
      </c>
      <c r="I10" s="24">
        <f t="shared" si="1"/>
        <v>1.7999999999999998</v>
      </c>
      <c r="J10" s="108"/>
      <c r="K10" s="108"/>
      <c r="L10" s="123"/>
      <c r="M10" s="126"/>
      <c r="N10" s="98"/>
      <c r="O10" s="97"/>
      <c r="P10" s="97"/>
      <c r="Q10" s="97"/>
    </row>
    <row r="11" spans="1:17">
      <c r="A11" s="149"/>
      <c r="B11" s="146"/>
      <c r="C11" s="23"/>
      <c r="D11" s="23" t="str">
        <f>IFERROR(VLOOKUP(C11,ингридиенты!$A$3:$F$13,2,FALSE),"")</f>
        <v/>
      </c>
      <c r="E11" s="23"/>
      <c r="F11" s="70" t="str">
        <f>IFERROR(VLOOKUP(C11,ингридиенты!$A$3:$F$13,6,FALSE)*E11,"")</f>
        <v/>
      </c>
      <c r="G11" s="25"/>
      <c r="H11" s="24" t="str">
        <f t="shared" si="0"/>
        <v/>
      </c>
      <c r="I11" s="24" t="str">
        <f t="shared" si="1"/>
        <v/>
      </c>
      <c r="J11" s="108"/>
      <c r="K11" s="108"/>
      <c r="L11" s="123"/>
      <c r="M11" s="126"/>
      <c r="N11" s="98"/>
      <c r="O11" s="97"/>
      <c r="P11" s="97"/>
      <c r="Q11" s="97"/>
    </row>
    <row r="12" spans="1:17" ht="15.75" thickBot="1">
      <c r="A12" s="150"/>
      <c r="B12" s="147"/>
      <c r="C12" s="82"/>
      <c r="D12" s="82" t="str">
        <f>IFERROR(VLOOKUP(C12,ингридиенты!$A$3:$F$13,2,FALSE),"")</f>
        <v/>
      </c>
      <c r="E12" s="82"/>
      <c r="F12" s="83" t="str">
        <f>IFERROR(VLOOKUP(C12,ингридиенты!$A$3:$F$13,6,FALSE)*E12,"")</f>
        <v/>
      </c>
      <c r="G12" s="84"/>
      <c r="H12" s="74" t="str">
        <f t="shared" si="0"/>
        <v/>
      </c>
      <c r="I12" s="74" t="str">
        <f t="shared" si="1"/>
        <v/>
      </c>
      <c r="J12" s="109"/>
      <c r="K12" s="109"/>
      <c r="L12" s="124"/>
      <c r="M12" s="126"/>
      <c r="N12" s="98"/>
      <c r="O12" s="97"/>
      <c r="P12" s="97"/>
      <c r="Q12" s="97"/>
    </row>
    <row r="13" spans="1:17" s="71" customFormat="1">
      <c r="A13" s="99" t="s">
        <v>58</v>
      </c>
      <c r="B13" s="102" t="s">
        <v>36</v>
      </c>
      <c r="C13" s="79" t="s">
        <v>17</v>
      </c>
      <c r="D13" s="79" t="str">
        <f>IFERROR(VLOOKUP(C13,ингридиенты!$A$3:$F$13,2,FALSE),"")</f>
        <v>Ликер</v>
      </c>
      <c r="E13" s="79">
        <v>20</v>
      </c>
      <c r="F13" s="80">
        <f>IFERROR(VLOOKUP(C13,ингридиенты!$A$3:$F$13,6,FALSE)*E13,"")</f>
        <v>11.16</v>
      </c>
      <c r="G13" s="81">
        <v>0.2</v>
      </c>
      <c r="H13" s="72">
        <f t="shared" ref="H13:H71" si="2">IFERROR(F13*G13,"")</f>
        <v>2.2320000000000002</v>
      </c>
      <c r="I13" s="72">
        <f t="shared" ref="I13:I71" si="3">IFERROR(F13+H13,"")</f>
        <v>13.391999999999999</v>
      </c>
      <c r="J13" s="107">
        <f t="shared" ref="J13" si="4">SUM(F13:F17)</f>
        <v>18.63</v>
      </c>
      <c r="K13" s="107">
        <f t="shared" ref="K13" si="5">SUM(I13:I17)</f>
        <v>21.995999999999999</v>
      </c>
      <c r="L13" s="122">
        <f t="shared" ref="L13" si="6">K13-J13</f>
        <v>3.3659999999999997</v>
      </c>
      <c r="M13" s="110">
        <f>K13-J13</f>
        <v>3.3659999999999997</v>
      </c>
      <c r="N13" s="113">
        <v>0</v>
      </c>
      <c r="O13" s="116">
        <f>(-J13*N13)-(-K13*N13)</f>
        <v>0</v>
      </c>
      <c r="P13" s="116">
        <f>K13*N13</f>
        <v>0</v>
      </c>
      <c r="Q13" s="116">
        <f>J13*N13</f>
        <v>0</v>
      </c>
    </row>
    <row r="14" spans="1:17" s="71" customFormat="1">
      <c r="A14" s="100"/>
      <c r="B14" s="103"/>
      <c r="C14" s="23" t="s">
        <v>7</v>
      </c>
      <c r="D14" s="23" t="str">
        <f>IFERROR(VLOOKUP(C14,ингридиенты!$A$3:$F$13,2,FALSE),"")</f>
        <v>Вермут</v>
      </c>
      <c r="E14" s="23">
        <v>30</v>
      </c>
      <c r="F14" s="70">
        <f>IFERROR(VLOOKUP(C14,ингридиенты!$A$3:$F$13,6,FALSE)*E14,"")</f>
        <v>5.67</v>
      </c>
      <c r="G14" s="25">
        <v>0.2</v>
      </c>
      <c r="H14" s="24">
        <f t="shared" si="2"/>
        <v>1.1340000000000001</v>
      </c>
      <c r="I14" s="24">
        <f t="shared" si="3"/>
        <v>6.8040000000000003</v>
      </c>
      <c r="J14" s="108"/>
      <c r="K14" s="108"/>
      <c r="L14" s="123"/>
      <c r="M14" s="111"/>
      <c r="N14" s="114"/>
      <c r="O14" s="117"/>
      <c r="P14" s="117"/>
      <c r="Q14" s="117"/>
    </row>
    <row r="15" spans="1:17" s="71" customFormat="1">
      <c r="A15" s="100"/>
      <c r="B15" s="103"/>
      <c r="C15" s="23" t="s">
        <v>66</v>
      </c>
      <c r="D15" s="23" t="str">
        <f>IFERROR(VLOOKUP(C15,ингридиенты!$A$3:$F$13,2,FALSE),"")</f>
        <v>сок</v>
      </c>
      <c r="E15" s="23">
        <v>20</v>
      </c>
      <c r="F15" s="70">
        <f>IFERROR(VLOOKUP(C15,ингридиенты!$A$3:$F$13,6,FALSE)*E15,"")</f>
        <v>1.7999999999999998</v>
      </c>
      <c r="G15" s="25"/>
      <c r="H15" s="24">
        <f t="shared" si="2"/>
        <v>0</v>
      </c>
      <c r="I15" s="24">
        <f t="shared" si="3"/>
        <v>1.7999999999999998</v>
      </c>
      <c r="J15" s="108"/>
      <c r="K15" s="108"/>
      <c r="L15" s="123"/>
      <c r="M15" s="111"/>
      <c r="N15" s="114"/>
      <c r="O15" s="117"/>
      <c r="P15" s="117"/>
      <c r="Q15" s="117"/>
    </row>
    <row r="16" spans="1:17" s="71" customFormat="1">
      <c r="A16" s="100"/>
      <c r="B16" s="103"/>
      <c r="C16" s="23"/>
      <c r="D16" s="23" t="str">
        <f>IFERROR(VLOOKUP(C16,ингридиенты!$A$3:$F$13,2,FALSE),"")</f>
        <v/>
      </c>
      <c r="E16" s="23"/>
      <c r="F16" s="70" t="str">
        <f>IFERROR(VLOOKUP(C16,ингридиенты!$A$3:$F$13,6,FALSE)*E16,"")</f>
        <v/>
      </c>
      <c r="G16" s="25"/>
      <c r="H16" s="24" t="str">
        <f t="shared" si="2"/>
        <v/>
      </c>
      <c r="I16" s="24" t="str">
        <f t="shared" si="3"/>
        <v/>
      </c>
      <c r="J16" s="108"/>
      <c r="K16" s="108"/>
      <c r="L16" s="123"/>
      <c r="M16" s="111"/>
      <c r="N16" s="114"/>
      <c r="O16" s="117"/>
      <c r="P16" s="117"/>
      <c r="Q16" s="117"/>
    </row>
    <row r="17" spans="1:17" s="71" customFormat="1" ht="15.75" thickBot="1">
      <c r="A17" s="101"/>
      <c r="B17" s="104"/>
      <c r="C17" s="82"/>
      <c r="D17" s="82" t="str">
        <f>IFERROR(VLOOKUP(C17,ингридиенты!$A$3:$F$13,2,FALSE),"")</f>
        <v/>
      </c>
      <c r="E17" s="82"/>
      <c r="F17" s="83" t="str">
        <f>IFERROR(VLOOKUP(C17,ингридиенты!$A$3:$F$13,6,FALSE)*E17,"")</f>
        <v/>
      </c>
      <c r="G17" s="84"/>
      <c r="H17" s="74" t="str">
        <f t="shared" si="2"/>
        <v/>
      </c>
      <c r="I17" s="74" t="str">
        <f t="shared" si="3"/>
        <v/>
      </c>
      <c r="J17" s="109"/>
      <c r="K17" s="109"/>
      <c r="L17" s="124"/>
      <c r="M17" s="112"/>
      <c r="N17" s="115"/>
      <c r="O17" s="118"/>
      <c r="P17" s="118"/>
      <c r="Q17" s="118"/>
    </row>
    <row r="18" spans="1:17" s="71" customFormat="1">
      <c r="A18" s="119" t="s">
        <v>68</v>
      </c>
      <c r="B18" s="105" t="s">
        <v>36</v>
      </c>
      <c r="C18" s="79" t="s">
        <v>17</v>
      </c>
      <c r="D18" s="79" t="str">
        <f>IFERROR(VLOOKUP(C18,ингридиенты!$A$3:$F$13,2,FALSE),"")</f>
        <v>Ликер</v>
      </c>
      <c r="E18" s="79">
        <v>20</v>
      </c>
      <c r="F18" s="80">
        <f>IFERROR(VLOOKUP(C18,ингридиенты!$A$3:$F$13,6,FALSE)*E18,"")</f>
        <v>11.16</v>
      </c>
      <c r="G18" s="81">
        <v>0.2</v>
      </c>
      <c r="H18" s="72">
        <f t="shared" si="2"/>
        <v>2.2320000000000002</v>
      </c>
      <c r="I18" s="72">
        <f t="shared" si="3"/>
        <v>13.391999999999999</v>
      </c>
      <c r="J18" s="107">
        <f t="shared" ref="J18" si="7">SUM(F18:F22)</f>
        <v>18.63</v>
      </c>
      <c r="K18" s="107">
        <f t="shared" ref="K18" si="8">SUM(I18:I22)</f>
        <v>21.995999999999999</v>
      </c>
      <c r="L18" s="122">
        <f t="shared" ref="L18" si="9">K18-J18</f>
        <v>3.3659999999999997</v>
      </c>
      <c r="M18" s="127">
        <f>K18-J18</f>
        <v>3.3659999999999997</v>
      </c>
      <c r="N18" s="130">
        <v>0</v>
      </c>
      <c r="O18" s="133">
        <f>(-J18*N18)-(-K18*N18)</f>
        <v>0</v>
      </c>
      <c r="P18" s="133">
        <f>K18*N18</f>
        <v>0</v>
      </c>
      <c r="Q18" s="133">
        <f>J18*N18</f>
        <v>0</v>
      </c>
    </row>
    <row r="19" spans="1:17" s="71" customFormat="1">
      <c r="A19" s="120"/>
      <c r="B19" s="106"/>
      <c r="C19" s="23" t="s">
        <v>7</v>
      </c>
      <c r="D19" s="23" t="str">
        <f>IFERROR(VLOOKUP(C19,ингридиенты!$A$3:$F$13,2,FALSE),"")</f>
        <v>Вермут</v>
      </c>
      <c r="E19" s="23">
        <v>30</v>
      </c>
      <c r="F19" s="70">
        <f>IFERROR(VLOOKUP(C19,ингридиенты!$A$3:$F$13,6,FALSE)*E19,"")</f>
        <v>5.67</v>
      </c>
      <c r="G19" s="25">
        <v>0.2</v>
      </c>
      <c r="H19" s="24">
        <f t="shared" si="2"/>
        <v>1.1340000000000001</v>
      </c>
      <c r="I19" s="24">
        <f t="shared" si="3"/>
        <v>6.8040000000000003</v>
      </c>
      <c r="J19" s="108"/>
      <c r="K19" s="108"/>
      <c r="L19" s="123"/>
      <c r="M19" s="128"/>
      <c r="N19" s="131"/>
      <c r="O19" s="134"/>
      <c r="P19" s="134"/>
      <c r="Q19" s="134"/>
    </row>
    <row r="20" spans="1:17" s="71" customFormat="1">
      <c r="A20" s="120"/>
      <c r="B20" s="106"/>
      <c r="C20" s="23" t="s">
        <v>66</v>
      </c>
      <c r="D20" s="23" t="str">
        <f>IFERROR(VLOOKUP(C20,ингридиенты!$A$3:$F$13,2,FALSE),"")</f>
        <v>сок</v>
      </c>
      <c r="E20" s="23">
        <v>20</v>
      </c>
      <c r="F20" s="70">
        <f>IFERROR(VLOOKUP(C20,ингридиенты!$A$3:$F$13,6,FALSE)*E20,"")</f>
        <v>1.7999999999999998</v>
      </c>
      <c r="G20" s="25"/>
      <c r="H20" s="24">
        <f t="shared" si="2"/>
        <v>0</v>
      </c>
      <c r="I20" s="24">
        <f t="shared" si="3"/>
        <v>1.7999999999999998</v>
      </c>
      <c r="J20" s="108"/>
      <c r="K20" s="108"/>
      <c r="L20" s="123"/>
      <c r="M20" s="128"/>
      <c r="N20" s="131"/>
      <c r="O20" s="134"/>
      <c r="P20" s="134"/>
      <c r="Q20" s="134"/>
    </row>
    <row r="21" spans="1:17" s="71" customFormat="1">
      <c r="A21" s="120"/>
      <c r="B21" s="106"/>
      <c r="C21" s="23"/>
      <c r="D21" s="23" t="str">
        <f>IFERROR(VLOOKUP(C21,ингридиенты!$A$3:$F$13,2,FALSE),"")</f>
        <v/>
      </c>
      <c r="E21" s="23"/>
      <c r="F21" s="70" t="str">
        <f>IFERROR(VLOOKUP(C21,ингридиенты!$A$3:$F$13,6,FALSE)*E21,"")</f>
        <v/>
      </c>
      <c r="G21" s="25"/>
      <c r="H21" s="24" t="str">
        <f t="shared" si="2"/>
        <v/>
      </c>
      <c r="I21" s="24" t="str">
        <f t="shared" si="3"/>
        <v/>
      </c>
      <c r="J21" s="108"/>
      <c r="K21" s="108"/>
      <c r="L21" s="123"/>
      <c r="M21" s="128"/>
      <c r="N21" s="131"/>
      <c r="O21" s="134"/>
      <c r="P21" s="134"/>
      <c r="Q21" s="134"/>
    </row>
    <row r="22" spans="1:17" s="71" customFormat="1" ht="15.75" thickBot="1">
      <c r="A22" s="121"/>
      <c r="B22" s="73"/>
      <c r="C22" s="82"/>
      <c r="D22" s="82" t="str">
        <f>IFERROR(VLOOKUP(C22,ингридиенты!$A$3:$F$13,2,FALSE),"")</f>
        <v/>
      </c>
      <c r="E22" s="82"/>
      <c r="F22" s="83" t="str">
        <f>IFERROR(VLOOKUP(C22,ингридиенты!$A$3:$F$13,6,FALSE)*E22,"")</f>
        <v/>
      </c>
      <c r="G22" s="84"/>
      <c r="H22" s="74" t="str">
        <f t="shared" si="2"/>
        <v/>
      </c>
      <c r="I22" s="74" t="str">
        <f t="shared" si="3"/>
        <v/>
      </c>
      <c r="J22" s="109"/>
      <c r="K22" s="109"/>
      <c r="L22" s="124"/>
      <c r="M22" s="129"/>
      <c r="N22" s="132"/>
      <c r="O22" s="135"/>
      <c r="P22" s="135"/>
      <c r="Q22" s="135"/>
    </row>
    <row r="23" spans="1:17" s="67" customFormat="1">
      <c r="A23" s="119"/>
      <c r="B23" s="105"/>
      <c r="C23" s="79" t="s">
        <v>17</v>
      </c>
      <c r="D23" s="79" t="str">
        <f>IFERROR(VLOOKUP(C23,ингридиенты!$A$3:$F$13,2,FALSE),"")</f>
        <v>Ликер</v>
      </c>
      <c r="E23" s="79">
        <v>20</v>
      </c>
      <c r="F23" s="80">
        <f>IFERROR(VLOOKUP(C23,ингридиенты!$A$3:$F$13,6,FALSE)*E23,"")</f>
        <v>11.16</v>
      </c>
      <c r="G23" s="81">
        <v>0.2</v>
      </c>
      <c r="H23" s="72">
        <f t="shared" si="2"/>
        <v>2.2320000000000002</v>
      </c>
      <c r="I23" s="72">
        <f t="shared" si="3"/>
        <v>13.391999999999999</v>
      </c>
      <c r="J23" s="107">
        <f t="shared" ref="J23" si="10">SUM(F23:F27)</f>
        <v>18.63</v>
      </c>
      <c r="K23" s="107">
        <f t="shared" ref="K23" si="11">SUM(I23:I27)</f>
        <v>21.995999999999999</v>
      </c>
      <c r="L23" s="122">
        <f t="shared" ref="L23" si="12">K23-J23</f>
        <v>3.3659999999999997</v>
      </c>
      <c r="M23" s="95">
        <f>K23-J23</f>
        <v>3.3659999999999997</v>
      </c>
      <c r="N23" s="96">
        <v>0</v>
      </c>
      <c r="O23" s="95">
        <f>(-J23*N23)-(-K23*N23)</f>
        <v>0</v>
      </c>
      <c r="P23" s="95">
        <f>K23*N23</f>
        <v>0</v>
      </c>
      <c r="Q23" s="95">
        <f>J23*N23</f>
        <v>0</v>
      </c>
    </row>
    <row r="24" spans="1:17" s="67" customFormat="1">
      <c r="A24" s="120"/>
      <c r="B24" s="106"/>
      <c r="C24" s="23" t="s">
        <v>7</v>
      </c>
      <c r="D24" s="23" t="str">
        <f>IFERROR(VLOOKUP(C24,ингридиенты!$A$3:$F$13,2,FALSE),"")</f>
        <v>Вермут</v>
      </c>
      <c r="E24" s="23">
        <v>30</v>
      </c>
      <c r="F24" s="70">
        <f>IFERROR(VLOOKUP(C24,ингридиенты!$A$3:$F$13,6,FALSE)*E24,"")</f>
        <v>5.67</v>
      </c>
      <c r="G24" s="25">
        <v>0.2</v>
      </c>
      <c r="H24" s="24">
        <f t="shared" si="2"/>
        <v>1.1340000000000001</v>
      </c>
      <c r="I24" s="24">
        <f t="shared" si="3"/>
        <v>6.8040000000000003</v>
      </c>
      <c r="J24" s="108"/>
      <c r="K24" s="108"/>
      <c r="L24" s="123"/>
      <c r="M24" s="95"/>
      <c r="N24" s="96"/>
      <c r="O24" s="95"/>
      <c r="P24" s="95"/>
      <c r="Q24" s="95"/>
    </row>
    <row r="25" spans="1:17" s="67" customFormat="1">
      <c r="A25" s="120"/>
      <c r="B25" s="106"/>
      <c r="C25" s="23" t="s">
        <v>66</v>
      </c>
      <c r="D25" s="23" t="str">
        <f>IFERROR(VLOOKUP(C25,ингридиенты!$A$3:$F$13,2,FALSE),"")</f>
        <v>сок</v>
      </c>
      <c r="E25" s="23">
        <v>20</v>
      </c>
      <c r="F25" s="70">
        <f>IFERROR(VLOOKUP(C25,ингридиенты!$A$3:$F$13,6,FALSE)*E25,"")</f>
        <v>1.7999999999999998</v>
      </c>
      <c r="G25" s="25"/>
      <c r="H25" s="24">
        <f t="shared" si="2"/>
        <v>0</v>
      </c>
      <c r="I25" s="24">
        <f t="shared" si="3"/>
        <v>1.7999999999999998</v>
      </c>
      <c r="J25" s="108"/>
      <c r="K25" s="108"/>
      <c r="L25" s="123"/>
      <c r="M25" s="95"/>
      <c r="N25" s="96"/>
      <c r="O25" s="95"/>
      <c r="P25" s="95"/>
      <c r="Q25" s="95"/>
    </row>
    <row r="26" spans="1:17" s="67" customFormat="1">
      <c r="A26" s="120"/>
      <c r="B26" s="106"/>
      <c r="C26" s="23"/>
      <c r="D26" s="23" t="str">
        <f>IFERROR(VLOOKUP(C26,ингридиенты!$A$3:$F$13,2,FALSE),"")</f>
        <v/>
      </c>
      <c r="E26" s="23"/>
      <c r="F26" s="70" t="str">
        <f>IFERROR(VLOOKUP(C26,ингридиенты!$A$3:$F$13,6,FALSE)*E26,"")</f>
        <v/>
      </c>
      <c r="G26" s="25"/>
      <c r="H26" s="24" t="str">
        <f t="shared" si="2"/>
        <v/>
      </c>
      <c r="I26" s="24" t="str">
        <f t="shared" si="3"/>
        <v/>
      </c>
      <c r="J26" s="108"/>
      <c r="K26" s="108"/>
      <c r="L26" s="123"/>
      <c r="M26" s="95">
        <f>K26-J26</f>
        <v>0</v>
      </c>
      <c r="N26" s="96">
        <v>0</v>
      </c>
      <c r="O26" s="95">
        <f>(-J26*N26)-(-K26*N26)</f>
        <v>0</v>
      </c>
      <c r="P26" s="95">
        <f>K26*N26</f>
        <v>0</v>
      </c>
      <c r="Q26" s="95">
        <f>J26*N26</f>
        <v>0</v>
      </c>
    </row>
    <row r="27" spans="1:17" s="67" customFormat="1" ht="15.75" thickBot="1">
      <c r="A27" s="121"/>
      <c r="B27" s="73"/>
      <c r="C27" s="82"/>
      <c r="D27" s="82" t="str">
        <f>IFERROR(VLOOKUP(C27,ингридиенты!$A$3:$F$13,2,FALSE),"")</f>
        <v/>
      </c>
      <c r="E27" s="82"/>
      <c r="F27" s="83" t="str">
        <f>IFERROR(VLOOKUP(C27,ингридиенты!$A$3:$F$13,6,FALSE)*E27,"")</f>
        <v/>
      </c>
      <c r="G27" s="84"/>
      <c r="H27" s="74" t="str">
        <f t="shared" si="2"/>
        <v/>
      </c>
      <c r="I27" s="74" t="str">
        <f t="shared" si="3"/>
        <v/>
      </c>
      <c r="J27" s="109"/>
      <c r="K27" s="109"/>
      <c r="L27" s="124"/>
      <c r="M27" s="95"/>
      <c r="N27" s="96"/>
      <c r="O27" s="95"/>
      <c r="P27" s="95"/>
      <c r="Q27" s="95"/>
    </row>
    <row r="28" spans="1:17" s="67" customFormat="1">
      <c r="A28" s="119"/>
      <c r="B28" s="105"/>
      <c r="C28" s="79" t="s">
        <v>17</v>
      </c>
      <c r="D28" s="79" t="str">
        <f>IFERROR(VLOOKUP(C28,ингридиенты!$A$3:$F$13,2,FALSE),"")</f>
        <v>Ликер</v>
      </c>
      <c r="E28" s="79">
        <v>20</v>
      </c>
      <c r="F28" s="80">
        <f>IFERROR(VLOOKUP(C28,ингридиенты!$A$3:$F$13,6,FALSE)*E28,"")</f>
        <v>11.16</v>
      </c>
      <c r="G28" s="81">
        <v>0.2</v>
      </c>
      <c r="H28" s="72">
        <f t="shared" si="2"/>
        <v>2.2320000000000002</v>
      </c>
      <c r="I28" s="72">
        <f t="shared" si="3"/>
        <v>13.391999999999999</v>
      </c>
      <c r="J28" s="107">
        <f t="shared" ref="J28" si="13">SUM(F28:F32)</f>
        <v>18.63</v>
      </c>
      <c r="K28" s="107">
        <f t="shared" ref="K28" si="14">SUM(I28:I32)</f>
        <v>21.995999999999999</v>
      </c>
      <c r="L28" s="122">
        <f t="shared" ref="L28" si="15">K28-J28</f>
        <v>3.3659999999999997</v>
      </c>
      <c r="M28" s="95"/>
      <c r="N28" s="96"/>
      <c r="O28" s="95"/>
      <c r="P28" s="95"/>
      <c r="Q28" s="95"/>
    </row>
    <row r="29" spans="1:17" s="67" customFormat="1">
      <c r="A29" s="120"/>
      <c r="B29" s="106"/>
      <c r="C29" s="23" t="s">
        <v>7</v>
      </c>
      <c r="D29" s="23" t="str">
        <f>IFERROR(VLOOKUP(C29,ингридиенты!$A$3:$F$13,2,FALSE),"")</f>
        <v>Вермут</v>
      </c>
      <c r="E29" s="23">
        <v>30</v>
      </c>
      <c r="F29" s="70">
        <f>IFERROR(VLOOKUP(C29,ингридиенты!$A$3:$F$13,6,FALSE)*E29,"")</f>
        <v>5.67</v>
      </c>
      <c r="G29" s="25">
        <v>0.2</v>
      </c>
      <c r="H29" s="24">
        <f t="shared" si="2"/>
        <v>1.1340000000000001</v>
      </c>
      <c r="I29" s="24">
        <f t="shared" si="3"/>
        <v>6.8040000000000003</v>
      </c>
      <c r="J29" s="108"/>
      <c r="K29" s="108"/>
      <c r="L29" s="123"/>
      <c r="M29" s="95">
        <f>K29-J29</f>
        <v>0</v>
      </c>
      <c r="N29" s="96">
        <v>0</v>
      </c>
      <c r="O29" s="95">
        <f>(-J29*N29)-(-K29*N29)</f>
        <v>0</v>
      </c>
      <c r="P29" s="95">
        <f>K29*N29</f>
        <v>0</v>
      </c>
      <c r="Q29" s="95">
        <f>J29*N29</f>
        <v>0</v>
      </c>
    </row>
    <row r="30" spans="1:17" s="67" customFormat="1">
      <c r="A30" s="120"/>
      <c r="B30" s="106"/>
      <c r="C30" s="23" t="s">
        <v>66</v>
      </c>
      <c r="D30" s="23" t="str">
        <f>IFERROR(VLOOKUP(C30,ингридиенты!$A$3:$F$13,2,FALSE),"")</f>
        <v>сок</v>
      </c>
      <c r="E30" s="23">
        <v>20</v>
      </c>
      <c r="F30" s="70">
        <f>IFERROR(VLOOKUP(C30,ингридиенты!$A$3:$F$13,6,FALSE)*E30,"")</f>
        <v>1.7999999999999998</v>
      </c>
      <c r="G30" s="25"/>
      <c r="H30" s="24">
        <f t="shared" si="2"/>
        <v>0</v>
      </c>
      <c r="I30" s="24">
        <f t="shared" si="3"/>
        <v>1.7999999999999998</v>
      </c>
      <c r="J30" s="108"/>
      <c r="K30" s="108"/>
      <c r="L30" s="123"/>
      <c r="M30" s="95"/>
      <c r="N30" s="96"/>
      <c r="O30" s="95"/>
      <c r="P30" s="95"/>
      <c r="Q30" s="95"/>
    </row>
    <row r="31" spans="1:17" s="67" customFormat="1">
      <c r="A31" s="120"/>
      <c r="B31" s="106"/>
      <c r="C31" s="23"/>
      <c r="D31" s="23" t="str">
        <f>IFERROR(VLOOKUP(C31,ингридиенты!$A$3:$F$13,2,FALSE),"")</f>
        <v/>
      </c>
      <c r="E31" s="23"/>
      <c r="F31" s="70" t="str">
        <f>IFERROR(VLOOKUP(C31,ингридиенты!$A$3:$F$13,6,FALSE)*E31,"")</f>
        <v/>
      </c>
      <c r="G31" s="25"/>
      <c r="H31" s="24" t="str">
        <f t="shared" si="2"/>
        <v/>
      </c>
      <c r="I31" s="24" t="str">
        <f t="shared" si="3"/>
        <v/>
      </c>
      <c r="J31" s="108"/>
      <c r="K31" s="108"/>
      <c r="L31" s="123"/>
      <c r="M31" s="95"/>
      <c r="N31" s="96"/>
      <c r="O31" s="95"/>
      <c r="P31" s="95"/>
      <c r="Q31" s="95"/>
    </row>
    <row r="32" spans="1:17" s="67" customFormat="1" ht="15.75" thickBot="1">
      <c r="A32" s="121"/>
      <c r="B32" s="73"/>
      <c r="C32" s="82"/>
      <c r="D32" s="82" t="str">
        <f>IFERROR(VLOOKUP(C32,ингридиенты!$A$3:$F$13,2,FALSE),"")</f>
        <v/>
      </c>
      <c r="E32" s="82"/>
      <c r="F32" s="83" t="str">
        <f>IFERROR(VLOOKUP(C32,ингридиенты!$A$3:$F$13,6,FALSE)*E32,"")</f>
        <v/>
      </c>
      <c r="G32" s="84"/>
      <c r="H32" s="74" t="str">
        <f t="shared" si="2"/>
        <v/>
      </c>
      <c r="I32" s="74" t="str">
        <f t="shared" si="3"/>
        <v/>
      </c>
      <c r="J32" s="109"/>
      <c r="K32" s="109"/>
      <c r="L32" s="124"/>
      <c r="M32" s="97">
        <f>K32-J32</f>
        <v>0</v>
      </c>
      <c r="N32" s="98">
        <v>0</v>
      </c>
      <c r="O32" s="97">
        <f>(-J32*N32)-(-K32*N32)</f>
        <v>0</v>
      </c>
      <c r="P32" s="97">
        <f>K32*N32</f>
        <v>0</v>
      </c>
      <c r="Q32" s="97">
        <f>J32*N32</f>
        <v>0</v>
      </c>
    </row>
    <row r="33" spans="1:17" s="67" customFormat="1">
      <c r="A33" s="119"/>
      <c r="B33" s="105"/>
      <c r="C33" s="79" t="s">
        <v>17</v>
      </c>
      <c r="D33" s="79" t="str">
        <f>IFERROR(VLOOKUP(C33,ингридиенты!$A$3:$F$13,2,FALSE),"")</f>
        <v>Ликер</v>
      </c>
      <c r="E33" s="79">
        <v>20</v>
      </c>
      <c r="F33" s="80">
        <f>IFERROR(VLOOKUP(C33,ингридиенты!$A$3:$F$13,6,FALSE)*E33,"")</f>
        <v>11.16</v>
      </c>
      <c r="G33" s="81">
        <v>0.2</v>
      </c>
      <c r="H33" s="72">
        <f t="shared" si="2"/>
        <v>2.2320000000000002</v>
      </c>
      <c r="I33" s="72">
        <f t="shared" si="3"/>
        <v>13.391999999999999</v>
      </c>
      <c r="J33" s="107">
        <f t="shared" ref="J33" si="16">SUM(F33:F37)</f>
        <v>18.63</v>
      </c>
      <c r="K33" s="107">
        <f t="shared" ref="K33" si="17">SUM(I33:I37)</f>
        <v>21.995999999999999</v>
      </c>
      <c r="L33" s="122">
        <f t="shared" ref="L33" si="18">K33-J33</f>
        <v>3.3659999999999997</v>
      </c>
      <c r="M33" s="97"/>
      <c r="N33" s="98"/>
      <c r="O33" s="97"/>
      <c r="P33" s="97"/>
      <c r="Q33" s="97"/>
    </row>
    <row r="34" spans="1:17">
      <c r="A34" s="120"/>
      <c r="B34" s="106"/>
      <c r="C34" s="23" t="s">
        <v>7</v>
      </c>
      <c r="D34" s="23" t="str">
        <f>IFERROR(VLOOKUP(C34,ингридиенты!$A$3:$F$13,2,FALSE),"")</f>
        <v>Вермут</v>
      </c>
      <c r="E34" s="23">
        <v>30</v>
      </c>
      <c r="F34" s="70">
        <f>IFERROR(VLOOKUP(C34,ингридиенты!$A$3:$F$13,6,FALSE)*E34,"")</f>
        <v>5.67</v>
      </c>
      <c r="G34" s="25">
        <v>0.2</v>
      </c>
      <c r="H34" s="24">
        <f t="shared" si="2"/>
        <v>1.1340000000000001</v>
      </c>
      <c r="I34" s="24">
        <f t="shared" si="3"/>
        <v>6.8040000000000003</v>
      </c>
      <c r="J34" s="108"/>
      <c r="K34" s="108"/>
      <c r="L34" s="123"/>
      <c r="M34" s="97"/>
      <c r="N34" s="98"/>
      <c r="O34" s="97"/>
      <c r="P34" s="97"/>
      <c r="Q34" s="97"/>
    </row>
    <row r="35" spans="1:17">
      <c r="A35" s="120"/>
      <c r="B35" s="106"/>
      <c r="C35" s="23" t="s">
        <v>66</v>
      </c>
      <c r="D35" s="23" t="str">
        <f>IFERROR(VLOOKUP(C35,ингридиенты!$A$3:$F$13,2,FALSE),"")</f>
        <v>сок</v>
      </c>
      <c r="E35" s="23">
        <v>20</v>
      </c>
      <c r="F35" s="70">
        <f>IFERROR(VLOOKUP(C35,ингридиенты!$A$3:$F$13,6,FALSE)*E35,"")</f>
        <v>1.7999999999999998</v>
      </c>
      <c r="G35" s="25"/>
      <c r="H35" s="24">
        <f t="shared" si="2"/>
        <v>0</v>
      </c>
      <c r="I35" s="24">
        <f t="shared" si="3"/>
        <v>1.7999999999999998</v>
      </c>
      <c r="J35" s="108"/>
      <c r="K35" s="108"/>
      <c r="L35" s="123"/>
      <c r="M35" s="97">
        <f>K35-J35</f>
        <v>0</v>
      </c>
      <c r="N35" s="98">
        <v>0</v>
      </c>
      <c r="O35" s="97">
        <f>(-J35*N35)-(-K35*N35)</f>
        <v>0</v>
      </c>
      <c r="P35" s="97">
        <f>K35*N35</f>
        <v>0</v>
      </c>
      <c r="Q35" s="97">
        <f>J35*N35</f>
        <v>0</v>
      </c>
    </row>
    <row r="36" spans="1:17">
      <c r="A36" s="120"/>
      <c r="B36" s="106"/>
      <c r="C36" s="23"/>
      <c r="D36" s="23" t="str">
        <f>IFERROR(VLOOKUP(C36,ингридиенты!$A$3:$F$13,2,FALSE),"")</f>
        <v/>
      </c>
      <c r="E36" s="23"/>
      <c r="F36" s="70" t="str">
        <f>IFERROR(VLOOKUP(C36,ингридиенты!$A$3:$F$13,6,FALSE)*E36,"")</f>
        <v/>
      </c>
      <c r="G36" s="25"/>
      <c r="H36" s="24" t="str">
        <f t="shared" si="2"/>
        <v/>
      </c>
      <c r="I36" s="24" t="str">
        <f t="shared" si="3"/>
        <v/>
      </c>
      <c r="J36" s="108"/>
      <c r="K36" s="108"/>
      <c r="L36" s="123"/>
      <c r="M36" s="97"/>
      <c r="N36" s="98"/>
      <c r="O36" s="97"/>
      <c r="P36" s="97"/>
      <c r="Q36" s="97"/>
    </row>
    <row r="37" spans="1:17" ht="15.75" thickBot="1">
      <c r="A37" s="121"/>
      <c r="B37" s="73"/>
      <c r="C37" s="82"/>
      <c r="D37" s="82" t="str">
        <f>IFERROR(VLOOKUP(C37,ингридиенты!$A$3:$F$13,2,FALSE),"")</f>
        <v/>
      </c>
      <c r="E37" s="82"/>
      <c r="F37" s="83" t="str">
        <f>IFERROR(VLOOKUP(C37,ингридиенты!$A$3:$F$13,6,FALSE)*E37,"")</f>
        <v/>
      </c>
      <c r="G37" s="84"/>
      <c r="H37" s="74" t="str">
        <f t="shared" si="2"/>
        <v/>
      </c>
      <c r="I37" s="74" t="str">
        <f t="shared" si="3"/>
        <v/>
      </c>
      <c r="J37" s="109"/>
      <c r="K37" s="109"/>
      <c r="L37" s="124"/>
      <c r="M37" s="97"/>
      <c r="N37" s="98"/>
      <c r="O37" s="97"/>
      <c r="P37" s="97"/>
      <c r="Q37" s="97"/>
    </row>
    <row r="38" spans="1:17">
      <c r="A38" s="119"/>
      <c r="B38" s="105"/>
      <c r="C38" s="79" t="s">
        <v>17</v>
      </c>
      <c r="D38" s="79" t="str">
        <f>IFERROR(VLOOKUP(C38,ингридиенты!$A$3:$F$13,2,FALSE),"")</f>
        <v>Ликер</v>
      </c>
      <c r="E38" s="79">
        <v>20</v>
      </c>
      <c r="F38" s="80">
        <f>IFERROR(VLOOKUP(C38,ингридиенты!$A$3:$F$13,6,FALSE)*E38,"")</f>
        <v>11.16</v>
      </c>
      <c r="G38" s="81">
        <v>0.2</v>
      </c>
      <c r="H38" s="72">
        <f t="shared" si="2"/>
        <v>2.2320000000000002</v>
      </c>
      <c r="I38" s="72">
        <f t="shared" si="3"/>
        <v>13.391999999999999</v>
      </c>
      <c r="J38" s="107">
        <f t="shared" ref="J38" si="19">SUM(F38:F42)</f>
        <v>18.63</v>
      </c>
      <c r="K38" s="107">
        <f t="shared" ref="K38" si="20">SUM(I38:I42)</f>
        <v>21.995999999999999</v>
      </c>
      <c r="L38" s="122">
        <f t="shared" ref="L38" si="21">K38-J38</f>
        <v>3.3659999999999997</v>
      </c>
      <c r="M38" s="97">
        <f>K38-J38</f>
        <v>3.3659999999999997</v>
      </c>
      <c r="N38" s="98">
        <v>0</v>
      </c>
      <c r="O38" s="97">
        <f>(-J38*N38)-(-K38*N38)</f>
        <v>0</v>
      </c>
      <c r="P38" s="97">
        <f>K38*N38</f>
        <v>0</v>
      </c>
      <c r="Q38" s="97">
        <f>J38*N38</f>
        <v>0</v>
      </c>
    </row>
    <row r="39" spans="1:17">
      <c r="A39" s="120"/>
      <c r="B39" s="106"/>
      <c r="C39" s="23" t="s">
        <v>7</v>
      </c>
      <c r="D39" s="23" t="str">
        <f>IFERROR(VLOOKUP(C39,ингридиенты!$A$3:$F$13,2,FALSE),"")</f>
        <v>Вермут</v>
      </c>
      <c r="E39" s="23">
        <v>30</v>
      </c>
      <c r="F39" s="70">
        <f>IFERROR(VLOOKUP(C39,ингридиенты!$A$3:$F$13,6,FALSE)*E39,"")</f>
        <v>5.67</v>
      </c>
      <c r="G39" s="25">
        <v>0.2</v>
      </c>
      <c r="H39" s="24">
        <f t="shared" si="2"/>
        <v>1.1340000000000001</v>
      </c>
      <c r="I39" s="24">
        <f t="shared" si="3"/>
        <v>6.8040000000000003</v>
      </c>
      <c r="J39" s="108"/>
      <c r="K39" s="108"/>
      <c r="L39" s="123"/>
      <c r="M39" s="97"/>
      <c r="N39" s="98"/>
      <c r="O39" s="97"/>
      <c r="P39" s="97"/>
      <c r="Q39" s="97"/>
    </row>
    <row r="40" spans="1:17">
      <c r="A40" s="120"/>
      <c r="B40" s="106"/>
      <c r="C40" s="23" t="s">
        <v>66</v>
      </c>
      <c r="D40" s="23" t="str">
        <f>IFERROR(VLOOKUP(C40,ингридиенты!$A$3:$F$13,2,FALSE),"")</f>
        <v>сок</v>
      </c>
      <c r="E40" s="23">
        <v>20</v>
      </c>
      <c r="F40" s="70">
        <f>IFERROR(VLOOKUP(C40,ингридиенты!$A$3:$F$13,6,FALSE)*E40,"")</f>
        <v>1.7999999999999998</v>
      </c>
      <c r="G40" s="25"/>
      <c r="H40" s="24">
        <f t="shared" si="2"/>
        <v>0</v>
      </c>
      <c r="I40" s="24">
        <f t="shared" si="3"/>
        <v>1.7999999999999998</v>
      </c>
      <c r="J40" s="108"/>
      <c r="K40" s="108"/>
      <c r="L40" s="123"/>
      <c r="M40" s="97"/>
      <c r="N40" s="98"/>
      <c r="O40" s="97"/>
      <c r="P40" s="97"/>
      <c r="Q40" s="97"/>
    </row>
    <row r="41" spans="1:17">
      <c r="A41" s="120"/>
      <c r="B41" s="106"/>
      <c r="C41" s="23"/>
      <c r="D41" s="23" t="str">
        <f>IFERROR(VLOOKUP(C41,ингридиенты!$A$3:$F$13,2,FALSE),"")</f>
        <v/>
      </c>
      <c r="E41" s="23"/>
      <c r="F41" s="70" t="str">
        <f>IFERROR(VLOOKUP(C41,ингридиенты!$A$3:$F$13,6,FALSE)*E41,"")</f>
        <v/>
      </c>
      <c r="G41" s="25"/>
      <c r="H41" s="24" t="str">
        <f t="shared" si="2"/>
        <v/>
      </c>
      <c r="I41" s="24" t="str">
        <f t="shared" si="3"/>
        <v/>
      </c>
      <c r="J41" s="108"/>
      <c r="K41" s="108"/>
      <c r="L41" s="123"/>
      <c r="M41" s="97">
        <f>K41-J41</f>
        <v>0</v>
      </c>
      <c r="N41" s="98">
        <v>0</v>
      </c>
      <c r="O41" s="97">
        <f>(-J41*N41)-(-K41*N41)</f>
        <v>0</v>
      </c>
      <c r="P41" s="97">
        <f>K41*N41</f>
        <v>0</v>
      </c>
      <c r="Q41" s="97">
        <f>J41*N41</f>
        <v>0</v>
      </c>
    </row>
    <row r="42" spans="1:17" ht="15.75" thickBot="1">
      <c r="A42" s="121"/>
      <c r="B42" s="73"/>
      <c r="C42" s="82"/>
      <c r="D42" s="82" t="str">
        <f>IFERROR(VLOOKUP(C42,ингридиенты!$A$3:$F$13,2,FALSE),"")</f>
        <v/>
      </c>
      <c r="E42" s="82"/>
      <c r="F42" s="83" t="str">
        <f>IFERROR(VLOOKUP(C42,ингридиенты!$A$3:$F$13,6,FALSE)*E42,"")</f>
        <v/>
      </c>
      <c r="G42" s="84"/>
      <c r="H42" s="74" t="str">
        <f t="shared" si="2"/>
        <v/>
      </c>
      <c r="I42" s="74" t="str">
        <f t="shared" si="3"/>
        <v/>
      </c>
      <c r="J42" s="109"/>
      <c r="K42" s="109"/>
      <c r="L42" s="124"/>
      <c r="M42" s="97"/>
      <c r="N42" s="98"/>
      <c r="O42" s="97"/>
      <c r="P42" s="97"/>
      <c r="Q42" s="97"/>
    </row>
    <row r="43" spans="1:17">
      <c r="A43" s="119"/>
      <c r="B43" s="105"/>
      <c r="C43" s="79" t="s">
        <v>17</v>
      </c>
      <c r="D43" s="79" t="str">
        <f>IFERROR(VLOOKUP(C43,ингридиенты!$A$3:$F$13,2,FALSE),"")</f>
        <v>Ликер</v>
      </c>
      <c r="E43" s="79">
        <v>20</v>
      </c>
      <c r="F43" s="80">
        <f>IFERROR(VLOOKUP(C43,ингридиенты!$A$3:$F$13,6,FALSE)*E43,"")</f>
        <v>11.16</v>
      </c>
      <c r="G43" s="81">
        <v>0.2</v>
      </c>
      <c r="H43" s="72">
        <f t="shared" si="2"/>
        <v>2.2320000000000002</v>
      </c>
      <c r="I43" s="72">
        <f t="shared" si="3"/>
        <v>13.391999999999999</v>
      </c>
      <c r="J43" s="107">
        <f t="shared" ref="J43" si="22">SUM(F43:F47)</f>
        <v>18.63</v>
      </c>
      <c r="K43" s="107">
        <f t="shared" ref="K43" si="23">SUM(I43:I47)</f>
        <v>21.995999999999999</v>
      </c>
      <c r="L43" s="122">
        <f t="shared" ref="L43" si="24">K43-J43</f>
        <v>3.3659999999999997</v>
      </c>
      <c r="M43" s="97"/>
      <c r="N43" s="98"/>
      <c r="O43" s="97"/>
      <c r="P43" s="97"/>
      <c r="Q43" s="97"/>
    </row>
    <row r="44" spans="1:17">
      <c r="A44" s="120"/>
      <c r="B44" s="106"/>
      <c r="C44" s="23" t="s">
        <v>7</v>
      </c>
      <c r="D44" s="23" t="str">
        <f>IFERROR(VLOOKUP(C44,ингридиенты!$A$3:$F$13,2,FALSE),"")</f>
        <v>Вермут</v>
      </c>
      <c r="E44" s="23">
        <v>30</v>
      </c>
      <c r="F44" s="70">
        <f>IFERROR(VLOOKUP(C44,ингридиенты!$A$3:$F$13,6,FALSE)*E44,"")</f>
        <v>5.67</v>
      </c>
      <c r="G44" s="25">
        <v>0.2</v>
      </c>
      <c r="H44" s="24">
        <f t="shared" si="2"/>
        <v>1.1340000000000001</v>
      </c>
      <c r="I44" s="24">
        <f t="shared" si="3"/>
        <v>6.8040000000000003</v>
      </c>
      <c r="J44" s="108"/>
      <c r="K44" s="108"/>
      <c r="L44" s="123"/>
      <c r="M44" s="97">
        <f>K44-J44</f>
        <v>0</v>
      </c>
      <c r="N44" s="98">
        <v>0</v>
      </c>
      <c r="O44" s="97">
        <f>(-J44*N44)-(-K44*N44)</f>
        <v>0</v>
      </c>
      <c r="P44" s="97">
        <f>K44*N44</f>
        <v>0</v>
      </c>
      <c r="Q44" s="97">
        <f>J44*N44</f>
        <v>0</v>
      </c>
    </row>
    <row r="45" spans="1:17">
      <c r="A45" s="120"/>
      <c r="B45" s="106"/>
      <c r="C45" s="23" t="s">
        <v>66</v>
      </c>
      <c r="D45" s="23" t="str">
        <f>IFERROR(VLOOKUP(C45,ингридиенты!$A$3:$F$13,2,FALSE),"")</f>
        <v>сок</v>
      </c>
      <c r="E45" s="23">
        <v>20</v>
      </c>
      <c r="F45" s="70">
        <f>IFERROR(VLOOKUP(C45,ингридиенты!$A$3:$F$13,6,FALSE)*E45,"")</f>
        <v>1.7999999999999998</v>
      </c>
      <c r="G45" s="25"/>
      <c r="H45" s="24">
        <f t="shared" si="2"/>
        <v>0</v>
      </c>
      <c r="I45" s="24">
        <f t="shared" si="3"/>
        <v>1.7999999999999998</v>
      </c>
      <c r="J45" s="108"/>
      <c r="K45" s="108"/>
      <c r="L45" s="123"/>
      <c r="M45" s="97"/>
      <c r="N45" s="98"/>
      <c r="O45" s="97"/>
      <c r="P45" s="97"/>
      <c r="Q45" s="97"/>
    </row>
    <row r="46" spans="1:17">
      <c r="A46" s="120"/>
      <c r="B46" s="106"/>
      <c r="C46" s="23"/>
      <c r="D46" s="23" t="str">
        <f>IFERROR(VLOOKUP(C46,ингридиенты!$A$3:$F$13,2,FALSE),"")</f>
        <v/>
      </c>
      <c r="E46" s="23"/>
      <c r="F46" s="70" t="str">
        <f>IFERROR(VLOOKUP(C46,ингридиенты!$A$3:$F$13,6,FALSE)*E46,"")</f>
        <v/>
      </c>
      <c r="G46" s="25"/>
      <c r="H46" s="24" t="str">
        <f t="shared" si="2"/>
        <v/>
      </c>
      <c r="I46" s="24" t="str">
        <f t="shared" si="3"/>
        <v/>
      </c>
      <c r="J46" s="108"/>
      <c r="K46" s="108"/>
      <c r="L46" s="123"/>
      <c r="M46" s="97"/>
      <c r="N46" s="98"/>
      <c r="O46" s="97"/>
      <c r="P46" s="97"/>
      <c r="Q46" s="97"/>
    </row>
    <row r="47" spans="1:17" ht="15.75" thickBot="1">
      <c r="A47" s="121"/>
      <c r="B47" s="73"/>
      <c r="C47" s="82"/>
      <c r="D47" s="82" t="str">
        <f>IFERROR(VLOOKUP(C47,ингридиенты!$A$3:$F$13,2,FALSE),"")</f>
        <v/>
      </c>
      <c r="E47" s="82"/>
      <c r="F47" s="83" t="str">
        <f>IFERROR(VLOOKUP(C47,ингридиенты!$A$3:$F$13,6,FALSE)*E47,"")</f>
        <v/>
      </c>
      <c r="G47" s="84"/>
      <c r="H47" s="74" t="str">
        <f t="shared" si="2"/>
        <v/>
      </c>
      <c r="I47" s="74" t="str">
        <f t="shared" si="3"/>
        <v/>
      </c>
      <c r="J47" s="109"/>
      <c r="K47" s="109"/>
      <c r="L47" s="124"/>
      <c r="M47" s="97">
        <f>K47-J47</f>
        <v>0</v>
      </c>
      <c r="N47" s="98">
        <v>0</v>
      </c>
      <c r="O47" s="97">
        <f>(-J47*N47)-(-K47*N47)</f>
        <v>0</v>
      </c>
      <c r="P47" s="97">
        <f>K47*N47</f>
        <v>0</v>
      </c>
      <c r="Q47" s="97">
        <f>J47*N47</f>
        <v>0</v>
      </c>
    </row>
    <row r="48" spans="1:17">
      <c r="A48" s="119"/>
      <c r="B48" s="105"/>
      <c r="C48" s="79" t="s">
        <v>17</v>
      </c>
      <c r="D48" s="79" t="str">
        <f>IFERROR(VLOOKUP(C48,ингридиенты!$A$3:$F$13,2,FALSE),"")</f>
        <v>Ликер</v>
      </c>
      <c r="E48" s="79">
        <v>20</v>
      </c>
      <c r="F48" s="80">
        <f>IFERROR(VLOOKUP(C48,ингридиенты!$A$3:$F$13,6,FALSE)*E48,"")</f>
        <v>11.16</v>
      </c>
      <c r="G48" s="81">
        <v>0.2</v>
      </c>
      <c r="H48" s="72">
        <f t="shared" si="2"/>
        <v>2.2320000000000002</v>
      </c>
      <c r="I48" s="72">
        <f t="shared" si="3"/>
        <v>13.391999999999999</v>
      </c>
      <c r="J48" s="107">
        <f t="shared" ref="J48" si="25">SUM(F48:F52)</f>
        <v>18.63</v>
      </c>
      <c r="K48" s="107">
        <f t="shared" ref="K48" si="26">SUM(I48:I52)</f>
        <v>21.995999999999999</v>
      </c>
      <c r="L48" s="122">
        <f t="shared" ref="L48" si="27">K48-J48</f>
        <v>3.3659999999999997</v>
      </c>
      <c r="M48" s="97"/>
      <c r="N48" s="98"/>
      <c r="O48" s="97"/>
      <c r="P48" s="97"/>
      <c r="Q48" s="97"/>
    </row>
    <row r="49" spans="1:17">
      <c r="A49" s="120"/>
      <c r="B49" s="106"/>
      <c r="C49" s="23" t="s">
        <v>7</v>
      </c>
      <c r="D49" s="23" t="str">
        <f>IFERROR(VLOOKUP(C49,ингридиенты!$A$3:$F$13,2,FALSE),"")</f>
        <v>Вермут</v>
      </c>
      <c r="E49" s="23">
        <v>30</v>
      </c>
      <c r="F49" s="70">
        <f>IFERROR(VLOOKUP(C49,ингридиенты!$A$3:$F$13,6,FALSE)*E49,"")</f>
        <v>5.67</v>
      </c>
      <c r="G49" s="25">
        <v>0.2</v>
      </c>
      <c r="H49" s="24">
        <f t="shared" si="2"/>
        <v>1.1340000000000001</v>
      </c>
      <c r="I49" s="24">
        <f t="shared" si="3"/>
        <v>6.8040000000000003</v>
      </c>
      <c r="J49" s="108"/>
      <c r="K49" s="108"/>
      <c r="L49" s="123"/>
      <c r="M49" s="97"/>
      <c r="N49" s="98"/>
      <c r="O49" s="97"/>
      <c r="P49" s="97"/>
      <c r="Q49" s="97"/>
    </row>
    <row r="50" spans="1:17">
      <c r="A50" s="120"/>
      <c r="B50" s="106"/>
      <c r="C50" s="23" t="s">
        <v>66</v>
      </c>
      <c r="D50" s="23" t="str">
        <f>IFERROR(VLOOKUP(C50,ингридиенты!$A$3:$F$13,2,FALSE),"")</f>
        <v>сок</v>
      </c>
      <c r="E50" s="23">
        <v>20</v>
      </c>
      <c r="F50" s="70">
        <f>IFERROR(VLOOKUP(C50,ингридиенты!$A$3:$F$13,6,FALSE)*E50,"")</f>
        <v>1.7999999999999998</v>
      </c>
      <c r="G50" s="25"/>
      <c r="H50" s="24">
        <f t="shared" si="2"/>
        <v>0</v>
      </c>
      <c r="I50" s="24">
        <f t="shared" si="3"/>
        <v>1.7999999999999998</v>
      </c>
      <c r="J50" s="108"/>
      <c r="K50" s="108"/>
      <c r="L50" s="123"/>
      <c r="M50" s="97">
        <f>K50-J50</f>
        <v>0</v>
      </c>
      <c r="N50" s="98">
        <v>0</v>
      </c>
      <c r="O50" s="97">
        <f>(-J50*N50)-(-K50*N50)</f>
        <v>0</v>
      </c>
      <c r="P50" s="97">
        <f>K50*N50</f>
        <v>0</v>
      </c>
      <c r="Q50" s="97">
        <f>J50*N50</f>
        <v>0</v>
      </c>
    </row>
    <row r="51" spans="1:17">
      <c r="A51" s="120"/>
      <c r="B51" s="106"/>
      <c r="C51" s="23"/>
      <c r="D51" s="23" t="str">
        <f>IFERROR(VLOOKUP(C51,ингридиенты!$A$3:$F$13,2,FALSE),"")</f>
        <v/>
      </c>
      <c r="E51" s="23"/>
      <c r="F51" s="70" t="str">
        <f>IFERROR(VLOOKUP(C51,ингридиенты!$A$3:$F$13,6,FALSE)*E51,"")</f>
        <v/>
      </c>
      <c r="G51" s="25"/>
      <c r="H51" s="24" t="str">
        <f t="shared" si="2"/>
        <v/>
      </c>
      <c r="I51" s="24" t="str">
        <f t="shared" si="3"/>
        <v/>
      </c>
      <c r="J51" s="108"/>
      <c r="K51" s="108"/>
      <c r="L51" s="123"/>
      <c r="M51" s="97"/>
      <c r="N51" s="98"/>
      <c r="O51" s="97"/>
      <c r="P51" s="97"/>
      <c r="Q51" s="97"/>
    </row>
    <row r="52" spans="1:17" ht="15.75" thickBot="1">
      <c r="A52" s="121"/>
      <c r="B52" s="73"/>
      <c r="C52" s="82"/>
      <c r="D52" s="82" t="str">
        <f>IFERROR(VLOOKUP(C52,ингридиенты!$A$3:$F$13,2,FALSE),"")</f>
        <v/>
      </c>
      <c r="E52" s="82"/>
      <c r="F52" s="83" t="str">
        <f>IFERROR(VLOOKUP(C52,ингридиенты!$A$3:$F$13,6,FALSE)*E52,"")</f>
        <v/>
      </c>
      <c r="G52" s="84"/>
      <c r="H52" s="74" t="str">
        <f t="shared" si="2"/>
        <v/>
      </c>
      <c r="I52" s="74" t="str">
        <f t="shared" si="3"/>
        <v/>
      </c>
      <c r="J52" s="109"/>
      <c r="K52" s="109"/>
      <c r="L52" s="124"/>
      <c r="M52" s="97"/>
      <c r="N52" s="98"/>
      <c r="O52" s="97"/>
      <c r="P52" s="97"/>
      <c r="Q52" s="97"/>
    </row>
    <row r="53" spans="1:17">
      <c r="A53" s="119"/>
      <c r="B53" s="105"/>
      <c r="C53" s="79" t="s">
        <v>17</v>
      </c>
      <c r="D53" s="79" t="str">
        <f>IFERROR(VLOOKUP(C53,ингридиенты!$A$3:$F$13,2,FALSE),"")</f>
        <v>Ликер</v>
      </c>
      <c r="E53" s="79">
        <v>20</v>
      </c>
      <c r="F53" s="80">
        <f>IFERROR(VLOOKUP(C53,ингридиенты!$A$3:$F$13,6,FALSE)*E53,"")</f>
        <v>11.16</v>
      </c>
      <c r="G53" s="81">
        <v>0.2</v>
      </c>
      <c r="H53" s="72">
        <f t="shared" si="2"/>
        <v>2.2320000000000002</v>
      </c>
      <c r="I53" s="72">
        <f t="shared" si="3"/>
        <v>13.391999999999999</v>
      </c>
      <c r="J53" s="107">
        <f t="shared" ref="J53" si="28">SUM(F53:F57)</f>
        <v>18.63</v>
      </c>
      <c r="K53" s="107">
        <f t="shared" ref="K53" si="29">SUM(I53:I57)</f>
        <v>21.995999999999999</v>
      </c>
      <c r="L53" s="122">
        <f t="shared" ref="L53" si="30">K53-J53</f>
        <v>3.3659999999999997</v>
      </c>
      <c r="M53" s="97">
        <f>K53-J53</f>
        <v>3.3659999999999997</v>
      </c>
      <c r="N53" s="98">
        <v>0</v>
      </c>
      <c r="O53" s="97">
        <f>(-J53*N53)-(-K53*N53)</f>
        <v>0</v>
      </c>
      <c r="P53" s="97">
        <f>K53*N53</f>
        <v>0</v>
      </c>
      <c r="Q53" s="97">
        <f>J53*N53</f>
        <v>0</v>
      </c>
    </row>
    <row r="54" spans="1:17">
      <c r="A54" s="120"/>
      <c r="B54" s="106"/>
      <c r="C54" s="23" t="s">
        <v>7</v>
      </c>
      <c r="D54" s="23" t="str">
        <f>IFERROR(VLOOKUP(C54,ингридиенты!$A$3:$F$13,2,FALSE),"")</f>
        <v>Вермут</v>
      </c>
      <c r="E54" s="23">
        <v>30</v>
      </c>
      <c r="F54" s="70">
        <f>IFERROR(VLOOKUP(C54,ингридиенты!$A$3:$F$13,6,FALSE)*E54,"")</f>
        <v>5.67</v>
      </c>
      <c r="G54" s="25">
        <v>0.2</v>
      </c>
      <c r="H54" s="24">
        <f t="shared" si="2"/>
        <v>1.1340000000000001</v>
      </c>
      <c r="I54" s="24">
        <f t="shared" si="3"/>
        <v>6.8040000000000003</v>
      </c>
      <c r="J54" s="108"/>
      <c r="K54" s="108"/>
      <c r="L54" s="123"/>
      <c r="M54" s="97"/>
      <c r="N54" s="98"/>
      <c r="O54" s="97"/>
      <c r="P54" s="97"/>
      <c r="Q54" s="97"/>
    </row>
    <row r="55" spans="1:17">
      <c r="A55" s="120"/>
      <c r="B55" s="106"/>
      <c r="C55" s="23" t="s">
        <v>66</v>
      </c>
      <c r="D55" s="23" t="str">
        <f>IFERROR(VLOOKUP(C55,ингридиенты!$A$3:$F$13,2,FALSE),"")</f>
        <v>сок</v>
      </c>
      <c r="E55" s="23">
        <v>20</v>
      </c>
      <c r="F55" s="70">
        <f>IFERROR(VLOOKUP(C55,ингридиенты!$A$3:$F$13,6,FALSE)*E55,"")</f>
        <v>1.7999999999999998</v>
      </c>
      <c r="G55" s="25"/>
      <c r="H55" s="24">
        <f t="shared" si="2"/>
        <v>0</v>
      </c>
      <c r="I55" s="24">
        <f t="shared" si="3"/>
        <v>1.7999999999999998</v>
      </c>
      <c r="J55" s="108"/>
      <c r="K55" s="108"/>
      <c r="L55" s="123"/>
      <c r="M55" s="97"/>
      <c r="N55" s="98"/>
      <c r="O55" s="97"/>
      <c r="P55" s="97"/>
      <c r="Q55" s="97"/>
    </row>
    <row r="56" spans="1:17">
      <c r="A56" s="120"/>
      <c r="B56" s="106"/>
      <c r="C56" s="23"/>
      <c r="D56" s="23" t="str">
        <f>IFERROR(VLOOKUP(C56,ингридиенты!$A$3:$F$13,2,FALSE),"")</f>
        <v/>
      </c>
      <c r="E56" s="23"/>
      <c r="F56" s="70" t="str">
        <f>IFERROR(VLOOKUP(C56,ингридиенты!$A$3:$F$13,6,FALSE)*E56,"")</f>
        <v/>
      </c>
      <c r="G56" s="25"/>
      <c r="H56" s="24" t="str">
        <f t="shared" si="2"/>
        <v/>
      </c>
      <c r="I56" s="24" t="str">
        <f t="shared" si="3"/>
        <v/>
      </c>
      <c r="J56" s="108"/>
      <c r="K56" s="108"/>
      <c r="L56" s="123"/>
      <c r="M56" s="97">
        <f>K56-J56</f>
        <v>0</v>
      </c>
      <c r="N56" s="98">
        <v>0</v>
      </c>
      <c r="O56" s="97">
        <f>(-J56*N56)-(-K56*N56)</f>
        <v>0</v>
      </c>
      <c r="P56" s="97">
        <f>K56*N56</f>
        <v>0</v>
      </c>
      <c r="Q56" s="97">
        <f>J56*N56</f>
        <v>0</v>
      </c>
    </row>
    <row r="57" spans="1:17" ht="15.75" thickBot="1">
      <c r="A57" s="121"/>
      <c r="B57" s="73"/>
      <c r="C57" s="82"/>
      <c r="D57" s="82" t="str">
        <f>IFERROR(VLOOKUP(C57,ингридиенты!$A$3:$F$13,2,FALSE),"")</f>
        <v/>
      </c>
      <c r="E57" s="82"/>
      <c r="F57" s="83" t="str">
        <f>IFERROR(VLOOKUP(C57,ингридиенты!$A$3:$F$13,6,FALSE)*E57,"")</f>
        <v/>
      </c>
      <c r="G57" s="84"/>
      <c r="H57" s="74" t="str">
        <f t="shared" si="2"/>
        <v/>
      </c>
      <c r="I57" s="74" t="str">
        <f t="shared" si="3"/>
        <v/>
      </c>
      <c r="J57" s="109"/>
      <c r="K57" s="109"/>
      <c r="L57" s="124"/>
      <c r="M57" s="97"/>
      <c r="N57" s="98"/>
      <c r="O57" s="97"/>
      <c r="P57" s="97"/>
      <c r="Q57" s="97"/>
    </row>
    <row r="58" spans="1:17">
      <c r="A58" s="119"/>
      <c r="B58" s="105"/>
      <c r="C58" s="79" t="s">
        <v>17</v>
      </c>
      <c r="D58" s="79" t="str">
        <f>IFERROR(VLOOKUP(C58,ингридиенты!$A$3:$F$13,2,FALSE),"")</f>
        <v>Ликер</v>
      </c>
      <c r="E58" s="79">
        <v>20</v>
      </c>
      <c r="F58" s="80">
        <f>IFERROR(VLOOKUP(C58,ингридиенты!$A$3:$F$13,6,FALSE)*E58,"")</f>
        <v>11.16</v>
      </c>
      <c r="G58" s="81">
        <v>0.2</v>
      </c>
      <c r="H58" s="72">
        <f t="shared" si="2"/>
        <v>2.2320000000000002</v>
      </c>
      <c r="I58" s="72">
        <f t="shared" si="3"/>
        <v>13.391999999999999</v>
      </c>
      <c r="J58" s="107">
        <f>SUM(F58:F62)</f>
        <v>18.63</v>
      </c>
      <c r="K58" s="107">
        <f t="shared" ref="K58" si="31">SUM(I58:I62)</f>
        <v>21.995999999999999</v>
      </c>
      <c r="L58" s="122">
        <f t="shared" ref="L58" si="32">K58-J58</f>
        <v>3.3659999999999997</v>
      </c>
      <c r="M58" s="97"/>
      <c r="N58" s="98"/>
      <c r="O58" s="97"/>
      <c r="P58" s="97"/>
      <c r="Q58" s="97"/>
    </row>
    <row r="59" spans="1:17">
      <c r="A59" s="120"/>
      <c r="B59" s="106"/>
      <c r="C59" s="23" t="s">
        <v>7</v>
      </c>
      <c r="D59" s="23" t="str">
        <f>IFERROR(VLOOKUP(C59,ингридиенты!$A$3:$F$13,2,FALSE),"")</f>
        <v>Вермут</v>
      </c>
      <c r="E59" s="23">
        <v>30</v>
      </c>
      <c r="F59" s="70">
        <f>IFERROR(VLOOKUP(C59,ингридиенты!$A$3:$F$13,6,FALSE)*E59,"")</f>
        <v>5.67</v>
      </c>
      <c r="G59" s="25">
        <v>0.2</v>
      </c>
      <c r="H59" s="24">
        <f t="shared" si="2"/>
        <v>1.1340000000000001</v>
      </c>
      <c r="I59" s="24">
        <f t="shared" si="3"/>
        <v>6.8040000000000003</v>
      </c>
      <c r="J59" s="108"/>
      <c r="K59" s="108"/>
      <c r="L59" s="123"/>
      <c r="M59" s="97">
        <f>K59-J59</f>
        <v>0</v>
      </c>
      <c r="N59" s="98">
        <v>0</v>
      </c>
      <c r="O59" s="97">
        <f>(-J59*N59)-(-K59*N59)</f>
        <v>0</v>
      </c>
      <c r="P59" s="97">
        <f>K59*N59</f>
        <v>0</v>
      </c>
      <c r="Q59" s="97">
        <f>J59*N59</f>
        <v>0</v>
      </c>
    </row>
    <row r="60" spans="1:17">
      <c r="A60" s="120"/>
      <c r="B60" s="106"/>
      <c r="C60" s="23" t="s">
        <v>66</v>
      </c>
      <c r="D60" s="23" t="str">
        <f>IFERROR(VLOOKUP(C60,ингридиенты!$A$3:$F$13,2,FALSE),"")</f>
        <v>сок</v>
      </c>
      <c r="E60" s="23">
        <v>20</v>
      </c>
      <c r="F60" s="70">
        <f>IFERROR(VLOOKUP(C60,ингридиенты!$A$3:$F$13,6,FALSE)*E60,"")</f>
        <v>1.7999999999999998</v>
      </c>
      <c r="G60" s="25"/>
      <c r="H60" s="24">
        <f t="shared" si="2"/>
        <v>0</v>
      </c>
      <c r="I60" s="24">
        <f t="shared" si="3"/>
        <v>1.7999999999999998</v>
      </c>
      <c r="J60" s="108"/>
      <c r="K60" s="108"/>
      <c r="L60" s="123"/>
      <c r="M60" s="97"/>
      <c r="N60" s="98"/>
      <c r="O60" s="97"/>
      <c r="P60" s="97"/>
      <c r="Q60" s="97"/>
    </row>
    <row r="61" spans="1:17">
      <c r="A61" s="120"/>
      <c r="B61" s="106"/>
      <c r="C61" s="23"/>
      <c r="D61" s="23" t="str">
        <f>IFERROR(VLOOKUP(C61,ингридиенты!$A$3:$F$13,2,FALSE),"")</f>
        <v/>
      </c>
      <c r="E61" s="23"/>
      <c r="F61" s="70" t="str">
        <f>IFERROR(VLOOKUP(C61,ингридиенты!$A$3:$F$13,6,FALSE)*E61,"")</f>
        <v/>
      </c>
      <c r="G61" s="25"/>
      <c r="H61" s="24" t="str">
        <f t="shared" si="2"/>
        <v/>
      </c>
      <c r="I61" s="24" t="str">
        <f t="shared" si="3"/>
        <v/>
      </c>
      <c r="J61" s="108"/>
      <c r="K61" s="108"/>
      <c r="L61" s="123"/>
      <c r="M61" s="97"/>
      <c r="N61" s="98"/>
      <c r="O61" s="97"/>
      <c r="P61" s="97"/>
      <c r="Q61" s="97"/>
    </row>
    <row r="62" spans="1:17" ht="15.75" thickBot="1">
      <c r="A62" s="121"/>
      <c r="B62" s="73"/>
      <c r="C62" s="82"/>
      <c r="D62" s="82" t="str">
        <f>IFERROR(VLOOKUP(C62,ингридиенты!$A$3:$F$13,2,FALSE),"")</f>
        <v/>
      </c>
      <c r="E62" s="82"/>
      <c r="F62" s="83" t="str">
        <f>IFERROR(VLOOKUP(C62,ингридиенты!$A$3:$F$13,6,FALSE)*E62,"")</f>
        <v/>
      </c>
      <c r="G62" s="84"/>
      <c r="H62" s="74" t="str">
        <f t="shared" si="2"/>
        <v/>
      </c>
      <c r="I62" s="74" t="str">
        <f t="shared" si="3"/>
        <v/>
      </c>
      <c r="J62" s="109"/>
      <c r="K62" s="109"/>
      <c r="L62" s="124"/>
      <c r="M62" s="97">
        <f>K62-J62</f>
        <v>0</v>
      </c>
      <c r="N62" s="98">
        <v>0</v>
      </c>
      <c r="O62" s="97">
        <f>(-J62*N62)-(-K62*N62)</f>
        <v>0</v>
      </c>
      <c r="P62" s="97">
        <f>K62*N62</f>
        <v>0</v>
      </c>
      <c r="Q62" s="97">
        <f>J62*N62</f>
        <v>0</v>
      </c>
    </row>
    <row r="63" spans="1:17">
      <c r="A63" s="119"/>
      <c r="B63" s="105"/>
      <c r="C63" s="79" t="s">
        <v>17</v>
      </c>
      <c r="D63" s="79" t="str">
        <f>IFERROR(VLOOKUP(C63,ингридиенты!$A$3:$F$13,2,FALSE),"")</f>
        <v>Ликер</v>
      </c>
      <c r="E63" s="79">
        <v>20</v>
      </c>
      <c r="F63" s="80">
        <f>IFERROR(VLOOKUP(C63,ингридиенты!$A$3:$F$13,6,FALSE)*E63,"")</f>
        <v>11.16</v>
      </c>
      <c r="G63" s="81">
        <v>0.2</v>
      </c>
      <c r="H63" s="72">
        <f t="shared" si="2"/>
        <v>2.2320000000000002</v>
      </c>
      <c r="I63" s="72">
        <f t="shared" si="3"/>
        <v>13.391999999999999</v>
      </c>
      <c r="J63" s="163"/>
      <c r="K63" s="163"/>
      <c r="L63" s="165"/>
      <c r="M63" s="97"/>
      <c r="N63" s="98"/>
      <c r="O63" s="97"/>
      <c r="P63" s="97"/>
      <c r="Q63" s="97"/>
    </row>
    <row r="64" spans="1:17">
      <c r="A64" s="120"/>
      <c r="B64" s="106"/>
      <c r="C64" s="23" t="s">
        <v>7</v>
      </c>
      <c r="D64" s="23" t="str">
        <f>IFERROR(VLOOKUP(C64,ингридиенты!$A$3:$F$13,2,FALSE),"")</f>
        <v>Вермут</v>
      </c>
      <c r="E64" s="23">
        <v>30</v>
      </c>
      <c r="F64" s="70">
        <f>IFERROR(VLOOKUP(C64,ингридиенты!$A$3:$F$13,6,FALSE)*E64,"")</f>
        <v>5.67</v>
      </c>
      <c r="G64" s="25">
        <v>0.2</v>
      </c>
      <c r="H64" s="24">
        <f t="shared" si="2"/>
        <v>1.1340000000000001</v>
      </c>
      <c r="I64" s="24">
        <f t="shared" si="3"/>
        <v>6.8040000000000003</v>
      </c>
      <c r="J64" s="164"/>
      <c r="K64" s="164"/>
      <c r="L64" s="166"/>
      <c r="M64" s="97"/>
      <c r="N64" s="98"/>
      <c r="O64" s="97"/>
      <c r="P64" s="97"/>
      <c r="Q64" s="97"/>
    </row>
    <row r="65" spans="1:17">
      <c r="A65" s="120"/>
      <c r="B65" s="106"/>
      <c r="C65" s="23" t="s">
        <v>66</v>
      </c>
      <c r="D65" s="23" t="str">
        <f>IFERROR(VLOOKUP(C65,ингридиенты!$A$3:$F$13,2,FALSE),"")</f>
        <v>сок</v>
      </c>
      <c r="E65" s="23">
        <v>20</v>
      </c>
      <c r="F65" s="70">
        <f>IFERROR(VLOOKUP(C65,ингридиенты!$A$3:$F$13,6,FALSE)*E65,"")</f>
        <v>1.7999999999999998</v>
      </c>
      <c r="G65" s="25"/>
      <c r="H65" s="24">
        <f t="shared" si="2"/>
        <v>0</v>
      </c>
      <c r="I65" s="24">
        <f t="shared" si="3"/>
        <v>1.7999999999999998</v>
      </c>
      <c r="J65" s="164" t="e">
        <f t="shared" ref="J65" si="33">F65+F66+F67</f>
        <v>#VALUE!</v>
      </c>
      <c r="K65" s="164" t="e">
        <f t="shared" ref="K65" si="34">I65+I66+I67</f>
        <v>#VALUE!</v>
      </c>
      <c r="L65" s="166" t="e">
        <f t="shared" ref="L65" si="35">K65-J65</f>
        <v>#VALUE!</v>
      </c>
      <c r="M65" s="97" t="e">
        <f>K65-J65</f>
        <v>#VALUE!</v>
      </c>
      <c r="N65" s="98">
        <v>0</v>
      </c>
      <c r="O65" s="97" t="e">
        <f>(-J65*N65)-(-K65*N65)</f>
        <v>#VALUE!</v>
      </c>
      <c r="P65" s="97" t="e">
        <f>K65*N65</f>
        <v>#VALUE!</v>
      </c>
      <c r="Q65" s="97" t="e">
        <f>J65*N65</f>
        <v>#VALUE!</v>
      </c>
    </row>
    <row r="66" spans="1:17">
      <c r="A66" s="120"/>
      <c r="B66" s="106"/>
      <c r="C66" s="23"/>
      <c r="D66" s="23" t="str">
        <f>IFERROR(VLOOKUP(C66,ингридиенты!$A$3:$F$13,2,FALSE),"")</f>
        <v/>
      </c>
      <c r="E66" s="23"/>
      <c r="F66" s="70" t="str">
        <f>IFERROR(VLOOKUP(C66,ингридиенты!$A$3:$F$13,6,FALSE)*E66,"")</f>
        <v/>
      </c>
      <c r="G66" s="25"/>
      <c r="H66" s="24" t="str">
        <f t="shared" si="2"/>
        <v/>
      </c>
      <c r="I66" s="24" t="str">
        <f t="shared" si="3"/>
        <v/>
      </c>
      <c r="J66" s="164"/>
      <c r="K66" s="164"/>
      <c r="L66" s="166"/>
      <c r="M66" s="97"/>
      <c r="N66" s="98"/>
      <c r="O66" s="97"/>
      <c r="P66" s="97"/>
      <c r="Q66" s="97"/>
    </row>
    <row r="67" spans="1:17" ht="15.75" thickBot="1">
      <c r="A67" s="121"/>
      <c r="B67" s="73"/>
      <c r="C67" s="82"/>
      <c r="D67" s="82" t="str">
        <f>IFERROR(VLOOKUP(C67,ингридиенты!$A$3:$F$13,2,FALSE),"")</f>
        <v/>
      </c>
      <c r="E67" s="82"/>
      <c r="F67" s="83" t="str">
        <f>IFERROR(VLOOKUP(C67,ингридиенты!$A$3:$F$13,6,FALSE)*E67,"")</f>
        <v/>
      </c>
      <c r="G67" s="84"/>
      <c r="H67" s="74" t="str">
        <f t="shared" si="2"/>
        <v/>
      </c>
      <c r="I67" s="74" t="str">
        <f t="shared" si="3"/>
        <v/>
      </c>
      <c r="J67" s="167"/>
      <c r="K67" s="167"/>
      <c r="L67" s="168"/>
      <c r="M67" s="97"/>
      <c r="N67" s="98"/>
      <c r="O67" s="97"/>
      <c r="P67" s="97"/>
      <c r="Q67" s="97"/>
    </row>
    <row r="68" spans="1:17">
      <c r="A68" s="119"/>
      <c r="B68" s="105"/>
      <c r="C68" s="79" t="s">
        <v>17</v>
      </c>
      <c r="D68" s="79" t="str">
        <f>IFERROR(VLOOKUP(C68,ингридиенты!$A$3:$F$13,2,FALSE),"")</f>
        <v>Ликер</v>
      </c>
      <c r="E68" s="79">
        <v>20</v>
      </c>
      <c r="F68" s="80">
        <f>IFERROR(VLOOKUP(C68,ингридиенты!$A$3:$F$13,6,FALSE)*E68,"")</f>
        <v>11.16</v>
      </c>
      <c r="G68" s="81">
        <v>0.2</v>
      </c>
      <c r="H68" s="72">
        <f t="shared" si="2"/>
        <v>2.2320000000000002</v>
      </c>
      <c r="I68" s="72">
        <f t="shared" si="3"/>
        <v>13.391999999999999</v>
      </c>
      <c r="J68" s="163">
        <f t="shared" ref="J68" si="36">F68+F69+F70</f>
        <v>18.63</v>
      </c>
      <c r="K68" s="163">
        <f t="shared" ref="K68" si="37">I68+I69+I70</f>
        <v>21.995999999999999</v>
      </c>
      <c r="L68" s="165">
        <f>K68-J68</f>
        <v>3.3659999999999997</v>
      </c>
      <c r="M68" s="97">
        <f>K68-J68</f>
        <v>3.3659999999999997</v>
      </c>
      <c r="N68" s="98">
        <v>0</v>
      </c>
      <c r="O68" s="97">
        <f>(-J68*N68)-(-K68*N68)</f>
        <v>0</v>
      </c>
      <c r="P68" s="97">
        <f>K68*N68</f>
        <v>0</v>
      </c>
      <c r="Q68" s="97">
        <f>J68*N68</f>
        <v>0</v>
      </c>
    </row>
    <row r="69" spans="1:17">
      <c r="A69" s="120"/>
      <c r="B69" s="106"/>
      <c r="C69" s="23" t="s">
        <v>7</v>
      </c>
      <c r="D69" s="23" t="str">
        <f>IFERROR(VLOOKUP(C69,ингридиенты!$A$3:$F$13,2,FALSE),"")</f>
        <v>Вермут</v>
      </c>
      <c r="E69" s="23">
        <v>30</v>
      </c>
      <c r="F69" s="70">
        <f>IFERROR(VLOOKUP(C69,ингридиенты!$A$3:$F$13,6,FALSE)*E69,"")</f>
        <v>5.67</v>
      </c>
      <c r="G69" s="25">
        <v>0.2</v>
      </c>
      <c r="H69" s="24">
        <f t="shared" si="2"/>
        <v>1.1340000000000001</v>
      </c>
      <c r="I69" s="24">
        <f t="shared" si="3"/>
        <v>6.8040000000000003</v>
      </c>
      <c r="J69" s="164"/>
      <c r="K69" s="164"/>
      <c r="L69" s="166"/>
      <c r="M69" s="97"/>
      <c r="N69" s="98"/>
      <c r="O69" s="97"/>
      <c r="P69" s="97"/>
      <c r="Q69" s="97"/>
    </row>
    <row r="70" spans="1:17">
      <c r="A70" s="120"/>
      <c r="B70" s="106"/>
      <c r="C70" s="23" t="s">
        <v>66</v>
      </c>
      <c r="D70" s="23" t="str">
        <f>IFERROR(VLOOKUP(C70,ингридиенты!$A$3:$F$13,2,FALSE),"")</f>
        <v>сок</v>
      </c>
      <c r="E70" s="23">
        <v>20</v>
      </c>
      <c r="F70" s="70">
        <f>IFERROR(VLOOKUP(C70,ингридиенты!$A$3:$F$13,6,FALSE)*E70,"")</f>
        <v>1.7999999999999998</v>
      </c>
      <c r="G70" s="25"/>
      <c r="H70" s="24">
        <f t="shared" si="2"/>
        <v>0</v>
      </c>
      <c r="I70" s="24">
        <f t="shared" si="3"/>
        <v>1.7999999999999998</v>
      </c>
      <c r="J70" s="164"/>
      <c r="K70" s="164"/>
      <c r="L70" s="166"/>
      <c r="M70" s="97"/>
      <c r="N70" s="98"/>
      <c r="O70" s="97"/>
      <c r="P70" s="97"/>
      <c r="Q70" s="97"/>
    </row>
    <row r="71" spans="1:17">
      <c r="A71" s="120"/>
      <c r="B71" s="106"/>
      <c r="C71" s="23" t="s">
        <v>66</v>
      </c>
      <c r="D71" s="23" t="str">
        <f>IFERROR(VLOOKUP(C71,ингридиенты!$A$3:$F$13,2,FALSE),"")</f>
        <v>сок</v>
      </c>
      <c r="E71" s="23">
        <v>10</v>
      </c>
      <c r="F71" s="70">
        <f>IFERROR(VLOOKUP(C71,ингридиенты!$A$3:$F$13,6,FALSE)*E71,"")</f>
        <v>0.89999999999999991</v>
      </c>
      <c r="G71" s="25"/>
      <c r="H71" s="24">
        <f t="shared" si="2"/>
        <v>0</v>
      </c>
      <c r="I71" s="24">
        <f t="shared" si="3"/>
        <v>0.89999999999999991</v>
      </c>
      <c r="J71" s="164"/>
      <c r="K71" s="164"/>
      <c r="L71" s="166"/>
    </row>
  </sheetData>
  <autoFilter ref="A1:Q70" xr:uid="{78148277-541C-42A0-86D2-C53D7AA8D003}"/>
  <dataConsolidate/>
  <mergeCells count="172">
    <mergeCell ref="A68:A71"/>
    <mergeCell ref="B68:B71"/>
    <mergeCell ref="J68:J71"/>
    <mergeCell ref="K68:K71"/>
    <mergeCell ref="L68:L71"/>
    <mergeCell ref="A58:A62"/>
    <mergeCell ref="B58:B61"/>
    <mergeCell ref="J58:J62"/>
    <mergeCell ref="K58:K62"/>
    <mergeCell ref="L58:L62"/>
    <mergeCell ref="A63:A67"/>
    <mergeCell ref="B63:B66"/>
    <mergeCell ref="J63:J67"/>
    <mergeCell ref="K63:K67"/>
    <mergeCell ref="L63:L67"/>
    <mergeCell ref="A48:A52"/>
    <mergeCell ref="B48:B51"/>
    <mergeCell ref="J48:J52"/>
    <mergeCell ref="K48:K52"/>
    <mergeCell ref="L48:L52"/>
    <mergeCell ref="A53:A57"/>
    <mergeCell ref="B53:B56"/>
    <mergeCell ref="J53:J57"/>
    <mergeCell ref="K53:K57"/>
    <mergeCell ref="L53:L57"/>
    <mergeCell ref="K33:K37"/>
    <mergeCell ref="L33:L37"/>
    <mergeCell ref="A38:A42"/>
    <mergeCell ref="B38:B41"/>
    <mergeCell ref="J38:J42"/>
    <mergeCell ref="K38:K42"/>
    <mergeCell ref="L38:L42"/>
    <mergeCell ref="A43:A47"/>
    <mergeCell ref="B43:B46"/>
    <mergeCell ref="J43:J47"/>
    <mergeCell ref="K43:K47"/>
    <mergeCell ref="L43:L47"/>
    <mergeCell ref="L8:L12"/>
    <mergeCell ref="L28:L32"/>
    <mergeCell ref="B8:B12"/>
    <mergeCell ref="A8:A12"/>
    <mergeCell ref="J8:J12"/>
    <mergeCell ref="K8:K12"/>
    <mergeCell ref="A3:A7"/>
    <mergeCell ref="B3:B7"/>
    <mergeCell ref="J3:J7"/>
    <mergeCell ref="K3:K7"/>
    <mergeCell ref="L3:L7"/>
    <mergeCell ref="L13:L17"/>
    <mergeCell ref="A18:A22"/>
    <mergeCell ref="J18:J22"/>
    <mergeCell ref="K18:K22"/>
    <mergeCell ref="L18:L22"/>
    <mergeCell ref="C2:D2"/>
    <mergeCell ref="G2:H2"/>
    <mergeCell ref="J28:J32"/>
    <mergeCell ref="K28:K32"/>
    <mergeCell ref="P23:P25"/>
    <mergeCell ref="Q23:Q25"/>
    <mergeCell ref="M8:M12"/>
    <mergeCell ref="N8:N12"/>
    <mergeCell ref="O8:O12"/>
    <mergeCell ref="P8:P12"/>
    <mergeCell ref="Q8:Q12"/>
    <mergeCell ref="P13:P17"/>
    <mergeCell ref="Q13:Q17"/>
    <mergeCell ref="M18:M22"/>
    <mergeCell ref="N18:N22"/>
    <mergeCell ref="O18:O22"/>
    <mergeCell ref="P18:P22"/>
    <mergeCell ref="Q18:Q22"/>
    <mergeCell ref="M3:M7"/>
    <mergeCell ref="N3:N7"/>
    <mergeCell ref="O3:O7"/>
    <mergeCell ref="P3:P7"/>
    <mergeCell ref="Q3:Q7"/>
    <mergeCell ref="P32:P34"/>
    <mergeCell ref="Q32:Q34"/>
    <mergeCell ref="M35:M37"/>
    <mergeCell ref="N35:N37"/>
    <mergeCell ref="O35:O37"/>
    <mergeCell ref="P35:P37"/>
    <mergeCell ref="Q35:Q37"/>
    <mergeCell ref="M26:M28"/>
    <mergeCell ref="N26:N28"/>
    <mergeCell ref="O26:O28"/>
    <mergeCell ref="P26:P28"/>
    <mergeCell ref="Q26:Q28"/>
    <mergeCell ref="M29:M31"/>
    <mergeCell ref="N29:N31"/>
    <mergeCell ref="O29:O31"/>
    <mergeCell ref="P29:P31"/>
    <mergeCell ref="Q29:Q31"/>
    <mergeCell ref="M32:M34"/>
    <mergeCell ref="N32:N34"/>
    <mergeCell ref="O32:O34"/>
    <mergeCell ref="P44:P46"/>
    <mergeCell ref="Q44:Q46"/>
    <mergeCell ref="M47:M49"/>
    <mergeCell ref="N47:N49"/>
    <mergeCell ref="O47:O49"/>
    <mergeCell ref="P47:P49"/>
    <mergeCell ref="Q47:Q49"/>
    <mergeCell ref="M38:M40"/>
    <mergeCell ref="N38:N40"/>
    <mergeCell ref="O38:O40"/>
    <mergeCell ref="P38:P40"/>
    <mergeCell ref="Q38:Q40"/>
    <mergeCell ref="M41:M43"/>
    <mergeCell ref="N41:N43"/>
    <mergeCell ref="O41:O43"/>
    <mergeCell ref="P41:P43"/>
    <mergeCell ref="Q41:Q43"/>
    <mergeCell ref="M44:M46"/>
    <mergeCell ref="N44:N46"/>
    <mergeCell ref="O44:O46"/>
    <mergeCell ref="P56:P58"/>
    <mergeCell ref="Q56:Q58"/>
    <mergeCell ref="M59:M61"/>
    <mergeCell ref="N59:N61"/>
    <mergeCell ref="O59:O61"/>
    <mergeCell ref="P59:P61"/>
    <mergeCell ref="Q59:Q61"/>
    <mergeCell ref="M50:M52"/>
    <mergeCell ref="N50:N52"/>
    <mergeCell ref="O50:O52"/>
    <mergeCell ref="P50:P52"/>
    <mergeCell ref="Q50:Q52"/>
    <mergeCell ref="M53:M55"/>
    <mergeCell ref="N53:N55"/>
    <mergeCell ref="O53:O55"/>
    <mergeCell ref="P53:P55"/>
    <mergeCell ref="Q53:Q55"/>
    <mergeCell ref="P68:P70"/>
    <mergeCell ref="Q68:Q70"/>
    <mergeCell ref="M62:M64"/>
    <mergeCell ref="N62:N64"/>
    <mergeCell ref="O62:O64"/>
    <mergeCell ref="P62:P64"/>
    <mergeCell ref="Q62:Q64"/>
    <mergeCell ref="M65:M67"/>
    <mergeCell ref="N65:N67"/>
    <mergeCell ref="O65:O67"/>
    <mergeCell ref="P65:P67"/>
    <mergeCell ref="Q65:Q67"/>
    <mergeCell ref="M68:M70"/>
    <mergeCell ref="N68:N70"/>
    <mergeCell ref="O68:O70"/>
    <mergeCell ref="M23:M25"/>
    <mergeCell ref="N23:N25"/>
    <mergeCell ref="O23:O25"/>
    <mergeCell ref="M56:M58"/>
    <mergeCell ref="N56:N58"/>
    <mergeCell ref="O56:O58"/>
    <mergeCell ref="A13:A17"/>
    <mergeCell ref="B13:B17"/>
    <mergeCell ref="B18:B21"/>
    <mergeCell ref="J13:J17"/>
    <mergeCell ref="K13:K17"/>
    <mergeCell ref="M13:M17"/>
    <mergeCell ref="N13:N17"/>
    <mergeCell ref="O13:O17"/>
    <mergeCell ref="A23:A27"/>
    <mergeCell ref="B23:B26"/>
    <mergeCell ref="J23:J27"/>
    <mergeCell ref="K23:K27"/>
    <mergeCell ref="L23:L27"/>
    <mergeCell ref="A28:A32"/>
    <mergeCell ref="B28:B31"/>
    <mergeCell ref="A33:A37"/>
    <mergeCell ref="B33:B36"/>
    <mergeCell ref="J33:J3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ECAEB8-0DD9-41C4-A626-960CADE18286}">
          <x14:formula1>
            <xm:f>ингридиенты!$A$3:$A$13</xm:f>
          </x14:formula1>
          <xm:sqref>C3:C71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6C73-A271-484A-B5C5-9104620DDCE8}">
  <sheetPr codeName="Лист4"/>
  <dimension ref="A1:M64"/>
  <sheetViews>
    <sheetView zoomScale="55" zoomScaleNormal="55" workbookViewId="0">
      <selection activeCell="AK11" sqref="AK11"/>
    </sheetView>
  </sheetViews>
  <sheetFormatPr defaultRowHeight="15"/>
  <cols>
    <col min="1" max="1" width="3" bestFit="1" customWidth="1"/>
    <col min="2" max="2" width="22.7109375" bestFit="1" customWidth="1"/>
    <col min="3" max="3" width="7.28515625" style="8" bestFit="1" customWidth="1"/>
    <col min="4" max="4" width="9.7109375" bestFit="1" customWidth="1"/>
    <col min="5" max="5" width="7" style="8" bestFit="1" customWidth="1"/>
    <col min="6" max="6" width="10.7109375" bestFit="1" customWidth="1"/>
    <col min="7" max="7" width="20.85546875" bestFit="1" customWidth="1"/>
    <col min="8" max="8" width="10.7109375" bestFit="1" customWidth="1"/>
    <col min="9" max="9" width="13.28515625" bestFit="1" customWidth="1"/>
    <col min="11" max="11" width="13.7109375" bestFit="1" customWidth="1"/>
    <col min="12" max="12" width="14" bestFit="1" customWidth="1"/>
    <col min="13" max="13" width="11.85546875" bestFit="1" customWidth="1"/>
  </cols>
  <sheetData>
    <row r="1" spans="1:13" ht="15.75" thickBot="1"/>
    <row r="2" spans="1:13" ht="16.5" thickTop="1" thickBot="1">
      <c r="A2" s="10" t="s">
        <v>45</v>
      </c>
      <c r="B2" s="9" t="s">
        <v>46</v>
      </c>
      <c r="C2" s="11" t="s">
        <v>56</v>
      </c>
      <c r="D2" s="10" t="s">
        <v>53</v>
      </c>
      <c r="E2" s="11" t="s">
        <v>54</v>
      </c>
      <c r="F2" s="10" t="s">
        <v>47</v>
      </c>
      <c r="G2" s="10" t="s">
        <v>48</v>
      </c>
      <c r="H2" s="12" t="s">
        <v>50</v>
      </c>
      <c r="I2" s="13" t="s">
        <v>49</v>
      </c>
      <c r="L2" s="16" t="s">
        <v>52</v>
      </c>
      <c r="M2" s="14">
        <f>SUM(H:H)</f>
        <v>91445.003999999943</v>
      </c>
    </row>
    <row r="3" spans="1:13" ht="50.25" customHeight="1" thickTop="1" thickBot="1">
      <c r="A3" s="63">
        <v>1</v>
      </c>
      <c r="B3" s="54" t="s">
        <v>57</v>
      </c>
      <c r="C3" s="56">
        <v>2</v>
      </c>
      <c r="D3" s="58">
        <v>6</v>
      </c>
      <c r="E3" s="56">
        <v>0</v>
      </c>
      <c r="F3" s="60">
        <f>VLOOKUP(B3,коктейли!$A$3:$K$70,11,FALSE)</f>
        <v>118.515</v>
      </c>
      <c r="G3" s="58">
        <f>C3*D3+E3</f>
        <v>12</v>
      </c>
      <c r="H3" s="61">
        <f>F3*G3</f>
        <v>1422.18</v>
      </c>
      <c r="I3" s="55">
        <f>VLOOKUP(B3,коктейли!$A$3:$L$70,12,FALSE)</f>
        <v>39.504999999999995</v>
      </c>
      <c r="L3" s="17" t="s">
        <v>51</v>
      </c>
      <c r="M3" s="15">
        <f>SUM(I:I)</f>
        <v>2113.961000000003</v>
      </c>
    </row>
    <row r="4" spans="1:13" ht="50.25" customHeight="1" thickTop="1">
      <c r="A4" s="64">
        <v>2</v>
      </c>
      <c r="B4" s="54" t="s">
        <v>68</v>
      </c>
      <c r="C4" s="57">
        <v>5</v>
      </c>
      <c r="D4" s="59">
        <v>6</v>
      </c>
      <c r="E4" s="57">
        <v>0</v>
      </c>
      <c r="F4" s="60">
        <f>VLOOKUP(B4,коктейли!$A$3:$K$70,11,FALSE)</f>
        <v>21.995999999999999</v>
      </c>
      <c r="G4" s="59">
        <f>C4*D4+E4</f>
        <v>30</v>
      </c>
      <c r="H4" s="62">
        <f>F4*G4</f>
        <v>659.88</v>
      </c>
      <c r="I4" s="55">
        <f>VLOOKUP(B4,коктейли!$A$3:$L$70,12,FALSE)</f>
        <v>3.3659999999999997</v>
      </c>
    </row>
    <row r="5" spans="1:13" ht="50.25" customHeight="1">
      <c r="B5" s="54" t="s">
        <v>55</v>
      </c>
      <c r="C5" s="56">
        <v>0</v>
      </c>
      <c r="D5" s="58">
        <v>0</v>
      </c>
      <c r="E5" s="56">
        <v>0</v>
      </c>
      <c r="F5" s="60">
        <f>VLOOKUP(B5,коктейли!$A$3:$K$70,11,FALSE)</f>
        <v>21.995999999999999</v>
      </c>
      <c r="G5" s="58">
        <f>C5*D5+E5</f>
        <v>0</v>
      </c>
      <c r="H5" s="61">
        <f>F5*G5</f>
        <v>0</v>
      </c>
      <c r="I5" s="55">
        <f>VLOOKUP(B5,коктейли!$A$3:$L$70,12,FALSE)</f>
        <v>3.3659999999999997</v>
      </c>
    </row>
    <row r="6" spans="1:13" ht="50.25" customHeight="1">
      <c r="B6" s="54" t="s">
        <v>68</v>
      </c>
      <c r="C6" s="56">
        <v>2</v>
      </c>
      <c r="D6" s="58">
        <v>6</v>
      </c>
      <c r="E6" s="56">
        <v>0</v>
      </c>
      <c r="F6" s="60">
        <f>VLOOKUP(B6,коктейли!$A$3:$K$70,11,FALSE)</f>
        <v>21.995999999999999</v>
      </c>
      <c r="G6" s="58">
        <f t="shared" ref="G6:G61" si="0">C6*D6+E6</f>
        <v>12</v>
      </c>
      <c r="H6" s="61">
        <f t="shared" ref="H6:H61" si="1">F6*G6</f>
        <v>263.952</v>
      </c>
      <c r="I6" s="55">
        <f>VLOOKUP(B6,коктейли!$A$3:$L$70,12,FALSE)</f>
        <v>3.3659999999999997</v>
      </c>
    </row>
    <row r="7" spans="1:13" ht="50.25" customHeight="1">
      <c r="B7" s="54" t="s">
        <v>57</v>
      </c>
      <c r="C7" s="57">
        <v>5</v>
      </c>
      <c r="D7" s="59">
        <v>6</v>
      </c>
      <c r="E7" s="57">
        <v>0</v>
      </c>
      <c r="F7" s="60">
        <f>VLOOKUP(B7,коктейли!$A$3:$K$70,11,FALSE)</f>
        <v>118.515</v>
      </c>
      <c r="G7" s="58">
        <f>C7*D7+E7</f>
        <v>30</v>
      </c>
      <c r="H7" s="61">
        <f>F7*G7</f>
        <v>3555.45</v>
      </c>
      <c r="I7" s="55">
        <f>VLOOKUP(B7,коктейли!$A$3:$L$70,12,FALSE)</f>
        <v>39.504999999999995</v>
      </c>
    </row>
    <row r="8" spans="1:13" ht="50.25" customHeight="1">
      <c r="B8" s="54" t="s">
        <v>55</v>
      </c>
      <c r="C8" s="56">
        <v>0</v>
      </c>
      <c r="D8" s="58">
        <v>0</v>
      </c>
      <c r="E8" s="56">
        <v>0</v>
      </c>
      <c r="F8" s="60">
        <f>VLOOKUP(B8,коктейли!$A$3:$K$70,11,FALSE)</f>
        <v>21.995999999999999</v>
      </c>
      <c r="G8" s="58">
        <f>C8*D8+E8</f>
        <v>0</v>
      </c>
      <c r="H8" s="61">
        <f t="shared" si="1"/>
        <v>0</v>
      </c>
      <c r="I8" s="55">
        <f>VLOOKUP(B8,коктейли!$A$3:$L$70,12,FALSE)</f>
        <v>3.3659999999999997</v>
      </c>
    </row>
    <row r="9" spans="1:13" ht="50.25" customHeight="1">
      <c r="B9" s="54" t="s">
        <v>55</v>
      </c>
      <c r="C9" s="56">
        <v>2</v>
      </c>
      <c r="D9" s="58">
        <v>6</v>
      </c>
      <c r="E9" s="56">
        <v>0</v>
      </c>
      <c r="F9" s="60">
        <f>VLOOKUP(B9,коктейли!$A$3:$K$70,11,FALSE)</f>
        <v>21.995999999999999</v>
      </c>
      <c r="G9" s="58">
        <f t="shared" si="0"/>
        <v>12</v>
      </c>
      <c r="H9" s="61">
        <f t="shared" si="1"/>
        <v>263.952</v>
      </c>
      <c r="I9" s="55">
        <f>VLOOKUP(B9,коктейли!$A$3:$L$70,12,FALSE)</f>
        <v>3.3659999999999997</v>
      </c>
    </row>
    <row r="10" spans="1:13" ht="50.25" customHeight="1">
      <c r="B10" s="54" t="s">
        <v>58</v>
      </c>
      <c r="C10" s="57">
        <v>5</v>
      </c>
      <c r="D10" s="59">
        <v>6</v>
      </c>
      <c r="E10" s="57">
        <v>0</v>
      </c>
      <c r="F10" s="60">
        <f>VLOOKUP(B10,коктейли!$A$3:$K$70,11,FALSE)</f>
        <v>21.995999999999999</v>
      </c>
      <c r="G10" s="58">
        <f t="shared" si="0"/>
        <v>30</v>
      </c>
      <c r="H10" s="61">
        <f t="shared" si="1"/>
        <v>659.88</v>
      </c>
      <c r="I10" s="55">
        <f>VLOOKUP(B10,коктейли!$A$3:$L$70,12,FALSE)</f>
        <v>3.3659999999999997</v>
      </c>
    </row>
    <row r="11" spans="1:13" ht="50.25" customHeight="1">
      <c r="B11" s="54" t="s">
        <v>57</v>
      </c>
      <c r="C11" s="56">
        <v>0</v>
      </c>
      <c r="D11" s="58">
        <v>0</v>
      </c>
      <c r="E11" s="56">
        <v>0</v>
      </c>
      <c r="F11" s="60">
        <f>VLOOKUP(B11,коктейли!$A$3:$K$70,11,FALSE)</f>
        <v>118.515</v>
      </c>
      <c r="G11" s="58">
        <f t="shared" si="0"/>
        <v>0</v>
      </c>
      <c r="H11" s="61">
        <f t="shared" si="1"/>
        <v>0</v>
      </c>
      <c r="I11" s="55">
        <f>VLOOKUP(B11,коктейли!$A$3:$L$70,12,FALSE)</f>
        <v>39.504999999999995</v>
      </c>
    </row>
    <row r="12" spans="1:13" ht="50.25" customHeight="1">
      <c r="B12" s="54" t="s">
        <v>57</v>
      </c>
      <c r="C12" s="56">
        <v>2</v>
      </c>
      <c r="D12" s="58">
        <v>6</v>
      </c>
      <c r="E12" s="56">
        <v>0</v>
      </c>
      <c r="F12" s="60">
        <f>VLOOKUP(B12,коктейли!$A$3:$K$70,11,FALSE)</f>
        <v>118.515</v>
      </c>
      <c r="G12" s="58">
        <f t="shared" si="0"/>
        <v>12</v>
      </c>
      <c r="H12" s="61">
        <f t="shared" si="1"/>
        <v>1422.18</v>
      </c>
      <c r="I12" s="55">
        <f>VLOOKUP(B12,коктейли!$A$3:$L$70,12,FALSE)</f>
        <v>39.504999999999995</v>
      </c>
    </row>
    <row r="13" spans="1:13" ht="50.25" customHeight="1">
      <c r="B13" s="54" t="s">
        <v>57</v>
      </c>
      <c r="C13" s="57">
        <v>5</v>
      </c>
      <c r="D13" s="59">
        <v>6</v>
      </c>
      <c r="E13" s="57">
        <v>0</v>
      </c>
      <c r="F13" s="60">
        <f>VLOOKUP(B13,коктейли!$A$3:$K$70,11,FALSE)</f>
        <v>118.515</v>
      </c>
      <c r="G13" s="58">
        <f t="shared" si="0"/>
        <v>30</v>
      </c>
      <c r="H13" s="61">
        <f t="shared" si="1"/>
        <v>3555.45</v>
      </c>
      <c r="I13" s="55">
        <f>VLOOKUP(B13,коктейли!$A$3:$L$70,12,FALSE)</f>
        <v>39.504999999999995</v>
      </c>
    </row>
    <row r="14" spans="1:13" ht="50.25" customHeight="1">
      <c r="B14" s="54" t="s">
        <v>57</v>
      </c>
      <c r="C14" s="56">
        <v>0</v>
      </c>
      <c r="D14" s="58">
        <v>0</v>
      </c>
      <c r="E14" s="56">
        <v>0</v>
      </c>
      <c r="F14" s="60">
        <f>VLOOKUP(B14,коктейли!$A$3:$K$70,11,FALSE)</f>
        <v>118.515</v>
      </c>
      <c r="G14" s="58">
        <f t="shared" si="0"/>
        <v>0</v>
      </c>
      <c r="H14" s="61">
        <f t="shared" si="1"/>
        <v>0</v>
      </c>
      <c r="I14" s="55">
        <f>VLOOKUP(B14,коктейли!$A$3:$L$70,12,FALSE)</f>
        <v>39.504999999999995</v>
      </c>
    </row>
    <row r="15" spans="1:13" ht="50.25" customHeight="1">
      <c r="B15" s="54" t="s">
        <v>57</v>
      </c>
      <c r="C15" s="56">
        <v>2</v>
      </c>
      <c r="D15" s="58">
        <v>6</v>
      </c>
      <c r="E15" s="56">
        <v>0</v>
      </c>
      <c r="F15" s="60">
        <f>VLOOKUP(B15,коктейли!$A$3:$K$70,11,FALSE)</f>
        <v>118.515</v>
      </c>
      <c r="G15" s="58">
        <f t="shared" si="0"/>
        <v>12</v>
      </c>
      <c r="H15" s="61">
        <f t="shared" si="1"/>
        <v>1422.18</v>
      </c>
      <c r="I15" s="55">
        <f>VLOOKUP(B15,коктейли!$A$3:$L$70,12,FALSE)</f>
        <v>39.504999999999995</v>
      </c>
    </row>
    <row r="16" spans="1:13" ht="50.25" customHeight="1">
      <c r="B16" s="54" t="s">
        <v>57</v>
      </c>
      <c r="C16" s="57">
        <v>5</v>
      </c>
      <c r="D16" s="59">
        <v>6</v>
      </c>
      <c r="E16" s="57">
        <v>0</v>
      </c>
      <c r="F16" s="60">
        <f>VLOOKUP(B16,коктейли!$A$3:$K$70,11,FALSE)</f>
        <v>118.515</v>
      </c>
      <c r="G16" s="58">
        <f t="shared" si="0"/>
        <v>30</v>
      </c>
      <c r="H16" s="61">
        <f t="shared" si="1"/>
        <v>3555.45</v>
      </c>
      <c r="I16" s="55">
        <f>VLOOKUP(B16,коктейли!$A$3:$L$70,12,FALSE)</f>
        <v>39.504999999999995</v>
      </c>
    </row>
    <row r="17" spans="2:9" ht="50.25" customHeight="1">
      <c r="B17" s="54" t="s">
        <v>57</v>
      </c>
      <c r="C17" s="56">
        <v>0</v>
      </c>
      <c r="D17" s="58">
        <v>0</v>
      </c>
      <c r="E17" s="56">
        <v>0</v>
      </c>
      <c r="F17" s="60">
        <f>VLOOKUP(B17,коктейли!$A$3:$K$70,11,FALSE)</f>
        <v>118.515</v>
      </c>
      <c r="G17" s="58">
        <f t="shared" si="0"/>
        <v>0</v>
      </c>
      <c r="H17" s="61">
        <f t="shared" si="1"/>
        <v>0</v>
      </c>
      <c r="I17" s="55">
        <f>VLOOKUP(B17,коктейли!$A$3:$L$70,12,FALSE)</f>
        <v>39.504999999999995</v>
      </c>
    </row>
    <row r="18" spans="2:9" ht="50.25" customHeight="1">
      <c r="B18" s="54" t="s">
        <v>57</v>
      </c>
      <c r="C18" s="56">
        <v>2</v>
      </c>
      <c r="D18" s="58">
        <v>6</v>
      </c>
      <c r="E18" s="56">
        <v>0</v>
      </c>
      <c r="F18" s="60">
        <f>VLOOKUP(B18,коктейли!$A$3:$K$70,11,FALSE)</f>
        <v>118.515</v>
      </c>
      <c r="G18" s="58">
        <f t="shared" si="0"/>
        <v>12</v>
      </c>
      <c r="H18" s="61">
        <f t="shared" si="1"/>
        <v>1422.18</v>
      </c>
      <c r="I18" s="55">
        <f>VLOOKUP(B18,коктейли!$A$3:$L$70,12,FALSE)</f>
        <v>39.504999999999995</v>
      </c>
    </row>
    <row r="19" spans="2:9" ht="50.25" customHeight="1">
      <c r="B19" s="54" t="s">
        <v>57</v>
      </c>
      <c r="C19" s="57">
        <v>5</v>
      </c>
      <c r="D19" s="59">
        <v>6</v>
      </c>
      <c r="E19" s="57">
        <v>0</v>
      </c>
      <c r="F19" s="60">
        <f>VLOOKUP(B19,коктейли!$A$3:$K$70,11,FALSE)</f>
        <v>118.515</v>
      </c>
      <c r="G19" s="58">
        <f t="shared" si="0"/>
        <v>30</v>
      </c>
      <c r="H19" s="61">
        <f t="shared" si="1"/>
        <v>3555.45</v>
      </c>
      <c r="I19" s="55">
        <f>VLOOKUP(B19,коктейли!$A$3:$L$70,12,FALSE)</f>
        <v>39.504999999999995</v>
      </c>
    </row>
    <row r="20" spans="2:9" ht="50.25" customHeight="1">
      <c r="B20" s="54" t="s">
        <v>57</v>
      </c>
      <c r="C20" s="56">
        <v>0</v>
      </c>
      <c r="D20" s="58">
        <v>0</v>
      </c>
      <c r="E20" s="56">
        <v>0</v>
      </c>
      <c r="F20" s="60">
        <f>VLOOKUP(B20,коктейли!$A$3:$K$70,11,FALSE)</f>
        <v>118.515</v>
      </c>
      <c r="G20" s="58">
        <f t="shared" si="0"/>
        <v>0</v>
      </c>
      <c r="H20" s="61">
        <f t="shared" si="1"/>
        <v>0</v>
      </c>
      <c r="I20" s="55">
        <f>VLOOKUP(B20,коктейли!$A$3:$L$70,12,FALSE)</f>
        <v>39.504999999999995</v>
      </c>
    </row>
    <row r="21" spans="2:9" ht="50.25" customHeight="1">
      <c r="B21" s="54" t="s">
        <v>57</v>
      </c>
      <c r="C21" s="56">
        <v>2</v>
      </c>
      <c r="D21" s="58">
        <v>6</v>
      </c>
      <c r="E21" s="56">
        <v>0</v>
      </c>
      <c r="F21" s="60">
        <f>VLOOKUP(B21,коктейли!$A$3:$K$70,11,FALSE)</f>
        <v>118.515</v>
      </c>
      <c r="G21" s="58">
        <f t="shared" si="0"/>
        <v>12</v>
      </c>
      <c r="H21" s="61">
        <f t="shared" si="1"/>
        <v>1422.18</v>
      </c>
      <c r="I21" s="55">
        <f>VLOOKUP(B21,коктейли!$A$3:$L$70,12,FALSE)</f>
        <v>39.504999999999995</v>
      </c>
    </row>
    <row r="22" spans="2:9" ht="50.25" customHeight="1">
      <c r="B22" s="54" t="s">
        <v>57</v>
      </c>
      <c r="C22" s="57">
        <v>5</v>
      </c>
      <c r="D22" s="59">
        <v>6</v>
      </c>
      <c r="E22" s="57">
        <v>0</v>
      </c>
      <c r="F22" s="60">
        <f>VLOOKUP(B22,коктейли!$A$3:$K$70,11,FALSE)</f>
        <v>118.515</v>
      </c>
      <c r="G22" s="58">
        <f t="shared" si="0"/>
        <v>30</v>
      </c>
      <c r="H22" s="61">
        <f t="shared" si="1"/>
        <v>3555.45</v>
      </c>
      <c r="I22" s="55">
        <f>VLOOKUP(B22,коктейли!$A$3:$L$70,12,FALSE)</f>
        <v>39.504999999999995</v>
      </c>
    </row>
    <row r="23" spans="2:9" ht="50.25" customHeight="1">
      <c r="B23" s="54" t="s">
        <v>57</v>
      </c>
      <c r="C23" s="56">
        <v>0</v>
      </c>
      <c r="D23" s="58">
        <v>0</v>
      </c>
      <c r="E23" s="56">
        <v>0</v>
      </c>
      <c r="F23" s="60">
        <f>VLOOKUP(B23,коктейли!$A$3:$K$70,11,FALSE)</f>
        <v>118.515</v>
      </c>
      <c r="G23" s="58">
        <f t="shared" si="0"/>
        <v>0</v>
      </c>
      <c r="H23" s="61">
        <f t="shared" si="1"/>
        <v>0</v>
      </c>
      <c r="I23" s="55">
        <f>VLOOKUP(B23,коктейли!$A$3:$L$70,12,FALSE)</f>
        <v>39.504999999999995</v>
      </c>
    </row>
    <row r="24" spans="2:9" ht="50.25" customHeight="1">
      <c r="B24" s="54" t="s">
        <v>57</v>
      </c>
      <c r="C24" s="56">
        <v>2</v>
      </c>
      <c r="D24" s="58">
        <v>6</v>
      </c>
      <c r="E24" s="56">
        <v>0</v>
      </c>
      <c r="F24" s="60">
        <f>VLOOKUP(B24,коктейли!$A$3:$K$70,11,FALSE)</f>
        <v>118.515</v>
      </c>
      <c r="G24" s="58">
        <f t="shared" si="0"/>
        <v>12</v>
      </c>
      <c r="H24" s="61">
        <f t="shared" si="1"/>
        <v>1422.18</v>
      </c>
      <c r="I24" s="55">
        <f>VLOOKUP(B24,коктейли!$A$3:$L$70,12,FALSE)</f>
        <v>39.504999999999995</v>
      </c>
    </row>
    <row r="25" spans="2:9" ht="50.25" customHeight="1">
      <c r="B25" s="54" t="s">
        <v>57</v>
      </c>
      <c r="C25" s="57">
        <v>5</v>
      </c>
      <c r="D25" s="59">
        <v>6</v>
      </c>
      <c r="E25" s="57">
        <v>0</v>
      </c>
      <c r="F25" s="60">
        <f>VLOOKUP(B25,коктейли!$A$3:$K$70,11,FALSE)</f>
        <v>118.515</v>
      </c>
      <c r="G25" s="58">
        <f t="shared" si="0"/>
        <v>30</v>
      </c>
      <c r="H25" s="61">
        <f t="shared" si="1"/>
        <v>3555.45</v>
      </c>
      <c r="I25" s="55">
        <f>VLOOKUP(B25,коктейли!$A$3:$L$70,12,FALSE)</f>
        <v>39.504999999999995</v>
      </c>
    </row>
    <row r="26" spans="2:9" ht="50.25" customHeight="1">
      <c r="B26" s="54" t="s">
        <v>57</v>
      </c>
      <c r="C26" s="56">
        <v>0</v>
      </c>
      <c r="D26" s="58">
        <v>0</v>
      </c>
      <c r="E26" s="56">
        <v>0</v>
      </c>
      <c r="F26" s="60">
        <f>VLOOKUP(B26,коктейли!$A$3:$K$70,11,FALSE)</f>
        <v>118.515</v>
      </c>
      <c r="G26" s="58">
        <f t="shared" si="0"/>
        <v>0</v>
      </c>
      <c r="H26" s="61">
        <f t="shared" si="1"/>
        <v>0</v>
      </c>
      <c r="I26" s="55">
        <f>VLOOKUP(B26,коктейли!$A$3:$L$70,12,FALSE)</f>
        <v>39.504999999999995</v>
      </c>
    </row>
    <row r="27" spans="2:9" ht="50.25" customHeight="1">
      <c r="B27" s="54" t="s">
        <v>57</v>
      </c>
      <c r="C27" s="56">
        <v>2</v>
      </c>
      <c r="D27" s="58">
        <v>6</v>
      </c>
      <c r="E27" s="56">
        <v>0</v>
      </c>
      <c r="F27" s="60">
        <f>VLOOKUP(B27,коктейли!$A$3:$K$70,11,FALSE)</f>
        <v>118.515</v>
      </c>
      <c r="G27" s="58">
        <f t="shared" si="0"/>
        <v>12</v>
      </c>
      <c r="H27" s="61">
        <f t="shared" si="1"/>
        <v>1422.18</v>
      </c>
      <c r="I27" s="55">
        <f>VLOOKUP(B27,коктейли!$A$3:$L$70,12,FALSE)</f>
        <v>39.504999999999995</v>
      </c>
    </row>
    <row r="28" spans="2:9" ht="50.25" customHeight="1">
      <c r="B28" s="54" t="s">
        <v>57</v>
      </c>
      <c r="C28" s="57">
        <v>5</v>
      </c>
      <c r="D28" s="59">
        <v>6</v>
      </c>
      <c r="E28" s="57">
        <v>0</v>
      </c>
      <c r="F28" s="60">
        <f>VLOOKUP(B28,коктейли!$A$3:$K$70,11,FALSE)</f>
        <v>118.515</v>
      </c>
      <c r="G28" s="58">
        <f t="shared" si="0"/>
        <v>30</v>
      </c>
      <c r="H28" s="61">
        <f t="shared" si="1"/>
        <v>3555.45</v>
      </c>
      <c r="I28" s="55">
        <f>VLOOKUP(B28,коктейли!$A$3:$L$70,12,FALSE)</f>
        <v>39.504999999999995</v>
      </c>
    </row>
    <row r="29" spans="2:9" ht="50.25" customHeight="1">
      <c r="B29" s="54" t="s">
        <v>57</v>
      </c>
      <c r="C29" s="56">
        <v>0</v>
      </c>
      <c r="D29" s="58">
        <v>0</v>
      </c>
      <c r="E29" s="56">
        <v>0</v>
      </c>
      <c r="F29" s="60">
        <f>VLOOKUP(B29,коктейли!$A$3:$K$70,11,FALSE)</f>
        <v>118.515</v>
      </c>
      <c r="G29" s="58">
        <f t="shared" si="0"/>
        <v>0</v>
      </c>
      <c r="H29" s="61">
        <f t="shared" si="1"/>
        <v>0</v>
      </c>
      <c r="I29" s="55">
        <f>VLOOKUP(B29,коктейли!$A$3:$L$70,12,FALSE)</f>
        <v>39.504999999999995</v>
      </c>
    </row>
    <row r="30" spans="2:9" ht="50.25" customHeight="1">
      <c r="B30" s="54" t="s">
        <v>57</v>
      </c>
      <c r="C30" s="56">
        <v>2</v>
      </c>
      <c r="D30" s="58">
        <v>6</v>
      </c>
      <c r="E30" s="56">
        <v>0</v>
      </c>
      <c r="F30" s="60">
        <f>VLOOKUP(B30,коктейли!$A$3:$K$70,11,FALSE)</f>
        <v>118.515</v>
      </c>
      <c r="G30" s="58">
        <f t="shared" si="0"/>
        <v>12</v>
      </c>
      <c r="H30" s="61">
        <f t="shared" si="1"/>
        <v>1422.18</v>
      </c>
      <c r="I30" s="55">
        <f>VLOOKUP(B30,коктейли!$A$3:$L$70,12,FALSE)</f>
        <v>39.504999999999995</v>
      </c>
    </row>
    <row r="31" spans="2:9" ht="50.25" customHeight="1">
      <c r="B31" s="54" t="s">
        <v>57</v>
      </c>
      <c r="C31" s="57">
        <v>5</v>
      </c>
      <c r="D31" s="59">
        <v>6</v>
      </c>
      <c r="E31" s="57">
        <v>0</v>
      </c>
      <c r="F31" s="60">
        <f>VLOOKUP(B31,коктейли!$A$3:$K$70,11,FALSE)</f>
        <v>118.515</v>
      </c>
      <c r="G31" s="58">
        <f t="shared" si="0"/>
        <v>30</v>
      </c>
      <c r="H31" s="61">
        <f t="shared" si="1"/>
        <v>3555.45</v>
      </c>
      <c r="I31" s="55">
        <f>VLOOKUP(B31,коктейли!$A$3:$L$70,12,FALSE)</f>
        <v>39.504999999999995</v>
      </c>
    </row>
    <row r="32" spans="2:9" ht="50.25" customHeight="1">
      <c r="B32" s="54" t="s">
        <v>57</v>
      </c>
      <c r="C32" s="56">
        <v>0</v>
      </c>
      <c r="D32" s="58">
        <v>0</v>
      </c>
      <c r="E32" s="56">
        <v>0</v>
      </c>
      <c r="F32" s="60">
        <f>VLOOKUP(B32,коктейли!$A$3:$K$70,11,FALSE)</f>
        <v>118.515</v>
      </c>
      <c r="G32" s="58">
        <f t="shared" si="0"/>
        <v>0</v>
      </c>
      <c r="H32" s="61">
        <f t="shared" si="1"/>
        <v>0</v>
      </c>
      <c r="I32" s="55">
        <f>VLOOKUP(B32,коктейли!$A$3:$L$70,12,FALSE)</f>
        <v>39.504999999999995</v>
      </c>
    </row>
    <row r="33" spans="2:9" ht="50.25" customHeight="1">
      <c r="B33" s="54" t="s">
        <v>57</v>
      </c>
      <c r="C33" s="56">
        <v>2</v>
      </c>
      <c r="D33" s="58">
        <v>6</v>
      </c>
      <c r="E33" s="56">
        <v>0</v>
      </c>
      <c r="F33" s="60">
        <f>VLOOKUP(B33,коктейли!$A$3:$K$70,11,FALSE)</f>
        <v>118.515</v>
      </c>
      <c r="G33" s="58">
        <f t="shared" si="0"/>
        <v>12</v>
      </c>
      <c r="H33" s="61">
        <f t="shared" si="1"/>
        <v>1422.18</v>
      </c>
      <c r="I33" s="55">
        <f>VLOOKUP(B33,коктейли!$A$3:$L$70,12,FALSE)</f>
        <v>39.504999999999995</v>
      </c>
    </row>
    <row r="34" spans="2:9" ht="50.25" customHeight="1">
      <c r="B34" s="54" t="s">
        <v>57</v>
      </c>
      <c r="C34" s="57">
        <v>5</v>
      </c>
      <c r="D34" s="59">
        <v>6</v>
      </c>
      <c r="E34" s="57">
        <v>0</v>
      </c>
      <c r="F34" s="60">
        <f>VLOOKUP(B34,коктейли!$A$3:$K$70,11,FALSE)</f>
        <v>118.515</v>
      </c>
      <c r="G34" s="58">
        <f t="shared" si="0"/>
        <v>30</v>
      </c>
      <c r="H34" s="61">
        <f t="shared" si="1"/>
        <v>3555.45</v>
      </c>
      <c r="I34" s="55">
        <f>VLOOKUP(B34,коктейли!$A$3:$L$70,12,FALSE)</f>
        <v>39.504999999999995</v>
      </c>
    </row>
    <row r="35" spans="2:9" ht="50.25" customHeight="1">
      <c r="B35" s="54" t="s">
        <v>57</v>
      </c>
      <c r="C35" s="56">
        <v>0</v>
      </c>
      <c r="D35" s="58">
        <v>0</v>
      </c>
      <c r="E35" s="56">
        <v>0</v>
      </c>
      <c r="F35" s="60">
        <f>VLOOKUP(B35,коктейли!$A$3:$K$70,11,FALSE)</f>
        <v>118.515</v>
      </c>
      <c r="G35" s="58">
        <f t="shared" si="0"/>
        <v>0</v>
      </c>
      <c r="H35" s="61">
        <f t="shared" si="1"/>
        <v>0</v>
      </c>
      <c r="I35" s="55">
        <f>VLOOKUP(B35,коктейли!$A$3:$L$70,12,FALSE)</f>
        <v>39.504999999999995</v>
      </c>
    </row>
    <row r="36" spans="2:9" ht="50.25" customHeight="1">
      <c r="B36" s="54" t="s">
        <v>57</v>
      </c>
      <c r="C36" s="56">
        <v>2</v>
      </c>
      <c r="D36" s="58">
        <v>6</v>
      </c>
      <c r="E36" s="56">
        <v>0</v>
      </c>
      <c r="F36" s="60">
        <f>VLOOKUP(B36,коктейли!$A$3:$K$70,11,FALSE)</f>
        <v>118.515</v>
      </c>
      <c r="G36" s="58">
        <f t="shared" si="0"/>
        <v>12</v>
      </c>
      <c r="H36" s="61">
        <f t="shared" si="1"/>
        <v>1422.18</v>
      </c>
      <c r="I36" s="55">
        <f>VLOOKUP(B36,коктейли!$A$3:$L$70,12,FALSE)</f>
        <v>39.504999999999995</v>
      </c>
    </row>
    <row r="37" spans="2:9" ht="50.25" customHeight="1">
      <c r="B37" s="54" t="s">
        <v>57</v>
      </c>
      <c r="C37" s="57">
        <v>5</v>
      </c>
      <c r="D37" s="59">
        <v>6</v>
      </c>
      <c r="E37" s="57">
        <v>0</v>
      </c>
      <c r="F37" s="60">
        <f>VLOOKUP(B37,коктейли!$A$3:$K$70,11,FALSE)</f>
        <v>118.515</v>
      </c>
      <c r="G37" s="58">
        <f t="shared" si="0"/>
        <v>30</v>
      </c>
      <c r="H37" s="61">
        <f t="shared" si="1"/>
        <v>3555.45</v>
      </c>
      <c r="I37" s="55">
        <f>VLOOKUP(B37,коктейли!$A$3:$L$70,12,FALSE)</f>
        <v>39.504999999999995</v>
      </c>
    </row>
    <row r="38" spans="2:9" ht="50.25" customHeight="1">
      <c r="B38" s="54" t="s">
        <v>57</v>
      </c>
      <c r="C38" s="56">
        <v>0</v>
      </c>
      <c r="D38" s="58">
        <v>0</v>
      </c>
      <c r="E38" s="56">
        <v>0</v>
      </c>
      <c r="F38" s="60">
        <f>VLOOKUP(B38,коктейли!$A$3:$K$70,11,FALSE)</f>
        <v>118.515</v>
      </c>
      <c r="G38" s="58">
        <f t="shared" si="0"/>
        <v>0</v>
      </c>
      <c r="H38" s="61">
        <f t="shared" si="1"/>
        <v>0</v>
      </c>
      <c r="I38" s="55">
        <f>VLOOKUP(B38,коктейли!$A$3:$L$70,12,FALSE)</f>
        <v>39.504999999999995</v>
      </c>
    </row>
    <row r="39" spans="2:9" ht="50.25" customHeight="1">
      <c r="B39" s="54" t="s">
        <v>57</v>
      </c>
      <c r="C39" s="56">
        <v>2</v>
      </c>
      <c r="D39" s="58">
        <v>6</v>
      </c>
      <c r="E39" s="56">
        <v>0</v>
      </c>
      <c r="F39" s="60">
        <f>VLOOKUP(B39,коктейли!$A$3:$K$70,11,FALSE)</f>
        <v>118.515</v>
      </c>
      <c r="G39" s="58">
        <f t="shared" si="0"/>
        <v>12</v>
      </c>
      <c r="H39" s="61">
        <f t="shared" si="1"/>
        <v>1422.18</v>
      </c>
      <c r="I39" s="55">
        <f>VLOOKUP(B39,коктейли!$A$3:$L$70,12,FALSE)</f>
        <v>39.504999999999995</v>
      </c>
    </row>
    <row r="40" spans="2:9" ht="50.25" customHeight="1">
      <c r="B40" s="54" t="s">
        <v>57</v>
      </c>
      <c r="C40" s="57">
        <v>5</v>
      </c>
      <c r="D40" s="59">
        <v>6</v>
      </c>
      <c r="E40" s="57">
        <v>0</v>
      </c>
      <c r="F40" s="60">
        <f>VLOOKUP(B40,коктейли!$A$3:$K$70,11,FALSE)</f>
        <v>118.515</v>
      </c>
      <c r="G40" s="58">
        <f t="shared" si="0"/>
        <v>30</v>
      </c>
      <c r="H40" s="61">
        <f t="shared" si="1"/>
        <v>3555.45</v>
      </c>
      <c r="I40" s="55">
        <f>VLOOKUP(B40,коктейли!$A$3:$L$70,12,FALSE)</f>
        <v>39.504999999999995</v>
      </c>
    </row>
    <row r="41" spans="2:9" ht="50.25" customHeight="1">
      <c r="B41" s="54" t="s">
        <v>57</v>
      </c>
      <c r="C41" s="56">
        <v>0</v>
      </c>
      <c r="D41" s="58">
        <v>0</v>
      </c>
      <c r="E41" s="56">
        <v>0</v>
      </c>
      <c r="F41" s="60">
        <f>VLOOKUP(B41,коктейли!$A$3:$K$70,11,FALSE)</f>
        <v>118.515</v>
      </c>
      <c r="G41" s="58">
        <f t="shared" si="0"/>
        <v>0</v>
      </c>
      <c r="H41" s="61">
        <f t="shared" si="1"/>
        <v>0</v>
      </c>
      <c r="I41" s="55">
        <f>VLOOKUP(B41,коктейли!$A$3:$L$70,12,FALSE)</f>
        <v>39.504999999999995</v>
      </c>
    </row>
    <row r="42" spans="2:9" ht="50.25" customHeight="1">
      <c r="B42" s="54" t="s">
        <v>57</v>
      </c>
      <c r="C42" s="56">
        <v>2</v>
      </c>
      <c r="D42" s="58">
        <v>6</v>
      </c>
      <c r="E42" s="56">
        <v>0</v>
      </c>
      <c r="F42" s="60">
        <f>VLOOKUP(B42,коктейли!$A$3:$K$70,11,FALSE)</f>
        <v>118.515</v>
      </c>
      <c r="G42" s="58">
        <f t="shared" si="0"/>
        <v>12</v>
      </c>
      <c r="H42" s="61">
        <f t="shared" si="1"/>
        <v>1422.18</v>
      </c>
      <c r="I42" s="55">
        <f>VLOOKUP(B42,коктейли!$A$3:$L$70,12,FALSE)</f>
        <v>39.504999999999995</v>
      </c>
    </row>
    <row r="43" spans="2:9" ht="50.25" customHeight="1">
      <c r="B43" s="54" t="s">
        <v>57</v>
      </c>
      <c r="C43" s="57">
        <v>5</v>
      </c>
      <c r="D43" s="59">
        <v>6</v>
      </c>
      <c r="E43" s="57">
        <v>0</v>
      </c>
      <c r="F43" s="60">
        <f>VLOOKUP(B43,коктейли!$A$3:$K$70,11,FALSE)</f>
        <v>118.515</v>
      </c>
      <c r="G43" s="58">
        <f t="shared" si="0"/>
        <v>30</v>
      </c>
      <c r="H43" s="61">
        <f t="shared" si="1"/>
        <v>3555.45</v>
      </c>
      <c r="I43" s="55">
        <f>VLOOKUP(B43,коктейли!$A$3:$L$70,12,FALSE)</f>
        <v>39.504999999999995</v>
      </c>
    </row>
    <row r="44" spans="2:9" ht="50.25" customHeight="1">
      <c r="B44" s="54" t="s">
        <v>57</v>
      </c>
      <c r="C44" s="56">
        <v>0</v>
      </c>
      <c r="D44" s="58">
        <v>0</v>
      </c>
      <c r="E44" s="56">
        <v>0</v>
      </c>
      <c r="F44" s="60">
        <f>VLOOKUP(B44,коктейли!$A$3:$K$70,11,FALSE)</f>
        <v>118.515</v>
      </c>
      <c r="G44" s="58">
        <f t="shared" si="0"/>
        <v>0</v>
      </c>
      <c r="H44" s="61">
        <f t="shared" si="1"/>
        <v>0</v>
      </c>
      <c r="I44" s="55">
        <f>VLOOKUP(B44,коктейли!$A$3:$L$70,12,FALSE)</f>
        <v>39.504999999999995</v>
      </c>
    </row>
    <row r="45" spans="2:9" ht="50.25" customHeight="1">
      <c r="B45" s="54" t="s">
        <v>57</v>
      </c>
      <c r="C45" s="56">
        <v>2</v>
      </c>
      <c r="D45" s="58">
        <v>6</v>
      </c>
      <c r="E45" s="56">
        <v>0</v>
      </c>
      <c r="F45" s="60">
        <f>VLOOKUP(B45,коктейли!$A$3:$K$70,11,FALSE)</f>
        <v>118.515</v>
      </c>
      <c r="G45" s="58">
        <f t="shared" si="0"/>
        <v>12</v>
      </c>
      <c r="H45" s="61">
        <f t="shared" si="1"/>
        <v>1422.18</v>
      </c>
      <c r="I45" s="55">
        <f>VLOOKUP(B45,коктейли!$A$3:$L$70,12,FALSE)</f>
        <v>39.504999999999995</v>
      </c>
    </row>
    <row r="46" spans="2:9" ht="50.25" customHeight="1">
      <c r="B46" s="54" t="s">
        <v>57</v>
      </c>
      <c r="C46" s="57">
        <v>5</v>
      </c>
      <c r="D46" s="59">
        <v>6</v>
      </c>
      <c r="E46" s="57">
        <v>0</v>
      </c>
      <c r="F46" s="60">
        <f>VLOOKUP(B46,коктейли!$A$3:$K$70,11,FALSE)</f>
        <v>118.515</v>
      </c>
      <c r="G46" s="58">
        <f t="shared" si="0"/>
        <v>30</v>
      </c>
      <c r="H46" s="61">
        <f t="shared" si="1"/>
        <v>3555.45</v>
      </c>
      <c r="I46" s="55">
        <f>VLOOKUP(B46,коктейли!$A$3:$L$70,12,FALSE)</f>
        <v>39.504999999999995</v>
      </c>
    </row>
    <row r="47" spans="2:9" ht="50.25" customHeight="1">
      <c r="B47" s="54" t="s">
        <v>57</v>
      </c>
      <c r="C47" s="56">
        <v>0</v>
      </c>
      <c r="D47" s="58">
        <v>0</v>
      </c>
      <c r="E47" s="56">
        <v>0</v>
      </c>
      <c r="F47" s="60">
        <f>VLOOKUP(B47,коктейли!$A$3:$K$70,11,FALSE)</f>
        <v>118.515</v>
      </c>
      <c r="G47" s="58">
        <f t="shared" si="0"/>
        <v>0</v>
      </c>
      <c r="H47" s="61">
        <f t="shared" si="1"/>
        <v>0</v>
      </c>
      <c r="I47" s="55">
        <f>VLOOKUP(B47,коктейли!$A$3:$L$70,12,FALSE)</f>
        <v>39.504999999999995</v>
      </c>
    </row>
    <row r="48" spans="2:9" ht="50.25" customHeight="1">
      <c r="B48" s="54" t="s">
        <v>57</v>
      </c>
      <c r="C48" s="56">
        <v>2</v>
      </c>
      <c r="D48" s="58">
        <v>6</v>
      </c>
      <c r="E48" s="56">
        <v>0</v>
      </c>
      <c r="F48" s="60">
        <f>VLOOKUP(B48,коктейли!$A$3:$K$70,11,FALSE)</f>
        <v>118.515</v>
      </c>
      <c r="G48" s="58">
        <f t="shared" si="0"/>
        <v>12</v>
      </c>
      <c r="H48" s="61">
        <f t="shared" si="1"/>
        <v>1422.18</v>
      </c>
      <c r="I48" s="55">
        <f>VLOOKUP(B48,коктейли!$A$3:$L$70,12,FALSE)</f>
        <v>39.504999999999995</v>
      </c>
    </row>
    <row r="49" spans="2:9" ht="50.25" customHeight="1">
      <c r="B49" s="54" t="s">
        <v>57</v>
      </c>
      <c r="C49" s="57">
        <v>5</v>
      </c>
      <c r="D49" s="59">
        <v>6</v>
      </c>
      <c r="E49" s="57">
        <v>0</v>
      </c>
      <c r="F49" s="60">
        <f>VLOOKUP(B49,коктейли!$A$3:$K$70,11,FALSE)</f>
        <v>118.515</v>
      </c>
      <c r="G49" s="58">
        <f t="shared" si="0"/>
        <v>30</v>
      </c>
      <c r="H49" s="61">
        <f t="shared" si="1"/>
        <v>3555.45</v>
      </c>
      <c r="I49" s="55">
        <f>VLOOKUP(B49,коктейли!$A$3:$L$70,12,FALSE)</f>
        <v>39.504999999999995</v>
      </c>
    </row>
    <row r="50" spans="2:9" ht="50.25" customHeight="1">
      <c r="B50" s="54" t="s">
        <v>57</v>
      </c>
      <c r="C50" s="56">
        <v>0</v>
      </c>
      <c r="D50" s="58">
        <v>0</v>
      </c>
      <c r="E50" s="56">
        <v>0</v>
      </c>
      <c r="F50" s="60">
        <f>VLOOKUP(B50,коктейли!$A$3:$K$70,11,FALSE)</f>
        <v>118.515</v>
      </c>
      <c r="G50" s="58">
        <f t="shared" si="0"/>
        <v>0</v>
      </c>
      <c r="H50" s="61">
        <f t="shared" si="1"/>
        <v>0</v>
      </c>
      <c r="I50" s="55">
        <f>VLOOKUP(B50,коктейли!$A$3:$L$70,12,FALSE)</f>
        <v>39.504999999999995</v>
      </c>
    </row>
    <row r="51" spans="2:9" ht="50.25" customHeight="1">
      <c r="B51" s="54" t="s">
        <v>57</v>
      </c>
      <c r="C51" s="56">
        <v>2</v>
      </c>
      <c r="D51" s="58">
        <v>6</v>
      </c>
      <c r="E51" s="56">
        <v>0</v>
      </c>
      <c r="F51" s="60">
        <f>VLOOKUP(B51,коктейли!$A$3:$K$70,11,FALSE)</f>
        <v>118.515</v>
      </c>
      <c r="G51" s="58">
        <f t="shared" si="0"/>
        <v>12</v>
      </c>
      <c r="H51" s="61">
        <f t="shared" si="1"/>
        <v>1422.18</v>
      </c>
      <c r="I51" s="55">
        <f>VLOOKUP(B51,коктейли!$A$3:$L$70,12,FALSE)</f>
        <v>39.504999999999995</v>
      </c>
    </row>
    <row r="52" spans="2:9" ht="50.25" customHeight="1">
      <c r="B52" s="54" t="s">
        <v>57</v>
      </c>
      <c r="C52" s="57">
        <v>5</v>
      </c>
      <c r="D52" s="59">
        <v>6</v>
      </c>
      <c r="E52" s="57">
        <v>0</v>
      </c>
      <c r="F52" s="60">
        <f>VLOOKUP(B52,коктейли!$A$3:$K$70,11,FALSE)</f>
        <v>118.515</v>
      </c>
      <c r="G52" s="58">
        <f t="shared" si="0"/>
        <v>30</v>
      </c>
      <c r="H52" s="61">
        <f t="shared" si="1"/>
        <v>3555.45</v>
      </c>
      <c r="I52" s="55">
        <f>VLOOKUP(B52,коктейли!$A$3:$L$70,12,FALSE)</f>
        <v>39.504999999999995</v>
      </c>
    </row>
    <row r="53" spans="2:9" ht="50.25" customHeight="1">
      <c r="B53" s="54" t="s">
        <v>57</v>
      </c>
      <c r="C53" s="56">
        <v>0</v>
      </c>
      <c r="D53" s="58">
        <v>0</v>
      </c>
      <c r="E53" s="56">
        <v>0</v>
      </c>
      <c r="F53" s="60">
        <f>VLOOKUP(B53,коктейли!$A$3:$K$70,11,FALSE)</f>
        <v>118.515</v>
      </c>
      <c r="G53" s="58">
        <f t="shared" si="0"/>
        <v>0</v>
      </c>
      <c r="H53" s="61">
        <f t="shared" si="1"/>
        <v>0</v>
      </c>
      <c r="I53" s="55">
        <f>VLOOKUP(B53,коктейли!$A$3:$L$70,12,FALSE)</f>
        <v>39.504999999999995</v>
      </c>
    </row>
    <row r="54" spans="2:9" ht="50.25" customHeight="1">
      <c r="B54" s="54" t="s">
        <v>57</v>
      </c>
      <c r="C54" s="56">
        <v>2</v>
      </c>
      <c r="D54" s="58">
        <v>6</v>
      </c>
      <c r="E54" s="56">
        <v>0</v>
      </c>
      <c r="F54" s="60">
        <f>VLOOKUP(B54,коктейли!$A$3:$K$70,11,FALSE)</f>
        <v>118.515</v>
      </c>
      <c r="G54" s="58">
        <f t="shared" si="0"/>
        <v>12</v>
      </c>
      <c r="H54" s="61">
        <f t="shared" si="1"/>
        <v>1422.18</v>
      </c>
      <c r="I54" s="55">
        <f>VLOOKUP(B54,коктейли!$A$3:$L$70,12,FALSE)</f>
        <v>39.504999999999995</v>
      </c>
    </row>
    <row r="55" spans="2:9" ht="50.25" customHeight="1">
      <c r="B55" s="54" t="s">
        <v>57</v>
      </c>
      <c r="C55" s="57">
        <v>5</v>
      </c>
      <c r="D55" s="59">
        <v>6</v>
      </c>
      <c r="E55" s="57">
        <v>0</v>
      </c>
      <c r="F55" s="60">
        <f>VLOOKUP(B55,коктейли!$A$3:$K$70,11,FALSE)</f>
        <v>118.515</v>
      </c>
      <c r="G55" s="58">
        <f t="shared" si="0"/>
        <v>30</v>
      </c>
      <c r="H55" s="61">
        <f t="shared" si="1"/>
        <v>3555.45</v>
      </c>
      <c r="I55" s="55">
        <f>VLOOKUP(B55,коктейли!$A$3:$L$70,12,FALSE)</f>
        <v>39.504999999999995</v>
      </c>
    </row>
    <row r="56" spans="2:9" ht="50.25" customHeight="1">
      <c r="B56" s="54" t="s">
        <v>57</v>
      </c>
      <c r="C56" s="56">
        <v>0</v>
      </c>
      <c r="D56" s="58">
        <v>0</v>
      </c>
      <c r="E56" s="56">
        <v>0</v>
      </c>
      <c r="F56" s="60">
        <f>VLOOKUP(B56,коктейли!$A$3:$K$70,11,FALSE)</f>
        <v>118.515</v>
      </c>
      <c r="G56" s="58">
        <f t="shared" si="0"/>
        <v>0</v>
      </c>
      <c r="H56" s="61">
        <f t="shared" si="1"/>
        <v>0</v>
      </c>
      <c r="I56" s="55">
        <f>VLOOKUP(B56,коктейли!$A$3:$L$70,12,FALSE)</f>
        <v>39.504999999999995</v>
      </c>
    </row>
    <row r="57" spans="2:9" ht="50.25" customHeight="1">
      <c r="B57" s="54" t="s">
        <v>57</v>
      </c>
      <c r="C57" s="56">
        <v>2</v>
      </c>
      <c r="D57" s="58">
        <v>6</v>
      </c>
      <c r="E57" s="56">
        <v>0</v>
      </c>
      <c r="F57" s="60">
        <f>VLOOKUP(B57,коктейли!$A$3:$K$70,11,FALSE)</f>
        <v>118.515</v>
      </c>
      <c r="G57" s="58">
        <f t="shared" si="0"/>
        <v>12</v>
      </c>
      <c r="H57" s="61">
        <f t="shared" si="1"/>
        <v>1422.18</v>
      </c>
      <c r="I57" s="55">
        <f>VLOOKUP(B57,коктейли!$A$3:$L$70,12,FALSE)</f>
        <v>39.504999999999995</v>
      </c>
    </row>
    <row r="58" spans="2:9" ht="50.25" customHeight="1">
      <c r="B58" s="54" t="s">
        <v>57</v>
      </c>
      <c r="C58" s="57">
        <v>5</v>
      </c>
      <c r="D58" s="59">
        <v>6</v>
      </c>
      <c r="E58" s="57">
        <v>0</v>
      </c>
      <c r="F58" s="60">
        <f>VLOOKUP(B58,коктейли!$A$3:$K$70,11,FALSE)</f>
        <v>118.515</v>
      </c>
      <c r="G58" s="58">
        <f t="shared" si="0"/>
        <v>30</v>
      </c>
      <c r="H58" s="61">
        <f t="shared" si="1"/>
        <v>3555.45</v>
      </c>
      <c r="I58" s="55">
        <f>VLOOKUP(B58,коктейли!$A$3:$L$70,12,FALSE)</f>
        <v>39.504999999999995</v>
      </c>
    </row>
    <row r="59" spans="2:9" ht="50.25" customHeight="1">
      <c r="B59" s="54" t="s">
        <v>57</v>
      </c>
      <c r="C59" s="56">
        <v>0</v>
      </c>
      <c r="D59" s="58">
        <v>0</v>
      </c>
      <c r="E59" s="56">
        <v>0</v>
      </c>
      <c r="F59" s="60">
        <f>VLOOKUP(B59,коктейли!$A$3:$K$70,11,FALSE)</f>
        <v>118.515</v>
      </c>
      <c r="G59" s="58">
        <f t="shared" si="0"/>
        <v>0</v>
      </c>
      <c r="H59" s="61">
        <f t="shared" si="1"/>
        <v>0</v>
      </c>
      <c r="I59" s="55">
        <f>VLOOKUP(B59,коктейли!$A$3:$L$70,12,FALSE)</f>
        <v>39.504999999999995</v>
      </c>
    </row>
    <row r="60" spans="2:9" ht="50.25" customHeight="1">
      <c r="B60" s="54" t="s">
        <v>57</v>
      </c>
      <c r="C60" s="56">
        <v>2</v>
      </c>
      <c r="D60" s="58">
        <v>6</v>
      </c>
      <c r="E60" s="56">
        <v>0</v>
      </c>
      <c r="F60" s="60">
        <f>VLOOKUP(B60,коктейли!$A$3:$K$70,11,FALSE)</f>
        <v>118.515</v>
      </c>
      <c r="G60" s="58">
        <f t="shared" si="0"/>
        <v>12</v>
      </c>
      <c r="H60" s="61">
        <f t="shared" si="1"/>
        <v>1422.18</v>
      </c>
      <c r="I60" s="55">
        <f>VLOOKUP(B60,коктейли!$A$3:$L$70,12,FALSE)</f>
        <v>39.504999999999995</v>
      </c>
    </row>
    <row r="61" spans="2:9" ht="50.25" customHeight="1">
      <c r="B61" s="54" t="s">
        <v>57</v>
      </c>
      <c r="C61" s="57">
        <v>5</v>
      </c>
      <c r="D61" s="59">
        <v>6</v>
      </c>
      <c r="E61" s="57">
        <v>0</v>
      </c>
      <c r="F61" s="60">
        <f>VLOOKUP(B61,коктейли!$A$3:$K$70,11,FALSE)</f>
        <v>118.515</v>
      </c>
      <c r="G61" s="58">
        <f t="shared" si="0"/>
        <v>30</v>
      </c>
      <c r="H61" s="61">
        <f t="shared" si="1"/>
        <v>3555.45</v>
      </c>
      <c r="I61" s="55">
        <f>VLOOKUP(B61,коктейли!$A$3:$L$70,12,FALSE)</f>
        <v>39.504999999999995</v>
      </c>
    </row>
    <row r="62" spans="2:9">
      <c r="C62" s="56">
        <v>0</v>
      </c>
      <c r="D62" s="58">
        <v>0</v>
      </c>
      <c r="E62" s="56">
        <v>0</v>
      </c>
    </row>
    <row r="63" spans="2:9">
      <c r="C63" s="56">
        <v>2</v>
      </c>
      <c r="D63" s="58">
        <v>6</v>
      </c>
      <c r="E63" s="56">
        <v>0</v>
      </c>
    </row>
    <row r="64" spans="2:9">
      <c r="C64" s="57">
        <v>5</v>
      </c>
      <c r="D64" s="59">
        <v>6</v>
      </c>
      <c r="E64" s="57">
        <v>0</v>
      </c>
    </row>
  </sheetData>
  <dataConsolidate/>
  <conditionalFormatting sqref="B1:B1048576">
    <cfRule type="cellIs" dxfId="2" priority="3" operator="equal">
      <formula>"Меня отымели"</formula>
    </cfRule>
    <cfRule type="cellIs" dxfId="1" priority="2" operator="equal">
      <formula>"Шот взрывной грейфрукт"</formula>
    </cfRule>
    <cfRule type="cellIs" dxfId="0" priority="1" operator="equal">
      <formula>"сладкий Апельсин"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EECEF5-265F-4066-8BE4-D9B5FD9AE1BF}">
          <x14:formula1>
            <xm:f>коктейли!$A$3:$A$70</xm:f>
          </x14:formula1>
          <xm:sqref>B3:B61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70EE6-682B-4907-8D4F-56322DDFA988}">
  <sheetPr codeName="Лист5"/>
  <dimension ref="A1:AM45"/>
  <sheetViews>
    <sheetView workbookViewId="0">
      <selection activeCell="AF3" sqref="AF3"/>
    </sheetView>
  </sheetViews>
  <sheetFormatPr defaultRowHeight="15"/>
  <cols>
    <col min="1" max="1" width="3" bestFit="1" customWidth="1"/>
    <col min="2" max="2" width="8.140625" bestFit="1" customWidth="1"/>
    <col min="3" max="4" width="16.7109375" bestFit="1" customWidth="1"/>
    <col min="5" max="5" width="3" bestFit="1" customWidth="1"/>
    <col min="6" max="12" width="2" bestFit="1" customWidth="1"/>
    <col min="13" max="35" width="3" bestFit="1" customWidth="1"/>
    <col min="36" max="36" width="14.5703125" customWidth="1"/>
    <col min="39" max="39" width="13.28515625" bestFit="1" customWidth="1"/>
  </cols>
  <sheetData>
    <row r="1" spans="1:39" ht="28.9" customHeight="1">
      <c r="A1" s="170" t="s">
        <v>45</v>
      </c>
      <c r="B1" s="170" t="s">
        <v>46</v>
      </c>
      <c r="C1" s="169" t="s">
        <v>60</v>
      </c>
      <c r="D1" s="169" t="s">
        <v>61</v>
      </c>
      <c r="E1" s="170" t="s">
        <v>59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69" t="s">
        <v>62</v>
      </c>
      <c r="AK1" s="171" t="s">
        <v>64</v>
      </c>
      <c r="AL1" s="171" t="s">
        <v>65</v>
      </c>
      <c r="AM1" s="169" t="s">
        <v>63</v>
      </c>
    </row>
    <row r="2" spans="1:39">
      <c r="A2" s="170"/>
      <c r="B2" s="170"/>
      <c r="C2" s="169"/>
      <c r="D2" s="169"/>
      <c r="E2" s="19">
        <v>1</v>
      </c>
      <c r="F2" s="19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  <c r="L2" s="19">
        <v>8</v>
      </c>
      <c r="M2" s="19">
        <v>9</v>
      </c>
      <c r="N2" s="19">
        <v>10</v>
      </c>
      <c r="O2" s="19">
        <v>11</v>
      </c>
      <c r="P2" s="19">
        <v>12</v>
      </c>
      <c r="Q2" s="19">
        <v>13</v>
      </c>
      <c r="R2" s="19">
        <v>14</v>
      </c>
      <c r="S2" s="19">
        <v>15</v>
      </c>
      <c r="T2" s="19">
        <v>16</v>
      </c>
      <c r="U2" s="19">
        <v>17</v>
      </c>
      <c r="V2" s="19">
        <v>18</v>
      </c>
      <c r="W2" s="19">
        <v>19</v>
      </c>
      <c r="X2" s="19">
        <v>20</v>
      </c>
      <c r="Y2" s="19">
        <v>21</v>
      </c>
      <c r="Z2" s="19">
        <v>22</v>
      </c>
      <c r="AA2" s="19">
        <v>23</v>
      </c>
      <c r="AB2" s="19">
        <v>24</v>
      </c>
      <c r="AC2" s="19">
        <v>25</v>
      </c>
      <c r="AD2" s="19">
        <v>26</v>
      </c>
      <c r="AE2" s="19">
        <v>27</v>
      </c>
      <c r="AF2" s="19">
        <v>28</v>
      </c>
      <c r="AG2" s="19">
        <v>29</v>
      </c>
      <c r="AH2" s="19">
        <v>30</v>
      </c>
      <c r="AI2" s="19">
        <v>31</v>
      </c>
      <c r="AJ2" s="170"/>
      <c r="AK2" s="98"/>
      <c r="AL2" s="98"/>
      <c r="AM2" s="170"/>
    </row>
    <row r="3" spans="1:39">
      <c r="A3" s="26"/>
      <c r="B3" s="26"/>
      <c r="C3" s="19">
        <f>коктейли!J3</f>
        <v>79.010000000000005</v>
      </c>
      <c r="D3" s="19">
        <f>коктейли!K3</f>
        <v>118.515</v>
      </c>
      <c r="E3" s="19">
        <v>10</v>
      </c>
      <c r="F3" s="19"/>
      <c r="G3" s="19"/>
      <c r="H3" s="19"/>
      <c r="I3" s="19">
        <v>5</v>
      </c>
      <c r="J3" s="19"/>
      <c r="K3" s="19"/>
      <c r="L3" s="19"/>
      <c r="M3" s="19">
        <v>9</v>
      </c>
      <c r="N3" s="19"/>
      <c r="O3" s="19"/>
      <c r="P3" s="19"/>
      <c r="Q3" s="19"/>
      <c r="R3" s="19"/>
      <c r="S3" s="19"/>
      <c r="T3" s="19">
        <v>8</v>
      </c>
      <c r="U3" s="19"/>
      <c r="V3" s="19"/>
      <c r="W3" s="19"/>
      <c r="X3" s="19"/>
      <c r="Y3" s="19"/>
      <c r="Z3" s="19"/>
      <c r="AA3" s="19">
        <v>4</v>
      </c>
      <c r="AB3" s="19"/>
      <c r="AC3" s="19"/>
      <c r="AD3" s="19">
        <v>3</v>
      </c>
      <c r="AE3" s="19"/>
      <c r="AF3" s="19">
        <v>4</v>
      </c>
      <c r="AG3" s="19"/>
      <c r="AH3" s="19"/>
      <c r="AI3" s="19">
        <v>1</v>
      </c>
      <c r="AJ3" s="19">
        <f>SUM(E3:AI3)</f>
        <v>44</v>
      </c>
      <c r="AK3" s="28">
        <f>C3*AJ3</f>
        <v>3476.44</v>
      </c>
      <c r="AL3" s="29">
        <f>D3*AJ3</f>
        <v>5214.66</v>
      </c>
      <c r="AM3" s="27">
        <f>AL3-AK3</f>
        <v>1738.2199999999998</v>
      </c>
    </row>
    <row r="4" spans="1:39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>
        <f t="shared" ref="AJ4:AJ45" si="0">SUM(E4:AI4)</f>
        <v>0</v>
      </c>
      <c r="AK4" s="19">
        <f t="shared" ref="AK4:AK45" si="1">C4*AJ4</f>
        <v>0</v>
      </c>
      <c r="AL4" s="19">
        <f t="shared" ref="AL4:AL45" si="2">D4*AJ4</f>
        <v>0</v>
      </c>
      <c r="AM4" s="19">
        <f t="shared" ref="AM4:AM45" si="3">AL4-AK4</f>
        <v>0</v>
      </c>
    </row>
    <row r="5" spans="1:39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>
        <f t="shared" si="0"/>
        <v>0</v>
      </c>
      <c r="AK5" s="19">
        <f t="shared" si="1"/>
        <v>0</v>
      </c>
      <c r="AL5" s="19">
        <f t="shared" si="2"/>
        <v>0</v>
      </c>
      <c r="AM5" s="19">
        <f t="shared" si="3"/>
        <v>0</v>
      </c>
    </row>
    <row r="6" spans="1:39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>
        <f t="shared" si="0"/>
        <v>0</v>
      </c>
      <c r="AK6" s="19">
        <f t="shared" si="1"/>
        <v>0</v>
      </c>
      <c r="AL6" s="19">
        <f t="shared" si="2"/>
        <v>0</v>
      </c>
      <c r="AM6" s="19">
        <f t="shared" si="3"/>
        <v>0</v>
      </c>
    </row>
    <row r="7" spans="1:39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>
        <f t="shared" si="0"/>
        <v>0</v>
      </c>
      <c r="AK7" s="19">
        <f t="shared" si="1"/>
        <v>0</v>
      </c>
      <c r="AL7" s="19">
        <f t="shared" si="2"/>
        <v>0</v>
      </c>
      <c r="AM7" s="19">
        <f t="shared" si="3"/>
        <v>0</v>
      </c>
    </row>
    <row r="8" spans="1:39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>
        <f t="shared" si="0"/>
        <v>0</v>
      </c>
      <c r="AK8" s="19">
        <f t="shared" si="1"/>
        <v>0</v>
      </c>
      <c r="AL8" s="19">
        <f t="shared" si="2"/>
        <v>0</v>
      </c>
      <c r="AM8" s="19">
        <f t="shared" si="3"/>
        <v>0</v>
      </c>
    </row>
    <row r="9" spans="1:39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>
        <f t="shared" si="0"/>
        <v>0</v>
      </c>
      <c r="AK9" s="19">
        <f t="shared" si="1"/>
        <v>0</v>
      </c>
      <c r="AL9" s="19">
        <f t="shared" si="2"/>
        <v>0</v>
      </c>
      <c r="AM9" s="19">
        <f t="shared" si="3"/>
        <v>0</v>
      </c>
    </row>
    <row r="10" spans="1:39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f t="shared" si="0"/>
        <v>0</v>
      </c>
      <c r="AK10" s="19">
        <f t="shared" si="1"/>
        <v>0</v>
      </c>
      <c r="AL10" s="19">
        <f t="shared" si="2"/>
        <v>0</v>
      </c>
      <c r="AM10" s="19">
        <f t="shared" si="3"/>
        <v>0</v>
      </c>
    </row>
    <row r="11" spans="1:39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>
        <f t="shared" si="0"/>
        <v>0</v>
      </c>
      <c r="AK11" s="19">
        <f t="shared" si="1"/>
        <v>0</v>
      </c>
      <c r="AL11" s="19">
        <f t="shared" si="2"/>
        <v>0</v>
      </c>
      <c r="AM11" s="19">
        <f t="shared" si="3"/>
        <v>0</v>
      </c>
    </row>
    <row r="12" spans="1:39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>
        <f t="shared" si="0"/>
        <v>0</v>
      </c>
      <c r="AK12" s="19">
        <f t="shared" si="1"/>
        <v>0</v>
      </c>
      <c r="AL12" s="19">
        <f t="shared" si="2"/>
        <v>0</v>
      </c>
      <c r="AM12" s="19">
        <f t="shared" si="3"/>
        <v>0</v>
      </c>
    </row>
    <row r="13" spans="1:39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>
        <f t="shared" si="0"/>
        <v>0</v>
      </c>
      <c r="AK13" s="19">
        <f t="shared" si="1"/>
        <v>0</v>
      </c>
      <c r="AL13" s="19">
        <f t="shared" si="2"/>
        <v>0</v>
      </c>
      <c r="AM13" s="19">
        <f t="shared" si="3"/>
        <v>0</v>
      </c>
    </row>
    <row r="14" spans="1:39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>
        <f t="shared" si="0"/>
        <v>0</v>
      </c>
      <c r="AK14" s="19">
        <f t="shared" si="1"/>
        <v>0</v>
      </c>
      <c r="AL14" s="19">
        <f t="shared" si="2"/>
        <v>0</v>
      </c>
      <c r="AM14" s="19">
        <f t="shared" si="3"/>
        <v>0</v>
      </c>
    </row>
    <row r="15" spans="1:39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>
        <f t="shared" si="0"/>
        <v>0</v>
      </c>
      <c r="AK15" s="19">
        <f t="shared" si="1"/>
        <v>0</v>
      </c>
      <c r="AL15" s="19">
        <f t="shared" si="2"/>
        <v>0</v>
      </c>
      <c r="AM15" s="19">
        <f t="shared" si="3"/>
        <v>0</v>
      </c>
    </row>
    <row r="16" spans="1:39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>
        <f t="shared" si="0"/>
        <v>0</v>
      </c>
      <c r="AK16" s="19">
        <f t="shared" si="1"/>
        <v>0</v>
      </c>
      <c r="AL16" s="19">
        <f t="shared" si="2"/>
        <v>0</v>
      </c>
      <c r="AM16" s="19">
        <f t="shared" si="3"/>
        <v>0</v>
      </c>
    </row>
    <row r="17" spans="1:39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>
        <f t="shared" si="0"/>
        <v>0</v>
      </c>
      <c r="AK17" s="19">
        <f t="shared" si="1"/>
        <v>0</v>
      </c>
      <c r="AL17" s="19">
        <f t="shared" si="2"/>
        <v>0</v>
      </c>
      <c r="AM17" s="19">
        <f t="shared" si="3"/>
        <v>0</v>
      </c>
    </row>
    <row r="18" spans="1:39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>
        <f t="shared" si="0"/>
        <v>0</v>
      </c>
      <c r="AK18" s="19">
        <f t="shared" si="1"/>
        <v>0</v>
      </c>
      <c r="AL18" s="19">
        <f t="shared" si="2"/>
        <v>0</v>
      </c>
      <c r="AM18" s="19">
        <f t="shared" si="3"/>
        <v>0</v>
      </c>
    </row>
    <row r="19" spans="1:39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>
        <f t="shared" si="0"/>
        <v>0</v>
      </c>
      <c r="AK19" s="19">
        <f t="shared" si="1"/>
        <v>0</v>
      </c>
      <c r="AL19" s="19">
        <f t="shared" si="2"/>
        <v>0</v>
      </c>
      <c r="AM19" s="19">
        <f t="shared" si="3"/>
        <v>0</v>
      </c>
    </row>
    <row r="20" spans="1:39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>
        <f t="shared" si="0"/>
        <v>0</v>
      </c>
      <c r="AK20" s="19">
        <f t="shared" si="1"/>
        <v>0</v>
      </c>
      <c r="AL20" s="19">
        <f t="shared" si="2"/>
        <v>0</v>
      </c>
      <c r="AM20" s="19">
        <f t="shared" si="3"/>
        <v>0</v>
      </c>
    </row>
    <row r="21" spans="1:39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f t="shared" si="0"/>
        <v>0</v>
      </c>
      <c r="AK21" s="19">
        <f t="shared" si="1"/>
        <v>0</v>
      </c>
      <c r="AL21" s="19">
        <f t="shared" si="2"/>
        <v>0</v>
      </c>
      <c r="AM21" s="19">
        <f t="shared" si="3"/>
        <v>0</v>
      </c>
    </row>
    <row r="22" spans="1:39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>
        <f t="shared" si="0"/>
        <v>0</v>
      </c>
      <c r="AK22" s="19">
        <f t="shared" si="1"/>
        <v>0</v>
      </c>
      <c r="AL22" s="19">
        <f t="shared" si="2"/>
        <v>0</v>
      </c>
      <c r="AM22" s="19">
        <f t="shared" si="3"/>
        <v>0</v>
      </c>
    </row>
    <row r="23" spans="1:39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>
        <f t="shared" si="0"/>
        <v>0</v>
      </c>
      <c r="AK23" s="19">
        <f t="shared" si="1"/>
        <v>0</v>
      </c>
      <c r="AL23" s="19">
        <f t="shared" si="2"/>
        <v>0</v>
      </c>
      <c r="AM23" s="19">
        <f t="shared" si="3"/>
        <v>0</v>
      </c>
    </row>
    <row r="24" spans="1:39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>
        <f t="shared" si="0"/>
        <v>0</v>
      </c>
      <c r="AK24" s="19">
        <f t="shared" si="1"/>
        <v>0</v>
      </c>
      <c r="AL24" s="19">
        <f t="shared" si="2"/>
        <v>0</v>
      </c>
      <c r="AM24" s="19">
        <f t="shared" si="3"/>
        <v>0</v>
      </c>
    </row>
    <row r="25" spans="1:39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>
        <f t="shared" si="0"/>
        <v>0</v>
      </c>
      <c r="AK25" s="19">
        <f t="shared" si="1"/>
        <v>0</v>
      </c>
      <c r="AL25" s="19">
        <f t="shared" si="2"/>
        <v>0</v>
      </c>
      <c r="AM25" s="19">
        <f t="shared" si="3"/>
        <v>0</v>
      </c>
    </row>
    <row r="26" spans="1:3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>
        <f t="shared" si="0"/>
        <v>0</v>
      </c>
      <c r="AK26" s="19">
        <f t="shared" si="1"/>
        <v>0</v>
      </c>
      <c r="AL26" s="19">
        <f t="shared" si="2"/>
        <v>0</v>
      </c>
      <c r="AM26" s="19">
        <f t="shared" si="3"/>
        <v>0</v>
      </c>
    </row>
    <row r="27" spans="1:3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>
        <f t="shared" si="0"/>
        <v>0</v>
      </c>
      <c r="AK27" s="19">
        <f t="shared" si="1"/>
        <v>0</v>
      </c>
      <c r="AL27" s="19">
        <f t="shared" si="2"/>
        <v>0</v>
      </c>
      <c r="AM27" s="19">
        <f t="shared" si="3"/>
        <v>0</v>
      </c>
    </row>
    <row r="28" spans="1:39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>
        <f t="shared" si="0"/>
        <v>0</v>
      </c>
      <c r="AK28" s="19">
        <f t="shared" si="1"/>
        <v>0</v>
      </c>
      <c r="AL28" s="19">
        <f t="shared" si="2"/>
        <v>0</v>
      </c>
      <c r="AM28" s="19">
        <f t="shared" si="3"/>
        <v>0</v>
      </c>
    </row>
    <row r="29" spans="1:3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>
        <f t="shared" si="0"/>
        <v>0</v>
      </c>
      <c r="AK29" s="19">
        <f t="shared" si="1"/>
        <v>0</v>
      </c>
      <c r="AL29" s="19">
        <f t="shared" si="2"/>
        <v>0</v>
      </c>
      <c r="AM29" s="19">
        <f t="shared" si="3"/>
        <v>0</v>
      </c>
    </row>
    <row r="30" spans="1:39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>
        <f t="shared" si="0"/>
        <v>0</v>
      </c>
      <c r="AK30" s="19">
        <f t="shared" si="1"/>
        <v>0</v>
      </c>
      <c r="AL30" s="19">
        <f t="shared" si="2"/>
        <v>0</v>
      </c>
      <c r="AM30" s="19">
        <f t="shared" si="3"/>
        <v>0</v>
      </c>
    </row>
    <row r="31" spans="1:39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f t="shared" si="0"/>
        <v>0</v>
      </c>
      <c r="AK31" s="19">
        <f t="shared" si="1"/>
        <v>0</v>
      </c>
      <c r="AL31" s="19">
        <f t="shared" si="2"/>
        <v>0</v>
      </c>
      <c r="AM31" s="19">
        <f t="shared" si="3"/>
        <v>0</v>
      </c>
    </row>
    <row r="32" spans="1:39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>
        <f t="shared" si="0"/>
        <v>0</v>
      </c>
      <c r="AK32" s="19">
        <f t="shared" si="1"/>
        <v>0</v>
      </c>
      <c r="AL32" s="19">
        <f t="shared" si="2"/>
        <v>0</v>
      </c>
      <c r="AM32" s="19">
        <f t="shared" si="3"/>
        <v>0</v>
      </c>
    </row>
    <row r="33" spans="1:39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>
        <f t="shared" si="0"/>
        <v>0</v>
      </c>
      <c r="AK33" s="19">
        <f t="shared" si="1"/>
        <v>0</v>
      </c>
      <c r="AL33" s="19">
        <f t="shared" si="2"/>
        <v>0</v>
      </c>
      <c r="AM33" s="19">
        <f t="shared" si="3"/>
        <v>0</v>
      </c>
    </row>
    <row r="34" spans="1:39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>
        <f t="shared" si="0"/>
        <v>0</v>
      </c>
      <c r="AK34" s="19">
        <f t="shared" si="1"/>
        <v>0</v>
      </c>
      <c r="AL34" s="19">
        <f t="shared" si="2"/>
        <v>0</v>
      </c>
      <c r="AM34" s="19">
        <f t="shared" si="3"/>
        <v>0</v>
      </c>
    </row>
    <row r="35" spans="1:39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>
        <f t="shared" si="0"/>
        <v>0</v>
      </c>
      <c r="AK35" s="19">
        <f t="shared" si="1"/>
        <v>0</v>
      </c>
      <c r="AL35" s="19">
        <f t="shared" si="2"/>
        <v>0</v>
      </c>
      <c r="AM35" s="19">
        <f t="shared" si="3"/>
        <v>0</v>
      </c>
    </row>
    <row r="36" spans="1:3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>
        <f t="shared" si="0"/>
        <v>0</v>
      </c>
      <c r="AK36" s="19">
        <f t="shared" si="1"/>
        <v>0</v>
      </c>
      <c r="AL36" s="19">
        <f t="shared" si="2"/>
        <v>0</v>
      </c>
      <c r="AM36" s="19">
        <f t="shared" si="3"/>
        <v>0</v>
      </c>
    </row>
    <row r="37" spans="1:39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>
        <f t="shared" si="0"/>
        <v>0</v>
      </c>
      <c r="AK37" s="19">
        <f t="shared" si="1"/>
        <v>0</v>
      </c>
      <c r="AL37" s="19">
        <f t="shared" si="2"/>
        <v>0</v>
      </c>
      <c r="AM37" s="19">
        <f t="shared" si="3"/>
        <v>0</v>
      </c>
    </row>
    <row r="38" spans="1:3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>
        <f t="shared" si="0"/>
        <v>0</v>
      </c>
      <c r="AK38" s="19">
        <f t="shared" si="1"/>
        <v>0</v>
      </c>
      <c r="AL38" s="19">
        <f t="shared" si="2"/>
        <v>0</v>
      </c>
      <c r="AM38" s="19">
        <f t="shared" si="3"/>
        <v>0</v>
      </c>
    </row>
    <row r="39" spans="1:39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>
        <f t="shared" si="0"/>
        <v>0</v>
      </c>
      <c r="AK39" s="19">
        <f t="shared" si="1"/>
        <v>0</v>
      </c>
      <c r="AL39" s="19">
        <f t="shared" si="2"/>
        <v>0</v>
      </c>
      <c r="AM39" s="19">
        <f t="shared" si="3"/>
        <v>0</v>
      </c>
    </row>
    <row r="40" spans="1:39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>
        <f t="shared" si="0"/>
        <v>0</v>
      </c>
      <c r="AK40" s="19">
        <f t="shared" si="1"/>
        <v>0</v>
      </c>
      <c r="AL40" s="19">
        <f t="shared" si="2"/>
        <v>0</v>
      </c>
      <c r="AM40" s="19">
        <f t="shared" si="3"/>
        <v>0</v>
      </c>
    </row>
    <row r="41" spans="1:39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>
        <f t="shared" si="0"/>
        <v>0</v>
      </c>
      <c r="AK41" s="19">
        <f t="shared" si="1"/>
        <v>0</v>
      </c>
      <c r="AL41" s="19">
        <f t="shared" si="2"/>
        <v>0</v>
      </c>
      <c r="AM41" s="19">
        <f t="shared" si="3"/>
        <v>0</v>
      </c>
    </row>
    <row r="42" spans="1:39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>
        <f t="shared" si="0"/>
        <v>0</v>
      </c>
      <c r="AK42" s="19">
        <f t="shared" si="1"/>
        <v>0</v>
      </c>
      <c r="AL42" s="19">
        <f t="shared" si="2"/>
        <v>0</v>
      </c>
      <c r="AM42" s="19">
        <f t="shared" si="3"/>
        <v>0</v>
      </c>
    </row>
    <row r="43" spans="1:39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>
        <f t="shared" si="0"/>
        <v>0</v>
      </c>
      <c r="AK43" s="19">
        <f t="shared" si="1"/>
        <v>0</v>
      </c>
      <c r="AL43" s="19">
        <f t="shared" si="2"/>
        <v>0</v>
      </c>
      <c r="AM43" s="19">
        <f t="shared" si="3"/>
        <v>0</v>
      </c>
    </row>
    <row r="44" spans="1:3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>
        <f t="shared" si="0"/>
        <v>0</v>
      </c>
      <c r="AK44" s="19">
        <f t="shared" si="1"/>
        <v>0</v>
      </c>
      <c r="AL44" s="19">
        <f t="shared" si="2"/>
        <v>0</v>
      </c>
      <c r="AM44" s="19">
        <f t="shared" si="3"/>
        <v>0</v>
      </c>
    </row>
    <row r="45" spans="1:39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>
        <f t="shared" si="0"/>
        <v>0</v>
      </c>
      <c r="AK45" s="19">
        <f t="shared" si="1"/>
        <v>0</v>
      </c>
      <c r="AL45" s="19">
        <f t="shared" si="2"/>
        <v>0</v>
      </c>
      <c r="AM45" s="19">
        <f t="shared" si="3"/>
        <v>0</v>
      </c>
    </row>
  </sheetData>
  <mergeCells count="9">
    <mergeCell ref="AM1:AM2"/>
    <mergeCell ref="E1:AI1"/>
    <mergeCell ref="C1:C2"/>
    <mergeCell ref="B1:B2"/>
    <mergeCell ref="A1:A2"/>
    <mergeCell ref="AJ1:AJ2"/>
    <mergeCell ref="AK1:AK2"/>
    <mergeCell ref="AL1:AL2"/>
    <mergeCell ref="D1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B956-6561-4D51-9FFD-9DE03DDCB133}">
  <sheetPr codeName="Лист7"/>
  <dimension ref="D11"/>
  <sheetViews>
    <sheetView workbookViewId="0">
      <selection activeCell="O13" sqref="O13"/>
    </sheetView>
  </sheetViews>
  <sheetFormatPr defaultRowHeight="15"/>
  <cols>
    <col min="10" max="10" width="41.85546875" bestFit="1" customWidth="1"/>
    <col min="11" max="11" width="28.28515625" bestFit="1" customWidth="1"/>
  </cols>
  <sheetData>
    <row r="11" spans="4:4">
      <c r="D1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ингридиенты</vt:lpstr>
      <vt:lpstr>Ингридинты-продукты</vt:lpstr>
      <vt:lpstr>коктейли</vt:lpstr>
      <vt:lpstr>Лист1</vt:lpstr>
      <vt:lpstr>январь</vt:lpstr>
      <vt:lpstr>Лист2</vt:lpstr>
      <vt:lpstr>Лист1!Извлечь</vt:lpstr>
      <vt:lpstr>'Ингридинты-продукты'!Критерии</vt:lpstr>
      <vt:lpstr>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Vaselisc 30</dc:creator>
  <cp:lastModifiedBy>1</cp:lastModifiedBy>
  <dcterms:created xsi:type="dcterms:W3CDTF">2015-06-05T18:19:34Z</dcterms:created>
  <dcterms:modified xsi:type="dcterms:W3CDTF">2022-10-28T21:25:28Z</dcterms:modified>
</cp:coreProperties>
</file>