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gorovtsov\Desktop\"/>
    </mc:Choice>
  </mc:AlternateContent>
  <xr:revisionPtr revIDLastSave="0" documentId="13_ncr:1_{CA2FBD93-18F8-4EB1-916C-047E3A1B8D73}" xr6:coauthVersionLast="47" xr6:coauthVersionMax="47" xr10:uidLastSave="{00000000-0000-0000-0000-000000000000}"/>
  <bookViews>
    <workbookView xWindow="-120" yWindow="-120" windowWidth="23280" windowHeight="12600" activeTab="1" xr2:uid="{00000000-000D-0000-FFFF-FFFF00000000}"/>
  </bookViews>
  <sheets>
    <sheet name="Таблица1" sheetId="15" r:id="rId1"/>
    <sheet name="Лист1" sheetId="14" r:id="rId2"/>
  </sheets>
  <calcPr calcId="191029"/>
  <pivotCaches>
    <pivotCache cacheId="127" r:id="rId3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8" i="14" l="1" a="1"/>
  <c r="F18" i="14" s="1"/>
  <c r="I18" i="14"/>
  <c r="F19" i="14" a="1"/>
  <c r="F19" i="14" s="1"/>
  <c r="I19" i="14"/>
  <c r="F20" i="14" a="1"/>
  <c r="F20" i="14" s="1"/>
  <c r="I20" i="14"/>
  <c r="F21" i="14" a="1"/>
  <c r="F21" i="14" s="1"/>
  <c r="I21" i="14"/>
  <c r="F23" i="14" a="1"/>
  <c r="F23" i="14" s="1"/>
  <c r="I23" i="14"/>
  <c r="F40" i="14" a="1"/>
  <c r="F40" i="14" s="1"/>
  <c r="I40" i="14"/>
  <c r="F41" i="14" a="1"/>
  <c r="F41" i="14" s="1"/>
  <c r="I41" i="14"/>
  <c r="I42" i="14"/>
  <c r="I43" i="14"/>
  <c r="F44" i="14" a="1"/>
  <c r="F44" i="14" s="1"/>
  <c r="I44" i="14"/>
  <c r="I45" i="14"/>
  <c r="I46" i="14"/>
  <c r="F34" i="14" a="1"/>
  <c r="F34" i="14" s="1"/>
  <c r="F35" i="14" a="1"/>
  <c r="F35" i="14" s="1"/>
  <c r="F36" i="14" a="1"/>
  <c r="F36" i="14" s="1"/>
  <c r="F37" i="14" a="1"/>
  <c r="F37" i="14" s="1"/>
  <c r="F38" i="14" a="1"/>
  <c r="F38" i="14" s="1"/>
  <c r="F39" i="14" a="1"/>
  <c r="F39" i="14" s="1"/>
  <c r="F28" i="14" a="1"/>
  <c r="F28" i="14" s="1"/>
  <c r="F29" i="14" a="1"/>
  <c r="F29" i="14" s="1"/>
  <c r="F30" i="14" a="1"/>
  <c r="F30" i="14" s="1"/>
  <c r="F31" i="14" a="1"/>
  <c r="F31" i="14" s="1"/>
  <c r="F32" i="14" a="1"/>
  <c r="F32" i="14" s="1"/>
  <c r="F33" i="14" a="1"/>
  <c r="F33" i="14" s="1"/>
  <c r="F4" i="14" a="1"/>
  <c r="F4" i="14" s="1"/>
  <c r="F5" i="14" a="1"/>
  <c r="F5" i="14" s="1"/>
  <c r="F6" i="14" a="1"/>
  <c r="F6" i="14" s="1"/>
  <c r="F7" i="14" a="1"/>
  <c r="F7" i="14" s="1"/>
  <c r="F8" i="14" a="1"/>
  <c r="F8" i="14" s="1"/>
  <c r="F9" i="14" a="1"/>
  <c r="F9" i="14" s="1"/>
  <c r="F10" i="14" a="1"/>
  <c r="F10" i="14" s="1"/>
  <c r="F11" i="14" a="1"/>
  <c r="F11" i="14" s="1"/>
  <c r="F12" i="14" a="1"/>
  <c r="F12" i="14" s="1"/>
  <c r="F13" i="14" a="1"/>
  <c r="F13" i="14" s="1"/>
  <c r="F14" i="14" a="1"/>
  <c r="F14" i="14" s="1"/>
  <c r="F15" i="14" a="1"/>
  <c r="F15" i="14" s="1"/>
  <c r="F3" i="14" a="1"/>
  <c r="F3" i="14" s="1"/>
  <c r="D34" i="14" a="1"/>
  <c r="D34" i="14" s="1"/>
  <c r="D35" i="14" a="1"/>
  <c r="D35" i="14" s="1"/>
  <c r="D36" i="14" a="1"/>
  <c r="D36" i="14" s="1"/>
  <c r="D37" i="14" a="1"/>
  <c r="D37" i="14" s="1"/>
  <c r="D38" i="14" a="1"/>
  <c r="D38" i="14" s="1"/>
  <c r="D39" i="14" a="1"/>
  <c r="D39" i="14" s="1"/>
  <c r="D7" i="14" a="1"/>
  <c r="D7" i="14" s="1"/>
  <c r="D15" i="14" s="1" a="1"/>
  <c r="D15" i="14" s="1"/>
  <c r="D8" i="14" a="1"/>
  <c r="D8" i="14" s="1"/>
  <c r="D16" i="14" s="1" a="1"/>
  <c r="D16" i="14" s="1"/>
  <c r="D22" i="14" s="1" a="1"/>
  <c r="D22" i="14" s="1"/>
  <c r="D28" i="14" s="1" a="1"/>
  <c r="D28" i="14" s="1"/>
  <c r="D9" i="14" a="1"/>
  <c r="D9" i="14" s="1"/>
  <c r="D17" i="14" s="1" a="1"/>
  <c r="D17" i="14" s="1"/>
  <c r="D10" i="14" a="1"/>
  <c r="D10" i="14" s="1"/>
  <c r="D11" i="14" a="1"/>
  <c r="D11" i="14" s="1"/>
  <c r="D12" i="14" a="1"/>
  <c r="D12" i="14" s="1"/>
  <c r="D20" i="14" s="1" a="1"/>
  <c r="D20" i="14" s="1"/>
  <c r="D13" i="14" a="1"/>
  <c r="D13" i="14" s="1"/>
  <c r="D21" i="14" s="1" a="1"/>
  <c r="D21" i="14" s="1"/>
  <c r="D4" i="14" a="1"/>
  <c r="D4" i="14" s="1"/>
  <c r="D5" i="14" a="1"/>
  <c r="D5" i="14" s="1"/>
  <c r="D6" i="14" a="1"/>
  <c r="D6" i="14" s="1"/>
  <c r="D14" i="14" s="1" a="1"/>
  <c r="D14" i="14" s="1"/>
  <c r="D3" i="14" a="1"/>
  <c r="D3" i="14" s="1"/>
  <c r="I24" i="14"/>
  <c r="I25" i="14"/>
  <c r="I26" i="14"/>
  <c r="I27" i="14"/>
  <c r="I28" i="14"/>
  <c r="I29" i="14"/>
  <c r="I30" i="14"/>
  <c r="I31" i="14"/>
  <c r="I32" i="14"/>
  <c r="I33" i="14"/>
  <c r="I34" i="14"/>
  <c r="I35" i="14"/>
  <c r="I36" i="14"/>
  <c r="I37" i="14"/>
  <c r="I38" i="14"/>
  <c r="I39" i="14"/>
  <c r="I22" i="14"/>
  <c r="I8" i="14"/>
  <c r="I9" i="14"/>
  <c r="I10" i="14"/>
  <c r="I11" i="14"/>
  <c r="I12" i="14"/>
  <c r="I13" i="14"/>
  <c r="I14" i="14"/>
  <c r="I15" i="14"/>
  <c r="I16" i="14"/>
  <c r="I17" i="14"/>
  <c r="I4" i="14"/>
  <c r="I5" i="14"/>
  <c r="I6" i="14"/>
  <c r="I7" i="14"/>
  <c r="I3" i="14"/>
  <c r="D19" i="14" l="1" a="1"/>
  <c r="D19" i="14" s="1"/>
  <c r="D25" i="14" s="1" a="1"/>
  <c r="D25" i="14" s="1"/>
  <c r="D31" i="14" s="1" a="1"/>
  <c r="D31" i="14" s="1"/>
  <c r="D27" i="14" a="1"/>
  <c r="D27" i="14" s="1"/>
  <c r="D33" i="14" s="1" a="1"/>
  <c r="D33" i="14" s="1"/>
  <c r="D18" i="14" a="1"/>
  <c r="D18" i="14" s="1"/>
  <c r="D24" i="14" s="1" a="1"/>
  <c r="D24" i="14" s="1"/>
  <c r="D30" i="14" s="1" a="1"/>
  <c r="D30" i="14" s="1"/>
  <c r="D23" i="14" a="1"/>
  <c r="D23" i="14" s="1"/>
  <c r="D29" i="14" s="1" a="1"/>
  <c r="D29" i="14" s="1"/>
  <c r="F17" i="14" a="1"/>
  <c r="F17" i="14" s="1"/>
  <c r="D26" i="14" a="1"/>
  <c r="D26" i="14" s="1"/>
  <c r="D32" i="14" s="1" a="1"/>
  <c r="D32" i="14" s="1"/>
  <c r="F26" i="14" a="1"/>
  <c r="F26" i="14" s="1"/>
  <c r="F27" i="14" a="1"/>
  <c r="F27" i="14" s="1"/>
  <c r="F16" i="14" a="1"/>
  <c r="F16" i="14" s="1"/>
  <c r="F22" i="14" s="1" a="1"/>
  <c r="F22" i="14" s="1"/>
  <c r="C62" i="14"/>
  <c r="N71" i="14"/>
  <c r="L72" i="14"/>
  <c r="J72" i="14"/>
  <c r="G62" i="14"/>
  <c r="E62" i="14"/>
  <c r="B40" i="14" l="1" a="1"/>
  <c r="B40" i="14" s="1"/>
  <c r="F25" i="14" a="1"/>
  <c r="F25" i="14" s="1"/>
  <c r="F24" i="14" a="1"/>
  <c r="F24" i="14" s="1"/>
  <c r="F43" i="14" a="1"/>
  <c r="F43" i="14" s="1"/>
  <c r="F45" i="14" a="1"/>
  <c r="F45" i="14" s="1"/>
  <c r="F46" i="14" s="1" a="1"/>
  <c r="F46" i="14" s="1"/>
  <c r="F42" i="14" l="1" a="1"/>
  <c r="F42" i="14" s="1"/>
  <c r="D40" i="14" a="1"/>
  <c r="D40" i="14" s="1"/>
  <c r="B41" i="14" l="1" a="1"/>
  <c r="B41" i="14" s="1"/>
  <c r="D41" i="14" s="1" a="1"/>
  <c r="D41" i="14" s="1"/>
  <c r="D42" i="14" l="1" a="1"/>
  <c r="D42" i="14" s="1"/>
  <c r="D43" i="14" l="1" a="1"/>
  <c r="D43" i="14" s="1"/>
  <c r="D44" i="14" s="1" a="1"/>
  <c r="D44" i="14" s="1"/>
  <c r="D45" i="14" s="1" a="1"/>
  <c r="D45" i="14" s="1"/>
  <c r="D46" i="14" s="1" a="1"/>
  <c r="D46" i="14" s="1"/>
  <c r="D62" i="14" l="1"/>
  <c r="D64" i="14" s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F319CB70-7C6C-482F-8C5A-A24D32B9ECB6}" keepAlive="1" name="Запрос — Таблица1" description="Соединение с запросом &quot;Таблица1&quot; в книге." type="5" refreshedVersion="8" background="1">
    <dbPr connection="Provider=Microsoft.Mashup.OleDb.1;Data Source=$Workbook$;Location=Таблица1;Extended Properties=&quot;&quot;" command="SELECT * FROM [Таблица1]"/>
  </connection>
</connections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<sst xmlns="http://schemas.openxmlformats.org/spreadsheetml/2006/main" count="667" uniqueCount="334">
  <si>
    <t>Дата</t>
  </si>
  <si>
    <t xml:space="preserve">КВИТАНЦИЯ </t>
  </si>
  <si>
    <t>количество принятых</t>
  </si>
  <si>
    <t>количество выданных</t>
  </si>
  <si>
    <t>В работе</t>
  </si>
  <si>
    <t>УВЕЛ ИЗД</t>
  </si>
  <si>
    <t>количество заклейменных</t>
  </si>
  <si>
    <t>К выдаче</t>
  </si>
  <si>
    <t>изменение в шт.</t>
  </si>
  <si>
    <t>0113/22/092081</t>
  </si>
  <si>
    <t>0113/22/093382</t>
  </si>
  <si>
    <t>0113/22/093410</t>
  </si>
  <si>
    <t>0113/22/093572</t>
  </si>
  <si>
    <t>0113/22/093579</t>
  </si>
  <si>
    <t>0113/22/093622</t>
  </si>
  <si>
    <t>0113/22/093638</t>
  </si>
  <si>
    <t>0113/22/093643</t>
  </si>
  <si>
    <t>0113/22/093644</t>
  </si>
  <si>
    <t>0113/22/093645</t>
  </si>
  <si>
    <t>0113/22/093646</t>
  </si>
  <si>
    <t>ООО</t>
  </si>
  <si>
    <t>ЧАСОВОЙ</t>
  </si>
  <si>
    <t>0113/22/093890</t>
  </si>
  <si>
    <t>0113/22/093892</t>
  </si>
  <si>
    <t>ЮВЕЛИРКОНТРАКТ</t>
  </si>
  <si>
    <t>0113/22/093897</t>
  </si>
  <si>
    <t>0113/22/093918</t>
  </si>
  <si>
    <t>0113/22/093922</t>
  </si>
  <si>
    <t>0113/22/093924</t>
  </si>
  <si>
    <t>0113/22/093931</t>
  </si>
  <si>
    <t>0113/22/093937</t>
  </si>
  <si>
    <t>0113/22/093938</t>
  </si>
  <si>
    <t>0113/22/093947</t>
  </si>
  <si>
    <t>0113/22/093958</t>
  </si>
  <si>
    <t>0113/22/093975</t>
  </si>
  <si>
    <t>0113/22/093976</t>
  </si>
  <si>
    <t>0113/22/093977</t>
  </si>
  <si>
    <t>0113/22/093978</t>
  </si>
  <si>
    <t>0113/22/093980</t>
  </si>
  <si>
    <t>ИП</t>
  </si>
  <si>
    <t>Ярмишко С А</t>
  </si>
  <si>
    <t>0113/22/094115</t>
  </si>
  <si>
    <t>0113/22/094132</t>
  </si>
  <si>
    <t>Астапцев С В</t>
  </si>
  <si>
    <t>0113/22/094133</t>
  </si>
  <si>
    <t>Антонов А И</t>
  </si>
  <si>
    <t>0113/22/094135</t>
  </si>
  <si>
    <t>0113/22/094397</t>
  </si>
  <si>
    <t>АО</t>
  </si>
  <si>
    <t>МЮЗ</t>
  </si>
  <si>
    <t>0113/22/095752</t>
  </si>
  <si>
    <t>0113/22/095803</t>
  </si>
  <si>
    <t>0113/22/095859</t>
  </si>
  <si>
    <t>0113/22/095918</t>
  </si>
  <si>
    <t>БИСМАРК</t>
  </si>
  <si>
    <t>0113/22/096029</t>
  </si>
  <si>
    <t>ЭКСЕЛЛЕНТ</t>
  </si>
  <si>
    <t>0113/22/096128</t>
  </si>
  <si>
    <t>СПЕКТР</t>
  </si>
  <si>
    <t>0113/22/096291</t>
  </si>
  <si>
    <t>0113/22/096292</t>
  </si>
  <si>
    <t>0113/22/096295</t>
  </si>
  <si>
    <t>Ч/Л</t>
  </si>
  <si>
    <t>КОЖЕКИНА Е А</t>
  </si>
  <si>
    <t>0113/22/096354</t>
  </si>
  <si>
    <t>МИГ.РУ</t>
  </si>
  <si>
    <t>0113/22/093244</t>
  </si>
  <si>
    <t>Власенко С В</t>
  </si>
  <si>
    <t>0113/22/093905</t>
  </si>
  <si>
    <t>0113/22/093972</t>
  </si>
  <si>
    <t>Дубинин Л С</t>
  </si>
  <si>
    <t>0113/22/094167</t>
  </si>
  <si>
    <t>Булюк В А</t>
  </si>
  <si>
    <t>0113/22/094224</t>
  </si>
  <si>
    <t>0113/22/095861</t>
  </si>
  <si>
    <t>0113/22/095891</t>
  </si>
  <si>
    <t>0113/22/095910</t>
  </si>
  <si>
    <t>Пономарева Е Н</t>
  </si>
  <si>
    <t>0113/22/096200</t>
  </si>
  <si>
    <t>0113/22/096357</t>
  </si>
  <si>
    <t>ЮД ЭСТЕТ</t>
  </si>
  <si>
    <t>0113/22/093775</t>
  </si>
  <si>
    <t>ТС ИВМА</t>
  </si>
  <si>
    <t>0113/22/093870</t>
  </si>
  <si>
    <t>АРИС</t>
  </si>
  <si>
    <t>0113/22/094023</t>
  </si>
  <si>
    <t>ЭНКЕЙ ДЖЕВЕЛ</t>
  </si>
  <si>
    <t>0113/22/094190</t>
  </si>
  <si>
    <t>0113/22/094168</t>
  </si>
  <si>
    <t>Смирнова О В</t>
  </si>
  <si>
    <t>0113/22/094171</t>
  </si>
  <si>
    <t>ЧАРТУ</t>
  </si>
  <si>
    <t>0113/22/095824</t>
  </si>
  <si>
    <t>ТД ТВЕРЬ-ЮВЕЛИР</t>
  </si>
  <si>
    <t>0113/22/093584</t>
  </si>
  <si>
    <t>ФПК ФЕНИКС</t>
  </si>
  <si>
    <t>0113/22/092574</t>
  </si>
  <si>
    <t>0113/22/092659</t>
  </si>
  <si>
    <t>0113/22/092675</t>
  </si>
  <si>
    <t>0113/22/092720</t>
  </si>
  <si>
    <t>0113/22/092738</t>
  </si>
  <si>
    <t>0113/22/092763</t>
  </si>
  <si>
    <t>0113/22/092780</t>
  </si>
  <si>
    <t>0113/22/092797</t>
  </si>
  <si>
    <t>0113/22/092808</t>
  </si>
  <si>
    <t>ЮС ЭПЛ ДАЙМОНД</t>
  </si>
  <si>
    <t>0113/22/093185</t>
  </si>
  <si>
    <t>МЭЮЗ ЮВЕЛИРПРОМ</t>
  </si>
  <si>
    <t>0113/22/093746</t>
  </si>
  <si>
    <t>0113/22/093776</t>
  </si>
  <si>
    <t>0113/22/093925</t>
  </si>
  <si>
    <t>0113/22/093936</t>
  </si>
  <si>
    <t>0113/22/093952</t>
  </si>
  <si>
    <t>0113/22/094024</t>
  </si>
  <si>
    <t>0113/22/094025</t>
  </si>
  <si>
    <t>0113/22/094026</t>
  </si>
  <si>
    <t>0113/22/094046</t>
  </si>
  <si>
    <t>ЮЗ СААВ</t>
  </si>
  <si>
    <t>0113/22/094484</t>
  </si>
  <si>
    <t>КАБРИ</t>
  </si>
  <si>
    <t>0113/22/094568</t>
  </si>
  <si>
    <t>ПАГРИ</t>
  </si>
  <si>
    <t>0113/22/094573</t>
  </si>
  <si>
    <t>ИНТЕР-ЧАС</t>
  </si>
  <si>
    <t>0113/22/094598</t>
  </si>
  <si>
    <t>АВ-МЕТАЛЛ</t>
  </si>
  <si>
    <t>0113/22/094617</t>
  </si>
  <si>
    <t>0113/22/094676</t>
  </si>
  <si>
    <t>Степин А С</t>
  </si>
  <si>
    <t>0113/22/094680</t>
  </si>
  <si>
    <t>0113/22/094685</t>
  </si>
  <si>
    <t>0113/22/094689</t>
  </si>
  <si>
    <t>КОНДОР</t>
  </si>
  <si>
    <t>0113/22/094703</t>
  </si>
  <si>
    <t>0113/22/094710</t>
  </si>
  <si>
    <t>0113/22/094723</t>
  </si>
  <si>
    <t>ЭДЕМ</t>
  </si>
  <si>
    <t>0113/22/094782</t>
  </si>
  <si>
    <t>Абрамова Д А</t>
  </si>
  <si>
    <t>0113/22/094828</t>
  </si>
  <si>
    <t>0113/22/094829</t>
  </si>
  <si>
    <t>АРТДЕКО</t>
  </si>
  <si>
    <t>0113/22/094599</t>
  </si>
  <si>
    <t>0113/22/094672</t>
  </si>
  <si>
    <t>0113/22/094715</t>
  </si>
  <si>
    <t>0113/22/094830</t>
  </si>
  <si>
    <t>0113/22/094831</t>
  </si>
  <si>
    <t>0113/22/094832</t>
  </si>
  <si>
    <t>0113/22/094833</t>
  </si>
  <si>
    <t>0113/22/095141</t>
  </si>
  <si>
    <t>0113/22/095162</t>
  </si>
  <si>
    <t>0113/22/095169</t>
  </si>
  <si>
    <t>0113/22/095190</t>
  </si>
  <si>
    <t>МЮЗ ЯКУТСКИЕ БРИЛЛИАНТЫ</t>
  </si>
  <si>
    <t>0113/22/095200</t>
  </si>
  <si>
    <t>0113/22/095247</t>
  </si>
  <si>
    <t>0113/22/095288</t>
  </si>
  <si>
    <t>0113/22/095300</t>
  </si>
  <si>
    <t>0113/22/095330</t>
  </si>
  <si>
    <t>0113/22/095331</t>
  </si>
  <si>
    <t>0113/22/095351</t>
  </si>
  <si>
    <t>0113/22/095367</t>
  </si>
  <si>
    <t>0113/22/095368</t>
  </si>
  <si>
    <t>0113/22/095369</t>
  </si>
  <si>
    <t>ГЛОРИЯ</t>
  </si>
  <si>
    <t>0113/22/095409</t>
  </si>
  <si>
    <t>0113/22/095412</t>
  </si>
  <si>
    <t>0113/22/095415</t>
  </si>
  <si>
    <t>ВЕСТА+</t>
  </si>
  <si>
    <t>0113/22/095419</t>
  </si>
  <si>
    <t>Пономарев И Е</t>
  </si>
  <si>
    <t>0113/22/095423</t>
  </si>
  <si>
    <t>0113/22/095428</t>
  </si>
  <si>
    <t>0113/22/095442</t>
  </si>
  <si>
    <t>0113/22/095443</t>
  </si>
  <si>
    <t>0113/22/095450</t>
  </si>
  <si>
    <t>0113/22/095455</t>
  </si>
  <si>
    <t>0113/22/095458</t>
  </si>
  <si>
    <t>0113/22/095467</t>
  </si>
  <si>
    <t>0113/22/095472</t>
  </si>
  <si>
    <t>0113/22/095480</t>
  </si>
  <si>
    <t>0113/22/095487</t>
  </si>
  <si>
    <t>0113/22/095488</t>
  </si>
  <si>
    <t>0113/22/095489</t>
  </si>
  <si>
    <t>ЗОЛОТОЙ КОМПАС М</t>
  </si>
  <si>
    <t>0113/22/095491</t>
  </si>
  <si>
    <t>РЮК №1</t>
  </si>
  <si>
    <t>0113/22/095507</t>
  </si>
  <si>
    <t>0113/22/095510</t>
  </si>
  <si>
    <t>0113/22/095514</t>
  </si>
  <si>
    <t>РОДИС-М</t>
  </si>
  <si>
    <t>0113/22/095530</t>
  </si>
  <si>
    <t>0113/22/095531</t>
  </si>
  <si>
    <t>ФЕНИКС</t>
  </si>
  <si>
    <t>0113/22/095559</t>
  </si>
  <si>
    <t>0113/22/095561</t>
  </si>
  <si>
    <t>НО_НЭЙМ</t>
  </si>
  <si>
    <t>0113/22/095566</t>
  </si>
  <si>
    <t>ГОРОД РИТЕЙЛА</t>
  </si>
  <si>
    <t>0113/22/095567</t>
  </si>
  <si>
    <t>0113/22/095574</t>
  </si>
  <si>
    <t>Чистяков Н В</t>
  </si>
  <si>
    <t>0113/22/095575</t>
  </si>
  <si>
    <t>Бородина Т В</t>
  </si>
  <si>
    <t>0113/22/095592</t>
  </si>
  <si>
    <t>Лозовая О С</t>
  </si>
  <si>
    <t>0113/22/095598</t>
  </si>
  <si>
    <t>0113/22/095599</t>
  </si>
  <si>
    <t>НАСЛЕДИЕ</t>
  </si>
  <si>
    <t>0113/22/095607</t>
  </si>
  <si>
    <t>ДИЖОН</t>
  </si>
  <si>
    <t>0113/22/095679</t>
  </si>
  <si>
    <t>ХПП СОФРИНО РПЦ</t>
  </si>
  <si>
    <t>0113/22/095285</t>
  </si>
  <si>
    <t>0113/22/095297</t>
  </si>
  <si>
    <t>0113/22/095311</t>
  </si>
  <si>
    <t>0113/22/095334</t>
  </si>
  <si>
    <t>0113/22/095341</t>
  </si>
  <si>
    <t>Туликов В Р</t>
  </si>
  <si>
    <t>0113/22/095934</t>
  </si>
  <si>
    <t>0113/22/095953</t>
  </si>
  <si>
    <t>Лысов И М</t>
  </si>
  <si>
    <t>0113/22/095711</t>
  </si>
  <si>
    <t>0113/22/095713</t>
  </si>
  <si>
    <t>Фесенко С Г</t>
  </si>
  <si>
    <t>0113/22/096044</t>
  </si>
  <si>
    <t>0113/22/096093</t>
  </si>
  <si>
    <t>0113/22/095825</t>
  </si>
  <si>
    <t>СЦЗ</t>
  </si>
  <si>
    <t>0113/22/095978</t>
  </si>
  <si>
    <t>0113/22/095981</t>
  </si>
  <si>
    <t>0113/22/095982</t>
  </si>
  <si>
    <t>0113/22/095983</t>
  </si>
  <si>
    <t>ТРИ О ПРОФИТ</t>
  </si>
  <si>
    <t>0113/22/095875</t>
  </si>
  <si>
    <t>0113/22/095876</t>
  </si>
  <si>
    <t>0113/22/096201</t>
  </si>
  <si>
    <t>0113/22/096132</t>
  </si>
  <si>
    <t>ЮВИК</t>
  </si>
  <si>
    <t>0113/22/096096</t>
  </si>
  <si>
    <t>СОФИЙСКАЯ НАБЕРЕЖНАЯ</t>
  </si>
  <si>
    <t>0113/22/095987</t>
  </si>
  <si>
    <t>0113/22/096002</t>
  </si>
  <si>
    <t>Матвеев Е И</t>
  </si>
  <si>
    <t>0113/22/095771</t>
  </si>
  <si>
    <t>0113/22/095772</t>
  </si>
  <si>
    <t>МАЗУРОВА А В</t>
  </si>
  <si>
    <t>0113/22/096467</t>
  </si>
  <si>
    <t>КАРПОВА Т В</t>
  </si>
  <si>
    <t>0113/22/096244</t>
  </si>
  <si>
    <t>ТЕДЖЕТОВ В А</t>
  </si>
  <si>
    <t>0113/22/096247</t>
  </si>
  <si>
    <t>ШИГАБУТДИНОВА Д И</t>
  </si>
  <si>
    <t>0113/22/096260</t>
  </si>
  <si>
    <t>ВОРОБЬЕВ А В</t>
  </si>
  <si>
    <t>0113/22/096261</t>
  </si>
  <si>
    <t>КОРОТЫЧ А В</t>
  </si>
  <si>
    <t>0113/22/096264</t>
  </si>
  <si>
    <t>СКОМОРОХОВ С Ю</t>
  </si>
  <si>
    <t>0113/22/096271</t>
  </si>
  <si>
    <t>МОРОЗОВА С В</t>
  </si>
  <si>
    <t>0113/22/096273</t>
  </si>
  <si>
    <t>ОВАНЕСОВА С А</t>
  </si>
  <si>
    <t>0113/22/096283</t>
  </si>
  <si>
    <t>ВОЛОТОВА Ю А</t>
  </si>
  <si>
    <t>0113/22/096284</t>
  </si>
  <si>
    <t>ШЕННОН А А</t>
  </si>
  <si>
    <t>0113/22/096296</t>
  </si>
  <si>
    <t>ПЕСТЕРЕВА Е В</t>
  </si>
  <si>
    <t>0113/22/096297</t>
  </si>
  <si>
    <t>КОНДРАШОВА М В</t>
  </si>
  <si>
    <t>0113/22/096307</t>
  </si>
  <si>
    <t>ЗЕМЛЯКОВ С И</t>
  </si>
  <si>
    <t>0113/22/096312</t>
  </si>
  <si>
    <t>АСТАХОВ А В</t>
  </si>
  <si>
    <t>0113/22/096319</t>
  </si>
  <si>
    <t>ЦВЕТКОВ С В</t>
  </si>
  <si>
    <t>0113/22/096320</t>
  </si>
  <si>
    <t>ТОМОЯН К Р</t>
  </si>
  <si>
    <t>0113/22/096335</t>
  </si>
  <si>
    <t>МАТЮХИН М А</t>
  </si>
  <si>
    <t>0113/22/096329</t>
  </si>
  <si>
    <t>МАКАРОВА О В</t>
  </si>
  <si>
    <t>0113/22/096343</t>
  </si>
  <si>
    <t>ПЯТАКОВА Л В</t>
  </si>
  <si>
    <t>0113/22/096344</t>
  </si>
  <si>
    <t>КУЛИКОВ А А</t>
  </si>
  <si>
    <t>0113/22/096353</t>
  </si>
  <si>
    <t>АНТОШИН Д В</t>
  </si>
  <si>
    <t>0113/22/096360</t>
  </si>
  <si>
    <t>КОВАЛЕВСКАЯ А С</t>
  </si>
  <si>
    <t>0113/22/096361</t>
  </si>
  <si>
    <t>ОВЧАРЕНКО А С</t>
  </si>
  <si>
    <t>0113/22/096364</t>
  </si>
  <si>
    <t>НИКИТИНА Е А</t>
  </si>
  <si>
    <t>0113/22/096368</t>
  </si>
  <si>
    <t>НИКУЛИН С М</t>
  </si>
  <si>
    <t>0113/22/096371</t>
  </si>
  <si>
    <t>ШУЛЬЖЕНКО А Н</t>
  </si>
  <si>
    <t>0113/22/096375</t>
  </si>
  <si>
    <t>ФАЛДЖЯН Г</t>
  </si>
  <si>
    <t>0113/22/096379</t>
  </si>
  <si>
    <t>ТЕБЕНКО К Ю</t>
  </si>
  <si>
    <t>0113/22/096381</t>
  </si>
  <si>
    <t>ШМАРОВОЗ Н Н</t>
  </si>
  <si>
    <t>0113/22/096385</t>
  </si>
  <si>
    <t>МЕЛЬНИК М А</t>
  </si>
  <si>
    <t>0113/22/096388</t>
  </si>
  <si>
    <t>МАХМЕТОВА Е О</t>
  </si>
  <si>
    <t>0113/22/096416</t>
  </si>
  <si>
    <t>СЕЛИХОВ М А</t>
  </si>
  <si>
    <t>0113/22/096426</t>
  </si>
  <si>
    <t>АБОЕВ С А</t>
  </si>
  <si>
    <t>0113/22/096442</t>
  </si>
  <si>
    <t>принято</t>
  </si>
  <si>
    <t>выдано</t>
  </si>
  <si>
    <t>ноябрь</t>
  </si>
  <si>
    <t>Названия строк</t>
  </si>
  <si>
    <t>В ожидании работы</t>
  </si>
  <si>
    <t>0113/22/093777</t>
  </si>
  <si>
    <t>0113/22/093778</t>
  </si>
  <si>
    <t>0113/22/093779</t>
  </si>
  <si>
    <t>0113/22/093780</t>
  </si>
  <si>
    <t>0113/22/093781</t>
  </si>
  <si>
    <t>0113/22/093782</t>
  </si>
  <si>
    <t>_количество принятых</t>
  </si>
  <si>
    <t>_В ожидании работы</t>
  </si>
  <si>
    <t>_В работе осталось</t>
  </si>
  <si>
    <t>_количество заклейменных</t>
  </si>
  <si>
    <t>_УВЕЛ ИЗД</t>
  </si>
  <si>
    <t>_количество выданных</t>
  </si>
  <si>
    <t>_Готовые к выдаче на складе</t>
  </si>
  <si>
    <t>В работе осталось на конец дня</t>
  </si>
  <si>
    <t>Готовые к выдаче, на складе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</si>
</sst>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d/m;@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color theme="0" tint="-0.34998626667073579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theme="1"/>
      </left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indexed="64"/>
      </right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54">
    <xf numFmtId="0" fontId="0" fillId="0" borderId="0" xfId="0"/>
    <xf numFmtId="14" fontId="0" fillId="0" borderId="0" xfId="0" applyNumberFormat="1" applyAlignment="1">
      <alignment horizontal="left"/>
    </xf>
    <xf numFmtId="0" fontId="0" fillId="0" borderId="0" xfId="0" pivotButton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NumberFormat="1"/>
    <xf numFmtId="0" fontId="0" fillId="2" borderId="0" xfId="0" applyNumberFormat="1" applyFill="1"/>
    <xf numFmtId="0" fontId="2" fillId="0" borderId="3" xfId="0" applyFont="1" applyFill="1" applyBorder="1" applyAlignment="1">
      <alignment horizontal="center" vertical="center" wrapText="1"/>
    </xf>
    <xf numFmtId="0" fontId="2" fillId="0" borderId="0" xfId="0" applyFont="1" applyFill="1"/>
    <xf numFmtId="1" fontId="2" fillId="0" borderId="3" xfId="0" applyNumberFormat="1" applyFont="1" applyFill="1" applyBorder="1" applyAlignment="1">
      <alignment horizontal="center" vertical="center" wrapText="1"/>
    </xf>
    <xf numFmtId="1" fontId="2" fillId="0" borderId="4" xfId="0" applyNumberFormat="1" applyFont="1" applyFill="1" applyBorder="1" applyAlignment="1">
      <alignment horizontal="center" vertical="center" wrapText="1"/>
    </xf>
    <xf numFmtId="1" fontId="2" fillId="0" borderId="0" xfId="0" applyNumberFormat="1" applyFont="1" applyFill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center"/>
    </xf>
    <xf numFmtId="0" fontId="4" fillId="0" borderId="0" xfId="0" applyFont="1" applyFill="1"/>
    <xf numFmtId="0" fontId="2" fillId="0" borderId="1" xfId="0" applyFont="1" applyFill="1" applyBorder="1" applyAlignment="1">
      <alignment horizontal="center"/>
    </xf>
    <xf numFmtId="14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9" fontId="2" fillId="0" borderId="0" xfId="0" applyNumberFormat="1" applyFont="1" applyFill="1"/>
    <xf numFmtId="0" fontId="2" fillId="0" borderId="2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1" xfId="0" applyFont="1" applyFill="1" applyBorder="1"/>
    <xf numFmtId="14" fontId="2" fillId="0" borderId="6" xfId="0" applyNumberFormat="1" applyFont="1" applyFill="1" applyBorder="1" applyAlignment="1">
      <alignment horizontal="center" vertical="center" wrapText="1"/>
    </xf>
    <xf numFmtId="1" fontId="2" fillId="0" borderId="0" xfId="0" applyNumberFormat="1" applyFont="1" applyFill="1" applyAlignment="1">
      <alignment horizontal="center" vertical="center"/>
    </xf>
    <xf numFmtId="14" fontId="2" fillId="0" borderId="8" xfId="0" applyNumberFormat="1" applyFont="1" applyFill="1" applyBorder="1" applyAlignment="1">
      <alignment horizontal="center" vertical="center" wrapText="1"/>
    </xf>
    <xf numFmtId="14" fontId="2" fillId="0" borderId="9" xfId="0" applyNumberFormat="1" applyFont="1" applyFill="1" applyBorder="1" applyAlignment="1">
      <alignment horizontal="center" vertical="center" wrapText="1"/>
    </xf>
    <xf numFmtId="14" fontId="2" fillId="0" borderId="7" xfId="0" applyNumberFormat="1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/>
    </xf>
    <xf numFmtId="14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/>
    </xf>
    <xf numFmtId="14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/>
    </xf>
    <xf numFmtId="0" fontId="2" fillId="0" borderId="10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/>
    </xf>
    <xf numFmtId="14" fontId="2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0" fontId="3" fillId="0" borderId="7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14" fontId="2" fillId="0" borderId="0" xfId="0" applyNumberFormat="1" applyFont="1" applyFill="1" applyAlignment="1">
      <alignment horizontal="center" vertical="center"/>
    </xf>
    <xf numFmtId="164" fontId="2" fillId="0" borderId="1" xfId="0" applyNumberFormat="1" applyFont="1" applyFill="1" applyBorder="1" applyAlignment="1">
      <alignment vertical="center"/>
    </xf>
    <xf numFmtId="165" fontId="2" fillId="0" borderId="1" xfId="0" applyNumberFormat="1" applyFont="1" applyFill="1" applyBorder="1" applyAlignment="1">
      <alignment horizontal="center" vertical="center"/>
    </xf>
    <xf numFmtId="2" fontId="2" fillId="0" borderId="1" xfId="0" applyNumberFormat="1" applyFont="1" applyFill="1" applyBorder="1" applyAlignment="1">
      <alignment vertical="center"/>
    </xf>
    <xf numFmtId="0" fontId="2" fillId="0" borderId="1" xfId="0" applyFont="1" applyFill="1" applyBorder="1" applyAlignment="1">
      <alignment horizontal="left" vertical="center"/>
    </xf>
    <xf numFmtId="1" fontId="2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</cellXfs>
  <cellStyles count="3">
    <cellStyle name="Обычный" xfId="0" builtinId="0"/>
    <cellStyle name="Обычный 12" xfId="1" xr:uid="{00000000-0005-0000-0000-000001000000}"/>
    <cellStyle name="Обычный 2" xfId="2" xr:uid="{00000000-0005-0000-0000-000002000000}"/>
  </cellStyles>
  <dxfs count="25">
    <dxf>
      <font>
        <strike val="0"/>
        <outline val="0"/>
        <shadow val="0"/>
        <u val="none"/>
        <vertAlign val="baseline"/>
        <sz val="11"/>
        <color auto="1"/>
        <name val="Calibri"/>
        <family val="2"/>
        <charset val="204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04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04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 tint="-0.34998626667073579"/>
        <name val="Calibri"/>
        <family val="2"/>
        <charset val="204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04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04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 tint="-0.34998626667073579"/>
        <name val="Calibri"/>
        <family val="2"/>
        <charset val="204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04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 tint="-0.34998626667073579"/>
        <name val="Calibri"/>
        <family val="2"/>
        <charset val="204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04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04"/>
        <scheme val="minor"/>
      </font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charset val="204"/>
        <scheme val="minor"/>
      </font>
      <numFmt numFmtId="19" formatCode="dd/mm/yyyy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vertical="center"/>
    </dxf>
    <dxf>
      <fill>
        <patternFill patternType="solid">
          <bgColor rgb="FFFFC00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C000"/>
        </patternFill>
      </fill>
    </dxf>
    <dxf>
      <alignment vertical="center"/>
    </dxf>
    <dxf>
      <alignment vertical="center"/>
    </dxf>
    <dxf>
      <alignment horizontal="center"/>
    </dxf>
    <dxf>
      <alignment horizontal="center"/>
    </dxf>
    <dxf>
      <alignment wrapText="1"/>
    </dxf>
    <dxf>
      <alignment wrapText="1"/>
    </dxf>
    <dxf>
      <border outline="0">
        <bottom style="thin">
          <color indexed="64"/>
        </bottom>
      </border>
    </dxf>
  </dxfs>
  <tableStyles count="0" defaultTableStyle="TableStyleMedium9" defaultPivotStyle="PivotStyleLight16"/>
  <colors>
    <mruColors>
      <color rgb="FF006600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pivotCacheDefinition" Target="pivotCache/pivotCacheDefinition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10" Type="http://schemas.openxmlformats.org/officeDocument/2006/relationships/customXml" Target="../customXml/item1.xml"/><Relationship Id="rId4" Type="http://schemas.openxmlformats.org/officeDocument/2006/relationships/theme" Target="theme/theme1.xml"/><Relationship Id="rId9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Горовцов Антон" refreshedDate="44876.670448032404" backgroundQuery="1" createdVersion="8" refreshedVersion="8" minRefreshableVersion="3" recordCount="47" xr:uid="{4E7079FA-D851-4B03-A5A6-C088097F362A}">
  <cacheSource type="external" connectionId="1"/>
  <cacheFields count="10">
    <cacheField name="Дата" numFmtId="0">
      <sharedItems containsNonDate="0" containsDate="1" containsString="0" containsBlank="1" minDate="2022-11-01T00:00:00" maxDate="2022-11-07T00:00:00" count="7">
        <m/>
        <d v="2022-11-01T00:00:00"/>
        <d v="2022-11-02T00:00:00"/>
        <d v="2022-11-03T00:00:00"/>
        <d v="2022-11-04T00:00:00"/>
        <d v="2022-11-05T00:00:00"/>
        <d v="2022-11-06T00:00:00"/>
      </sharedItems>
    </cacheField>
    <cacheField name="КВИТАНЦИЯ " numFmtId="0">
      <sharedItems containsBlank="1" count="20">
        <m/>
        <s v="0113/22/092081"/>
        <s v="0113/22/093382"/>
        <s v="0113/22/093410"/>
        <s v="0113/22/093572"/>
        <s v="0113/22/093579"/>
        <s v="0113/22/093622"/>
        <s v="0113/22/093638"/>
        <s v="0113/22/093643"/>
        <s v="0113/22/093644"/>
        <s v="0113/22/093645"/>
        <s v="0113/22/093646"/>
        <s v="0113/22/093777"/>
        <s v="0113/22/093778"/>
        <s v="0113/22/093779"/>
        <s v="0113/22/093780"/>
        <s v="0113/22/093781"/>
        <s v="0113/22/093782"/>
        <s v="0113/22/093999"/>
        <s v="0113/22/093998"/>
      </sharedItems>
    </cacheField>
    <cacheField name="количество принятых" numFmtId="0">
      <sharedItems containsString="0" containsBlank="1" containsNumber="1" containsInteger="1" minValue="0" maxValue="10569" count="21">
        <m/>
        <n v="20"/>
        <n v="4"/>
        <n v="156"/>
        <n v="424"/>
        <n v="249"/>
        <n v="234"/>
        <n v="258"/>
        <n v="87"/>
        <n v="104"/>
        <n v="221"/>
        <n v="59"/>
        <n v="0"/>
        <n v="12"/>
        <n v="33"/>
        <n v="66"/>
        <n v="55"/>
        <n v="896"/>
        <n v="10569"/>
        <n v="77"/>
        <n v="36"/>
      </sharedItems>
    </cacheField>
    <cacheField name="В ожидании работы" numFmtId="0">
      <sharedItems containsString="0" containsBlank="1" containsNumber="1" containsInteger="1" minValue="0" maxValue="10569" count="13">
        <m/>
        <n v="0"/>
        <n v="424"/>
        <n v="234"/>
        <n v="258"/>
        <n v="87"/>
        <n v="104"/>
        <n v="221"/>
        <n v="59"/>
        <n v="896"/>
        <n v="10569"/>
        <n v="77"/>
        <n v="36"/>
      </sharedItems>
    </cacheField>
    <cacheField name="количество выданных" numFmtId="0">
      <sharedItems containsString="0" containsBlank="1" containsNumber="1" containsInteger="1" minValue="0" maxValue="424" count="16">
        <m/>
        <n v="20"/>
        <n v="4"/>
        <n v="156"/>
        <n v="0"/>
        <n v="424"/>
        <n v="250"/>
        <n v="234"/>
        <n v="258"/>
        <n v="87"/>
        <n v="104"/>
        <n v="221"/>
        <n v="59"/>
        <n v="13"/>
        <n v="33"/>
        <n v="55"/>
      </sharedItems>
    </cacheField>
    <cacheField name="В работе осталось" numFmtId="0">
      <sharedItems containsString="0" containsBlank="1" containsNumber="1" containsInteger="1" minValue="0" maxValue="10000" count="6">
        <m/>
        <n v="0"/>
        <n v="100"/>
        <n v="36"/>
        <n v="50"/>
        <n v="10000"/>
      </sharedItems>
    </cacheField>
    <cacheField name="УВЕЛ ИЗД" numFmtId="0">
      <sharedItems containsString="0" containsBlank="1" containsNumber="1" containsInteger="1" minValue="0" maxValue="3" count="4">
        <m/>
        <n v="0"/>
        <n v="1"/>
        <n v="3"/>
      </sharedItems>
    </cacheField>
    <cacheField name="количество заклейменных" numFmtId="0">
      <sharedItems containsString="0" containsBlank="1" containsNumber="1" containsInteger="1" minValue="0" maxValue="569" count="21">
        <m/>
        <n v="20"/>
        <n v="4"/>
        <n v="156"/>
        <n v="0"/>
        <n v="249"/>
        <n v="424"/>
        <n v="134"/>
        <n v="258"/>
        <n v="100"/>
        <n v="87"/>
        <n v="104"/>
        <n v="221"/>
        <n v="59"/>
        <n v="12"/>
        <n v="33"/>
        <n v="30"/>
        <n v="5"/>
        <n v="36"/>
        <n v="50"/>
        <n v="569"/>
      </sharedItems>
    </cacheField>
    <cacheField name="Готовые к выдаче на складе" numFmtId="0">
      <sharedItems containsString="0" containsBlank="1" containsNumber="1" containsInteger="1" minValue="5" maxValue="572" count="13">
        <m/>
        <n v="250"/>
        <n v="134"/>
        <n v="258"/>
        <n v="234"/>
        <n v="87"/>
        <n v="104"/>
        <n v="221"/>
        <n v="59"/>
        <n v="30"/>
        <n v="5"/>
        <n v="66"/>
        <n v="572"/>
      </sharedItems>
    </cacheField>
    <cacheField name="К выдаче" numFmtId="0">
      <sharedItems containsString="0" containsBlank="1" containsNumber="1" containsInteger="1" minValue="0" maxValue="258" count="9">
        <m/>
        <n v="0"/>
        <n v="250"/>
        <n v="258"/>
        <n v="234"/>
        <n v="87"/>
        <n v="104"/>
        <n v="221"/>
        <n v="59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7">
  <r>
    <x v="0"/>
    <x v="0"/>
    <x v="0"/>
    <x v="0"/>
    <x v="0"/>
    <x v="0"/>
    <x v="0"/>
    <x v="0"/>
    <x v="0"/>
    <x v="0"/>
  </r>
  <r>
    <x v="1"/>
    <x v="1"/>
    <x v="1"/>
    <x v="1"/>
    <x v="1"/>
    <x v="1"/>
    <x v="1"/>
    <x v="1"/>
    <x v="0"/>
    <x v="1"/>
  </r>
  <r>
    <x v="1"/>
    <x v="2"/>
    <x v="2"/>
    <x v="1"/>
    <x v="2"/>
    <x v="1"/>
    <x v="1"/>
    <x v="2"/>
    <x v="0"/>
    <x v="1"/>
  </r>
  <r>
    <x v="1"/>
    <x v="3"/>
    <x v="3"/>
    <x v="1"/>
    <x v="3"/>
    <x v="1"/>
    <x v="1"/>
    <x v="3"/>
    <x v="0"/>
    <x v="1"/>
  </r>
  <r>
    <x v="1"/>
    <x v="4"/>
    <x v="4"/>
    <x v="2"/>
    <x v="4"/>
    <x v="1"/>
    <x v="1"/>
    <x v="4"/>
    <x v="0"/>
    <x v="1"/>
  </r>
  <r>
    <x v="1"/>
    <x v="5"/>
    <x v="5"/>
    <x v="1"/>
    <x v="4"/>
    <x v="1"/>
    <x v="2"/>
    <x v="5"/>
    <x v="1"/>
    <x v="2"/>
  </r>
  <r>
    <x v="1"/>
    <x v="6"/>
    <x v="6"/>
    <x v="3"/>
    <x v="4"/>
    <x v="1"/>
    <x v="1"/>
    <x v="4"/>
    <x v="0"/>
    <x v="1"/>
  </r>
  <r>
    <x v="1"/>
    <x v="7"/>
    <x v="7"/>
    <x v="4"/>
    <x v="4"/>
    <x v="1"/>
    <x v="1"/>
    <x v="4"/>
    <x v="0"/>
    <x v="1"/>
  </r>
  <r>
    <x v="1"/>
    <x v="8"/>
    <x v="8"/>
    <x v="5"/>
    <x v="4"/>
    <x v="1"/>
    <x v="1"/>
    <x v="4"/>
    <x v="0"/>
    <x v="1"/>
  </r>
  <r>
    <x v="1"/>
    <x v="9"/>
    <x v="9"/>
    <x v="6"/>
    <x v="4"/>
    <x v="1"/>
    <x v="1"/>
    <x v="4"/>
    <x v="0"/>
    <x v="1"/>
  </r>
  <r>
    <x v="1"/>
    <x v="10"/>
    <x v="10"/>
    <x v="7"/>
    <x v="4"/>
    <x v="1"/>
    <x v="1"/>
    <x v="4"/>
    <x v="0"/>
    <x v="1"/>
  </r>
  <r>
    <x v="1"/>
    <x v="11"/>
    <x v="11"/>
    <x v="8"/>
    <x v="4"/>
    <x v="1"/>
    <x v="1"/>
    <x v="4"/>
    <x v="0"/>
    <x v="1"/>
  </r>
  <r>
    <x v="0"/>
    <x v="0"/>
    <x v="0"/>
    <x v="0"/>
    <x v="0"/>
    <x v="0"/>
    <x v="0"/>
    <x v="0"/>
    <x v="0"/>
    <x v="0"/>
  </r>
  <r>
    <x v="2"/>
    <x v="4"/>
    <x v="12"/>
    <x v="0"/>
    <x v="5"/>
    <x v="1"/>
    <x v="1"/>
    <x v="6"/>
    <x v="0"/>
    <x v="1"/>
  </r>
  <r>
    <x v="2"/>
    <x v="5"/>
    <x v="12"/>
    <x v="0"/>
    <x v="6"/>
    <x v="1"/>
    <x v="1"/>
    <x v="4"/>
    <x v="0"/>
    <x v="1"/>
  </r>
  <r>
    <x v="2"/>
    <x v="6"/>
    <x v="12"/>
    <x v="0"/>
    <x v="4"/>
    <x v="2"/>
    <x v="1"/>
    <x v="7"/>
    <x v="2"/>
    <x v="1"/>
  </r>
  <r>
    <x v="2"/>
    <x v="7"/>
    <x v="12"/>
    <x v="0"/>
    <x v="4"/>
    <x v="1"/>
    <x v="1"/>
    <x v="8"/>
    <x v="3"/>
    <x v="3"/>
  </r>
  <r>
    <x v="2"/>
    <x v="8"/>
    <x v="12"/>
    <x v="5"/>
    <x v="4"/>
    <x v="1"/>
    <x v="1"/>
    <x v="4"/>
    <x v="0"/>
    <x v="1"/>
  </r>
  <r>
    <x v="2"/>
    <x v="9"/>
    <x v="12"/>
    <x v="6"/>
    <x v="4"/>
    <x v="1"/>
    <x v="1"/>
    <x v="4"/>
    <x v="0"/>
    <x v="1"/>
  </r>
  <r>
    <x v="2"/>
    <x v="10"/>
    <x v="12"/>
    <x v="7"/>
    <x v="4"/>
    <x v="1"/>
    <x v="1"/>
    <x v="4"/>
    <x v="0"/>
    <x v="1"/>
  </r>
  <r>
    <x v="2"/>
    <x v="11"/>
    <x v="12"/>
    <x v="8"/>
    <x v="4"/>
    <x v="1"/>
    <x v="1"/>
    <x v="4"/>
    <x v="0"/>
    <x v="1"/>
  </r>
  <r>
    <x v="0"/>
    <x v="0"/>
    <x v="0"/>
    <x v="0"/>
    <x v="0"/>
    <x v="0"/>
    <x v="0"/>
    <x v="0"/>
    <x v="0"/>
    <x v="0"/>
  </r>
  <r>
    <x v="3"/>
    <x v="6"/>
    <x v="12"/>
    <x v="0"/>
    <x v="4"/>
    <x v="1"/>
    <x v="1"/>
    <x v="9"/>
    <x v="4"/>
    <x v="4"/>
  </r>
  <r>
    <x v="3"/>
    <x v="7"/>
    <x v="12"/>
    <x v="0"/>
    <x v="4"/>
    <x v="1"/>
    <x v="1"/>
    <x v="4"/>
    <x v="3"/>
    <x v="3"/>
  </r>
  <r>
    <x v="3"/>
    <x v="8"/>
    <x v="12"/>
    <x v="0"/>
    <x v="4"/>
    <x v="1"/>
    <x v="1"/>
    <x v="10"/>
    <x v="5"/>
    <x v="5"/>
  </r>
  <r>
    <x v="3"/>
    <x v="9"/>
    <x v="12"/>
    <x v="0"/>
    <x v="4"/>
    <x v="1"/>
    <x v="1"/>
    <x v="11"/>
    <x v="6"/>
    <x v="6"/>
  </r>
  <r>
    <x v="3"/>
    <x v="10"/>
    <x v="12"/>
    <x v="0"/>
    <x v="4"/>
    <x v="1"/>
    <x v="1"/>
    <x v="12"/>
    <x v="7"/>
    <x v="7"/>
  </r>
  <r>
    <x v="3"/>
    <x v="11"/>
    <x v="12"/>
    <x v="0"/>
    <x v="4"/>
    <x v="1"/>
    <x v="1"/>
    <x v="13"/>
    <x v="8"/>
    <x v="8"/>
  </r>
  <r>
    <x v="0"/>
    <x v="0"/>
    <x v="0"/>
    <x v="0"/>
    <x v="0"/>
    <x v="0"/>
    <x v="0"/>
    <x v="0"/>
    <x v="0"/>
    <x v="0"/>
  </r>
  <r>
    <x v="4"/>
    <x v="6"/>
    <x v="12"/>
    <x v="0"/>
    <x v="7"/>
    <x v="1"/>
    <x v="1"/>
    <x v="4"/>
    <x v="0"/>
    <x v="1"/>
  </r>
  <r>
    <x v="4"/>
    <x v="7"/>
    <x v="12"/>
    <x v="0"/>
    <x v="8"/>
    <x v="1"/>
    <x v="1"/>
    <x v="4"/>
    <x v="0"/>
    <x v="1"/>
  </r>
  <r>
    <x v="4"/>
    <x v="8"/>
    <x v="12"/>
    <x v="0"/>
    <x v="9"/>
    <x v="1"/>
    <x v="1"/>
    <x v="4"/>
    <x v="0"/>
    <x v="1"/>
  </r>
  <r>
    <x v="4"/>
    <x v="9"/>
    <x v="12"/>
    <x v="0"/>
    <x v="10"/>
    <x v="1"/>
    <x v="1"/>
    <x v="4"/>
    <x v="0"/>
    <x v="1"/>
  </r>
  <r>
    <x v="4"/>
    <x v="10"/>
    <x v="12"/>
    <x v="0"/>
    <x v="11"/>
    <x v="1"/>
    <x v="1"/>
    <x v="4"/>
    <x v="0"/>
    <x v="1"/>
  </r>
  <r>
    <x v="4"/>
    <x v="11"/>
    <x v="12"/>
    <x v="0"/>
    <x v="12"/>
    <x v="1"/>
    <x v="1"/>
    <x v="4"/>
    <x v="0"/>
    <x v="1"/>
  </r>
  <r>
    <x v="5"/>
    <x v="12"/>
    <x v="13"/>
    <x v="0"/>
    <x v="13"/>
    <x v="1"/>
    <x v="2"/>
    <x v="14"/>
    <x v="0"/>
    <x v="0"/>
  </r>
  <r>
    <x v="5"/>
    <x v="13"/>
    <x v="14"/>
    <x v="0"/>
    <x v="14"/>
    <x v="1"/>
    <x v="1"/>
    <x v="15"/>
    <x v="0"/>
    <x v="0"/>
  </r>
  <r>
    <x v="5"/>
    <x v="14"/>
    <x v="15"/>
    <x v="0"/>
    <x v="4"/>
    <x v="3"/>
    <x v="1"/>
    <x v="16"/>
    <x v="9"/>
    <x v="0"/>
  </r>
  <r>
    <x v="5"/>
    <x v="15"/>
    <x v="16"/>
    <x v="0"/>
    <x v="4"/>
    <x v="4"/>
    <x v="1"/>
    <x v="17"/>
    <x v="10"/>
    <x v="0"/>
  </r>
  <r>
    <x v="5"/>
    <x v="16"/>
    <x v="17"/>
    <x v="9"/>
    <x v="4"/>
    <x v="1"/>
    <x v="1"/>
    <x v="4"/>
    <x v="0"/>
    <x v="0"/>
  </r>
  <r>
    <x v="5"/>
    <x v="17"/>
    <x v="18"/>
    <x v="10"/>
    <x v="4"/>
    <x v="1"/>
    <x v="1"/>
    <x v="4"/>
    <x v="0"/>
    <x v="0"/>
  </r>
  <r>
    <x v="6"/>
    <x v="18"/>
    <x v="19"/>
    <x v="11"/>
    <x v="4"/>
    <x v="1"/>
    <x v="1"/>
    <x v="4"/>
    <x v="0"/>
    <x v="0"/>
  </r>
  <r>
    <x v="6"/>
    <x v="19"/>
    <x v="20"/>
    <x v="12"/>
    <x v="4"/>
    <x v="1"/>
    <x v="1"/>
    <x v="4"/>
    <x v="0"/>
    <x v="0"/>
  </r>
  <r>
    <x v="6"/>
    <x v="14"/>
    <x v="12"/>
    <x v="0"/>
    <x v="4"/>
    <x v="1"/>
    <x v="1"/>
    <x v="18"/>
    <x v="11"/>
    <x v="0"/>
  </r>
  <r>
    <x v="6"/>
    <x v="15"/>
    <x v="12"/>
    <x v="0"/>
    <x v="15"/>
    <x v="1"/>
    <x v="1"/>
    <x v="19"/>
    <x v="0"/>
    <x v="0"/>
  </r>
  <r>
    <x v="6"/>
    <x v="16"/>
    <x v="12"/>
    <x v="9"/>
    <x v="4"/>
    <x v="1"/>
    <x v="1"/>
    <x v="4"/>
    <x v="0"/>
    <x v="0"/>
  </r>
  <r>
    <x v="6"/>
    <x v="17"/>
    <x v="12"/>
    <x v="0"/>
    <x v="4"/>
    <x v="5"/>
    <x v="3"/>
    <x v="20"/>
    <x v="12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F0FB294-74BD-449B-BF83-4F0A5B9BE0E2}" name="Сводная таблица3" cacheId="127" applyNumberFormats="0" applyBorderFormats="0" applyFontFormats="0" applyPatternFormats="0" applyAlignmentFormats="0" applyWidthHeightFormats="1" dataCaption="Значения" updatedVersion="8" minRefreshableVersion="3" rowGrandTotals="0" colGrandTotals="0" itemPrintTitles="1" createdVersion="8" indent="0" outline="1" outlineData="1" multipleFieldFilters="0" fieldListSortAscending="1">
  <location ref="A1:H7" firstHeaderRow="0" firstDataRow="1" firstDataCol="1"/>
  <pivotFields count="10">
    <pivotField axis="axisRow" subtotalTop="0" showAll="0">
      <items count="8">
        <item sd="0" x="1"/>
        <item sd="0" x="2"/>
        <item sd="0" x="3"/>
        <item sd="0" x="4"/>
        <item h="1" sd="0" x="0"/>
        <item sd="0" x="5"/>
        <item sd="0" x="6"/>
        <item t="default"/>
      </items>
    </pivotField>
    <pivotField axis="axisRow" subtotalTop="0" showAll="0">
      <items count="21">
        <item x="1"/>
        <item x="2"/>
        <item x="3"/>
        <item x="4"/>
        <item x="5"/>
        <item x="6"/>
        <item x="7"/>
        <item x="8"/>
        <item x="9"/>
        <item x="10"/>
        <item x="11"/>
        <item x="0"/>
        <item x="12"/>
        <item x="13"/>
        <item x="14"/>
        <item x="15"/>
        <item x="16"/>
        <item x="17"/>
        <item x="18"/>
        <item x="19"/>
        <item t="default"/>
      </items>
    </pivotField>
    <pivotField dataField="1" subtotalTop="0" showAll="0"/>
    <pivotField dataField="1" subtotalTop="0" showAll="0"/>
    <pivotField dataField="1" subtotalTop="0" showAll="0"/>
    <pivotField dataField="1" subtotalTop="0" showAll="0"/>
    <pivotField dataField="1" subtotalTop="0" showAll="0"/>
    <pivotField dataField="1" subtotalTop="0" showAll="0"/>
    <pivotField dataField="1" subtotalTop="0" showAll="0"/>
    <pivotField subtotalTop="0" showAll="0"/>
  </pivotFields>
  <rowFields count="2">
    <field x="0"/>
    <field x="1"/>
  </rowFields>
  <rowItems count="6">
    <i>
      <x/>
    </i>
    <i>
      <x v="1"/>
    </i>
    <i>
      <x v="2"/>
    </i>
    <i>
      <x v="3"/>
    </i>
    <i>
      <x v="5"/>
    </i>
    <i>
      <x v="6"/>
    </i>
  </rowItems>
  <colFields count="1">
    <field x="-2"/>
  </colFields>
  <colItems count="7">
    <i>
      <x/>
    </i>
    <i i="1">
      <x v="1"/>
    </i>
    <i i="2">
      <x v="2"/>
    </i>
    <i i="3">
      <x v="3"/>
    </i>
    <i i="4">
      <x v="4"/>
    </i>
    <i i="5">
      <x v="5"/>
    </i>
    <i i="6">
      <x v="6"/>
    </i>
  </colItems>
  <dataFields count="7">
    <dataField name="_количество принятых" fld="2" baseField="0" baseItem="0"/>
    <dataField name="_В ожидании работы" fld="3" baseField="0" baseItem="0"/>
    <dataField name="_В работе осталось" fld="5" baseField="0" baseItem="0"/>
    <dataField name="_количество заклейменных" fld="7" baseField="0" baseItem="0"/>
    <dataField name="_УВЕЛ ИЗД" fld="6" baseField="0" baseItem="0"/>
    <dataField name="_количество выданных" fld="4" baseField="0" baseItem="0"/>
    <dataField name="_Готовые к выдаче на складе" fld="8" baseField="0" baseItem="0"/>
  </dataFields>
  <formats count="12">
    <format dxfId="23">
      <pivotArea field="0" type="button" dataOnly="0" labelOnly="1" outline="0" axis="axisRow" fieldPosition="0"/>
    </format>
    <format dxfId="22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21">
      <pivotArea field="0" type="button" dataOnly="0" labelOnly="1" outline="0" axis="axisRow" fieldPosition="0"/>
    </format>
    <format dxfId="20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19">
      <pivotArea field="0" type="button" dataOnly="0" labelOnly="1" outline="0" axis="axisRow" fieldPosition="0"/>
    </format>
    <format dxfId="18">
      <pivotArea field="0" type="button" dataOnly="0" labelOnly="1" outline="0" axis="axisRow" fieldPosition="0"/>
    </format>
    <format dxfId="17">
      <pivotArea collapsedLevelsAreSubtotals="1" fieldPosition="0">
        <references count="2">
          <reference field="4294967294" count="2" selected="0">
            <x v="1"/>
            <x v="2"/>
          </reference>
          <reference field="0" count="1">
            <x v="5"/>
          </reference>
        </references>
      </pivotArea>
    </format>
    <format dxfId="16">
      <pivotArea outline="0" collapsedLevelsAreSubtotals="1" fieldPosition="0">
        <references count="1">
          <reference field="4294967294" count="1" selected="0">
            <x v="5"/>
          </reference>
        </references>
      </pivotArea>
    </format>
    <format dxfId="15">
      <pivotArea collapsedLevelsAreSubtotals="1" fieldPosition="0">
        <references count="2">
          <reference field="4294967294" count="1" selected="0">
            <x v="6"/>
          </reference>
          <reference field="0" count="1">
            <x v="5"/>
          </reference>
        </references>
      </pivotArea>
    </format>
    <format dxfId="14">
      <pivotArea collapsedLevelsAreSubtotals="1" fieldPosition="0">
        <references count="2">
          <reference field="4294967294" count="1" selected="0">
            <x v="4"/>
          </reference>
          <reference field="0" count="1">
            <x v="5"/>
          </reference>
        </references>
      </pivotArea>
    </format>
    <format dxfId="13">
      <pivotArea collapsedLevelsAreSubtotals="1" fieldPosition="0">
        <references count="2">
          <reference field="4294967294" count="1" selected="0">
            <x v="4"/>
          </reference>
          <reference field="0" count="1">
            <x v="0"/>
          </reference>
        </references>
      </pivotArea>
    </format>
    <format dxfId="12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SubtotalsOnTopDefault="0"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ADD13DB-1E77-48F6-B49B-71222E4E7D66}" name="Таблица1" displayName="Таблица1" ref="A1:J46" totalsRowShown="0" headerRowDxfId="0" dataDxfId="1" tableBorderDxfId="24">
  <autoFilter ref="A1:J46" xr:uid="{FADD13DB-1E77-48F6-B49B-71222E4E7D66}"/>
  <tableColumns count="10">
    <tableColumn id="1" xr3:uid="{484B8C09-B662-40AD-99A6-3D67BF3841CE}" name="Дата" dataDxfId="11"/>
    <tableColumn id="2" xr3:uid="{ABE1F927-E561-4286-B649-29022CF5BE1A}" name="КВИТАНЦИЯ " dataDxfId="10"/>
    <tableColumn id="3" xr3:uid="{0B8886F2-7F20-476B-B110-E87032BA1A04}" name="количество принятых" dataDxfId="9"/>
    <tableColumn id="9" xr3:uid="{70E27BA5-D5AC-4F20-B212-64C830D6984F}" name="В ожидании работы" dataDxfId="8"/>
    <tableColumn id="4" xr3:uid="{3076A687-1408-4812-8ACA-852196609A4A}" name="количество выданных" dataDxfId="7"/>
    <tableColumn id="5" xr3:uid="{BE4DAF91-0EA8-400D-BC9A-2E2194D1890E}" name="В работе осталось на конец дня" dataDxfId="6"/>
    <tableColumn id="6" xr3:uid="{AF6C91E4-E201-4974-B655-CD3AA05ED101}" name="УВЕЛ ИЗД" dataDxfId="5"/>
    <tableColumn id="7" xr3:uid="{5C1C9C52-3CAA-44C2-B1D5-06DD15D3CD7E}" name="количество заклейменных" dataDxfId="4"/>
    <tableColumn id="10" xr3:uid="{A970145C-0408-4507-97DE-FFDAE471C7DA}" name="Готовые к выдаче, на складе" dataDxfId="3"/>
    <tableColumn id="8" xr3:uid="{5D6FCC78-F668-4879-9F20-C40938B5E335}" name="К выдаче" dataDxfId="2"/>
  </tableColumns>
  <tableStyleInfo name="TableStyleLight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9C9366-7022-432D-AEBF-17E08D1847E2}">
  <dimension ref="A1:H7"/>
  <sheetViews>
    <sheetView zoomScaleNormal="100" workbookViewId="0">
      <selection activeCell="E12" sqref="E12"/>
    </sheetView>
  </sheetViews>
  <sheetFormatPr defaultRowHeight="15" x14ac:dyDescent="0.25"/>
  <cols>
    <col min="1" max="4" width="17" customWidth="1"/>
    <col min="5" max="5" width="27.28515625" bestFit="1" customWidth="1"/>
    <col min="6" max="6" width="10.85546875" bestFit="1" customWidth="1"/>
    <col min="7" max="7" width="12.42578125" bestFit="1" customWidth="1"/>
    <col min="8" max="8" width="11.140625" bestFit="1" customWidth="1"/>
  </cols>
  <sheetData>
    <row r="1" spans="1:8" s="3" customFormat="1" ht="45" x14ac:dyDescent="0.25">
      <c r="A1" s="2" t="s">
        <v>317</v>
      </c>
      <c r="B1" s="3" t="s">
        <v>325</v>
      </c>
      <c r="C1" s="3" t="s">
        <v>326</v>
      </c>
      <c r="D1" s="3" t="s">
        <v>327</v>
      </c>
      <c r="E1" s="3" t="s">
        <v>328</v>
      </c>
      <c r="F1" s="3" t="s">
        <v>329</v>
      </c>
      <c r="G1" s="3" t="s">
        <v>330</v>
      </c>
      <c r="H1" s="3" t="s">
        <v>331</v>
      </c>
    </row>
    <row r="2" spans="1:8" x14ac:dyDescent="0.25">
      <c r="A2" s="1">
        <v>44866</v>
      </c>
      <c r="B2" s="4">
        <v>1816</v>
      </c>
      <c r="C2" s="4">
        <v>1387</v>
      </c>
      <c r="D2" s="4">
        <v>0</v>
      </c>
      <c r="E2" s="4">
        <v>429</v>
      </c>
      <c r="F2" s="5">
        <v>1</v>
      </c>
      <c r="G2" s="5">
        <v>180</v>
      </c>
      <c r="H2" s="4">
        <v>250</v>
      </c>
    </row>
    <row r="3" spans="1:8" x14ac:dyDescent="0.25">
      <c r="A3" s="1">
        <v>44867</v>
      </c>
      <c r="B3" s="4">
        <v>0</v>
      </c>
      <c r="C3" s="4">
        <v>471</v>
      </c>
      <c r="D3" s="4">
        <v>100</v>
      </c>
      <c r="E3" s="4">
        <v>816</v>
      </c>
      <c r="F3" s="4">
        <v>0</v>
      </c>
      <c r="G3" s="5">
        <v>674</v>
      </c>
      <c r="H3" s="4">
        <v>392</v>
      </c>
    </row>
    <row r="4" spans="1:8" x14ac:dyDescent="0.25">
      <c r="A4" s="1">
        <v>44868</v>
      </c>
      <c r="B4" s="4">
        <v>0</v>
      </c>
      <c r="C4" s="4"/>
      <c r="D4" s="4">
        <v>0</v>
      </c>
      <c r="E4" s="4">
        <v>571</v>
      </c>
      <c r="F4" s="4">
        <v>0</v>
      </c>
      <c r="G4" s="5">
        <v>0</v>
      </c>
      <c r="H4" s="4">
        <v>963</v>
      </c>
    </row>
    <row r="5" spans="1:8" x14ac:dyDescent="0.25">
      <c r="A5" s="1">
        <v>44869</v>
      </c>
      <c r="B5" s="4">
        <v>0</v>
      </c>
      <c r="C5" s="4"/>
      <c r="D5" s="4">
        <v>0</v>
      </c>
      <c r="E5" s="4">
        <v>0</v>
      </c>
      <c r="F5" s="4">
        <v>0</v>
      </c>
      <c r="G5" s="5">
        <v>963</v>
      </c>
      <c r="H5" s="4"/>
    </row>
    <row r="6" spans="1:8" x14ac:dyDescent="0.25">
      <c r="A6" s="1">
        <v>44870</v>
      </c>
      <c r="B6" s="4">
        <v>11631</v>
      </c>
      <c r="C6" s="5">
        <v>11465</v>
      </c>
      <c r="D6" s="5">
        <v>86</v>
      </c>
      <c r="E6" s="4">
        <v>80</v>
      </c>
      <c r="F6" s="5">
        <v>1</v>
      </c>
      <c r="G6" s="5">
        <v>46</v>
      </c>
      <c r="H6" s="5">
        <v>35</v>
      </c>
    </row>
    <row r="7" spans="1:8" x14ac:dyDescent="0.25">
      <c r="A7" s="1">
        <v>44871</v>
      </c>
      <c r="B7" s="4">
        <v>113</v>
      </c>
      <c r="C7" s="4">
        <v>1009</v>
      </c>
      <c r="D7" s="4">
        <v>10000</v>
      </c>
      <c r="E7" s="4">
        <v>655</v>
      </c>
      <c r="F7" s="4">
        <v>3</v>
      </c>
      <c r="G7" s="5">
        <v>55</v>
      </c>
      <c r="H7" s="4">
        <v>638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267"/>
  <sheetViews>
    <sheetView tabSelected="1" topLeftCell="A29" workbookViewId="0">
      <selection activeCell="C42" sqref="C42"/>
    </sheetView>
  </sheetViews>
  <sheetFormatPr defaultRowHeight="15" x14ac:dyDescent="0.25"/>
  <cols>
    <col min="1" max="1" width="12.7109375" style="7" customWidth="1"/>
    <col min="2" max="2" width="19.85546875" style="7" customWidth="1"/>
    <col min="3" max="4" width="23" style="7" customWidth="1"/>
    <col min="5" max="5" width="23.7109375" style="7" customWidth="1"/>
    <col min="6" max="6" width="11.140625" style="7" customWidth="1"/>
    <col min="7" max="7" width="12" style="7" customWidth="1"/>
    <col min="8" max="9" width="27.85546875" style="7" customWidth="1"/>
    <col min="10" max="10" width="11.7109375" style="7" hidden="1" customWidth="1"/>
    <col min="11" max="11" width="20.7109375" style="7" customWidth="1"/>
    <col min="12" max="12" width="9.140625" style="7"/>
    <col min="13" max="13" width="18.140625" style="7" customWidth="1"/>
    <col min="14" max="14" width="15.7109375" style="7" customWidth="1"/>
    <col min="15" max="15" width="9.140625" style="7"/>
    <col min="16" max="16" width="14.85546875" style="7" customWidth="1"/>
    <col min="17" max="17" width="9.140625" style="7"/>
    <col min="18" max="18" width="18.7109375" style="7" customWidth="1"/>
    <col min="19" max="19" width="9.140625" style="7"/>
    <col min="20" max="20" width="17" style="7" customWidth="1"/>
    <col min="21" max="22" width="9.140625" style="7"/>
    <col min="23" max="23" width="14.85546875" style="7" customWidth="1"/>
    <col min="24" max="16384" width="9.140625" style="7"/>
  </cols>
  <sheetData>
    <row r="1" spans="1:24" s="51" customFormat="1" ht="60" x14ac:dyDescent="0.25">
      <c r="A1" s="6" t="s">
        <v>0</v>
      </c>
      <c r="B1" s="51" t="s">
        <v>1</v>
      </c>
      <c r="C1" s="8" t="s">
        <v>2</v>
      </c>
      <c r="D1" s="8" t="s">
        <v>318</v>
      </c>
      <c r="E1" s="8" t="s">
        <v>3</v>
      </c>
      <c r="F1" s="8" t="s">
        <v>332</v>
      </c>
      <c r="G1" s="9" t="s">
        <v>5</v>
      </c>
      <c r="H1" s="9" t="s">
        <v>6</v>
      </c>
      <c r="I1" s="10" t="s">
        <v>333</v>
      </c>
      <c r="J1" s="50" t="s">
        <v>7</v>
      </c>
      <c r="M1" s="51" t="s">
        <v>1</v>
      </c>
      <c r="O1" s="8" t="s">
        <v>2</v>
      </c>
      <c r="Q1" s="8" t="s">
        <v>3</v>
      </c>
      <c r="S1" s="8" t="s">
        <v>4</v>
      </c>
      <c r="U1" s="9" t="s">
        <v>6</v>
      </c>
      <c r="V1" s="52" t="s">
        <v>8</v>
      </c>
      <c r="X1" s="50" t="s">
        <v>7</v>
      </c>
    </row>
    <row r="2" spans="1:24" x14ac:dyDescent="0.25">
      <c r="B2" s="12"/>
      <c r="D2" s="13"/>
      <c r="F2" s="13"/>
      <c r="I2" s="13"/>
      <c r="V2" s="14"/>
    </row>
    <row r="3" spans="1:24" x14ac:dyDescent="0.25">
      <c r="A3" s="15">
        <v>44866</v>
      </c>
      <c r="B3" s="16" t="s">
        <v>9</v>
      </c>
      <c r="C3" s="17">
        <v>20</v>
      </c>
      <c r="D3" s="18" cm="1">
        <f t="array" ref="D3">IF(OR(AND(Таблица1[[#This Row],[количество принятых]]&gt;0,Таблица1[[#This Row],[количество выданных]]&gt;0),AND(Таблица1[[#This Row],[количество выданных]]&gt;0,Таблица1[[#This Row],[количество заклейменных]]&gt;0),AND(_xlfn.XLOOKUP(Таблица1[[#This Row],[КВИТАНЦИЯ ]],$B$1:B2,$D$1:D2,Таблица1[[#This Row],[количество принятых]],0,-1)&gt;0,OR(Таблица1[[#This Row],[количество выданных]]&gt;0,Таблица1[[#This Row],[количество заклейменных]]&gt;0))),0,_xlfn.XLOOKUP(Таблица1[[#This Row],[КВИТАНЦИЯ ]],$B$1:B2,$D$1:D2,Таблица1[[#This Row],[количество принятых]],0,-1))</f>
        <v>0</v>
      </c>
      <c r="E3" s="17">
        <v>20</v>
      </c>
      <c r="F3" s="19" cm="1">
        <f t="array" ref="F3">IF(Таблица1[[#This Row],[количество принятых]]&gt;Таблица1[[#This Row],[количество заклейменных]],Таблица1[[#This Row],[количество заклейменных]],IF(AND(Таблица1[[#This Row],[количество заклейменных]]&gt;0,Таблица1[[#This Row],[количество выданных]]=0),IF(_xlfn.XLOOKUP(Таблица1[[#This Row],[КВИТАНЦИЯ ]],$B$1:B2,$F$1:F2,"",0,-1)&gt;0,IF(_xlfn.XLOOKUP(Таблица1[[#This Row],[КВИТАНЦИЯ ]],$B$1:B2,$F$1:F2,0,0,-1)-Таблица1[[#This Row],[количество заклейменных]]&lt;0,0,_xlfn.XLOOKUP(Таблица1[[#This Row],[КВИТАНЦИЯ ]],$B$1:B2,$F$1:F2,0,0,-1)-Таблица1[[#This Row],[количество заклейменных]]),_xlfn.XLOOKUP(Таблица1[[#This Row],[КВИТАНЦИЯ ]],$B$1:B2,$D$1:D2,"",0,-1)-Таблица1[[#This Row],[количество заклейменных]]),0))</f>
        <v>0</v>
      </c>
      <c r="G3" s="14">
        <v>0</v>
      </c>
      <c r="H3" s="17">
        <v>20</v>
      </c>
      <c r="I3" s="19">
        <f>IF(Таблица1[[#This Row],[количество выданных]]=0,SUM(Таблица1[[#This Row],[УВЕЛ ИЗД]:[количество заклейменных]]),0)</f>
        <v>0</v>
      </c>
      <c r="J3" s="14">
        <v>0</v>
      </c>
      <c r="L3" s="20">
        <v>2</v>
      </c>
      <c r="M3" s="16" t="s">
        <v>9</v>
      </c>
      <c r="N3" s="15">
        <v>44866</v>
      </c>
      <c r="O3" s="17">
        <v>20</v>
      </c>
      <c r="P3" s="15">
        <v>44866</v>
      </c>
      <c r="Q3" s="17">
        <v>20</v>
      </c>
      <c r="R3" s="15">
        <v>44866</v>
      </c>
      <c r="S3" s="14">
        <v>0</v>
      </c>
      <c r="T3" s="15">
        <v>44866</v>
      </c>
      <c r="U3" s="17">
        <v>20</v>
      </c>
      <c r="V3" s="14"/>
      <c r="W3" s="15">
        <v>44866</v>
      </c>
      <c r="X3" s="14">
        <v>0</v>
      </c>
    </row>
    <row r="4" spans="1:24" x14ac:dyDescent="0.25">
      <c r="A4" s="15">
        <v>44866</v>
      </c>
      <c r="B4" s="16" t="s">
        <v>10</v>
      </c>
      <c r="C4" s="17">
        <v>4</v>
      </c>
      <c r="D4" s="18" cm="1">
        <f t="array" ref="D4">IF(OR(AND(Таблица1[[#This Row],[количество принятых]]&gt;0,Таблица1[[#This Row],[количество выданных]]&gt;0),AND(Таблица1[[#This Row],[количество выданных]]&gt;0,Таблица1[[#This Row],[количество заклейменных]]&gt;0),AND(_xlfn.XLOOKUP(Таблица1[[#This Row],[КВИТАНЦИЯ ]],$B$1:B3,$D$1:D3,Таблица1[[#This Row],[количество принятых]],0,-1)&gt;0,OR(Таблица1[[#This Row],[количество выданных]]&gt;0,Таблица1[[#This Row],[количество заклейменных]]&gt;0))),0,_xlfn.XLOOKUP(Таблица1[[#This Row],[КВИТАНЦИЯ ]],$B$1:B3,$D$1:D3,Таблица1[[#This Row],[количество принятых]],0,-1))</f>
        <v>0</v>
      </c>
      <c r="E4" s="17">
        <v>4</v>
      </c>
      <c r="F4" s="19" cm="1">
        <f t="array" ref="F4">IF(Таблица1[[#This Row],[количество принятых]]&gt;Таблица1[[#This Row],[количество заклейменных]],Таблица1[[#This Row],[количество заклейменных]],IF(AND(Таблица1[[#This Row],[количество заклейменных]]&gt;0,Таблица1[[#This Row],[количество выданных]]=0),IF(_xlfn.XLOOKUP(Таблица1[[#This Row],[КВИТАНЦИЯ ]],$B$1:B3,$F$1:F3,"",0,-1)&gt;0,IF(_xlfn.XLOOKUP(Таблица1[[#This Row],[КВИТАНЦИЯ ]],$B$1:B3,$F$1:F3,0,0,-1)-Таблица1[[#This Row],[количество заклейменных]]&lt;0,0,_xlfn.XLOOKUP(Таблица1[[#This Row],[КВИТАНЦИЯ ]],$B$1:B3,$F$1:F3,0,0,-1)-Таблица1[[#This Row],[количество заклейменных]]),_xlfn.XLOOKUP(Таблица1[[#This Row],[КВИТАНЦИЯ ]],$B$1:B3,$D$1:D3,"",0,-1)-Таблица1[[#This Row],[количество заклейменных]]),0))</f>
        <v>0</v>
      </c>
      <c r="G4" s="14">
        <v>0</v>
      </c>
      <c r="H4" s="17">
        <v>4</v>
      </c>
      <c r="I4" s="19">
        <f>IF(Таблица1[[#This Row],[количество выданных]]=0,SUM(Таблица1[[#This Row],[УВЕЛ ИЗД]:[количество заклейменных]]),0)</f>
        <v>0</v>
      </c>
      <c r="J4" s="14">
        <v>0</v>
      </c>
      <c r="L4" s="20">
        <v>2</v>
      </c>
      <c r="M4" s="16" t="s">
        <v>10</v>
      </c>
      <c r="N4" s="15">
        <v>44866</v>
      </c>
      <c r="O4" s="17">
        <v>4</v>
      </c>
      <c r="P4" s="15">
        <v>44866</v>
      </c>
      <c r="Q4" s="17">
        <v>4</v>
      </c>
      <c r="R4" s="15">
        <v>44866</v>
      </c>
      <c r="S4" s="14">
        <v>0</v>
      </c>
      <c r="T4" s="15">
        <v>44866</v>
      </c>
      <c r="U4" s="17">
        <v>4</v>
      </c>
      <c r="V4" s="14"/>
      <c r="W4" s="15">
        <v>44866</v>
      </c>
      <c r="X4" s="14">
        <v>0</v>
      </c>
    </row>
    <row r="5" spans="1:24" x14ac:dyDescent="0.25">
      <c r="A5" s="15">
        <v>44866</v>
      </c>
      <c r="B5" s="16" t="s">
        <v>11</v>
      </c>
      <c r="C5" s="17">
        <v>156</v>
      </c>
      <c r="D5" s="18" cm="1">
        <f t="array" ref="D5">IF(OR(AND(Таблица1[[#This Row],[количество принятых]]&gt;0,Таблица1[[#This Row],[количество выданных]]&gt;0),AND(Таблица1[[#This Row],[количество выданных]]&gt;0,Таблица1[[#This Row],[количество заклейменных]]&gt;0),AND(_xlfn.XLOOKUP(Таблица1[[#This Row],[КВИТАНЦИЯ ]],$B$1:B4,$D$1:D4,Таблица1[[#This Row],[количество принятых]],0,-1)&gt;0,OR(Таблица1[[#This Row],[количество выданных]]&gt;0,Таблица1[[#This Row],[количество заклейменных]]&gt;0))),0,_xlfn.XLOOKUP(Таблица1[[#This Row],[КВИТАНЦИЯ ]],$B$1:B4,$D$1:D4,Таблица1[[#This Row],[количество принятых]],0,-1))</f>
        <v>0</v>
      </c>
      <c r="E5" s="17">
        <v>156</v>
      </c>
      <c r="F5" s="19" cm="1">
        <f t="array" ref="F5">IF(Таблица1[[#This Row],[количество принятых]]&gt;Таблица1[[#This Row],[количество заклейменных]],Таблица1[[#This Row],[количество заклейменных]],IF(AND(Таблица1[[#This Row],[количество заклейменных]]&gt;0,Таблица1[[#This Row],[количество выданных]]=0),IF(_xlfn.XLOOKUP(Таблица1[[#This Row],[КВИТАНЦИЯ ]],$B$1:B4,$F$1:F4,"",0,-1)&gt;0,IF(_xlfn.XLOOKUP(Таблица1[[#This Row],[КВИТАНЦИЯ ]],$B$1:B4,$F$1:F4,0,0,-1)-Таблица1[[#This Row],[количество заклейменных]]&lt;0,0,_xlfn.XLOOKUP(Таблица1[[#This Row],[КВИТАНЦИЯ ]],$B$1:B4,$F$1:F4,0,0,-1)-Таблица1[[#This Row],[количество заклейменных]]),_xlfn.XLOOKUP(Таблица1[[#This Row],[КВИТАНЦИЯ ]],$B$1:B4,$D$1:D4,"",0,-1)-Таблица1[[#This Row],[количество заклейменных]]),0))</f>
        <v>0</v>
      </c>
      <c r="G5" s="14">
        <v>0</v>
      </c>
      <c r="H5" s="17">
        <v>156</v>
      </c>
      <c r="I5" s="19">
        <f>IF(Таблица1[[#This Row],[количество выданных]]=0,SUM(Таблица1[[#This Row],[УВЕЛ ИЗД]:[количество заклейменных]]),0)</f>
        <v>0</v>
      </c>
      <c r="J5" s="14">
        <v>0</v>
      </c>
      <c r="L5" s="20">
        <v>2</v>
      </c>
      <c r="M5" s="16" t="s">
        <v>11</v>
      </c>
      <c r="N5" s="15">
        <v>44866</v>
      </c>
      <c r="O5" s="17">
        <v>156</v>
      </c>
      <c r="P5" s="15">
        <v>44866</v>
      </c>
      <c r="Q5" s="17">
        <v>156</v>
      </c>
      <c r="R5" s="15">
        <v>44866</v>
      </c>
      <c r="S5" s="14">
        <v>0</v>
      </c>
      <c r="T5" s="15">
        <v>44866</v>
      </c>
      <c r="U5" s="17">
        <v>156</v>
      </c>
      <c r="V5" s="11"/>
      <c r="W5" s="15">
        <v>44866</v>
      </c>
      <c r="X5" s="14">
        <v>0</v>
      </c>
    </row>
    <row r="6" spans="1:24" x14ac:dyDescent="0.25">
      <c r="A6" s="15">
        <v>44866</v>
      </c>
      <c r="B6" s="16" t="s">
        <v>12</v>
      </c>
      <c r="C6" s="17">
        <v>424</v>
      </c>
      <c r="D6" s="18" cm="1">
        <f t="array" ref="D6">IF(OR(AND(Таблица1[[#This Row],[количество принятых]]&gt;0,Таблица1[[#This Row],[количество выданных]]&gt;0),AND(Таблица1[[#This Row],[количество выданных]]&gt;0,Таблица1[[#This Row],[количество заклейменных]]&gt;0),AND(_xlfn.XLOOKUP(Таблица1[[#This Row],[КВИТАНЦИЯ ]],$B$1:B5,$D$1:D5,Таблица1[[#This Row],[количество принятых]],0,-1)&gt;0,OR(Таблица1[[#This Row],[количество выданных]]&gt;0,Таблица1[[#This Row],[количество заклейменных]]&gt;0))),0,_xlfn.XLOOKUP(Таблица1[[#This Row],[КВИТАНЦИЯ ]],$B$1:B5,$D$1:D5,Таблица1[[#This Row],[количество принятых]],0,-1))</f>
        <v>424</v>
      </c>
      <c r="E6" s="14">
        <v>0</v>
      </c>
      <c r="F6" s="19" cm="1">
        <f t="array" ref="F6">IF(Таблица1[[#This Row],[количество принятых]]&gt;Таблица1[[#This Row],[количество заклейменных]],Таблица1[[#This Row],[количество заклейменных]],IF(AND(Таблица1[[#This Row],[количество заклейменных]]&gt;0,Таблица1[[#This Row],[количество выданных]]=0),IF(_xlfn.XLOOKUP(Таблица1[[#This Row],[КВИТАНЦИЯ ]],$B$1:B5,$F$1:F5,"",0,-1)&gt;0,IF(_xlfn.XLOOKUP(Таблица1[[#This Row],[КВИТАНЦИЯ ]],$B$1:B5,$F$1:F5,0,0,-1)-Таблица1[[#This Row],[количество заклейменных]]&lt;0,0,_xlfn.XLOOKUP(Таблица1[[#This Row],[КВИТАНЦИЯ ]],$B$1:B5,$F$1:F5,0,0,-1)-Таблица1[[#This Row],[количество заклейменных]]),_xlfn.XLOOKUP(Таблица1[[#This Row],[КВИТАНЦИЯ ]],$B$1:B5,$D$1:D5,"",0,-1)-Таблица1[[#This Row],[количество заклейменных]]),0))</f>
        <v>0</v>
      </c>
      <c r="G6" s="14">
        <v>0</v>
      </c>
      <c r="H6" s="17">
        <v>0</v>
      </c>
      <c r="I6" s="19">
        <f>IF(Таблица1[[#This Row],[количество выданных]]=0,SUM(Таблица1[[#This Row],[УВЕЛ ИЗД]:[количество заклейменных]]),0)</f>
        <v>0</v>
      </c>
      <c r="J6" s="14">
        <v>0</v>
      </c>
      <c r="L6" s="20">
        <v>1</v>
      </c>
      <c r="M6" s="16" t="s">
        <v>12</v>
      </c>
      <c r="N6" s="15">
        <v>44866</v>
      </c>
      <c r="O6" s="17">
        <v>424</v>
      </c>
      <c r="P6" s="15">
        <v>44867</v>
      </c>
      <c r="Q6" s="17">
        <v>424</v>
      </c>
      <c r="R6" s="15">
        <v>44866</v>
      </c>
      <c r="S6" s="11">
        <v>424</v>
      </c>
      <c r="T6" s="15">
        <v>44866</v>
      </c>
      <c r="U6" s="17">
        <v>0</v>
      </c>
      <c r="V6" s="11"/>
      <c r="W6" s="15">
        <v>44866</v>
      </c>
      <c r="X6" s="11">
        <v>0</v>
      </c>
    </row>
    <row r="7" spans="1:24" x14ac:dyDescent="0.25">
      <c r="A7" s="15">
        <v>44866</v>
      </c>
      <c r="B7" s="16" t="s">
        <v>13</v>
      </c>
      <c r="C7" s="17">
        <v>249</v>
      </c>
      <c r="D7" s="18" cm="1">
        <f t="array" ref="D7">IF(OR(AND(Таблица1[[#This Row],[количество принятых]]&gt;0,Таблица1[[#This Row],[количество выданных]]&gt;0),AND(Таблица1[[#This Row],[количество выданных]]&gt;0,Таблица1[[#This Row],[количество заклейменных]]&gt;0),AND(_xlfn.XLOOKUP(Таблица1[[#This Row],[КВИТАНЦИЯ ]],$B$1:B6,$D$1:D6,Таблица1[[#This Row],[количество принятых]],0,-1)&gt;0,OR(Таблица1[[#This Row],[количество выданных]]&gt;0,Таблица1[[#This Row],[количество заклейменных]]&gt;0))),0,_xlfn.XLOOKUP(Таблица1[[#This Row],[КВИТАНЦИЯ ]],$B$1:B6,$D$1:D6,Таблица1[[#This Row],[количество принятых]],0,-1))</f>
        <v>0</v>
      </c>
      <c r="E7" s="14">
        <v>0</v>
      </c>
      <c r="F7" s="19" cm="1">
        <f t="array" ref="F7">IF(Таблица1[[#This Row],[количество принятых]]&gt;Таблица1[[#This Row],[количество заклейменных]],Таблица1[[#This Row],[количество заклейменных]],IF(AND(Таблица1[[#This Row],[количество заклейменных]]&gt;0,Таблица1[[#This Row],[количество выданных]]=0),IF(_xlfn.XLOOKUP(Таблица1[[#This Row],[КВИТАНЦИЯ ]],$B$1:B6,$F$1:F6,"",0,-1)&gt;0,IF(_xlfn.XLOOKUP(Таблица1[[#This Row],[КВИТАНЦИЯ ]],$B$1:B6,$F$1:F6,0,0,-1)-Таблица1[[#This Row],[количество заклейменных]]&lt;0,0,_xlfn.XLOOKUP(Таблица1[[#This Row],[КВИТАНЦИЯ ]],$B$1:B6,$F$1:F6,0,0,-1)-Таблица1[[#This Row],[количество заклейменных]]),_xlfn.XLOOKUP(Таблица1[[#This Row],[КВИТАНЦИЯ ]],$B$1:B6,$D$1:D6,"",0,-1)-Таблица1[[#This Row],[количество заклейменных]]),0))</f>
        <v>0</v>
      </c>
      <c r="G7" s="14">
        <v>1</v>
      </c>
      <c r="H7" s="14">
        <v>249</v>
      </c>
      <c r="I7" s="19">
        <f>IF(Таблица1[[#This Row],[количество выданных]]=0,SUM(Таблица1[[#This Row],[УВЕЛ ИЗД]:[количество заклейменных]]),0)</f>
        <v>250</v>
      </c>
      <c r="J7" s="14">
        <v>250</v>
      </c>
      <c r="L7" s="20">
        <v>1</v>
      </c>
      <c r="M7" s="16" t="s">
        <v>13</v>
      </c>
      <c r="N7" s="15">
        <v>44866</v>
      </c>
      <c r="O7" s="17">
        <v>249</v>
      </c>
      <c r="P7" s="15">
        <v>44867</v>
      </c>
      <c r="Q7" s="17">
        <v>250</v>
      </c>
      <c r="R7" s="15">
        <v>44866</v>
      </c>
      <c r="S7" s="11">
        <v>0</v>
      </c>
      <c r="T7" s="15">
        <v>44866</v>
      </c>
      <c r="U7" s="14">
        <v>250</v>
      </c>
      <c r="V7" s="17">
        <v>1</v>
      </c>
      <c r="W7" s="15">
        <v>44866</v>
      </c>
      <c r="X7" s="11">
        <v>250</v>
      </c>
    </row>
    <row r="8" spans="1:24" x14ac:dyDescent="0.25">
      <c r="A8" s="15">
        <v>44866</v>
      </c>
      <c r="B8" s="16" t="s">
        <v>14</v>
      </c>
      <c r="C8" s="17">
        <v>234</v>
      </c>
      <c r="D8" s="18" cm="1">
        <f t="array" ref="D8">IF(OR(AND(Таблица1[[#This Row],[количество принятых]]&gt;0,Таблица1[[#This Row],[количество выданных]]&gt;0),AND(Таблица1[[#This Row],[количество выданных]]&gt;0,Таблица1[[#This Row],[количество заклейменных]]&gt;0),AND(_xlfn.XLOOKUP(Таблица1[[#This Row],[КВИТАНЦИЯ ]],$B$1:B7,$D$1:D7,Таблица1[[#This Row],[количество принятых]],0,-1)&gt;0,OR(Таблица1[[#This Row],[количество выданных]]&gt;0,Таблица1[[#This Row],[количество заклейменных]]&gt;0))),0,_xlfn.XLOOKUP(Таблица1[[#This Row],[КВИТАНЦИЯ ]],$B$1:B7,$D$1:D7,Таблица1[[#This Row],[количество принятых]],0,-1))</f>
        <v>234</v>
      </c>
      <c r="E8" s="14">
        <v>0</v>
      </c>
      <c r="F8" s="19" cm="1">
        <f t="array" ref="F8">IF(Таблица1[[#This Row],[количество принятых]]&gt;Таблица1[[#This Row],[количество заклейменных]],Таблица1[[#This Row],[количество заклейменных]],IF(AND(Таблица1[[#This Row],[количество заклейменных]]&gt;0,Таблица1[[#This Row],[количество выданных]]=0),IF(_xlfn.XLOOKUP(Таблица1[[#This Row],[КВИТАНЦИЯ ]],$B$1:B7,$F$1:F7,"",0,-1)&gt;0,IF(_xlfn.XLOOKUP(Таблица1[[#This Row],[КВИТАНЦИЯ ]],$B$1:B7,$F$1:F7,0,0,-1)-Таблица1[[#This Row],[количество заклейменных]]&lt;0,0,_xlfn.XLOOKUP(Таблица1[[#This Row],[КВИТАНЦИЯ ]],$B$1:B7,$F$1:F7,0,0,-1)-Таблица1[[#This Row],[количество заклейменных]]),_xlfn.XLOOKUP(Таблица1[[#This Row],[КВИТАНЦИЯ ]],$B$1:B7,$D$1:D7,"",0,-1)-Таблица1[[#This Row],[количество заклейменных]]),0))</f>
        <v>0</v>
      </c>
      <c r="G8" s="14">
        <v>0</v>
      </c>
      <c r="H8" s="14">
        <v>0</v>
      </c>
      <c r="I8" s="19">
        <f>IF(Таблица1[[#This Row],[количество выданных]]=0,SUM(Таблица1[[#This Row],[УВЕЛ ИЗД]:[количество заклейменных]]),0)</f>
        <v>0</v>
      </c>
      <c r="J8" s="14">
        <v>0</v>
      </c>
      <c r="M8" s="16" t="s">
        <v>14</v>
      </c>
      <c r="N8" s="15">
        <v>44866</v>
      </c>
      <c r="O8" s="17">
        <v>234</v>
      </c>
      <c r="P8" s="15">
        <v>44869</v>
      </c>
      <c r="Q8" s="17">
        <v>234</v>
      </c>
      <c r="R8" s="15">
        <v>44866</v>
      </c>
      <c r="S8" s="17">
        <v>234</v>
      </c>
      <c r="T8" s="15">
        <v>44868</v>
      </c>
      <c r="U8" s="17">
        <v>234</v>
      </c>
      <c r="V8" s="17"/>
      <c r="W8" s="15">
        <v>44868</v>
      </c>
      <c r="X8" s="17">
        <v>234</v>
      </c>
    </row>
    <row r="9" spans="1:24" x14ac:dyDescent="0.25">
      <c r="A9" s="15">
        <v>44866</v>
      </c>
      <c r="B9" s="16" t="s">
        <v>15</v>
      </c>
      <c r="C9" s="17">
        <v>258</v>
      </c>
      <c r="D9" s="18" cm="1">
        <f t="array" ref="D9">IF(OR(AND(Таблица1[[#This Row],[количество принятых]]&gt;0,Таблица1[[#This Row],[количество выданных]]&gt;0),AND(Таблица1[[#This Row],[количество выданных]]&gt;0,Таблица1[[#This Row],[количество заклейменных]]&gt;0),AND(_xlfn.XLOOKUP(Таблица1[[#This Row],[КВИТАНЦИЯ ]],$B$1:B8,$D$1:D8,Таблица1[[#This Row],[количество принятых]],0,-1)&gt;0,OR(Таблица1[[#This Row],[количество выданных]]&gt;0,Таблица1[[#This Row],[количество заклейменных]]&gt;0))),0,_xlfn.XLOOKUP(Таблица1[[#This Row],[КВИТАНЦИЯ ]],$B$1:B8,$D$1:D8,Таблица1[[#This Row],[количество принятых]],0,-1))</f>
        <v>258</v>
      </c>
      <c r="E9" s="14">
        <v>0</v>
      </c>
      <c r="F9" s="19" cm="1">
        <f t="array" ref="F9">IF(Таблица1[[#This Row],[количество принятых]]&gt;Таблица1[[#This Row],[количество заклейменных]],Таблица1[[#This Row],[количество заклейменных]],IF(AND(Таблица1[[#This Row],[количество заклейменных]]&gt;0,Таблица1[[#This Row],[количество выданных]]=0),IF(_xlfn.XLOOKUP(Таблица1[[#This Row],[КВИТАНЦИЯ ]],$B$1:B8,$F$1:F8,"",0,-1)&gt;0,IF(_xlfn.XLOOKUP(Таблица1[[#This Row],[КВИТАНЦИЯ ]],$B$1:B8,$F$1:F8,0,0,-1)-Таблица1[[#This Row],[количество заклейменных]]&lt;0,0,_xlfn.XLOOKUP(Таблица1[[#This Row],[КВИТАНЦИЯ ]],$B$1:B8,$F$1:F8,0,0,-1)-Таблица1[[#This Row],[количество заклейменных]]),_xlfn.XLOOKUP(Таблица1[[#This Row],[КВИТАНЦИЯ ]],$B$1:B8,$D$1:D8,"",0,-1)-Таблица1[[#This Row],[количество заклейменных]]),0))</f>
        <v>0</v>
      </c>
      <c r="G9" s="14">
        <v>0</v>
      </c>
      <c r="H9" s="14">
        <v>0</v>
      </c>
      <c r="I9" s="19">
        <f>IF(Таблица1[[#This Row],[количество выданных]]=0,SUM(Таблица1[[#This Row],[УВЕЛ ИЗД]:[количество заклейменных]]),0)</f>
        <v>0</v>
      </c>
      <c r="J9" s="14">
        <v>0</v>
      </c>
      <c r="M9" s="16" t="s">
        <v>15</v>
      </c>
      <c r="N9" s="15">
        <v>44866</v>
      </c>
      <c r="O9" s="17">
        <v>258</v>
      </c>
      <c r="P9" s="15">
        <v>44869</v>
      </c>
      <c r="Q9" s="17">
        <v>258</v>
      </c>
      <c r="R9" s="15">
        <v>44866</v>
      </c>
      <c r="S9" s="17">
        <v>258</v>
      </c>
      <c r="T9" s="15">
        <v>44868</v>
      </c>
      <c r="U9" s="17">
        <v>258</v>
      </c>
      <c r="V9" s="17"/>
      <c r="W9" s="15">
        <v>44868</v>
      </c>
      <c r="X9" s="17">
        <v>258</v>
      </c>
    </row>
    <row r="10" spans="1:24" x14ac:dyDescent="0.25">
      <c r="A10" s="15">
        <v>44866</v>
      </c>
      <c r="B10" s="16" t="s">
        <v>16</v>
      </c>
      <c r="C10" s="17">
        <v>87</v>
      </c>
      <c r="D10" s="18" cm="1">
        <f t="array" ref="D10">IF(OR(AND(Таблица1[[#This Row],[количество принятых]]&gt;0,Таблица1[[#This Row],[количество выданных]]&gt;0),AND(Таблица1[[#This Row],[количество выданных]]&gt;0,Таблица1[[#This Row],[количество заклейменных]]&gt;0),AND(_xlfn.XLOOKUP(Таблица1[[#This Row],[КВИТАНЦИЯ ]],$B$1:B9,$D$1:D9,Таблица1[[#This Row],[количество принятых]],0,-1)&gt;0,OR(Таблица1[[#This Row],[количество выданных]]&gt;0,Таблица1[[#This Row],[количество заклейменных]]&gt;0))),0,_xlfn.XLOOKUP(Таблица1[[#This Row],[КВИТАНЦИЯ ]],$B$1:B9,$D$1:D9,Таблица1[[#This Row],[количество принятых]],0,-1))</f>
        <v>87</v>
      </c>
      <c r="E10" s="14">
        <v>0</v>
      </c>
      <c r="F10" s="19" cm="1">
        <f t="array" ref="F10">IF(Таблица1[[#This Row],[количество принятых]]&gt;Таблица1[[#This Row],[количество заклейменных]],Таблица1[[#This Row],[количество заклейменных]],IF(AND(Таблица1[[#This Row],[количество заклейменных]]&gt;0,Таблица1[[#This Row],[количество выданных]]=0),IF(_xlfn.XLOOKUP(Таблица1[[#This Row],[КВИТАНЦИЯ ]],$B$1:B9,$F$1:F9,"",0,-1)&gt;0,IF(_xlfn.XLOOKUP(Таблица1[[#This Row],[КВИТАНЦИЯ ]],$B$1:B9,$F$1:F9,0,0,-1)-Таблица1[[#This Row],[количество заклейменных]]&lt;0,0,_xlfn.XLOOKUP(Таблица1[[#This Row],[КВИТАНЦИЯ ]],$B$1:B9,$F$1:F9,0,0,-1)-Таблица1[[#This Row],[количество заклейменных]]),_xlfn.XLOOKUP(Таблица1[[#This Row],[КВИТАНЦИЯ ]],$B$1:B9,$D$1:D9,"",0,-1)-Таблица1[[#This Row],[количество заклейменных]]),0))</f>
        <v>0</v>
      </c>
      <c r="G10" s="14">
        <v>0</v>
      </c>
      <c r="H10" s="14">
        <v>0</v>
      </c>
      <c r="I10" s="19">
        <f>IF(Таблица1[[#This Row],[количество выданных]]=0,SUM(Таблица1[[#This Row],[УВЕЛ ИЗД]:[количество заклейменных]]),0)</f>
        <v>0</v>
      </c>
      <c r="J10" s="14">
        <v>0</v>
      </c>
      <c r="M10" s="16" t="s">
        <v>16</v>
      </c>
      <c r="N10" s="15">
        <v>44866</v>
      </c>
      <c r="O10" s="17">
        <v>87</v>
      </c>
      <c r="P10" s="15">
        <v>44869</v>
      </c>
      <c r="Q10" s="17">
        <v>87</v>
      </c>
      <c r="R10" s="15">
        <v>44866</v>
      </c>
      <c r="S10" s="17">
        <v>87</v>
      </c>
      <c r="T10" s="15">
        <v>44868</v>
      </c>
      <c r="U10" s="17">
        <v>87</v>
      </c>
      <c r="V10" s="17"/>
      <c r="W10" s="15">
        <v>44868</v>
      </c>
      <c r="X10" s="17">
        <v>87</v>
      </c>
    </row>
    <row r="11" spans="1:24" x14ac:dyDescent="0.25">
      <c r="A11" s="15">
        <v>44866</v>
      </c>
      <c r="B11" s="16" t="s">
        <v>17</v>
      </c>
      <c r="C11" s="17">
        <v>104</v>
      </c>
      <c r="D11" s="18" cm="1">
        <f t="array" ref="D11">IF(OR(AND(Таблица1[[#This Row],[количество принятых]]&gt;0,Таблица1[[#This Row],[количество выданных]]&gt;0),AND(Таблица1[[#This Row],[количество выданных]]&gt;0,Таблица1[[#This Row],[количество заклейменных]]&gt;0),AND(_xlfn.XLOOKUP(Таблица1[[#This Row],[КВИТАНЦИЯ ]],$B$1:B10,$D$1:D10,Таблица1[[#This Row],[количество принятых]],0,-1)&gt;0,OR(Таблица1[[#This Row],[количество выданных]]&gt;0,Таблица1[[#This Row],[количество заклейменных]]&gt;0))),0,_xlfn.XLOOKUP(Таблица1[[#This Row],[КВИТАНЦИЯ ]],$B$1:B10,$D$1:D10,Таблица1[[#This Row],[количество принятых]],0,-1))</f>
        <v>104</v>
      </c>
      <c r="E11" s="14">
        <v>0</v>
      </c>
      <c r="F11" s="19" cm="1">
        <f t="array" ref="F11">IF(Таблица1[[#This Row],[количество принятых]]&gt;Таблица1[[#This Row],[количество заклейменных]],Таблица1[[#This Row],[количество заклейменных]],IF(AND(Таблица1[[#This Row],[количество заклейменных]]&gt;0,Таблица1[[#This Row],[количество выданных]]=0),IF(_xlfn.XLOOKUP(Таблица1[[#This Row],[КВИТАНЦИЯ ]],$B$1:B10,$F$1:F10,"",0,-1)&gt;0,IF(_xlfn.XLOOKUP(Таблица1[[#This Row],[КВИТАНЦИЯ ]],$B$1:B10,$F$1:F10,0,0,-1)-Таблица1[[#This Row],[количество заклейменных]]&lt;0,0,_xlfn.XLOOKUP(Таблица1[[#This Row],[КВИТАНЦИЯ ]],$B$1:B10,$F$1:F10,0,0,-1)-Таблица1[[#This Row],[количество заклейменных]]),_xlfn.XLOOKUP(Таблица1[[#This Row],[КВИТАНЦИЯ ]],$B$1:B10,$D$1:D10,"",0,-1)-Таблица1[[#This Row],[количество заклейменных]]),0))</f>
        <v>0</v>
      </c>
      <c r="G11" s="14">
        <v>0</v>
      </c>
      <c r="H11" s="14">
        <v>0</v>
      </c>
      <c r="I11" s="19">
        <f>IF(Таблица1[[#This Row],[количество выданных]]=0,SUM(Таблица1[[#This Row],[УВЕЛ ИЗД]:[количество заклейменных]]),0)</f>
        <v>0</v>
      </c>
      <c r="J11" s="14">
        <v>0</v>
      </c>
      <c r="M11" s="16" t="s">
        <v>17</v>
      </c>
      <c r="N11" s="15">
        <v>44866</v>
      </c>
      <c r="O11" s="17">
        <v>104</v>
      </c>
      <c r="P11" s="15">
        <v>44869</v>
      </c>
      <c r="Q11" s="17">
        <v>104</v>
      </c>
      <c r="R11" s="15">
        <v>44866</v>
      </c>
      <c r="S11" s="17">
        <v>104</v>
      </c>
      <c r="T11" s="15">
        <v>44868</v>
      </c>
      <c r="U11" s="17">
        <v>104</v>
      </c>
      <c r="V11" s="17"/>
      <c r="W11" s="15">
        <v>44868</v>
      </c>
      <c r="X11" s="17">
        <v>104</v>
      </c>
    </row>
    <row r="12" spans="1:24" x14ac:dyDescent="0.25">
      <c r="A12" s="15">
        <v>44866</v>
      </c>
      <c r="B12" s="16" t="s">
        <v>18</v>
      </c>
      <c r="C12" s="17">
        <v>221</v>
      </c>
      <c r="D12" s="18" cm="1">
        <f t="array" ref="D12">IF(OR(AND(Таблица1[[#This Row],[количество принятых]]&gt;0,Таблица1[[#This Row],[количество выданных]]&gt;0),AND(Таблица1[[#This Row],[количество выданных]]&gt;0,Таблица1[[#This Row],[количество заклейменных]]&gt;0),AND(_xlfn.XLOOKUP(Таблица1[[#This Row],[КВИТАНЦИЯ ]],$B$1:B11,$D$1:D11,Таблица1[[#This Row],[количество принятых]],0,-1)&gt;0,OR(Таблица1[[#This Row],[количество выданных]]&gt;0,Таблица1[[#This Row],[количество заклейменных]]&gt;0))),0,_xlfn.XLOOKUP(Таблица1[[#This Row],[КВИТАНЦИЯ ]],$B$1:B11,$D$1:D11,Таблица1[[#This Row],[количество принятых]],0,-1))</f>
        <v>221</v>
      </c>
      <c r="E12" s="14">
        <v>0</v>
      </c>
      <c r="F12" s="19" cm="1">
        <f t="array" ref="F12">IF(Таблица1[[#This Row],[количество принятых]]&gt;Таблица1[[#This Row],[количество заклейменных]],Таблица1[[#This Row],[количество заклейменных]],IF(AND(Таблица1[[#This Row],[количество заклейменных]]&gt;0,Таблица1[[#This Row],[количество выданных]]=0),IF(_xlfn.XLOOKUP(Таблица1[[#This Row],[КВИТАНЦИЯ ]],$B$1:B11,$F$1:F11,"",0,-1)&gt;0,IF(_xlfn.XLOOKUP(Таблица1[[#This Row],[КВИТАНЦИЯ ]],$B$1:B11,$F$1:F11,0,0,-1)-Таблица1[[#This Row],[количество заклейменных]]&lt;0,0,_xlfn.XLOOKUP(Таблица1[[#This Row],[КВИТАНЦИЯ ]],$B$1:B11,$F$1:F11,0,0,-1)-Таблица1[[#This Row],[количество заклейменных]]),_xlfn.XLOOKUP(Таблица1[[#This Row],[КВИТАНЦИЯ ]],$B$1:B11,$D$1:D11,"",0,-1)-Таблица1[[#This Row],[количество заклейменных]]),0))</f>
        <v>0</v>
      </c>
      <c r="G12" s="14">
        <v>0</v>
      </c>
      <c r="H12" s="14">
        <v>0</v>
      </c>
      <c r="I12" s="19">
        <f>IF(Таблица1[[#This Row],[количество выданных]]=0,SUM(Таблица1[[#This Row],[УВЕЛ ИЗД]:[количество заклейменных]]),0)</f>
        <v>0</v>
      </c>
      <c r="J12" s="14">
        <v>0</v>
      </c>
      <c r="M12" s="16" t="s">
        <v>18</v>
      </c>
      <c r="N12" s="15">
        <v>44866</v>
      </c>
      <c r="O12" s="17">
        <v>221</v>
      </c>
      <c r="P12" s="15">
        <v>44869</v>
      </c>
      <c r="Q12" s="17">
        <v>221</v>
      </c>
      <c r="R12" s="15">
        <v>44866</v>
      </c>
      <c r="S12" s="17">
        <v>221</v>
      </c>
      <c r="T12" s="15">
        <v>44868</v>
      </c>
      <c r="U12" s="17">
        <v>221</v>
      </c>
      <c r="V12" s="21"/>
      <c r="W12" s="15">
        <v>44868</v>
      </c>
      <c r="X12" s="17">
        <v>221</v>
      </c>
    </row>
    <row r="13" spans="1:24" x14ac:dyDescent="0.25">
      <c r="A13" s="15">
        <v>44866</v>
      </c>
      <c r="B13" s="16" t="s">
        <v>19</v>
      </c>
      <c r="C13" s="17">
        <v>59</v>
      </c>
      <c r="D13" s="18" cm="1">
        <f t="array" ref="D13">IF(OR(AND(Таблица1[[#This Row],[количество принятых]]&gt;0,Таблица1[[#This Row],[количество выданных]]&gt;0),AND(Таблица1[[#This Row],[количество выданных]]&gt;0,Таблица1[[#This Row],[количество заклейменных]]&gt;0),AND(_xlfn.XLOOKUP(Таблица1[[#This Row],[КВИТАНЦИЯ ]],$B$1:B12,$D$1:D12,Таблица1[[#This Row],[количество принятых]],0,-1)&gt;0,OR(Таблица1[[#This Row],[количество выданных]]&gt;0,Таблица1[[#This Row],[количество заклейменных]]&gt;0))),0,_xlfn.XLOOKUP(Таблица1[[#This Row],[КВИТАНЦИЯ ]],$B$1:B12,$D$1:D12,Таблица1[[#This Row],[количество принятых]],0,-1))</f>
        <v>59</v>
      </c>
      <c r="E13" s="14">
        <v>0</v>
      </c>
      <c r="F13" s="19" cm="1">
        <f t="array" ref="F13">IF(Таблица1[[#This Row],[количество принятых]]&gt;Таблица1[[#This Row],[количество заклейменных]],Таблица1[[#This Row],[количество заклейменных]],IF(AND(Таблица1[[#This Row],[количество заклейменных]]&gt;0,Таблица1[[#This Row],[количество выданных]]=0),IF(_xlfn.XLOOKUP(Таблица1[[#This Row],[КВИТАНЦИЯ ]],$B$1:B12,$F$1:F12,"",0,-1)&gt;0,IF(_xlfn.XLOOKUP(Таблица1[[#This Row],[КВИТАНЦИЯ ]],$B$1:B12,$F$1:F12,0,0,-1)-Таблица1[[#This Row],[количество заклейменных]]&lt;0,0,_xlfn.XLOOKUP(Таблица1[[#This Row],[КВИТАНЦИЯ ]],$B$1:B12,$F$1:F12,0,0,-1)-Таблица1[[#This Row],[количество заклейменных]]),_xlfn.XLOOKUP(Таблица1[[#This Row],[КВИТАНЦИЯ ]],$B$1:B12,$D$1:D12,"",0,-1)-Таблица1[[#This Row],[количество заклейменных]]),0))</f>
        <v>0</v>
      </c>
      <c r="G13" s="14">
        <v>0</v>
      </c>
      <c r="H13" s="14">
        <v>0</v>
      </c>
      <c r="I13" s="19">
        <f>IF(Таблица1[[#This Row],[количество выданных]]=0,SUM(Таблица1[[#This Row],[УВЕЛ ИЗД]:[количество заклейменных]]),0)</f>
        <v>0</v>
      </c>
      <c r="J13" s="14">
        <v>0</v>
      </c>
      <c r="M13" s="16" t="s">
        <v>19</v>
      </c>
      <c r="N13" s="15">
        <v>44866</v>
      </c>
      <c r="O13" s="17">
        <v>59</v>
      </c>
      <c r="P13" s="15">
        <v>44869</v>
      </c>
      <c r="Q13" s="17">
        <v>59</v>
      </c>
      <c r="R13" s="15">
        <v>44866</v>
      </c>
      <c r="S13" s="17">
        <v>59</v>
      </c>
      <c r="T13" s="15">
        <v>44868</v>
      </c>
      <c r="U13" s="22">
        <v>59</v>
      </c>
      <c r="V13" s="23"/>
      <c r="W13" s="24">
        <v>44868</v>
      </c>
      <c r="X13" s="17">
        <v>59</v>
      </c>
    </row>
    <row r="14" spans="1:24" x14ac:dyDescent="0.25">
      <c r="A14" s="15">
        <v>44867</v>
      </c>
      <c r="B14" s="16" t="s">
        <v>12</v>
      </c>
      <c r="C14" s="17">
        <v>0</v>
      </c>
      <c r="D14" s="18" cm="1">
        <f t="array" ref="D14">IF(OR(AND(Таблица1[[#This Row],[количество принятых]]&gt;0,Таблица1[[#This Row],[количество выданных]]&gt;0),AND(Таблица1[[#This Row],[количество выданных]]&gt;0,Таблица1[[#This Row],[количество заклейменных]]&gt;0),AND(_xlfn.XLOOKUP(Таблица1[[#This Row],[КВИТАНЦИЯ ]],$B$1:B13,$D$1:D13,Таблица1[[#This Row],[количество принятых]],0,-1)&gt;0,OR(Таблица1[[#This Row],[количество выданных]]&gt;0,Таблица1[[#This Row],[количество заклейменных]]&gt;0))),0,_xlfn.XLOOKUP(Таблица1[[#This Row],[КВИТАНЦИЯ ]],$B$1:B13,$D$1:D13,Таблица1[[#This Row],[количество принятых]],0,-1))</f>
        <v>0</v>
      </c>
      <c r="E14" s="17">
        <v>424</v>
      </c>
      <c r="F14" s="19" cm="1">
        <f t="array" ref="F14">IF(Таблица1[[#This Row],[количество принятых]]&gt;Таблица1[[#This Row],[количество заклейменных]],Таблица1[[#This Row],[количество заклейменных]],IF(AND(Таблица1[[#This Row],[количество заклейменных]]&gt;0,Таблица1[[#This Row],[количество выданных]]=0),IF(_xlfn.XLOOKUP(Таблица1[[#This Row],[КВИТАНЦИЯ ]],$B$1:B13,$F$1:F13,"",0,-1)&gt;0,IF(_xlfn.XLOOKUP(Таблица1[[#This Row],[КВИТАНЦИЯ ]],$B$1:B13,$F$1:F13,0,0,-1)-Таблица1[[#This Row],[количество заклейменных]]&lt;0,0,_xlfn.XLOOKUP(Таблица1[[#This Row],[КВИТАНЦИЯ ]],$B$1:B13,$F$1:F13,0,0,-1)-Таблица1[[#This Row],[количество заклейменных]]),_xlfn.XLOOKUP(Таблица1[[#This Row],[КВИТАНЦИЯ ]],$B$1:B13,$D$1:D13,"",0,-1)-Таблица1[[#This Row],[количество заклейменных]]),0))</f>
        <v>0</v>
      </c>
      <c r="G14" s="14">
        <v>0</v>
      </c>
      <c r="H14" s="17">
        <v>424</v>
      </c>
      <c r="I14" s="19">
        <f>IF(Таблица1[[#This Row],[количество выданных]]=0,SUM(Таблица1[[#This Row],[УВЕЛ ИЗД]:[количество заклейменных]]),0)</f>
        <v>0</v>
      </c>
      <c r="J14" s="14">
        <v>0</v>
      </c>
    </row>
    <row r="15" spans="1:24" x14ac:dyDescent="0.25">
      <c r="A15" s="15">
        <v>44867</v>
      </c>
      <c r="B15" s="16" t="s">
        <v>13</v>
      </c>
      <c r="C15" s="17">
        <v>0</v>
      </c>
      <c r="D15" s="18" cm="1">
        <f t="array" ref="D15">IF(OR(AND(Таблица1[[#This Row],[количество принятых]]&gt;0,Таблица1[[#This Row],[количество выданных]]&gt;0),AND(Таблица1[[#This Row],[количество выданных]]&gt;0,Таблица1[[#This Row],[количество заклейменных]]&gt;0),AND(_xlfn.XLOOKUP(Таблица1[[#This Row],[КВИТАНЦИЯ ]],$B$1:B14,$D$1:D14,Таблица1[[#This Row],[количество принятых]],0,-1)&gt;0,OR(Таблица1[[#This Row],[количество выданных]]&gt;0,Таблица1[[#This Row],[количество заклейменных]]&gt;0))),0,_xlfn.XLOOKUP(Таблица1[[#This Row],[КВИТАНЦИЯ ]],$B$1:B14,$D$1:D14,Таблица1[[#This Row],[количество принятых]],0,-1))</f>
        <v>0</v>
      </c>
      <c r="E15" s="17">
        <v>250</v>
      </c>
      <c r="F15" s="19" cm="1">
        <f t="array" ref="F15">IF(Таблица1[[#This Row],[количество принятых]]&gt;Таблица1[[#This Row],[количество заклейменных]],Таблица1[[#This Row],[количество заклейменных]],IF(AND(Таблица1[[#This Row],[количество заклейменных]]&gt;0,Таблица1[[#This Row],[количество выданных]]=0),IF(_xlfn.XLOOKUP(Таблица1[[#This Row],[КВИТАНЦИЯ ]],$B$1:B14,$F$1:F14,"",0,-1)&gt;0,IF(_xlfn.XLOOKUP(Таблица1[[#This Row],[КВИТАНЦИЯ ]],$B$1:B14,$F$1:F14,0,0,-1)-Таблица1[[#This Row],[количество заклейменных]]&lt;0,0,_xlfn.XLOOKUP(Таблица1[[#This Row],[КВИТАНЦИЯ ]],$B$1:B14,$F$1:F14,0,0,-1)-Таблица1[[#This Row],[количество заклейменных]]),_xlfn.XLOOKUP(Таблица1[[#This Row],[КВИТАНЦИЯ ]],$B$1:B14,$D$1:D14,"",0,-1)-Таблица1[[#This Row],[количество заклейменных]]),0))</f>
        <v>0</v>
      </c>
      <c r="G15" s="14">
        <v>0</v>
      </c>
      <c r="H15" s="14">
        <v>0</v>
      </c>
      <c r="I15" s="19">
        <f>IF(Таблица1[[#This Row],[количество выданных]]=0,SUM(Таблица1[[#This Row],[УВЕЛ ИЗД]:[количество заклейменных]]),0)</f>
        <v>0</v>
      </c>
      <c r="J15" s="14">
        <v>0</v>
      </c>
    </row>
    <row r="16" spans="1:24" x14ac:dyDescent="0.25">
      <c r="A16" s="15">
        <v>44867</v>
      </c>
      <c r="B16" s="16" t="s">
        <v>14</v>
      </c>
      <c r="C16" s="17">
        <v>0</v>
      </c>
      <c r="D16" s="18" cm="1">
        <f t="array" ref="D16">IF(OR(AND(Таблица1[[#This Row],[количество принятых]]&gt;0,Таблица1[[#This Row],[количество выданных]]&gt;0),AND(Таблица1[[#This Row],[количество выданных]]&gt;0,Таблица1[[#This Row],[количество заклейменных]]&gt;0),AND(_xlfn.XLOOKUP(Таблица1[[#This Row],[КВИТАНЦИЯ ]],$B$1:B15,$D$1:D15,Таблица1[[#This Row],[количество принятых]],0,-1)&gt;0,OR(Таблица1[[#This Row],[количество выданных]]&gt;0,Таблица1[[#This Row],[количество заклейменных]]&gt;0))),0,_xlfn.XLOOKUP(Таблица1[[#This Row],[КВИТАНЦИЯ ]],$B$1:B15,$D$1:D15,Таблица1[[#This Row],[количество принятых]],0,-1))</f>
        <v>0</v>
      </c>
      <c r="E16" s="14">
        <v>0</v>
      </c>
      <c r="F16" s="19" cm="1">
        <f t="array" ref="F16">IF(Таблица1[[#This Row],[количество принятых]]&gt;Таблица1[[#This Row],[количество заклейменных]],Таблица1[[#This Row],[количество заклейменных]],IF(AND(Таблица1[[#This Row],[количество заклейменных]]&gt;0,Таблица1[[#This Row],[количество выданных]]=0),IF(_xlfn.XLOOKUP(Таблица1[[#This Row],[КВИТАНЦИЯ ]],$B$1:B15,$F$1:F15,"",0,-1)&gt;0,IF(_xlfn.XLOOKUP(Таблица1[[#This Row],[КВИТАНЦИЯ ]],$B$1:B15,$F$1:F15,0,0,-1)-Таблица1[[#This Row],[количество заклейменных]]&lt;0,0,_xlfn.XLOOKUP(Таблица1[[#This Row],[КВИТАНЦИЯ ]],$B$1:B15,$F$1:F15,0,0,-1)-Таблица1[[#This Row],[количество заклейменных]]),_xlfn.XLOOKUP(Таблица1[[#This Row],[КВИТАНЦИЯ ]],$B$1:B15,$D$1:D15,"",0,-1)-Таблица1[[#This Row],[количество заклейменных]]),0))</f>
        <v>100</v>
      </c>
      <c r="G16" s="14">
        <v>0</v>
      </c>
      <c r="H16" s="17">
        <v>134</v>
      </c>
      <c r="I16" s="19">
        <f>IF(Таблица1[[#This Row],[количество выданных]]=0,SUM(Таблица1[[#This Row],[УВЕЛ ИЗД]:[количество заклейменных]]),0)</f>
        <v>134</v>
      </c>
      <c r="J16" s="17">
        <v>0</v>
      </c>
    </row>
    <row r="17" spans="1:17" x14ac:dyDescent="0.25">
      <c r="A17" s="15">
        <v>44867</v>
      </c>
      <c r="B17" s="16" t="s">
        <v>15</v>
      </c>
      <c r="C17" s="14">
        <v>0</v>
      </c>
      <c r="D17" s="18" cm="1">
        <f t="array" ref="D17">IF(OR(AND(Таблица1[[#This Row],[количество принятых]]&gt;0,Таблица1[[#This Row],[количество выданных]]&gt;0),AND(Таблица1[[#This Row],[количество выданных]]&gt;0,Таблица1[[#This Row],[количество заклейменных]]&gt;0),AND(_xlfn.XLOOKUP(Таблица1[[#This Row],[КВИТАНЦИЯ ]],$B$1:B16,$D$1:D16,Таблица1[[#This Row],[количество принятых]],0,-1)&gt;0,OR(Таблица1[[#This Row],[количество выданных]]&gt;0,Таблица1[[#This Row],[количество заклейменных]]&gt;0))),0,_xlfn.XLOOKUP(Таблица1[[#This Row],[КВИТАНЦИЯ ]],$B$1:B16,$D$1:D16,Таблица1[[#This Row],[количество принятых]],0,-1))</f>
        <v>0</v>
      </c>
      <c r="E17" s="14">
        <v>0</v>
      </c>
      <c r="F17" s="19" cm="1">
        <f t="array" ref="F17">IF(Таблица1[[#This Row],[количество принятых]]&gt;Таблица1[[#This Row],[количество заклейменных]],Таблица1[[#This Row],[количество заклейменных]],IF(AND(Таблица1[[#This Row],[количество заклейменных]]&gt;0,Таблица1[[#This Row],[количество выданных]]=0),IF(_xlfn.XLOOKUP(Таблица1[[#This Row],[КВИТАНЦИЯ ]],$B$1:B16,$F$1:F16,"",0,-1)&gt;0,IF(_xlfn.XLOOKUP(Таблица1[[#This Row],[КВИТАНЦИЯ ]],$B$1:B16,$F$1:F16,0,0,-1)-Таблица1[[#This Row],[количество заклейменных]]&lt;0,0,_xlfn.XLOOKUP(Таблица1[[#This Row],[КВИТАНЦИЯ ]],$B$1:B16,$F$1:F16,0,0,-1)-Таблица1[[#This Row],[количество заклейменных]]),_xlfn.XLOOKUP(Таблица1[[#This Row],[КВИТАНЦИЯ ]],$B$1:B16,$D$1:D16,"",0,-1)-Таблица1[[#This Row],[количество заклейменных]]),0))</f>
        <v>0</v>
      </c>
      <c r="G17" s="14">
        <v>0</v>
      </c>
      <c r="H17" s="17">
        <v>258</v>
      </c>
      <c r="I17" s="19">
        <f>IF(Таблица1[[#This Row],[количество выданных]]=0,SUM(Таблица1[[#This Row],[УВЕЛ ИЗД]:[количество заклейменных]]),0)</f>
        <v>258</v>
      </c>
      <c r="J17" s="17">
        <v>258</v>
      </c>
    </row>
    <row r="18" spans="1:17" x14ac:dyDescent="0.25">
      <c r="A18" s="15">
        <v>44867</v>
      </c>
      <c r="B18" s="16" t="s">
        <v>16</v>
      </c>
      <c r="C18" s="14">
        <v>0</v>
      </c>
      <c r="D18" s="18" cm="1">
        <f t="array" ref="D18">IF(OR(AND(Таблица1[[#This Row],[количество принятых]]&gt;0,Таблица1[[#This Row],[количество выданных]]&gt;0),AND(Таблица1[[#This Row],[количество выданных]]&gt;0,Таблица1[[#This Row],[количество заклейменных]]&gt;0),AND(_xlfn.XLOOKUP(Таблица1[[#This Row],[КВИТАНЦИЯ ]],$B$1:B17,$D$1:D17,Таблица1[[#This Row],[количество принятых]],0,-1)&gt;0,OR(Таблица1[[#This Row],[количество выданных]]&gt;0,Таблица1[[#This Row],[количество заклейменных]]&gt;0))),0,_xlfn.XLOOKUP(Таблица1[[#This Row],[КВИТАНЦИЯ ]],$B$1:B17,$D$1:D17,Таблица1[[#This Row],[количество принятых]],0,-1))</f>
        <v>87</v>
      </c>
      <c r="E18" s="14">
        <v>0</v>
      </c>
      <c r="F18" s="19" cm="1">
        <f t="array" ref="F18">IF(Таблица1[[#This Row],[количество принятых]]&gt;Таблица1[[#This Row],[количество заклейменных]],Таблица1[[#This Row],[количество заклейменных]],IF(AND(Таблица1[[#This Row],[количество заклейменных]]&gt;0,Таблица1[[#This Row],[количество выданных]]=0),IF(_xlfn.XLOOKUP(Таблица1[[#This Row],[КВИТАНЦИЯ ]],$B$1:B17,$F$1:F17,"",0,-1)&gt;0,IF(_xlfn.XLOOKUP(Таблица1[[#This Row],[КВИТАНЦИЯ ]],$B$1:B17,$F$1:F17,0,0,-1)-Таблица1[[#This Row],[количество заклейменных]]&lt;0,0,_xlfn.XLOOKUP(Таблица1[[#This Row],[КВИТАНЦИЯ ]],$B$1:B17,$F$1:F17,0,0,-1)-Таблица1[[#This Row],[количество заклейменных]]),_xlfn.XLOOKUP(Таблица1[[#This Row],[КВИТАНЦИЯ ]],$B$1:B17,$D$1:D17,"",0,-1)-Таблица1[[#This Row],[количество заклейменных]]),0))</f>
        <v>0</v>
      </c>
      <c r="G18" s="14">
        <v>0</v>
      </c>
      <c r="H18" s="14">
        <v>0</v>
      </c>
      <c r="I18" s="19">
        <f>IF(Таблица1[[#This Row],[количество выданных]]=0,SUM(Таблица1[[#This Row],[УВЕЛ ИЗД]:[количество заклейменных]]),0)</f>
        <v>0</v>
      </c>
      <c r="J18" s="14">
        <v>0</v>
      </c>
    </row>
    <row r="19" spans="1:17" x14ac:dyDescent="0.25">
      <c r="A19" s="15">
        <v>44867</v>
      </c>
      <c r="B19" s="16" t="s">
        <v>17</v>
      </c>
      <c r="C19" s="14">
        <v>0</v>
      </c>
      <c r="D19" s="18" cm="1">
        <f t="array" ref="D19">IF(OR(AND(Таблица1[[#This Row],[количество принятых]]&gt;0,Таблица1[[#This Row],[количество выданных]]&gt;0),AND(Таблица1[[#This Row],[количество выданных]]&gt;0,Таблица1[[#This Row],[количество заклейменных]]&gt;0),AND(_xlfn.XLOOKUP(Таблица1[[#This Row],[КВИТАНЦИЯ ]],$B$1:B18,$D$1:D18,Таблица1[[#This Row],[количество принятых]],0,-1)&gt;0,OR(Таблица1[[#This Row],[количество выданных]]&gt;0,Таблица1[[#This Row],[количество заклейменных]]&gt;0))),0,_xlfn.XLOOKUP(Таблица1[[#This Row],[КВИТАНЦИЯ ]],$B$1:B18,$D$1:D18,Таблица1[[#This Row],[количество принятых]],0,-1))</f>
        <v>104</v>
      </c>
      <c r="E19" s="14">
        <v>0</v>
      </c>
      <c r="F19" s="19" cm="1">
        <f t="array" ref="F19">IF(Таблица1[[#This Row],[количество принятых]]&gt;Таблица1[[#This Row],[количество заклейменных]],Таблица1[[#This Row],[количество заклейменных]],IF(AND(Таблица1[[#This Row],[количество заклейменных]]&gt;0,Таблица1[[#This Row],[количество выданных]]=0),IF(_xlfn.XLOOKUP(Таблица1[[#This Row],[КВИТАНЦИЯ ]],$B$1:B18,$F$1:F18,"",0,-1)&gt;0,IF(_xlfn.XLOOKUP(Таблица1[[#This Row],[КВИТАНЦИЯ ]],$B$1:B18,$F$1:F18,0,0,-1)-Таблица1[[#This Row],[количество заклейменных]]&lt;0,0,_xlfn.XLOOKUP(Таблица1[[#This Row],[КВИТАНЦИЯ ]],$B$1:B18,$F$1:F18,0,0,-1)-Таблица1[[#This Row],[количество заклейменных]]),_xlfn.XLOOKUP(Таблица1[[#This Row],[КВИТАНЦИЯ ]],$B$1:B18,$D$1:D18,"",0,-1)-Таблица1[[#This Row],[количество заклейменных]]),0))</f>
        <v>0</v>
      </c>
      <c r="G19" s="14">
        <v>0</v>
      </c>
      <c r="H19" s="14">
        <v>0</v>
      </c>
      <c r="I19" s="19">
        <f>IF(Таблица1[[#This Row],[количество выданных]]=0,SUM(Таблица1[[#This Row],[УВЕЛ ИЗД]:[количество заклейменных]]),0)</f>
        <v>0</v>
      </c>
      <c r="J19" s="14">
        <v>0</v>
      </c>
      <c r="Q19" s="25"/>
    </row>
    <row r="20" spans="1:17" x14ac:dyDescent="0.25">
      <c r="A20" s="15">
        <v>44867</v>
      </c>
      <c r="B20" s="16" t="s">
        <v>18</v>
      </c>
      <c r="C20" s="14">
        <v>0</v>
      </c>
      <c r="D20" s="18" cm="1">
        <f t="array" ref="D20">IF(OR(AND(Таблица1[[#This Row],[количество принятых]]&gt;0,Таблица1[[#This Row],[количество выданных]]&gt;0),AND(Таблица1[[#This Row],[количество выданных]]&gt;0,Таблица1[[#This Row],[количество заклейменных]]&gt;0),AND(_xlfn.XLOOKUP(Таблица1[[#This Row],[КВИТАНЦИЯ ]],$B$1:B19,$D$1:D19,Таблица1[[#This Row],[количество принятых]],0,-1)&gt;0,OR(Таблица1[[#This Row],[количество выданных]]&gt;0,Таблица1[[#This Row],[количество заклейменных]]&gt;0))),0,_xlfn.XLOOKUP(Таблица1[[#This Row],[КВИТАНЦИЯ ]],$B$1:B19,$D$1:D19,Таблица1[[#This Row],[количество принятых]],0,-1))</f>
        <v>221</v>
      </c>
      <c r="E20" s="14">
        <v>0</v>
      </c>
      <c r="F20" s="19" cm="1">
        <f t="array" ref="F20">IF(Таблица1[[#This Row],[количество принятых]]&gt;Таблица1[[#This Row],[количество заклейменных]],Таблица1[[#This Row],[количество заклейменных]],IF(AND(Таблица1[[#This Row],[количество заклейменных]]&gt;0,Таблица1[[#This Row],[количество выданных]]=0),IF(_xlfn.XLOOKUP(Таблица1[[#This Row],[КВИТАНЦИЯ ]],$B$1:B19,$F$1:F19,"",0,-1)&gt;0,IF(_xlfn.XLOOKUP(Таблица1[[#This Row],[КВИТАНЦИЯ ]],$B$1:B19,$F$1:F19,0,0,-1)-Таблица1[[#This Row],[количество заклейменных]]&lt;0,0,_xlfn.XLOOKUP(Таблица1[[#This Row],[КВИТАНЦИЯ ]],$B$1:B19,$F$1:F19,0,0,-1)-Таблица1[[#This Row],[количество заклейменных]]),_xlfn.XLOOKUP(Таблица1[[#This Row],[КВИТАНЦИЯ ]],$B$1:B19,$D$1:D19,"",0,-1)-Таблица1[[#This Row],[количество заклейменных]]),0))</f>
        <v>0</v>
      </c>
      <c r="G20" s="14">
        <v>0</v>
      </c>
      <c r="H20" s="14">
        <v>0</v>
      </c>
      <c r="I20" s="19">
        <f>IF(Таблица1[[#This Row],[количество выданных]]=0,SUM(Таблица1[[#This Row],[УВЕЛ ИЗД]:[количество заклейменных]]),0)</f>
        <v>0</v>
      </c>
      <c r="J20" s="14">
        <v>0</v>
      </c>
    </row>
    <row r="21" spans="1:17" x14ac:dyDescent="0.25">
      <c r="A21" s="15">
        <v>44867</v>
      </c>
      <c r="B21" s="16" t="s">
        <v>19</v>
      </c>
      <c r="C21" s="14">
        <v>0</v>
      </c>
      <c r="D21" s="18" cm="1">
        <f t="array" ref="D21">IF(OR(AND(Таблица1[[#This Row],[количество принятых]]&gt;0,Таблица1[[#This Row],[количество выданных]]&gt;0),AND(Таблица1[[#This Row],[количество выданных]]&gt;0,Таблица1[[#This Row],[количество заклейменных]]&gt;0),AND(_xlfn.XLOOKUP(Таблица1[[#This Row],[КВИТАНЦИЯ ]],$B$1:B20,$D$1:D20,Таблица1[[#This Row],[количество принятых]],0,-1)&gt;0,OR(Таблица1[[#This Row],[количество выданных]]&gt;0,Таблица1[[#This Row],[количество заклейменных]]&gt;0))),0,_xlfn.XLOOKUP(Таблица1[[#This Row],[КВИТАНЦИЯ ]],$B$1:B20,$D$1:D20,Таблица1[[#This Row],[количество принятых]],0,-1))</f>
        <v>59</v>
      </c>
      <c r="E21" s="14">
        <v>0</v>
      </c>
      <c r="F21" s="19" cm="1">
        <f t="array" ref="F21">IF(Таблица1[[#This Row],[количество принятых]]&gt;Таблица1[[#This Row],[количество заклейменных]],Таблица1[[#This Row],[количество заклейменных]],IF(AND(Таблица1[[#This Row],[количество заклейменных]]&gt;0,Таблица1[[#This Row],[количество выданных]]=0),IF(_xlfn.XLOOKUP(Таблица1[[#This Row],[КВИТАНЦИЯ ]],$B$1:B20,$F$1:F20,"",0,-1)&gt;0,IF(_xlfn.XLOOKUP(Таблица1[[#This Row],[КВИТАНЦИЯ ]],$B$1:B20,$F$1:F20,0,0,-1)-Таблица1[[#This Row],[количество заклейменных]]&lt;0,0,_xlfn.XLOOKUP(Таблица1[[#This Row],[КВИТАНЦИЯ ]],$B$1:B20,$F$1:F20,0,0,-1)-Таблица1[[#This Row],[количество заклейменных]]),_xlfn.XLOOKUP(Таблица1[[#This Row],[КВИТАНЦИЯ ]],$B$1:B20,$D$1:D20,"",0,-1)-Таблица1[[#This Row],[количество заклейменных]]),0))</f>
        <v>0</v>
      </c>
      <c r="G21" s="14">
        <v>0</v>
      </c>
      <c r="H21" s="14">
        <v>0</v>
      </c>
      <c r="I21" s="19">
        <f>IF(Таблица1[[#This Row],[количество выданных]]=0,SUM(Таблица1[[#This Row],[УВЕЛ ИЗД]:[количество заклейменных]]),0)</f>
        <v>0</v>
      </c>
      <c r="J21" s="14">
        <v>0</v>
      </c>
    </row>
    <row r="22" spans="1:17" x14ac:dyDescent="0.25">
      <c r="A22" s="15">
        <v>44868</v>
      </c>
      <c r="B22" s="16" t="s">
        <v>14</v>
      </c>
      <c r="C22" s="14">
        <v>0</v>
      </c>
      <c r="D22" s="18" cm="1">
        <f t="array" ref="D22">IF(OR(AND(Таблица1[[#This Row],[количество принятых]]&gt;0,Таблица1[[#This Row],[количество выданных]]&gt;0),AND(Таблица1[[#This Row],[количество выданных]]&gt;0,Таблица1[[#This Row],[количество заклейменных]]&gt;0),AND(_xlfn.XLOOKUP(Таблица1[[#This Row],[КВИТАНЦИЯ ]],$B$1:B21,$D$1:D21,Таблица1[[#This Row],[количество принятых]],0,-1)&gt;0,OR(Таблица1[[#This Row],[количество выданных]]&gt;0,Таблица1[[#This Row],[количество заклейменных]]&gt;0))),0,_xlfn.XLOOKUP(Таблица1[[#This Row],[КВИТАНЦИЯ ]],$B$1:B21,$D$1:D21,Таблица1[[#This Row],[количество принятых]],0,-1))</f>
        <v>0</v>
      </c>
      <c r="E22" s="14">
        <v>0</v>
      </c>
      <c r="F22" s="19" cm="1">
        <f t="array" ref="F22">IF(Таблица1[[#This Row],[количество принятых]]&gt;Таблица1[[#This Row],[количество заклейменных]],Таблица1[[#This Row],[количество заклейменных]],IF(AND(Таблица1[[#This Row],[количество заклейменных]]&gt;0,Таблица1[[#This Row],[количество выданных]]=0),IF(_xlfn.XLOOKUP(Таблица1[[#This Row],[КВИТАНЦИЯ ]],$B$1:B21,$F$1:F21,"",0,-1)&gt;0,IF(_xlfn.XLOOKUP(Таблица1[[#This Row],[КВИТАНЦИЯ ]],$B$1:B21,$F$1:F21,0,0,-1)-Таблица1[[#This Row],[количество заклейменных]]&lt;0,0,_xlfn.XLOOKUP(Таблица1[[#This Row],[КВИТАНЦИЯ ]],$B$1:B21,$F$1:F21,0,0,-1)-Таблица1[[#This Row],[количество заклейменных]]),_xlfn.XLOOKUP(Таблица1[[#This Row],[КВИТАНЦИЯ ]],$B$1:B21,$D$1:D21,"",0,-1)-Таблица1[[#This Row],[количество заклейменных]]),0))</f>
        <v>0</v>
      </c>
      <c r="G22" s="14">
        <v>0</v>
      </c>
      <c r="H22" s="17">
        <v>100</v>
      </c>
      <c r="I22" s="19">
        <f>IF(Таблица1[[#This Row],[количество выданных]]=0,SUM(Таблица1[[#This Row],[УВЕЛ ИЗД]:[количество заклейменных]]),0)</f>
        <v>100</v>
      </c>
      <c r="J22" s="17">
        <v>234</v>
      </c>
    </row>
    <row r="23" spans="1:17" x14ac:dyDescent="0.25">
      <c r="A23" s="15">
        <v>44868</v>
      </c>
      <c r="B23" s="16" t="s">
        <v>15</v>
      </c>
      <c r="C23" s="14">
        <v>0</v>
      </c>
      <c r="D23" s="18" cm="1">
        <f t="array" ref="D23">IF(OR(AND(Таблица1[[#This Row],[количество принятых]]&gt;0,Таблица1[[#This Row],[количество выданных]]&gt;0),AND(Таблица1[[#This Row],[количество выданных]]&gt;0,Таблица1[[#This Row],[количество заклейменных]]&gt;0),AND(_xlfn.XLOOKUP(Таблица1[[#This Row],[КВИТАНЦИЯ ]],$B$1:B22,$D$1:D22,Таблица1[[#This Row],[количество принятых]],0,-1)&gt;0,OR(Таблица1[[#This Row],[количество выданных]]&gt;0,Таблица1[[#This Row],[количество заклейменных]]&gt;0))),0,_xlfn.XLOOKUP(Таблица1[[#This Row],[КВИТАНЦИЯ ]],$B$1:B22,$D$1:D22,Таблица1[[#This Row],[количество принятых]],0,-1))</f>
        <v>0</v>
      </c>
      <c r="E23" s="14">
        <v>0</v>
      </c>
      <c r="F23" s="19" cm="1">
        <f t="array" ref="F23">IF(Таблица1[[#This Row],[количество принятых]]&gt;Таблица1[[#This Row],[количество заклейменных]],Таблица1[[#This Row],[количество заклейменных]],IF(AND(Таблица1[[#This Row],[количество заклейменных]]&gt;0,Таблица1[[#This Row],[количество выданных]]=0),IF(_xlfn.XLOOKUP(Таблица1[[#This Row],[КВИТАНЦИЯ ]],$B$1:B22,$F$1:F22,"",0,-1)&gt;0,IF(_xlfn.XLOOKUP(Таблица1[[#This Row],[КВИТАНЦИЯ ]],$B$1:B22,$F$1:F22,0,0,-1)-Таблица1[[#This Row],[количество заклейменных]]&lt;0,0,_xlfn.XLOOKUP(Таблица1[[#This Row],[КВИТАНЦИЯ ]],$B$1:B22,$F$1:F22,0,0,-1)-Таблица1[[#This Row],[количество заклейменных]]),_xlfn.XLOOKUP(Таблица1[[#This Row],[КВИТАНЦИЯ ]],$B$1:B22,$D$1:D22,"",0,-1)-Таблица1[[#This Row],[количество заклейменных]]),0))</f>
        <v>0</v>
      </c>
      <c r="G23" s="14">
        <v>0</v>
      </c>
      <c r="H23" s="17">
        <v>0</v>
      </c>
      <c r="I23" s="19">
        <f>IF(Таблица1[[#This Row],[количество выданных]]=0,SUM(Таблица1[[#This Row],[УВЕЛ ИЗД]:[количество заклейменных]]),0)</f>
        <v>0</v>
      </c>
      <c r="J23" s="17">
        <v>258</v>
      </c>
    </row>
    <row r="24" spans="1:17" x14ac:dyDescent="0.25">
      <c r="A24" s="15">
        <v>44868</v>
      </c>
      <c r="B24" s="16" t="s">
        <v>16</v>
      </c>
      <c r="C24" s="14">
        <v>0</v>
      </c>
      <c r="D24" s="18" cm="1">
        <f t="array" ref="D24">IF(OR(AND(Таблица1[[#This Row],[количество принятых]]&gt;0,Таблица1[[#This Row],[количество выданных]]&gt;0),AND(Таблица1[[#This Row],[количество выданных]]&gt;0,Таблица1[[#This Row],[количество заклейменных]]&gt;0),AND(_xlfn.XLOOKUP(Таблица1[[#This Row],[КВИТАНЦИЯ ]],$B$1:B23,$D$1:D23,Таблица1[[#This Row],[количество принятых]],0,-1)&gt;0,OR(Таблица1[[#This Row],[количество выданных]]&gt;0,Таблица1[[#This Row],[количество заклейменных]]&gt;0))),0,_xlfn.XLOOKUP(Таблица1[[#This Row],[КВИТАНЦИЯ ]],$B$1:B23,$D$1:D23,Таблица1[[#This Row],[количество принятых]],0,-1))</f>
        <v>0</v>
      </c>
      <c r="E24" s="14">
        <v>0</v>
      </c>
      <c r="F24" s="19" cm="1">
        <f t="array" ref="F24">IF(Таблица1[[#This Row],[количество принятых]]&gt;Таблица1[[#This Row],[количество заклейменных]],Таблица1[[#This Row],[количество заклейменных]],IF(AND(Таблица1[[#This Row],[количество заклейменных]]&gt;0,Таблица1[[#This Row],[количество выданных]]=0),IF(_xlfn.XLOOKUP(Таблица1[[#This Row],[КВИТАНЦИЯ ]],$B$1:B23,$F$1:F23,"",0,-1)&gt;0,IF(_xlfn.XLOOKUP(Таблица1[[#This Row],[КВИТАНЦИЯ ]],$B$1:B23,$F$1:F23,0,0,-1)-Таблица1[[#This Row],[количество заклейменных]]&lt;0,0,_xlfn.XLOOKUP(Таблица1[[#This Row],[КВИТАНЦИЯ ]],$B$1:B23,$F$1:F23,0,0,-1)-Таблица1[[#This Row],[количество заклейменных]]),_xlfn.XLOOKUP(Таблица1[[#This Row],[КВИТАНЦИЯ ]],$B$1:B23,$D$1:D23,"",0,-1)-Таблица1[[#This Row],[количество заклейменных]]),0))</f>
        <v>0</v>
      </c>
      <c r="G24" s="14">
        <v>0</v>
      </c>
      <c r="H24" s="17">
        <v>87</v>
      </c>
      <c r="I24" s="19">
        <f>IF(Таблица1[[#This Row],[количество выданных]]=0,SUM(Таблица1[[#This Row],[УВЕЛ ИЗД]:[количество заклейменных]]),0)</f>
        <v>87</v>
      </c>
      <c r="J24" s="17">
        <v>87</v>
      </c>
      <c r="M24" s="7" t="s">
        <v>316</v>
      </c>
    </row>
    <row r="25" spans="1:17" x14ac:dyDescent="0.25">
      <c r="A25" s="15">
        <v>44868</v>
      </c>
      <c r="B25" s="16" t="s">
        <v>17</v>
      </c>
      <c r="C25" s="14">
        <v>0</v>
      </c>
      <c r="D25" s="18" cm="1">
        <f t="array" ref="D25">IF(OR(AND(Таблица1[[#This Row],[количество принятых]]&gt;0,Таблица1[[#This Row],[количество выданных]]&gt;0),AND(Таблица1[[#This Row],[количество выданных]]&gt;0,Таблица1[[#This Row],[количество заклейменных]]&gt;0),AND(_xlfn.XLOOKUP(Таблица1[[#This Row],[КВИТАНЦИЯ ]],$B$1:B24,$D$1:D24,Таблица1[[#This Row],[количество принятых]],0,-1)&gt;0,OR(Таблица1[[#This Row],[количество выданных]]&gt;0,Таблица1[[#This Row],[количество заклейменных]]&gt;0))),0,_xlfn.XLOOKUP(Таблица1[[#This Row],[КВИТАНЦИЯ ]],$B$1:B24,$D$1:D24,Таблица1[[#This Row],[количество принятых]],0,-1))</f>
        <v>0</v>
      </c>
      <c r="E25" s="14">
        <v>0</v>
      </c>
      <c r="F25" s="19" cm="1">
        <f t="array" ref="F25">IF(Таблица1[[#This Row],[количество принятых]]&gt;Таблица1[[#This Row],[количество заклейменных]],Таблица1[[#This Row],[количество заклейменных]],IF(AND(Таблица1[[#This Row],[количество заклейменных]]&gt;0,Таблица1[[#This Row],[количество выданных]]=0),IF(_xlfn.XLOOKUP(Таблица1[[#This Row],[КВИТАНЦИЯ ]],$B$1:B24,$F$1:F24,"",0,-1)&gt;0,IF(_xlfn.XLOOKUP(Таблица1[[#This Row],[КВИТАНЦИЯ ]],$B$1:B24,$F$1:F24,0,0,-1)-Таблица1[[#This Row],[количество заклейменных]]&lt;0,0,_xlfn.XLOOKUP(Таблица1[[#This Row],[КВИТАНЦИЯ ]],$B$1:B24,$F$1:F24,0,0,-1)-Таблица1[[#This Row],[количество заклейменных]]),_xlfn.XLOOKUP(Таблица1[[#This Row],[КВИТАНЦИЯ ]],$B$1:B24,$D$1:D24,"",0,-1)-Таблица1[[#This Row],[количество заклейменных]]),0))</f>
        <v>0</v>
      </c>
      <c r="G25" s="14">
        <v>0</v>
      </c>
      <c r="H25" s="17">
        <v>104</v>
      </c>
      <c r="I25" s="19">
        <f>IF(Таблица1[[#This Row],[количество выданных]]=0,SUM(Таблица1[[#This Row],[УВЕЛ ИЗД]:[количество заклейменных]]),0)</f>
        <v>104</v>
      </c>
      <c r="J25" s="17">
        <v>104</v>
      </c>
      <c r="N25" s="7" t="s">
        <v>314</v>
      </c>
      <c r="O25" s="7" t="s">
        <v>315</v>
      </c>
    </row>
    <row r="26" spans="1:17" x14ac:dyDescent="0.25">
      <c r="A26" s="15">
        <v>44868</v>
      </c>
      <c r="B26" s="16" t="s">
        <v>18</v>
      </c>
      <c r="C26" s="14">
        <v>0</v>
      </c>
      <c r="D26" s="18" cm="1">
        <f t="array" ref="D26">IF(OR(AND(Таблица1[[#This Row],[количество принятых]]&gt;0,Таблица1[[#This Row],[количество выданных]]&gt;0),AND(Таблица1[[#This Row],[количество выданных]]&gt;0,Таблица1[[#This Row],[количество заклейменных]]&gt;0),AND(_xlfn.XLOOKUP(Таблица1[[#This Row],[КВИТАНЦИЯ ]],$B$1:B25,$D$1:D25,Таблица1[[#This Row],[количество принятых]],0,-1)&gt;0,OR(Таблица1[[#This Row],[количество выданных]]&gt;0,Таблица1[[#This Row],[количество заклейменных]]&gt;0))),0,_xlfn.XLOOKUP(Таблица1[[#This Row],[КВИТАНЦИЯ ]],$B$1:B25,$D$1:D25,Таблица1[[#This Row],[количество принятых]],0,-1))</f>
        <v>0</v>
      </c>
      <c r="E26" s="14">
        <v>0</v>
      </c>
      <c r="F26" s="19" cm="1">
        <f t="array" ref="F26">IF(Таблица1[[#This Row],[количество принятых]]&gt;Таблица1[[#This Row],[количество заклейменных]],Таблица1[[#This Row],[количество заклейменных]],IF(AND(Таблица1[[#This Row],[количество заклейменных]]&gt;0,Таблица1[[#This Row],[количество выданных]]=0),IF(_xlfn.XLOOKUP(Таблица1[[#This Row],[КВИТАНЦИЯ ]],$B$1:B25,$F$1:F25,"",0,-1)&gt;0,IF(_xlfn.XLOOKUP(Таблица1[[#This Row],[КВИТАНЦИЯ ]],$B$1:B25,$F$1:F25,0,0,-1)-Таблица1[[#This Row],[количество заклейменных]]&lt;0,0,_xlfn.XLOOKUP(Таблица1[[#This Row],[КВИТАНЦИЯ ]],$B$1:B25,$F$1:F25,0,0,-1)-Таблица1[[#This Row],[количество заклейменных]]),_xlfn.XLOOKUP(Таблица1[[#This Row],[КВИТАНЦИЯ ]],$B$1:B25,$D$1:D25,"",0,-1)-Таблица1[[#This Row],[количество заклейменных]]),0))</f>
        <v>0</v>
      </c>
      <c r="G26" s="14">
        <v>0</v>
      </c>
      <c r="H26" s="17">
        <v>221</v>
      </c>
      <c r="I26" s="19">
        <f>IF(Таблица1[[#This Row],[количество выданных]]=0,SUM(Таблица1[[#This Row],[УВЕЛ ИЗД]:[количество заклейменных]]),0)</f>
        <v>221</v>
      </c>
      <c r="J26" s="17">
        <v>221</v>
      </c>
      <c r="M26" s="26">
        <v>44866</v>
      </c>
      <c r="N26" s="14">
        <v>118</v>
      </c>
      <c r="O26" s="14">
        <v>135</v>
      </c>
    </row>
    <row r="27" spans="1:17" x14ac:dyDescent="0.25">
      <c r="A27" s="15">
        <v>44868</v>
      </c>
      <c r="B27" s="16" t="s">
        <v>19</v>
      </c>
      <c r="C27" s="14">
        <v>0</v>
      </c>
      <c r="D27" s="18" cm="1">
        <f t="array" ref="D27">IF(OR(AND(Таблица1[[#This Row],[количество принятых]]&gt;0,Таблица1[[#This Row],[количество выданных]]&gt;0),AND(Таблица1[[#This Row],[количество выданных]]&gt;0,Таблица1[[#This Row],[количество заклейменных]]&gt;0),AND(_xlfn.XLOOKUP(Таблица1[[#This Row],[КВИТАНЦИЯ ]],$B$1:B26,$D$1:D26,Таблица1[[#This Row],[количество принятых]],0,-1)&gt;0,OR(Таблица1[[#This Row],[количество выданных]]&gt;0,Таблица1[[#This Row],[количество заклейменных]]&gt;0))),0,_xlfn.XLOOKUP(Таблица1[[#This Row],[КВИТАНЦИЯ ]],$B$1:B26,$D$1:D26,Таблица1[[#This Row],[количество принятых]],0,-1))</f>
        <v>0</v>
      </c>
      <c r="E27" s="14">
        <v>0</v>
      </c>
      <c r="F27" s="19" cm="1">
        <f t="array" ref="F27">IF(Таблица1[[#This Row],[количество принятых]]&gt;Таблица1[[#This Row],[количество заклейменных]],Таблица1[[#This Row],[количество заклейменных]],IF(AND(Таблица1[[#This Row],[количество заклейменных]]&gt;0,Таблица1[[#This Row],[количество выданных]]=0),IF(_xlfn.XLOOKUP(Таблица1[[#This Row],[КВИТАНЦИЯ ]],$B$1:B26,$F$1:F26,"",0,-1)&gt;0,IF(_xlfn.XLOOKUP(Таблица1[[#This Row],[КВИТАНЦИЯ ]],$B$1:B26,$F$1:F26,0,0,-1)-Таблица1[[#This Row],[количество заклейменных]]&lt;0,0,_xlfn.XLOOKUP(Таблица1[[#This Row],[КВИТАНЦИЯ ]],$B$1:B26,$F$1:F26,0,0,-1)-Таблица1[[#This Row],[количество заклейменных]]),_xlfn.XLOOKUP(Таблица1[[#This Row],[КВИТАНЦИЯ ]],$B$1:B26,$D$1:D26,"",0,-1)-Таблица1[[#This Row],[количество заклейменных]]),0))</f>
        <v>0</v>
      </c>
      <c r="G27" s="14">
        <v>0</v>
      </c>
      <c r="H27" s="17">
        <v>59</v>
      </c>
      <c r="I27" s="19">
        <f>IF(Таблица1[[#This Row],[количество выданных]]=0,SUM(Таблица1[[#This Row],[УВЕЛ ИЗД]:[количество заклейменных]]),0)</f>
        <v>59</v>
      </c>
      <c r="J27" s="17">
        <v>59</v>
      </c>
      <c r="M27" s="27">
        <v>44867</v>
      </c>
      <c r="N27" s="14">
        <v>81</v>
      </c>
      <c r="O27" s="14">
        <v>77</v>
      </c>
    </row>
    <row r="28" spans="1:17" x14ac:dyDescent="0.25">
      <c r="A28" s="15">
        <v>44869</v>
      </c>
      <c r="B28" s="16" t="s">
        <v>14</v>
      </c>
      <c r="C28" s="14">
        <v>0</v>
      </c>
      <c r="D28" s="18" cm="1">
        <f t="array" ref="D28">IF(OR(AND(Таблица1[[#This Row],[количество принятых]]&gt;0,Таблица1[[#This Row],[количество выданных]]&gt;0),AND(Таблица1[[#This Row],[количество выданных]]&gt;0,Таблица1[[#This Row],[количество заклейменных]]&gt;0),AND(_xlfn.XLOOKUP(Таблица1[[#This Row],[КВИТАНЦИЯ ]],$B$1:B27,$D$1:D27,Таблица1[[#This Row],[количество принятых]],0,-1)&gt;0,OR(Таблица1[[#This Row],[количество выданных]]&gt;0,Таблица1[[#This Row],[количество заклейменных]]&gt;0))),0,_xlfn.XLOOKUP(Таблица1[[#This Row],[КВИТАНЦИЯ ]],$B$1:B27,$D$1:D27,Таблица1[[#This Row],[количество принятых]],0,-1))</f>
        <v>0</v>
      </c>
      <c r="E28" s="17">
        <v>234</v>
      </c>
      <c r="F28" s="19" cm="1">
        <f t="array" ref="F28">IF(Таблица1[[#This Row],[количество принятых]]&gt;Таблица1[[#This Row],[количество заклейменных]],Таблица1[[#This Row],[количество заклейменных]],IF(AND(Таблица1[[#This Row],[количество заклейменных]]&gt;0,Таблица1[[#This Row],[количество выданных]]=0),IF(_xlfn.XLOOKUP(Таблица1[[#This Row],[КВИТАНЦИЯ ]],$B$1:B27,$F$1:F27,"",0,-1)&gt;0,IF(_xlfn.XLOOKUP(Таблица1[[#This Row],[КВИТАНЦИЯ ]],$B$1:B27,$F$1:F27,0,0,-1)-Таблица1[[#This Row],[количество заклейменных]]&lt;0,0,_xlfn.XLOOKUP(Таблица1[[#This Row],[КВИТАНЦИЯ ]],$B$1:B27,$F$1:F27,0,0,-1)-Таблица1[[#This Row],[количество заклейменных]]),_xlfn.XLOOKUP(Таблица1[[#This Row],[КВИТАНЦИЯ ]],$B$1:B27,$D$1:D27,"",0,-1)-Таблица1[[#This Row],[количество заклейменных]]),0))</f>
        <v>0</v>
      </c>
      <c r="G28" s="14">
        <v>0</v>
      </c>
      <c r="H28" s="14">
        <v>0</v>
      </c>
      <c r="I28" s="19">
        <f>IF(Таблица1[[#This Row],[количество выданных]]=0,SUM(Таблица1[[#This Row],[УВЕЛ ИЗД]:[количество заклейменных]]),0)</f>
        <v>0</v>
      </c>
      <c r="J28" s="14">
        <v>0</v>
      </c>
      <c r="M28" s="28">
        <v>44872</v>
      </c>
      <c r="N28" s="29">
        <v>111</v>
      </c>
      <c r="O28" s="29">
        <v>95</v>
      </c>
    </row>
    <row r="29" spans="1:17" x14ac:dyDescent="0.25">
      <c r="A29" s="15">
        <v>44869</v>
      </c>
      <c r="B29" s="16" t="s">
        <v>15</v>
      </c>
      <c r="C29" s="14">
        <v>0</v>
      </c>
      <c r="D29" s="18" cm="1">
        <f t="array" ref="D29">IF(OR(AND(Таблица1[[#This Row],[количество принятых]]&gt;0,Таблица1[[#This Row],[количество выданных]]&gt;0),AND(Таблица1[[#This Row],[количество выданных]]&gt;0,Таблица1[[#This Row],[количество заклейменных]]&gt;0),AND(_xlfn.XLOOKUP(Таблица1[[#This Row],[КВИТАНЦИЯ ]],$B$1:B28,$D$1:D28,Таблица1[[#This Row],[количество принятых]],0,-1)&gt;0,OR(Таблица1[[#This Row],[количество выданных]]&gt;0,Таблица1[[#This Row],[количество заклейменных]]&gt;0))),0,_xlfn.XLOOKUP(Таблица1[[#This Row],[КВИТАНЦИЯ ]],$B$1:B28,$D$1:D28,Таблица1[[#This Row],[количество принятых]],0,-1))</f>
        <v>0</v>
      </c>
      <c r="E29" s="17">
        <v>258</v>
      </c>
      <c r="F29" s="19" cm="1">
        <f t="array" ref="F29">IF(Таблица1[[#This Row],[количество принятых]]&gt;Таблица1[[#This Row],[количество заклейменных]],Таблица1[[#This Row],[количество заклейменных]],IF(AND(Таблица1[[#This Row],[количество заклейменных]]&gt;0,Таблица1[[#This Row],[количество выданных]]=0),IF(_xlfn.XLOOKUP(Таблица1[[#This Row],[КВИТАНЦИЯ ]],$B$1:B28,$F$1:F28,"",0,-1)&gt;0,IF(_xlfn.XLOOKUP(Таблица1[[#This Row],[КВИТАНЦИЯ ]],$B$1:B28,$F$1:F28,0,0,-1)-Таблица1[[#This Row],[количество заклейменных]]&lt;0,0,_xlfn.XLOOKUP(Таблица1[[#This Row],[КВИТАНЦИЯ ]],$B$1:B28,$F$1:F28,0,0,-1)-Таблица1[[#This Row],[количество заклейменных]]),_xlfn.XLOOKUP(Таблица1[[#This Row],[КВИТАНЦИЯ ]],$B$1:B28,$D$1:D28,"",0,-1)-Таблица1[[#This Row],[количество заклейменных]]),0))</f>
        <v>0</v>
      </c>
      <c r="G29" s="14">
        <v>0</v>
      </c>
      <c r="H29" s="14">
        <v>0</v>
      </c>
      <c r="I29" s="19">
        <f>IF(Таблица1[[#This Row],[количество выданных]]=0,SUM(Таблица1[[#This Row],[УВЕЛ ИЗД]:[количество заклейменных]]),0)</f>
        <v>0</v>
      </c>
      <c r="J29" s="14">
        <v>0</v>
      </c>
      <c r="M29" s="28">
        <v>44873</v>
      </c>
      <c r="N29" s="14">
        <v>123</v>
      </c>
      <c r="O29" s="14">
        <v>123</v>
      </c>
    </row>
    <row r="30" spans="1:17" x14ac:dyDescent="0.25">
      <c r="A30" s="15">
        <v>44869</v>
      </c>
      <c r="B30" s="16" t="s">
        <v>16</v>
      </c>
      <c r="C30" s="14">
        <v>0</v>
      </c>
      <c r="D30" s="18" cm="1">
        <f t="array" ref="D30">IF(OR(AND(Таблица1[[#This Row],[количество принятых]]&gt;0,Таблица1[[#This Row],[количество выданных]]&gt;0),AND(Таблица1[[#This Row],[количество выданных]]&gt;0,Таблица1[[#This Row],[количество заклейменных]]&gt;0),AND(_xlfn.XLOOKUP(Таблица1[[#This Row],[КВИТАНЦИЯ ]],$B$1:B29,$D$1:D29,Таблица1[[#This Row],[количество принятых]],0,-1)&gt;0,OR(Таблица1[[#This Row],[количество выданных]]&gt;0,Таблица1[[#This Row],[количество заклейменных]]&gt;0))),0,_xlfn.XLOOKUP(Таблица1[[#This Row],[КВИТАНЦИЯ ]],$B$1:B29,$D$1:D29,Таблица1[[#This Row],[количество принятых]],0,-1))</f>
        <v>0</v>
      </c>
      <c r="E30" s="17">
        <v>87</v>
      </c>
      <c r="F30" s="19" cm="1">
        <f t="array" ref="F30">IF(Таблица1[[#This Row],[количество принятых]]&gt;Таблица1[[#This Row],[количество заклейменных]],Таблица1[[#This Row],[количество заклейменных]],IF(AND(Таблица1[[#This Row],[количество заклейменных]]&gt;0,Таблица1[[#This Row],[количество выданных]]=0),IF(_xlfn.XLOOKUP(Таблица1[[#This Row],[КВИТАНЦИЯ ]],$B$1:B29,$F$1:F29,"",0,-1)&gt;0,IF(_xlfn.XLOOKUP(Таблица1[[#This Row],[КВИТАНЦИЯ ]],$B$1:B29,$F$1:F29,0,0,-1)-Таблица1[[#This Row],[количество заклейменных]]&lt;0,0,_xlfn.XLOOKUP(Таблица1[[#This Row],[КВИТАНЦИЯ ]],$B$1:B29,$F$1:F29,0,0,-1)-Таблица1[[#This Row],[количество заклейменных]]),_xlfn.XLOOKUP(Таблица1[[#This Row],[КВИТАНЦИЯ ]],$B$1:B29,$D$1:D29,"",0,-1)-Таблица1[[#This Row],[количество заклейменных]]),0))</f>
        <v>0</v>
      </c>
      <c r="G30" s="14">
        <v>0</v>
      </c>
      <c r="H30" s="14">
        <v>0</v>
      </c>
      <c r="I30" s="19">
        <f>IF(Таблица1[[#This Row],[количество выданных]]=0,SUM(Таблица1[[#This Row],[УВЕЛ ИЗД]:[количество заклейменных]]),0)</f>
        <v>0</v>
      </c>
      <c r="J30" s="14">
        <v>0</v>
      </c>
      <c r="M30" s="28">
        <v>44874</v>
      </c>
      <c r="N30" s="14">
        <v>99</v>
      </c>
      <c r="O30" s="14">
        <v>70</v>
      </c>
    </row>
    <row r="31" spans="1:17" x14ac:dyDescent="0.25">
      <c r="A31" s="15">
        <v>44869</v>
      </c>
      <c r="B31" s="16" t="s">
        <v>17</v>
      </c>
      <c r="C31" s="14">
        <v>0</v>
      </c>
      <c r="D31" s="18" cm="1">
        <f t="array" ref="D31">IF(OR(AND(Таблица1[[#This Row],[количество принятых]]&gt;0,Таблица1[[#This Row],[количество выданных]]&gt;0),AND(Таблица1[[#This Row],[количество выданных]]&gt;0,Таблица1[[#This Row],[количество заклейменных]]&gt;0),AND(_xlfn.XLOOKUP(Таблица1[[#This Row],[КВИТАНЦИЯ ]],$B$1:B30,$D$1:D30,Таблица1[[#This Row],[количество принятых]],0,-1)&gt;0,OR(Таблица1[[#This Row],[количество выданных]]&gt;0,Таблица1[[#This Row],[количество заклейменных]]&gt;0))),0,_xlfn.XLOOKUP(Таблица1[[#This Row],[КВИТАНЦИЯ ]],$B$1:B30,$D$1:D30,Таблица1[[#This Row],[количество принятых]],0,-1))</f>
        <v>0</v>
      </c>
      <c r="E31" s="17">
        <v>104</v>
      </c>
      <c r="F31" s="19" cm="1">
        <f t="array" ref="F31">IF(Таблица1[[#This Row],[количество принятых]]&gt;Таблица1[[#This Row],[количество заклейменных]],Таблица1[[#This Row],[количество заклейменных]],IF(AND(Таблица1[[#This Row],[количество заклейменных]]&gt;0,Таблица1[[#This Row],[количество выданных]]=0),IF(_xlfn.XLOOKUP(Таблица1[[#This Row],[КВИТАНЦИЯ ]],$B$1:B30,$F$1:F30,"",0,-1)&gt;0,IF(_xlfn.XLOOKUP(Таблица1[[#This Row],[КВИТАНЦИЯ ]],$B$1:B30,$F$1:F30,0,0,-1)-Таблица1[[#This Row],[количество заклейменных]]&lt;0,0,_xlfn.XLOOKUP(Таблица1[[#This Row],[КВИТАНЦИЯ ]],$B$1:B30,$F$1:F30,0,0,-1)-Таблица1[[#This Row],[количество заклейменных]]),_xlfn.XLOOKUP(Таблица1[[#This Row],[КВИТАНЦИЯ ]],$B$1:B30,$D$1:D30,"",0,-1)-Таблица1[[#This Row],[количество заклейменных]]),0))</f>
        <v>0</v>
      </c>
      <c r="G31" s="14">
        <v>0</v>
      </c>
      <c r="H31" s="14">
        <v>0</v>
      </c>
      <c r="I31" s="19">
        <f>IF(Таблица1[[#This Row],[количество выданных]]=0,SUM(Таблица1[[#This Row],[УВЕЛ ИЗД]:[количество заклейменных]]),0)</f>
        <v>0</v>
      </c>
      <c r="J31" s="14">
        <v>0</v>
      </c>
    </row>
    <row r="32" spans="1:17" x14ac:dyDescent="0.25">
      <c r="A32" s="15">
        <v>44869</v>
      </c>
      <c r="B32" s="16" t="s">
        <v>18</v>
      </c>
      <c r="C32" s="14">
        <v>0</v>
      </c>
      <c r="D32" s="18" cm="1">
        <f t="array" ref="D32">IF(OR(AND(Таблица1[[#This Row],[количество принятых]]&gt;0,Таблица1[[#This Row],[количество выданных]]&gt;0),AND(Таблица1[[#This Row],[количество выданных]]&gt;0,Таблица1[[#This Row],[количество заклейменных]]&gt;0),AND(_xlfn.XLOOKUP(Таблица1[[#This Row],[КВИТАНЦИЯ ]],$B$1:B31,$D$1:D31,Таблица1[[#This Row],[количество принятых]],0,-1)&gt;0,OR(Таблица1[[#This Row],[количество выданных]]&gt;0,Таблица1[[#This Row],[количество заклейменных]]&gt;0))),0,_xlfn.XLOOKUP(Таблица1[[#This Row],[КВИТАНЦИЯ ]],$B$1:B31,$D$1:D31,Таблица1[[#This Row],[количество принятых]],0,-1))</f>
        <v>0</v>
      </c>
      <c r="E32" s="17">
        <v>221</v>
      </c>
      <c r="F32" s="19" cm="1">
        <f t="array" ref="F32">IF(Таблица1[[#This Row],[количество принятых]]&gt;Таблица1[[#This Row],[количество заклейменных]],Таблица1[[#This Row],[количество заклейменных]],IF(AND(Таблица1[[#This Row],[количество заклейменных]]&gt;0,Таблица1[[#This Row],[количество выданных]]=0),IF(_xlfn.XLOOKUP(Таблица1[[#This Row],[КВИТАНЦИЯ ]],$B$1:B31,$F$1:F31,"",0,-1)&gt;0,IF(_xlfn.XLOOKUP(Таблица1[[#This Row],[КВИТАНЦИЯ ]],$B$1:B31,$F$1:F31,0,0,-1)-Таблица1[[#This Row],[количество заклейменных]]&lt;0,0,_xlfn.XLOOKUP(Таблица1[[#This Row],[КВИТАНЦИЯ ]],$B$1:B31,$F$1:F31,0,0,-1)-Таблица1[[#This Row],[количество заклейменных]]),_xlfn.XLOOKUP(Таблица1[[#This Row],[КВИТАНЦИЯ ]],$B$1:B31,$D$1:D31,"",0,-1)-Таблица1[[#This Row],[количество заклейменных]]),0))</f>
        <v>0</v>
      </c>
      <c r="G32" s="14">
        <v>0</v>
      </c>
      <c r="H32" s="14">
        <v>0</v>
      </c>
      <c r="I32" s="19">
        <f>IF(Таблица1[[#This Row],[количество выданных]]=0,SUM(Таблица1[[#This Row],[УВЕЛ ИЗД]:[количество заклейменных]]),0)</f>
        <v>0</v>
      </c>
      <c r="J32" s="14">
        <v>0</v>
      </c>
    </row>
    <row r="33" spans="1:10" x14ac:dyDescent="0.25">
      <c r="A33" s="30">
        <v>44869</v>
      </c>
      <c r="B33" s="12" t="s">
        <v>19</v>
      </c>
      <c r="C33" s="31">
        <v>0</v>
      </c>
      <c r="D33" s="18" cm="1">
        <f t="array" ref="D33">IF(OR(AND(Таблица1[[#This Row],[количество принятых]]&gt;0,Таблица1[[#This Row],[количество выданных]]&gt;0),AND(Таблица1[[#This Row],[количество выданных]]&gt;0,Таблица1[[#This Row],[количество заклейменных]]&gt;0),AND(_xlfn.XLOOKUP(Таблица1[[#This Row],[КВИТАНЦИЯ ]],$B$1:B32,$D$1:D32,Таблица1[[#This Row],[количество принятых]],0,-1)&gt;0,OR(Таблица1[[#This Row],[количество выданных]]&gt;0,Таблица1[[#This Row],[количество заклейменных]]&gt;0))),0,_xlfn.XLOOKUP(Таблица1[[#This Row],[КВИТАНЦИЯ ]],$B$1:B32,$D$1:D32,Таблица1[[#This Row],[количество принятых]],0,-1))</f>
        <v>0</v>
      </c>
      <c r="E33" s="21">
        <v>59</v>
      </c>
      <c r="F33" s="19" cm="1">
        <f t="array" ref="F33">IF(Таблица1[[#This Row],[количество принятых]]&gt;Таблица1[[#This Row],[количество заклейменных]],Таблица1[[#This Row],[количество заклейменных]],IF(AND(Таблица1[[#This Row],[количество заклейменных]]&gt;0,Таблица1[[#This Row],[количество выданных]]=0),IF(_xlfn.XLOOKUP(Таблица1[[#This Row],[КВИТАНЦИЯ ]],$B$1:B32,$F$1:F32,"",0,-1)&gt;0,IF(_xlfn.XLOOKUP(Таблица1[[#This Row],[КВИТАНЦИЯ ]],$B$1:B32,$F$1:F32,0,0,-1)-Таблица1[[#This Row],[количество заклейменных]]&lt;0,0,_xlfn.XLOOKUP(Таблица1[[#This Row],[КВИТАНЦИЯ ]],$B$1:B32,$F$1:F32,0,0,-1)-Таблица1[[#This Row],[количество заклейменных]]),_xlfn.XLOOKUP(Таблица1[[#This Row],[КВИТАНЦИЯ ]],$B$1:B32,$D$1:D32,"",0,-1)-Таблица1[[#This Row],[количество заклейменных]]),0))</f>
        <v>0</v>
      </c>
      <c r="G33" s="31">
        <v>0</v>
      </c>
      <c r="H33" s="31">
        <v>0</v>
      </c>
      <c r="I33" s="19">
        <f>IF(Таблица1[[#This Row],[количество выданных]]=0,SUM(Таблица1[[#This Row],[УВЕЛ ИЗД]:[количество заклейменных]]),0)</f>
        <v>0</v>
      </c>
      <c r="J33" s="31">
        <v>0</v>
      </c>
    </row>
    <row r="34" spans="1:10" x14ac:dyDescent="0.25">
      <c r="A34" s="15">
        <v>44870</v>
      </c>
      <c r="B34" s="16" t="s">
        <v>319</v>
      </c>
      <c r="C34" s="14">
        <v>12</v>
      </c>
      <c r="D34" s="18" cm="1">
        <f t="array" ref="D34">IF(OR(AND(Таблица1[[#This Row],[количество принятых]]&gt;0,Таблица1[[#This Row],[количество выданных]]&gt;0),AND(Таблица1[[#This Row],[количество выданных]]&gt;0,Таблица1[[#This Row],[количество заклейменных]]&gt;0),AND(_xlfn.XLOOKUP(Таблица1[[#This Row],[КВИТАНЦИЯ ]],$B$1:B33,$D$1:D33,Таблица1[[#This Row],[количество принятых]],0,-1)&gt;0,OR(Таблица1[[#This Row],[количество выданных]]&gt;0,Таблица1[[#This Row],[количество заклейменных]]&gt;0))),0,_xlfn.XLOOKUP(Таблица1[[#This Row],[КВИТАНЦИЯ ]],$B$1:B33,$D$1:D33,Таблица1[[#This Row],[количество принятых]],0,-1))</f>
        <v>0</v>
      </c>
      <c r="E34" s="17">
        <v>13</v>
      </c>
      <c r="F34" s="19" cm="1">
        <f t="array" ref="F34">IF(Таблица1[[#This Row],[количество принятых]]&gt;Таблица1[[#This Row],[количество заклейменных]],Таблица1[[#This Row],[количество заклейменных]],IF(AND(Таблица1[[#This Row],[количество заклейменных]]&gt;0,Таблица1[[#This Row],[количество выданных]]=0),IF(_xlfn.XLOOKUP(Таблица1[[#This Row],[КВИТАНЦИЯ ]],$B$1:B33,$F$1:F33,"",0,-1)&gt;0,IF(_xlfn.XLOOKUP(Таблица1[[#This Row],[КВИТАНЦИЯ ]],$B$1:B33,$F$1:F33,0,0,-1)-Таблица1[[#This Row],[количество заклейменных]]&lt;0,0,_xlfn.XLOOKUP(Таблица1[[#This Row],[КВИТАНЦИЯ ]],$B$1:B33,$F$1:F33,0,0,-1)-Таблица1[[#This Row],[количество заклейменных]]),_xlfn.XLOOKUP(Таблица1[[#This Row],[КВИТАНЦИЯ ]],$B$1:B33,$D$1:D33,"",0,-1)-Таблица1[[#This Row],[количество заклейменных]]),0))</f>
        <v>0</v>
      </c>
      <c r="G34" s="14">
        <v>1</v>
      </c>
      <c r="H34" s="17">
        <v>12</v>
      </c>
      <c r="I34" s="19">
        <f>IF(Таблица1[[#This Row],[количество выданных]]=0,SUM(Таблица1[[#This Row],[УВЕЛ ИЗД]:[количество заклейменных]]),0)</f>
        <v>0</v>
      </c>
      <c r="J34" s="14"/>
    </row>
    <row r="35" spans="1:10" x14ac:dyDescent="0.25">
      <c r="A35" s="15">
        <v>44870</v>
      </c>
      <c r="B35" s="16" t="s">
        <v>320</v>
      </c>
      <c r="C35" s="14">
        <v>33</v>
      </c>
      <c r="D35" s="18" cm="1">
        <f t="array" ref="D35">IF(OR(AND(Таблица1[[#This Row],[количество принятых]]&gt;0,Таблица1[[#This Row],[количество выданных]]&gt;0),AND(Таблица1[[#This Row],[количество выданных]]&gt;0,Таблица1[[#This Row],[количество заклейменных]]&gt;0),AND(_xlfn.XLOOKUP(Таблица1[[#This Row],[КВИТАНЦИЯ ]],$B$1:B34,$D$1:D34,Таблица1[[#This Row],[количество принятых]],0,-1)&gt;0,OR(Таблица1[[#This Row],[количество выданных]]&gt;0,Таблица1[[#This Row],[количество заклейменных]]&gt;0))),0,_xlfn.XLOOKUP(Таблица1[[#This Row],[КВИТАНЦИЯ ]],$B$1:B34,$D$1:D34,Таблица1[[#This Row],[количество принятых]],0,-1))</f>
        <v>0</v>
      </c>
      <c r="E35" s="17">
        <v>33</v>
      </c>
      <c r="F35" s="19" cm="1">
        <f t="array" ref="F35">IF(Таблица1[[#This Row],[количество принятых]]&gt;Таблица1[[#This Row],[количество заклейменных]],Таблица1[[#This Row],[количество заклейменных]],IF(AND(Таблица1[[#This Row],[количество заклейменных]]&gt;0,Таблица1[[#This Row],[количество выданных]]=0),IF(_xlfn.XLOOKUP(Таблица1[[#This Row],[КВИТАНЦИЯ ]],$B$1:B34,$F$1:F34,"",0,-1)&gt;0,IF(_xlfn.XLOOKUP(Таблица1[[#This Row],[КВИТАНЦИЯ ]],$B$1:B34,$F$1:F34,0,0,-1)-Таблица1[[#This Row],[количество заклейменных]]&lt;0,0,_xlfn.XLOOKUP(Таблица1[[#This Row],[КВИТАНЦИЯ ]],$B$1:B34,$F$1:F34,0,0,-1)-Таблица1[[#This Row],[количество заклейменных]]),_xlfn.XLOOKUP(Таблица1[[#This Row],[КВИТАНЦИЯ ]],$B$1:B34,$D$1:D34,"",0,-1)-Таблица1[[#This Row],[количество заклейменных]]),0))</f>
        <v>0</v>
      </c>
      <c r="G35" s="14">
        <v>0</v>
      </c>
      <c r="H35" s="17">
        <v>33</v>
      </c>
      <c r="I35" s="19">
        <f>IF(Таблица1[[#This Row],[количество выданных]]=0,SUM(Таблица1[[#This Row],[УВЕЛ ИЗД]:[количество заклейменных]]),0)</f>
        <v>0</v>
      </c>
      <c r="J35" s="14"/>
    </row>
    <row r="36" spans="1:10" x14ac:dyDescent="0.25">
      <c r="A36" s="15">
        <v>44870</v>
      </c>
      <c r="B36" s="16" t="s">
        <v>321</v>
      </c>
      <c r="C36" s="14">
        <v>66</v>
      </c>
      <c r="D36" s="18" cm="1">
        <f t="array" ref="D36">IF(OR(AND(Таблица1[[#This Row],[количество принятых]]&gt;0,Таблица1[[#This Row],[количество выданных]]&gt;0),AND(Таблица1[[#This Row],[количество выданных]]&gt;0,Таблица1[[#This Row],[количество заклейменных]]&gt;0),AND(_xlfn.XLOOKUP(Таблица1[[#This Row],[КВИТАНЦИЯ ]],$B$1:B35,$D$1:D35,Таблица1[[#This Row],[количество принятых]],0,-1)&gt;0,OR(Таблица1[[#This Row],[количество выданных]]&gt;0,Таблица1[[#This Row],[количество заклейменных]]&gt;0))),0,_xlfn.XLOOKUP(Таблица1[[#This Row],[КВИТАНЦИЯ ]],$B$1:B35,$D$1:D35,Таблица1[[#This Row],[количество принятых]],0,-1))</f>
        <v>0</v>
      </c>
      <c r="E36" s="17">
        <v>0</v>
      </c>
      <c r="F36" s="19" cm="1">
        <f t="array" ref="F36">IF(Таблица1[[#This Row],[количество принятых]]&gt;Таблица1[[#This Row],[количество заклейменных]],Таблица1[[#This Row],[количество заклейменных]],IF(AND(Таблица1[[#This Row],[количество заклейменных]]&gt;0,Таблица1[[#This Row],[количество выданных]]=0),IF(_xlfn.XLOOKUP(Таблица1[[#This Row],[КВИТАНЦИЯ ]],$B$1:B35,$F$1:F35,"",0,-1)&gt;0,IF(_xlfn.XLOOKUP(Таблица1[[#This Row],[КВИТАНЦИЯ ]],$B$1:B35,$F$1:F35,0,0,-1)-Таблица1[[#This Row],[количество заклейменных]]&lt;0,0,_xlfn.XLOOKUP(Таблица1[[#This Row],[КВИТАНЦИЯ ]],$B$1:B35,$F$1:F35,0,0,-1)-Таблица1[[#This Row],[количество заклейменных]]),_xlfn.XLOOKUP(Таблица1[[#This Row],[КВИТАНЦИЯ ]],$B$1:B35,$D$1:D35,"",0,-1)-Таблица1[[#This Row],[количество заклейменных]]),0))</f>
        <v>46</v>
      </c>
      <c r="G36" s="14">
        <v>0</v>
      </c>
      <c r="H36" s="14">
        <v>46</v>
      </c>
      <c r="I36" s="19">
        <f>IF(Таблица1[[#This Row],[количество выданных]]=0,SUM(Таблица1[[#This Row],[УВЕЛ ИЗД]:[количество заклейменных]]),0)</f>
        <v>46</v>
      </c>
      <c r="J36" s="14"/>
    </row>
    <row r="37" spans="1:10" x14ac:dyDescent="0.25">
      <c r="A37" s="15">
        <v>44870</v>
      </c>
      <c r="B37" s="16" t="s">
        <v>322</v>
      </c>
      <c r="C37" s="14">
        <v>55</v>
      </c>
      <c r="D37" s="18" cm="1">
        <f t="array" ref="D37">IF(OR(AND(Таблица1[[#This Row],[количество принятых]]&gt;0,Таблица1[[#This Row],[количество выданных]]&gt;0),AND(Таблица1[[#This Row],[количество выданных]]&gt;0,Таблица1[[#This Row],[количество заклейменных]]&gt;0),AND(_xlfn.XLOOKUP(Таблица1[[#This Row],[КВИТАНЦИЯ ]],$B$1:B36,$D$1:D36,Таблица1[[#This Row],[количество принятых]],0,-1)&gt;0,OR(Таблица1[[#This Row],[количество выданных]]&gt;0,Таблица1[[#This Row],[количество заклейменных]]&gt;0))),0,_xlfn.XLOOKUP(Таблица1[[#This Row],[КВИТАНЦИЯ ]],$B$1:B36,$D$1:D36,Таблица1[[#This Row],[количество принятых]],0,-1))</f>
        <v>0</v>
      </c>
      <c r="E37" s="17">
        <v>0</v>
      </c>
      <c r="F37" s="19" cm="1">
        <f t="array" ref="F37">IF(Таблица1[[#This Row],[количество принятых]]&gt;Таблица1[[#This Row],[количество заклейменных]],Таблица1[[#This Row],[количество заклейменных]],IF(AND(Таблица1[[#This Row],[количество заклейменных]]&gt;0,Таблица1[[#This Row],[количество выданных]]=0),IF(_xlfn.XLOOKUP(Таблица1[[#This Row],[КВИТАНЦИЯ ]],$B$1:B36,$F$1:F36,"",0,-1)&gt;0,IF(_xlfn.XLOOKUP(Таблица1[[#This Row],[КВИТАНЦИЯ ]],$B$1:B36,$F$1:F36,0,0,-1)-Таблица1[[#This Row],[количество заклейменных]]&lt;0,0,_xlfn.XLOOKUP(Таблица1[[#This Row],[КВИТАНЦИЯ ]],$B$1:B36,$F$1:F36,0,0,-1)-Таблица1[[#This Row],[количество заклейменных]]),_xlfn.XLOOKUP(Таблица1[[#This Row],[КВИТАНЦИЯ ]],$B$1:B36,$D$1:D36,"",0,-1)-Таблица1[[#This Row],[количество заклейменных]]),0))</f>
        <v>5</v>
      </c>
      <c r="G37" s="14">
        <v>0</v>
      </c>
      <c r="H37" s="14">
        <v>5</v>
      </c>
      <c r="I37" s="19">
        <f>IF(Таблица1[[#This Row],[количество выданных]]=0,SUM(Таблица1[[#This Row],[УВЕЛ ИЗД]:[количество заклейменных]]),0)</f>
        <v>5</v>
      </c>
      <c r="J37" s="14"/>
    </row>
    <row r="38" spans="1:10" x14ac:dyDescent="0.25">
      <c r="A38" s="15">
        <v>44870</v>
      </c>
      <c r="B38" s="16" t="s">
        <v>323</v>
      </c>
      <c r="C38" s="14">
        <v>896</v>
      </c>
      <c r="D38" s="18" cm="1">
        <f t="array" ref="D38">IF(OR(AND(Таблица1[[#This Row],[количество принятых]]&gt;0,Таблица1[[#This Row],[количество выданных]]&gt;0),AND(Таблица1[[#This Row],[количество выданных]]&gt;0,Таблица1[[#This Row],[количество заклейменных]]&gt;0),AND(_xlfn.XLOOKUP(Таблица1[[#This Row],[КВИТАНЦИЯ ]],$B$1:B37,$D$1:D37,Таблица1[[#This Row],[количество принятых]],0,-1)&gt;0,OR(Таблица1[[#This Row],[количество выданных]]&gt;0,Таблица1[[#This Row],[количество заклейменных]]&gt;0))),0,_xlfn.XLOOKUP(Таблица1[[#This Row],[КВИТАНЦИЯ ]],$B$1:B37,$D$1:D37,Таблица1[[#This Row],[количество принятых]],0,-1))</f>
        <v>896</v>
      </c>
      <c r="E38" s="17">
        <v>0</v>
      </c>
      <c r="F38" s="19" cm="1">
        <f t="array" ref="F38">IF(Таблица1[[#This Row],[количество принятых]]&gt;Таблица1[[#This Row],[количество заклейменных]],Таблица1[[#This Row],[количество заклейменных]],IF(AND(Таблица1[[#This Row],[количество заклейменных]]&gt;0,Таблица1[[#This Row],[количество выданных]]=0),IF(_xlfn.XLOOKUP(Таблица1[[#This Row],[КВИТАНЦИЯ ]],$B$1:B37,$F$1:F37,"",0,-1)&gt;0,IF(_xlfn.XLOOKUP(Таблица1[[#This Row],[КВИТАНЦИЯ ]],$B$1:B37,$F$1:F37,0,0,-1)-Таблица1[[#This Row],[количество заклейменных]]&lt;0,0,_xlfn.XLOOKUP(Таблица1[[#This Row],[КВИТАНЦИЯ ]],$B$1:B37,$F$1:F37,0,0,-1)-Таблица1[[#This Row],[количество заклейменных]]),_xlfn.XLOOKUP(Таблица1[[#This Row],[КВИТАНЦИЯ ]],$B$1:B37,$D$1:D37,"",0,-1)-Таблица1[[#This Row],[количество заклейменных]]),0))</f>
        <v>0</v>
      </c>
      <c r="G38" s="14">
        <v>0</v>
      </c>
      <c r="H38" s="14">
        <v>0</v>
      </c>
      <c r="I38" s="19">
        <f>IF(Таблица1[[#This Row],[количество выданных]]=0,SUM(Таблица1[[#This Row],[УВЕЛ ИЗД]:[количество заклейменных]]),0)</f>
        <v>0</v>
      </c>
      <c r="J38" s="14"/>
    </row>
    <row r="39" spans="1:10" x14ac:dyDescent="0.25">
      <c r="A39" s="15">
        <v>44870</v>
      </c>
      <c r="B39" s="12" t="s">
        <v>324</v>
      </c>
      <c r="C39" s="31">
        <v>10569</v>
      </c>
      <c r="D39" s="18" cm="1">
        <f t="array" ref="D39">IF(OR(AND(Таблица1[[#This Row],[количество принятых]]&gt;0,Таблица1[[#This Row],[количество выданных]]&gt;0),AND(Таблица1[[#This Row],[количество выданных]]&gt;0,Таблица1[[#This Row],[количество заклейменных]]&gt;0),AND(_xlfn.XLOOKUP(Таблица1[[#This Row],[КВИТАНЦИЯ ]],$B$1:B38,$D$1:D38,Таблица1[[#This Row],[количество принятых]],0,-1)&gt;0,OR(Таблица1[[#This Row],[количество выданных]]&gt;0,Таблица1[[#This Row],[количество заклейменных]]&gt;0))),0,_xlfn.XLOOKUP(Таблица1[[#This Row],[КВИТАНЦИЯ ]],$B$1:B38,$D$1:D38,Таблица1[[#This Row],[количество принятых]],0,-1))</f>
        <v>10569</v>
      </c>
      <c r="E39" s="21">
        <v>0</v>
      </c>
      <c r="F39" s="19" cm="1">
        <f t="array" ref="F39">IF(Таблица1[[#This Row],[количество принятых]]&gt;Таблица1[[#This Row],[количество заклейменных]],Таблица1[[#This Row],[количество заклейменных]],IF(AND(Таблица1[[#This Row],[количество заклейменных]]&gt;0,Таблица1[[#This Row],[количество выданных]]=0),IF(_xlfn.XLOOKUP(Таблица1[[#This Row],[КВИТАНЦИЯ ]],$B$1:B38,$F$1:F38,"",0,-1)&gt;0,IF(_xlfn.XLOOKUP(Таблица1[[#This Row],[КВИТАНЦИЯ ]],$B$1:B38,$F$1:F38,0,0,-1)-Таблица1[[#This Row],[количество заклейменных]]&lt;0,0,_xlfn.XLOOKUP(Таблица1[[#This Row],[КВИТАНЦИЯ ]],$B$1:B38,$F$1:F38,0,0,-1)-Таблица1[[#This Row],[количество заклейменных]]),_xlfn.XLOOKUP(Таблица1[[#This Row],[КВИТАНЦИЯ ]],$B$1:B38,$D$1:D38,"",0,-1)-Таблица1[[#This Row],[количество заклейменных]]),0))</f>
        <v>0</v>
      </c>
      <c r="G39" s="31">
        <v>0</v>
      </c>
      <c r="H39" s="31">
        <v>0</v>
      </c>
      <c r="I39" s="19">
        <f>IF(Таблица1[[#This Row],[количество выданных]]=0,SUM(Таблица1[[#This Row],[УВЕЛ ИЗД]:[количество заклейменных]]),0)</f>
        <v>0</v>
      </c>
      <c r="J39" s="31"/>
    </row>
    <row r="40" spans="1:10" x14ac:dyDescent="0.25">
      <c r="A40" s="15"/>
      <c r="B40" s="53" t="str" cm="1">
        <f t="array" ref="B40">IF(IFERROR(INDEX(B:B,LARGE(IF($D$1:D39&gt;0,ROW($D$1:D39)-1,""),ROW(B1))),"")=B39,IFERROR(INDEX(B:B,LARGE(IF($D$1:D39&gt;0,ROW($D$1:D39),""),ROW(B1))),""),IFERROR(INDEX(B:B,LARGE(IF($D$1:D39&gt;0,ROW($D$1:D39)-1,""),ROW(B1))),""))</f>
        <v>0113/22/093781</v>
      </c>
      <c r="C40" s="14"/>
      <c r="D40" s="18" cm="1">
        <f t="array" ref="D40">IF(OR(AND(Таблица1[[#This Row],[количество принятых]]&gt;0,Таблица1[[#This Row],[количество выданных]]&gt;0),AND(Таблица1[[#This Row],[количество выданных]]&gt;0,Таблица1[[#This Row],[количество заклейменных]]&gt;0),AND(_xlfn.XLOOKUP(Таблица1[[#This Row],[КВИТАНЦИЯ ]],$B$1:B39,$D$1:D39,Таблица1[[#This Row],[количество принятых]],0,-1)&gt;0,OR(Таблица1[[#This Row],[количество выданных]]&gt;0,Таблица1[[#This Row],[количество заклейменных]]&gt;0))),0,_xlfn.XLOOKUP(Таблица1[[#This Row],[КВИТАНЦИЯ ]],$B$1:B39,$D$1:D39,Таблица1[[#This Row],[количество принятых]],0,-1))</f>
        <v>896</v>
      </c>
      <c r="E40" s="17">
        <v>0</v>
      </c>
      <c r="F40" s="19" cm="1">
        <f t="array" ref="F40">IF(Таблица1[[#This Row],[количество принятых]]&gt;Таблица1[[#This Row],[количество заклейменных]],Таблица1[[#This Row],[количество заклейменных]],IF(AND(Таблица1[[#This Row],[количество заклейменных]]&gt;0,Таблица1[[#This Row],[количество выданных]]=0),IF(_xlfn.XLOOKUP(Таблица1[[#This Row],[КВИТАНЦИЯ ]],$B$1:B39,$F$1:F39,"",0,-1)&gt;0,IF(_xlfn.XLOOKUP(Таблица1[[#This Row],[КВИТАНЦИЯ ]],$B$1:B39,$F$1:F39,0,0,-1)-Таблица1[[#This Row],[количество заклейменных]]&lt;0,0,_xlfn.XLOOKUP(Таблица1[[#This Row],[КВИТАНЦИЯ ]],$B$1:B39,$F$1:F39,0,0,-1)-Таблица1[[#This Row],[количество заклейменных]]),_xlfn.XLOOKUP(Таблица1[[#This Row],[КВИТАНЦИЯ ]],$B$1:B39,$D$1:D39,"",0,-1)-Таблица1[[#This Row],[количество заклейменных]]),0))</f>
        <v>0</v>
      </c>
      <c r="G40" s="31">
        <v>0</v>
      </c>
      <c r="H40" s="31">
        <v>0</v>
      </c>
      <c r="I40" s="19">
        <f>IF(Таблица1[[#This Row],[количество выданных]]=0,SUM(Таблица1[[#This Row],[УВЕЛ ИЗД]:[количество заклейменных]]),0)</f>
        <v>0</v>
      </c>
      <c r="J40" s="14"/>
    </row>
    <row r="41" spans="1:10" x14ac:dyDescent="0.25">
      <c r="A41" s="15"/>
      <c r="B41" s="53" t="str" cm="1">
        <f t="array" ref="B41">IF(IFERROR(INDEX(B:B,LARGE(IF($D$1:D40&gt;0,ROW($D$1:D40)-1,""),ROW(B2))),"")=B40,IFERROR(INDEX(B:B,LARGE(IF($D$1:D40&gt;0,ROW($D$1:D40),""),ROW(B2))),""),IFERROR(INDEX(B:B,LARGE(IF($D$1:D40&gt;0,ROW($D$1:D40)-1,""),ROW(B2))),""))</f>
        <v>0113/22/093782</v>
      </c>
      <c r="C41" s="14"/>
      <c r="D41" s="18" cm="1">
        <f t="array" ref="D41">IF(OR(AND(Таблица1[[#This Row],[количество принятых]]&gt;0,Таблица1[[#This Row],[количество выданных]]&gt;0),AND(Таблица1[[#This Row],[количество выданных]]&gt;0,Таблица1[[#This Row],[количество заклейменных]]&gt;0),AND(_xlfn.XLOOKUP(Таблица1[[#This Row],[КВИТАНЦИЯ ]],$B$1:B40,$D$1:D40,Таблица1[[#This Row],[количество принятых]],0,-1)&gt;0,OR(Таблица1[[#This Row],[количество выданных]]&gt;0,Таблица1[[#This Row],[количество заклейменных]]&gt;0))),0,_xlfn.XLOOKUP(Таблица1[[#This Row],[КВИТАНЦИЯ ]],$B$1:B40,$D$1:D40,Таблица1[[#This Row],[количество принятых]],0,-1))</f>
        <v>10569</v>
      </c>
      <c r="E41" s="17"/>
      <c r="F41" s="19" cm="1">
        <f t="array" ref="F41">IF(Таблица1[[#This Row],[количество принятых]]&gt;Таблица1[[#This Row],[количество заклейменных]],Таблица1[[#This Row],[количество заклейменных]],IF(AND(Таблица1[[#This Row],[количество заклейменных]]&gt;0,Таблица1[[#This Row],[количество выданных]]=0),IF(_xlfn.XLOOKUP(Таблица1[[#This Row],[КВИТАНЦИЯ ]],$B$1:B40,$F$1:F40,"",0,-1)&gt;0,IF(_xlfn.XLOOKUP(Таблица1[[#This Row],[КВИТАНЦИЯ ]],$B$1:B40,$F$1:F40,0,0,-1)-Таблица1[[#This Row],[количество заклейменных]]&lt;0,0,_xlfn.XLOOKUP(Таблица1[[#This Row],[КВИТАНЦИЯ ]],$B$1:B40,$F$1:F40,0,0,-1)-Таблица1[[#This Row],[количество заклейменных]]),_xlfn.XLOOKUP(Таблица1[[#This Row],[КВИТАНЦИЯ ]],$B$1:B40,$D$1:D40,"",0,-1)-Таблица1[[#This Row],[количество заклейменных]]),0))</f>
        <v>0</v>
      </c>
      <c r="G41" s="31">
        <v>0</v>
      </c>
      <c r="H41" s="31"/>
      <c r="I41" s="19">
        <f>IF(Таблица1[[#This Row],[количество выданных]]=0,SUM(Таблица1[[#This Row],[УВЕЛ ИЗД]:[количество заклейменных]]),0)</f>
        <v>0</v>
      </c>
      <c r="J41" s="14"/>
    </row>
    <row r="42" spans="1:10" x14ac:dyDescent="0.25">
      <c r="A42" s="15"/>
      <c r="B42" s="12"/>
      <c r="C42" s="14"/>
      <c r="D42" s="18" cm="1">
        <f t="array" ref="D42">IF(OR(AND(Таблица1[[#This Row],[количество принятых]]&gt;0,Таблица1[[#This Row],[количество выданных]]&gt;0),AND(Таблица1[[#This Row],[количество выданных]]&gt;0,Таблица1[[#This Row],[количество заклейменных]]&gt;0),AND(_xlfn.XLOOKUP(Таблица1[[#This Row],[КВИТАНЦИЯ ]],$B$1:B41,$D$1:D41,Таблица1[[#This Row],[количество принятых]],0,-1)&gt;0,OR(Таблица1[[#This Row],[количество выданных]]&gt;0,Таблица1[[#This Row],[количество заклейменных]]&gt;0))),0,_xlfn.XLOOKUP(Таблица1[[#This Row],[КВИТАНЦИЯ ]],$B$1:B41,$D$1:D41,Таблица1[[#This Row],[количество принятых]],0,-1))</f>
        <v>0</v>
      </c>
      <c r="E42" s="17"/>
      <c r="F42" s="19" cm="1">
        <f t="array" ref="F42">IF(Таблица1[[#This Row],[количество принятых]]&gt;Таблица1[[#This Row],[количество заклейменных]],Таблица1[[#This Row],[количество заклейменных]],IF(AND(Таблица1[[#This Row],[количество заклейменных]]&gt;0,Таблица1[[#This Row],[количество выданных]]=0),IF(_xlfn.XLOOKUP(Таблица1[[#This Row],[КВИТАНЦИЯ ]],$B$1:B41,$F$1:F41,"",0,-1)&gt;0,IF(_xlfn.XLOOKUP(Таблица1[[#This Row],[КВИТАНЦИЯ ]],$B$1:B41,$F$1:F41,0,0,-1)-Таблица1[[#This Row],[количество заклейменных]]&lt;0,0,_xlfn.XLOOKUP(Таблица1[[#This Row],[КВИТАНЦИЯ ]],$B$1:B41,$F$1:F41,0,0,-1)-Таблица1[[#This Row],[количество заклейменных]]),_xlfn.XLOOKUP(Таблица1[[#This Row],[КВИТАНЦИЯ ]],$B$1:B41,$D$1:D41,"",0,-1)-Таблица1[[#This Row],[количество заклейменных]]),0))</f>
        <v>0</v>
      </c>
      <c r="G42" s="14">
        <v>0</v>
      </c>
      <c r="H42" s="14"/>
      <c r="I42" s="19">
        <f>IF(Таблица1[[#This Row],[количество выданных]]=0,SUM(Таблица1[[#This Row],[УВЕЛ ИЗД]:[количество заклейменных]]),0)</f>
        <v>0</v>
      </c>
      <c r="J42" s="14"/>
    </row>
    <row r="43" spans="1:10" x14ac:dyDescent="0.25">
      <c r="A43" s="15"/>
      <c r="B43" s="16"/>
      <c r="C43" s="14"/>
      <c r="D43" s="18" cm="1">
        <f t="array" ref="D43">IF(OR(AND(Таблица1[[#This Row],[количество принятых]]&gt;0,Таблица1[[#This Row],[количество выданных]]&gt;0),AND(Таблица1[[#This Row],[количество выданных]]&gt;0,Таблица1[[#This Row],[количество заклейменных]]&gt;0),AND(_xlfn.XLOOKUP(Таблица1[[#This Row],[КВИТАНЦИЯ ]],$B$1:B42,$D$1:D42,Таблица1[[#This Row],[количество принятых]],0,-1)&gt;0,OR(Таблица1[[#This Row],[количество выданных]]&gt;0,Таблица1[[#This Row],[количество заклейменных]]&gt;0))),0,_xlfn.XLOOKUP(Таблица1[[#This Row],[КВИТАНЦИЯ ]],$B$1:B42,$D$1:D42,Таблица1[[#This Row],[количество принятых]],0,-1))</f>
        <v>0</v>
      </c>
      <c r="E43" s="17"/>
      <c r="F43" s="19" cm="1">
        <f t="array" ref="F43">IF(Таблица1[[#This Row],[количество принятых]]&gt;Таблица1[[#This Row],[количество заклейменных]],Таблица1[[#This Row],[количество заклейменных]],IF(AND(Таблица1[[#This Row],[количество заклейменных]]&gt;0,Таблица1[[#This Row],[количество выданных]]=0),IF(_xlfn.XLOOKUP(Таблица1[[#This Row],[КВИТАНЦИЯ ]],$B$1:B42,$F$1:F42,"",0,-1)&gt;0,IF(_xlfn.XLOOKUP(Таблица1[[#This Row],[КВИТАНЦИЯ ]],$B$1:B42,$F$1:F42,0,0,-1)-Таблица1[[#This Row],[количество заклейменных]]&lt;0,0,_xlfn.XLOOKUP(Таблица1[[#This Row],[КВИТАНЦИЯ ]],$B$1:B42,$F$1:F42,0,0,-1)-Таблица1[[#This Row],[количество заклейменных]]),_xlfn.XLOOKUP(Таблица1[[#This Row],[КВИТАНЦИЯ ]],$B$1:B42,$D$1:D42,"",0,-1)-Таблица1[[#This Row],[количество заклейменных]]),0))</f>
        <v>0</v>
      </c>
      <c r="G43" s="14">
        <v>0</v>
      </c>
      <c r="H43" s="14"/>
      <c r="I43" s="19">
        <f>IF(Таблица1[[#This Row],[количество выданных]]=0,SUM(Таблица1[[#This Row],[УВЕЛ ИЗД]:[количество заклейменных]]),0)</f>
        <v>0</v>
      </c>
      <c r="J43" s="14"/>
    </row>
    <row r="44" spans="1:10" x14ac:dyDescent="0.25">
      <c r="A44" s="15"/>
      <c r="B44" s="16"/>
      <c r="C44" s="14"/>
      <c r="D44" s="18" cm="1">
        <f t="array" ref="D44">IF(OR(AND(Таблица1[[#This Row],[количество принятых]]&gt;0,Таблица1[[#This Row],[количество выданных]]&gt;0),AND(Таблица1[[#This Row],[количество выданных]]&gt;0,Таблица1[[#This Row],[количество заклейменных]]&gt;0),AND(_xlfn.XLOOKUP(Таблица1[[#This Row],[КВИТАНЦИЯ ]],$B$1:B43,$D$1:D43,Таблица1[[#This Row],[количество принятых]],0,-1)&gt;0,OR(Таблица1[[#This Row],[количество выданных]]&gt;0,Таблица1[[#This Row],[количество заклейменных]]&gt;0))),0,_xlfn.XLOOKUP(Таблица1[[#This Row],[КВИТАНЦИЯ ]],$B$1:B43,$D$1:D43,Таблица1[[#This Row],[количество принятых]],0,-1))</f>
        <v>0</v>
      </c>
      <c r="E44" s="17"/>
      <c r="F44" s="19" cm="1">
        <f t="array" ref="F44">IF(Таблица1[[#This Row],[количество принятых]]&gt;Таблица1[[#This Row],[количество заклейменных]],Таблица1[[#This Row],[количество заклейменных]],IF(AND(Таблица1[[#This Row],[количество заклейменных]]&gt;0,Таблица1[[#This Row],[количество выданных]]=0),IF(_xlfn.XLOOKUP(Таблица1[[#This Row],[КВИТАНЦИЯ ]],$B$1:B43,$F$1:F43,"",0,-1)&gt;0,IF(_xlfn.XLOOKUP(Таблица1[[#This Row],[КВИТАНЦИЯ ]],$B$1:B43,$F$1:F43,0,0,-1)-Таблица1[[#This Row],[количество заклейменных]]&lt;0,0,_xlfn.XLOOKUP(Таблица1[[#This Row],[КВИТАНЦИЯ ]],$B$1:B43,$F$1:F43,0,0,-1)-Таблица1[[#This Row],[количество заклейменных]]),_xlfn.XLOOKUP(Таблица1[[#This Row],[КВИТАНЦИЯ ]],$B$1:B43,$D$1:D43,"",0,-1)-Таблица1[[#This Row],[количество заклейменных]]),0))</f>
        <v>0</v>
      </c>
      <c r="G44" s="14">
        <v>0</v>
      </c>
      <c r="H44" s="14"/>
      <c r="I44" s="19">
        <f>IF(Таблица1[[#This Row],[количество выданных]]=0,SUM(Таблица1[[#This Row],[УВЕЛ ИЗД]:[количество заклейменных]]),0)</f>
        <v>0</v>
      </c>
      <c r="J44" s="14"/>
    </row>
    <row r="45" spans="1:10" x14ac:dyDescent="0.25">
      <c r="A45" s="15"/>
      <c r="B45" s="12"/>
      <c r="C45" s="31"/>
      <c r="D45" s="18" cm="1">
        <f t="array" ref="D45">IF(OR(AND(Таблица1[[#This Row],[количество принятых]]&gt;0,Таблица1[[#This Row],[количество выданных]]&gt;0),AND(Таблица1[[#This Row],[количество выданных]]&gt;0,Таблица1[[#This Row],[количество заклейменных]]&gt;0),AND(_xlfn.XLOOKUP(Таблица1[[#This Row],[КВИТАНЦИЯ ]],$B$1:B44,$D$1:D44,Таблица1[[#This Row],[количество принятых]],0,-1)&gt;0,OR(Таблица1[[#This Row],[количество выданных]]&gt;0,Таблица1[[#This Row],[количество заклейменных]]&gt;0))),0,_xlfn.XLOOKUP(Таблица1[[#This Row],[КВИТАНЦИЯ ]],$B$1:B44,$D$1:D44,Таблица1[[#This Row],[количество принятых]],0,-1))</f>
        <v>0</v>
      </c>
      <c r="E45" s="21"/>
      <c r="F45" s="19" cm="1">
        <f t="array" ref="F45">IF(Таблица1[[#This Row],[количество принятых]]&gt;Таблица1[[#This Row],[количество заклейменных]],Таблица1[[#This Row],[количество заклейменных]],IF(AND(Таблица1[[#This Row],[количество заклейменных]]&gt;0,Таблица1[[#This Row],[количество выданных]]=0),IF(_xlfn.XLOOKUP(Таблица1[[#This Row],[КВИТАНЦИЯ ]],$B$1:B44,$F$1:F44,"",0,-1)&gt;0,IF(_xlfn.XLOOKUP(Таблица1[[#This Row],[КВИТАНЦИЯ ]],$B$1:B44,$F$1:F44,0,0,-1)-Таблица1[[#This Row],[количество заклейменных]]&lt;0,0,_xlfn.XLOOKUP(Таблица1[[#This Row],[КВИТАНЦИЯ ]],$B$1:B44,$F$1:F44,0,0,-1)-Таблица1[[#This Row],[количество заклейменных]]),_xlfn.XLOOKUP(Таблица1[[#This Row],[КВИТАНЦИЯ ]],$B$1:B44,$D$1:D44,"",0,-1)-Таблица1[[#This Row],[количество заклейменных]]),0))</f>
        <v>0</v>
      </c>
      <c r="G45" s="31">
        <v>0</v>
      </c>
      <c r="H45" s="31"/>
      <c r="I45" s="19">
        <f>IF(Таблица1[[#This Row],[количество выданных]]=0,SUM(Таблица1[[#This Row],[УВЕЛ ИЗД]:[количество заклейменных]]),0)</f>
        <v>0</v>
      </c>
      <c r="J45" s="31"/>
    </row>
    <row r="46" spans="1:10" x14ac:dyDescent="0.25">
      <c r="A46" s="30"/>
      <c r="B46" s="12"/>
      <c r="C46" s="31"/>
      <c r="D46" s="18" cm="1">
        <f t="array" ref="D46">IF(OR(AND(Таблица1[[#This Row],[количество принятых]]&gt;0,Таблица1[[#This Row],[количество выданных]]&gt;0),AND(Таблица1[[#This Row],[количество выданных]]&gt;0,Таблица1[[#This Row],[количество заклейменных]]&gt;0),AND(_xlfn.XLOOKUP(Таблица1[[#This Row],[КВИТАНЦИЯ ]],$B$1:B45,$D$1:D45,Таблица1[[#This Row],[количество принятых]],0,-1)&gt;0,OR(Таблица1[[#This Row],[количество выданных]]&gt;0,Таблица1[[#This Row],[количество заклейменных]]&gt;0))),0,_xlfn.XLOOKUP(Таблица1[[#This Row],[КВИТАНЦИЯ ]],$B$1:B45,$D$1:D45,Таблица1[[#This Row],[количество принятых]],0,-1))</f>
        <v>0</v>
      </c>
      <c r="E46" s="21"/>
      <c r="F46" s="19" cm="1">
        <f t="array" ref="F46">IF(Таблица1[[#This Row],[количество принятых]]&gt;Таблица1[[#This Row],[количество заклейменных]],Таблица1[[#This Row],[количество заклейменных]],IF(AND(Таблица1[[#This Row],[количество заклейменных]]&gt;0,Таблица1[[#This Row],[количество выданных]]=0),IF(_xlfn.XLOOKUP(Таблица1[[#This Row],[КВИТАНЦИЯ ]],$B$1:B45,$F$1:F45,"",0,-1)&gt;0,IF(_xlfn.XLOOKUP(Таблица1[[#This Row],[КВИТАНЦИЯ ]],$B$1:B45,$F$1:F45,0,0,-1)-Таблица1[[#This Row],[количество заклейменных]]&lt;0,0,_xlfn.XLOOKUP(Таблица1[[#This Row],[КВИТАНЦИЯ ]],$B$1:B45,$F$1:F45,0,0,-1)-Таблица1[[#This Row],[количество заклейменных]]),_xlfn.XLOOKUP(Таблица1[[#This Row],[КВИТАНЦИЯ ]],$B$1:B45,$D$1:D45,"",0,-1)-Таблица1[[#This Row],[количество заклейменных]]),0))</f>
        <v>0</v>
      </c>
      <c r="G46" s="31">
        <v>0</v>
      </c>
      <c r="H46" s="31"/>
      <c r="I46" s="19">
        <f>IF(Таблица1[[#This Row],[количество выданных]]=0,SUM(Таблица1[[#This Row],[УВЕЛ ИЗД]:[количество заклейменных]]),0)</f>
        <v>0</v>
      </c>
      <c r="J46" s="31"/>
    </row>
    <row r="47" spans="1:10" x14ac:dyDescent="0.25">
      <c r="A47" s="32"/>
      <c r="B47" s="33"/>
      <c r="C47" s="34"/>
      <c r="D47" s="34"/>
      <c r="E47" s="35"/>
      <c r="F47" s="34"/>
      <c r="G47" s="34"/>
      <c r="H47" s="36"/>
      <c r="I47" s="36"/>
      <c r="J47" s="36"/>
    </row>
    <row r="48" spans="1:10" x14ac:dyDescent="0.25">
      <c r="A48" s="32"/>
      <c r="B48" s="33"/>
      <c r="C48" s="34"/>
      <c r="D48" s="34"/>
      <c r="E48" s="35"/>
      <c r="F48" s="34"/>
      <c r="G48" s="34"/>
      <c r="H48" s="36"/>
      <c r="I48" s="36"/>
      <c r="J48" s="36"/>
    </row>
    <row r="49" spans="1:10" x14ac:dyDescent="0.25">
      <c r="A49" s="32"/>
      <c r="B49" s="33"/>
      <c r="C49" s="34"/>
      <c r="D49" s="34"/>
      <c r="E49" s="35"/>
      <c r="F49" s="34"/>
      <c r="G49" s="34"/>
      <c r="H49" s="36"/>
      <c r="I49" s="36"/>
      <c r="J49" s="36"/>
    </row>
    <row r="50" spans="1:10" x14ac:dyDescent="0.25">
      <c r="A50" s="32"/>
      <c r="B50" s="33"/>
      <c r="C50" s="34"/>
      <c r="D50" s="34"/>
      <c r="E50" s="35"/>
      <c r="F50" s="34"/>
      <c r="G50" s="34"/>
      <c r="H50" s="36"/>
      <c r="I50" s="36"/>
      <c r="J50" s="36"/>
    </row>
    <row r="51" spans="1:10" x14ac:dyDescent="0.25">
      <c r="A51" s="32"/>
      <c r="B51" s="33"/>
      <c r="C51" s="34"/>
      <c r="D51" s="34"/>
      <c r="E51" s="35"/>
      <c r="F51" s="34"/>
      <c r="G51" s="34"/>
      <c r="H51" s="36"/>
      <c r="I51" s="36"/>
      <c r="J51" s="36"/>
    </row>
    <row r="52" spans="1:10" x14ac:dyDescent="0.25">
      <c r="A52" s="32"/>
      <c r="B52" s="33"/>
      <c r="C52" s="34"/>
      <c r="D52" s="34"/>
      <c r="E52" s="35"/>
      <c r="F52" s="34"/>
      <c r="G52" s="34"/>
      <c r="H52" s="36"/>
      <c r="I52" s="36"/>
      <c r="J52" s="36"/>
    </row>
    <row r="53" spans="1:10" x14ac:dyDescent="0.25">
      <c r="A53" s="32"/>
      <c r="B53" s="33"/>
      <c r="C53" s="34"/>
      <c r="D53" s="34"/>
      <c r="E53" s="35"/>
      <c r="F53" s="34"/>
      <c r="G53" s="34"/>
      <c r="H53" s="36"/>
      <c r="I53" s="36"/>
      <c r="J53" s="36"/>
    </row>
    <row r="54" spans="1:10" x14ac:dyDescent="0.25">
      <c r="A54" s="32"/>
      <c r="B54" s="33"/>
      <c r="C54" s="34"/>
      <c r="D54" s="34"/>
      <c r="E54" s="35"/>
      <c r="F54" s="34"/>
      <c r="G54" s="34"/>
      <c r="H54" s="36"/>
      <c r="I54" s="36"/>
      <c r="J54" s="36"/>
    </row>
    <row r="55" spans="1:10" x14ac:dyDescent="0.25">
      <c r="A55" s="32"/>
      <c r="B55" s="33"/>
      <c r="C55" s="34"/>
      <c r="D55" s="34"/>
      <c r="E55" s="35"/>
      <c r="F55" s="34"/>
      <c r="G55" s="34"/>
      <c r="H55" s="36"/>
      <c r="I55" s="36"/>
      <c r="J55" s="36"/>
    </row>
    <row r="56" spans="1:10" x14ac:dyDescent="0.25">
      <c r="A56" s="32"/>
      <c r="B56" s="33"/>
      <c r="C56" s="34"/>
      <c r="D56" s="34"/>
      <c r="E56" s="35"/>
      <c r="F56" s="34"/>
      <c r="G56" s="34"/>
      <c r="H56" s="36"/>
      <c r="I56" s="36"/>
      <c r="J56" s="36"/>
    </row>
    <row r="57" spans="1:10" x14ac:dyDescent="0.25">
      <c r="A57" s="32"/>
      <c r="B57" s="33"/>
      <c r="C57" s="34"/>
      <c r="D57" s="34"/>
      <c r="E57" s="35"/>
      <c r="F57" s="34"/>
      <c r="G57" s="34"/>
      <c r="H57" s="36"/>
      <c r="I57" s="36"/>
      <c r="J57" s="36"/>
    </row>
    <row r="58" spans="1:10" x14ac:dyDescent="0.25">
      <c r="A58" s="32"/>
      <c r="B58" s="33"/>
      <c r="C58" s="34"/>
      <c r="D58" s="34"/>
      <c r="E58" s="35"/>
      <c r="F58" s="34"/>
      <c r="G58" s="34"/>
      <c r="H58" s="36"/>
      <c r="I58" s="36"/>
      <c r="J58" s="36"/>
    </row>
    <row r="59" spans="1:10" x14ac:dyDescent="0.25">
      <c r="A59" s="32"/>
      <c r="B59" s="33"/>
      <c r="C59" s="34"/>
      <c r="D59" s="34"/>
      <c r="E59" s="35"/>
      <c r="F59" s="34"/>
      <c r="G59" s="34"/>
      <c r="H59" s="36"/>
      <c r="I59" s="36"/>
      <c r="J59" s="36"/>
    </row>
    <row r="60" spans="1:10" x14ac:dyDescent="0.25">
      <c r="A60" s="32"/>
      <c r="B60" s="33"/>
      <c r="C60" s="34"/>
      <c r="D60" s="34"/>
      <c r="E60" s="35"/>
      <c r="F60" s="34"/>
      <c r="G60" s="34"/>
      <c r="H60" s="36"/>
      <c r="I60" s="36"/>
      <c r="J60" s="36"/>
    </row>
    <row r="61" spans="1:10" x14ac:dyDescent="0.25">
      <c r="A61" s="32"/>
      <c r="B61" s="33"/>
      <c r="C61" s="34"/>
      <c r="D61" s="34"/>
      <c r="E61" s="35"/>
      <c r="F61" s="34"/>
      <c r="G61" s="34"/>
      <c r="H61" s="36"/>
      <c r="I61" s="36"/>
      <c r="J61" s="36"/>
    </row>
    <row r="62" spans="1:10" x14ac:dyDescent="0.25">
      <c r="A62" s="37"/>
      <c r="B62" s="38"/>
      <c r="C62" s="39">
        <f>SUM(C3:C45)</f>
        <v>13447</v>
      </c>
      <c r="D62" s="39">
        <f>SUM(D3:D45)</f>
        <v>24788</v>
      </c>
      <c r="E62" s="39">
        <f>SUM(E3:E33)</f>
        <v>1817</v>
      </c>
      <c r="F62" s="40"/>
      <c r="G62" s="39">
        <f>SUM(G3:G33)</f>
        <v>1</v>
      </c>
      <c r="H62" s="41"/>
      <c r="I62" s="41"/>
      <c r="J62" s="41"/>
    </row>
    <row r="63" spans="1:10" x14ac:dyDescent="0.25">
      <c r="A63" s="37"/>
      <c r="B63" s="38"/>
      <c r="C63" s="17"/>
      <c r="D63" s="42">
        <v>1367</v>
      </c>
      <c r="E63" s="41"/>
      <c r="F63" s="17"/>
      <c r="G63" s="41"/>
      <c r="H63" s="41"/>
      <c r="I63" s="41"/>
      <c r="J63" s="41"/>
    </row>
    <row r="64" spans="1:10" x14ac:dyDescent="0.25">
      <c r="A64" s="37"/>
      <c r="B64" s="38"/>
      <c r="C64" s="17"/>
      <c r="D64" s="42">
        <f>D62-D63</f>
        <v>23421</v>
      </c>
      <c r="E64" s="41"/>
      <c r="F64" s="17"/>
      <c r="G64" s="41"/>
      <c r="H64" s="41"/>
      <c r="I64" s="41"/>
      <c r="J64" s="41"/>
    </row>
    <row r="65" spans="1:14" x14ac:dyDescent="0.25">
      <c r="A65" s="37"/>
      <c r="B65" s="38"/>
      <c r="C65" s="17"/>
      <c r="D65" s="42"/>
      <c r="E65" s="41"/>
      <c r="F65" s="17"/>
      <c r="G65" s="41"/>
      <c r="H65" s="41"/>
      <c r="I65" s="41"/>
      <c r="J65" s="41"/>
    </row>
    <row r="66" spans="1:14" x14ac:dyDescent="0.25">
      <c r="A66" s="37"/>
      <c r="B66" s="38"/>
      <c r="C66" s="17"/>
      <c r="D66" s="42"/>
      <c r="E66" s="41"/>
      <c r="F66" s="17"/>
      <c r="G66" s="41"/>
      <c r="H66" s="41"/>
      <c r="I66" s="41"/>
      <c r="J66" s="41"/>
    </row>
    <row r="67" spans="1:14" x14ac:dyDescent="0.25">
      <c r="A67" s="37"/>
      <c r="B67" s="38"/>
      <c r="C67" s="17"/>
      <c r="D67" s="42"/>
      <c r="E67" s="41"/>
      <c r="F67" s="17"/>
      <c r="G67" s="41"/>
      <c r="H67" s="41"/>
      <c r="I67" s="41"/>
      <c r="J67" s="41"/>
    </row>
    <row r="68" spans="1:14" x14ac:dyDescent="0.25">
      <c r="A68" s="37"/>
      <c r="B68" s="38"/>
      <c r="C68" s="17"/>
      <c r="D68" s="42"/>
      <c r="E68" s="41"/>
      <c r="F68" s="17"/>
      <c r="G68" s="41"/>
      <c r="H68" s="41"/>
      <c r="I68" s="41"/>
      <c r="J68" s="41"/>
    </row>
    <row r="69" spans="1:14" x14ac:dyDescent="0.25">
      <c r="A69" s="37"/>
      <c r="B69" s="38"/>
      <c r="C69" s="17"/>
      <c r="D69" s="42"/>
      <c r="E69" s="41"/>
      <c r="F69" s="17"/>
      <c r="G69" s="41"/>
      <c r="H69" s="41"/>
      <c r="I69" s="41"/>
      <c r="J69" s="41"/>
    </row>
    <row r="70" spans="1:14" x14ac:dyDescent="0.25">
      <c r="A70" s="37"/>
      <c r="B70" s="38"/>
      <c r="C70" s="17"/>
      <c r="D70" s="42"/>
      <c r="E70" s="41"/>
      <c r="F70" s="17"/>
      <c r="G70" s="41"/>
      <c r="H70" s="41"/>
      <c r="I70" s="41"/>
      <c r="J70" s="41"/>
      <c r="M70" s="43">
        <v>44875</v>
      </c>
      <c r="N70" s="17">
        <v>11</v>
      </c>
    </row>
    <row r="71" spans="1:14" x14ac:dyDescent="0.25">
      <c r="C71" s="17" t="s">
        <v>20</v>
      </c>
      <c r="D71" s="17"/>
      <c r="E71" s="16" t="s">
        <v>21</v>
      </c>
      <c r="F71" s="16" t="s">
        <v>22</v>
      </c>
      <c r="G71" s="16"/>
      <c r="H71" s="43">
        <v>44868</v>
      </c>
      <c r="I71" s="43"/>
      <c r="J71" s="17">
        <v>11</v>
      </c>
      <c r="K71" s="43">
        <v>44873</v>
      </c>
      <c r="L71" s="17">
        <v>11</v>
      </c>
      <c r="M71" s="43">
        <v>44875</v>
      </c>
      <c r="N71" s="17">
        <f>267+2</f>
        <v>269</v>
      </c>
    </row>
    <row r="72" spans="1:14" x14ac:dyDescent="0.25">
      <c r="C72" s="17" t="s">
        <v>20</v>
      </c>
      <c r="D72" s="17"/>
      <c r="E72" s="16" t="s">
        <v>21</v>
      </c>
      <c r="F72" s="16" t="s">
        <v>23</v>
      </c>
      <c r="G72" s="16"/>
      <c r="H72" s="43">
        <v>44868</v>
      </c>
      <c r="I72" s="43"/>
      <c r="J72" s="17">
        <f>267+2</f>
        <v>269</v>
      </c>
      <c r="K72" s="43">
        <v>44873</v>
      </c>
      <c r="L72" s="17">
        <f>267+2</f>
        <v>269</v>
      </c>
      <c r="M72" s="43">
        <v>44875</v>
      </c>
      <c r="N72" s="17">
        <v>170</v>
      </c>
    </row>
    <row r="73" spans="1:14" x14ac:dyDescent="0.25">
      <c r="C73" s="17" t="s">
        <v>20</v>
      </c>
      <c r="D73" s="17"/>
      <c r="E73" s="16" t="s">
        <v>24</v>
      </c>
      <c r="F73" s="16" t="s">
        <v>25</v>
      </c>
      <c r="G73" s="16"/>
      <c r="H73" s="43">
        <v>44868</v>
      </c>
      <c r="I73" s="43"/>
      <c r="J73" s="17">
        <v>170</v>
      </c>
      <c r="K73" s="43">
        <v>44873</v>
      </c>
      <c r="L73" s="17">
        <v>170</v>
      </c>
      <c r="M73" s="43">
        <v>44875</v>
      </c>
      <c r="N73" s="17">
        <v>133</v>
      </c>
    </row>
    <row r="74" spans="1:14" x14ac:dyDescent="0.25">
      <c r="C74" s="17" t="s">
        <v>20</v>
      </c>
      <c r="D74" s="17"/>
      <c r="E74" s="16" t="s">
        <v>24</v>
      </c>
      <c r="F74" s="16" t="s">
        <v>26</v>
      </c>
      <c r="G74" s="16"/>
      <c r="H74" s="43">
        <v>44868</v>
      </c>
      <c r="I74" s="43"/>
      <c r="J74" s="17">
        <v>133</v>
      </c>
      <c r="K74" s="43">
        <v>44873</v>
      </c>
      <c r="L74" s="17">
        <v>133</v>
      </c>
      <c r="M74" s="43">
        <v>44875</v>
      </c>
      <c r="N74" s="17">
        <v>9</v>
      </c>
    </row>
    <row r="75" spans="1:14" x14ac:dyDescent="0.25">
      <c r="C75" s="17" t="s">
        <v>20</v>
      </c>
      <c r="D75" s="17"/>
      <c r="E75" s="16" t="s">
        <v>24</v>
      </c>
      <c r="F75" s="16" t="s">
        <v>27</v>
      </c>
      <c r="G75" s="16"/>
      <c r="H75" s="43">
        <v>44868</v>
      </c>
      <c r="I75" s="43"/>
      <c r="J75" s="17">
        <v>9</v>
      </c>
      <c r="K75" s="43">
        <v>44873</v>
      </c>
      <c r="L75" s="17">
        <v>9</v>
      </c>
      <c r="M75" s="43">
        <v>44875</v>
      </c>
      <c r="N75" s="17">
        <v>111</v>
      </c>
    </row>
    <row r="76" spans="1:14" x14ac:dyDescent="0.25">
      <c r="C76" s="17" t="s">
        <v>20</v>
      </c>
      <c r="D76" s="17"/>
      <c r="E76" s="16" t="s">
        <v>24</v>
      </c>
      <c r="F76" s="16" t="s">
        <v>28</v>
      </c>
      <c r="G76" s="16"/>
      <c r="H76" s="43">
        <v>44868</v>
      </c>
      <c r="I76" s="43"/>
      <c r="J76" s="17">
        <v>111</v>
      </c>
      <c r="K76" s="43">
        <v>44873</v>
      </c>
      <c r="L76" s="17">
        <v>111</v>
      </c>
      <c r="M76" s="43">
        <v>44875</v>
      </c>
      <c r="N76" s="17">
        <v>80</v>
      </c>
    </row>
    <row r="77" spans="1:14" x14ac:dyDescent="0.25">
      <c r="C77" s="17" t="s">
        <v>20</v>
      </c>
      <c r="D77" s="17"/>
      <c r="E77" s="16" t="s">
        <v>21</v>
      </c>
      <c r="F77" s="16" t="s">
        <v>29</v>
      </c>
      <c r="G77" s="16"/>
      <c r="H77" s="43">
        <v>44868</v>
      </c>
      <c r="I77" s="43"/>
      <c r="J77" s="17">
        <v>80</v>
      </c>
      <c r="K77" s="43">
        <v>44874</v>
      </c>
      <c r="L77" s="17">
        <v>80</v>
      </c>
      <c r="M77" s="43">
        <v>44875</v>
      </c>
      <c r="N77" s="17">
        <v>46</v>
      </c>
    </row>
    <row r="78" spans="1:14" x14ac:dyDescent="0.25">
      <c r="C78" s="17" t="s">
        <v>20</v>
      </c>
      <c r="D78" s="17"/>
      <c r="E78" s="16" t="s">
        <v>24</v>
      </c>
      <c r="F78" s="16" t="s">
        <v>30</v>
      </c>
      <c r="G78" s="16"/>
      <c r="H78" s="43">
        <v>44868</v>
      </c>
      <c r="I78" s="43"/>
      <c r="J78" s="17">
        <v>46</v>
      </c>
      <c r="K78" s="43">
        <v>44873</v>
      </c>
      <c r="L78" s="17">
        <v>46</v>
      </c>
      <c r="M78" s="43">
        <v>44875</v>
      </c>
      <c r="N78" s="17">
        <v>127</v>
      </c>
    </row>
    <row r="79" spans="1:14" x14ac:dyDescent="0.25">
      <c r="C79" s="17" t="s">
        <v>20</v>
      </c>
      <c r="D79" s="17"/>
      <c r="E79" s="16" t="s">
        <v>24</v>
      </c>
      <c r="F79" s="16" t="s">
        <v>31</v>
      </c>
      <c r="G79" s="16"/>
      <c r="H79" s="43">
        <v>44868</v>
      </c>
      <c r="I79" s="43"/>
      <c r="J79" s="17">
        <v>127</v>
      </c>
      <c r="K79" s="43">
        <v>44873</v>
      </c>
      <c r="L79" s="17">
        <v>127</v>
      </c>
      <c r="M79" s="43">
        <v>44875</v>
      </c>
      <c r="N79" s="17">
        <v>275</v>
      </c>
    </row>
    <row r="80" spans="1:14" x14ac:dyDescent="0.25">
      <c r="C80" s="17" t="s">
        <v>20</v>
      </c>
      <c r="D80" s="17"/>
      <c r="E80" s="16" t="s">
        <v>24</v>
      </c>
      <c r="F80" s="16" t="s">
        <v>32</v>
      </c>
      <c r="G80" s="16"/>
      <c r="H80" s="43">
        <v>44868</v>
      </c>
      <c r="I80" s="43"/>
      <c r="J80" s="17">
        <v>275</v>
      </c>
      <c r="K80" s="43">
        <v>44873</v>
      </c>
      <c r="L80" s="17">
        <v>275</v>
      </c>
      <c r="M80" s="43">
        <v>44875</v>
      </c>
      <c r="N80" s="17">
        <v>122</v>
      </c>
    </row>
    <row r="81" spans="3:14" x14ac:dyDescent="0.25">
      <c r="C81" s="17" t="s">
        <v>20</v>
      </c>
      <c r="D81" s="17"/>
      <c r="E81" s="16" t="s">
        <v>24</v>
      </c>
      <c r="F81" s="16" t="s">
        <v>33</v>
      </c>
      <c r="G81" s="16"/>
      <c r="H81" s="43">
        <v>44868</v>
      </c>
      <c r="I81" s="43"/>
      <c r="J81" s="17">
        <v>122</v>
      </c>
      <c r="K81" s="43">
        <v>44873</v>
      </c>
      <c r="L81" s="17">
        <v>122</v>
      </c>
      <c r="M81" s="43">
        <v>44875</v>
      </c>
      <c r="N81" s="17">
        <v>194</v>
      </c>
    </row>
    <row r="82" spans="3:14" x14ac:dyDescent="0.25">
      <c r="C82" s="17" t="s">
        <v>20</v>
      </c>
      <c r="D82" s="17"/>
      <c r="E82" s="16" t="s">
        <v>21</v>
      </c>
      <c r="F82" s="16" t="s">
        <v>34</v>
      </c>
      <c r="G82" s="16"/>
      <c r="H82" s="43">
        <v>44868</v>
      </c>
      <c r="I82" s="43"/>
      <c r="J82" s="17">
        <v>194</v>
      </c>
      <c r="K82" s="43">
        <v>44874</v>
      </c>
      <c r="L82" s="17">
        <v>194</v>
      </c>
      <c r="M82" s="43">
        <v>44875</v>
      </c>
      <c r="N82" s="17">
        <v>5</v>
      </c>
    </row>
    <row r="83" spans="3:14" x14ac:dyDescent="0.25">
      <c r="C83" s="17" t="s">
        <v>20</v>
      </c>
      <c r="D83" s="17"/>
      <c r="E83" s="16" t="s">
        <v>21</v>
      </c>
      <c r="F83" s="16" t="s">
        <v>35</v>
      </c>
      <c r="G83" s="16"/>
      <c r="H83" s="43">
        <v>44868</v>
      </c>
      <c r="I83" s="43"/>
      <c r="J83" s="17">
        <v>5</v>
      </c>
      <c r="K83" s="43">
        <v>44873</v>
      </c>
      <c r="L83" s="17">
        <v>5</v>
      </c>
      <c r="M83" s="43">
        <v>44875</v>
      </c>
      <c r="N83" s="17">
        <v>76</v>
      </c>
    </row>
    <row r="84" spans="3:14" x14ac:dyDescent="0.25">
      <c r="C84" s="17" t="s">
        <v>20</v>
      </c>
      <c r="D84" s="17"/>
      <c r="E84" s="16" t="s">
        <v>21</v>
      </c>
      <c r="F84" s="16" t="s">
        <v>36</v>
      </c>
      <c r="G84" s="16"/>
      <c r="H84" s="43">
        <v>44868</v>
      </c>
      <c r="I84" s="43"/>
      <c r="J84" s="17">
        <v>76</v>
      </c>
      <c r="K84" s="43">
        <v>44874</v>
      </c>
      <c r="L84" s="17">
        <v>76</v>
      </c>
      <c r="M84" s="43">
        <v>44875</v>
      </c>
      <c r="N84" s="17">
        <v>93</v>
      </c>
    </row>
    <row r="85" spans="3:14" x14ac:dyDescent="0.25">
      <c r="C85" s="17" t="s">
        <v>20</v>
      </c>
      <c r="D85" s="17"/>
      <c r="E85" s="16" t="s">
        <v>21</v>
      </c>
      <c r="F85" s="16" t="s">
        <v>37</v>
      </c>
      <c r="G85" s="16"/>
      <c r="H85" s="43">
        <v>44868</v>
      </c>
      <c r="I85" s="43"/>
      <c r="J85" s="17">
        <v>93</v>
      </c>
      <c r="K85" s="43">
        <v>44874</v>
      </c>
      <c r="L85" s="17">
        <v>93</v>
      </c>
      <c r="M85" s="43">
        <v>44875</v>
      </c>
      <c r="N85" s="17">
        <v>548</v>
      </c>
    </row>
    <row r="86" spans="3:14" x14ac:dyDescent="0.25">
      <c r="C86" s="17" t="s">
        <v>20</v>
      </c>
      <c r="D86" s="17"/>
      <c r="E86" s="16" t="s">
        <v>24</v>
      </c>
      <c r="F86" s="16" t="s">
        <v>38</v>
      </c>
      <c r="G86" s="16"/>
      <c r="H86" s="43">
        <v>44868</v>
      </c>
      <c r="I86" s="43"/>
      <c r="J86" s="17">
        <v>548</v>
      </c>
      <c r="K86" s="43">
        <v>44873</v>
      </c>
      <c r="L86" s="17">
        <v>548</v>
      </c>
      <c r="M86" s="43">
        <v>44875</v>
      </c>
      <c r="N86" s="17">
        <v>25</v>
      </c>
    </row>
    <row r="87" spans="3:14" x14ac:dyDescent="0.25">
      <c r="C87" s="17" t="s">
        <v>39</v>
      </c>
      <c r="D87" s="17"/>
      <c r="E87" s="16" t="s">
        <v>40</v>
      </c>
      <c r="F87" s="16" t="s">
        <v>41</v>
      </c>
      <c r="G87" s="16"/>
      <c r="H87" s="43">
        <v>44868</v>
      </c>
      <c r="I87" s="43"/>
      <c r="J87" s="17">
        <v>25</v>
      </c>
      <c r="K87" s="43">
        <v>44873</v>
      </c>
      <c r="L87" s="17">
        <v>25</v>
      </c>
      <c r="M87" s="43">
        <v>44875</v>
      </c>
      <c r="N87" s="17">
        <v>6</v>
      </c>
    </row>
    <row r="88" spans="3:14" x14ac:dyDescent="0.25">
      <c r="C88" s="17" t="s">
        <v>39</v>
      </c>
      <c r="D88" s="17"/>
      <c r="E88" s="16" t="s">
        <v>40</v>
      </c>
      <c r="F88" s="16" t="s">
        <v>42</v>
      </c>
      <c r="G88" s="16"/>
      <c r="H88" s="43">
        <v>44868</v>
      </c>
      <c r="I88" s="43"/>
      <c r="J88" s="17">
        <v>6</v>
      </c>
      <c r="K88" s="43">
        <v>44874</v>
      </c>
      <c r="L88" s="17">
        <v>6</v>
      </c>
      <c r="M88" s="43">
        <v>44875</v>
      </c>
      <c r="N88" s="17">
        <v>47</v>
      </c>
    </row>
    <row r="89" spans="3:14" x14ac:dyDescent="0.25">
      <c r="C89" s="17" t="s">
        <v>39</v>
      </c>
      <c r="D89" s="17"/>
      <c r="E89" s="16" t="s">
        <v>43</v>
      </c>
      <c r="F89" s="16" t="s">
        <v>44</v>
      </c>
      <c r="G89" s="16"/>
      <c r="H89" s="43">
        <v>44868</v>
      </c>
      <c r="I89" s="43"/>
      <c r="J89" s="17">
        <v>47</v>
      </c>
      <c r="K89" s="43">
        <v>44874</v>
      </c>
      <c r="L89" s="17">
        <v>47</v>
      </c>
      <c r="M89" s="43">
        <v>44875</v>
      </c>
      <c r="N89" s="17">
        <v>62</v>
      </c>
    </row>
    <row r="90" spans="3:14" x14ac:dyDescent="0.25">
      <c r="C90" s="17" t="s">
        <v>39</v>
      </c>
      <c r="D90" s="17"/>
      <c r="E90" s="16" t="s">
        <v>45</v>
      </c>
      <c r="F90" s="16" t="s">
        <v>46</v>
      </c>
      <c r="G90" s="16"/>
      <c r="H90" s="43">
        <v>44868</v>
      </c>
      <c r="I90" s="43"/>
      <c r="J90" s="17">
        <v>62</v>
      </c>
      <c r="K90" s="43">
        <v>44873</v>
      </c>
      <c r="L90" s="17">
        <v>62</v>
      </c>
      <c r="M90" s="43">
        <v>44875</v>
      </c>
      <c r="N90" s="17">
        <v>239</v>
      </c>
    </row>
    <row r="91" spans="3:14" x14ac:dyDescent="0.25">
      <c r="C91" s="17" t="s">
        <v>20</v>
      </c>
      <c r="D91" s="17"/>
      <c r="E91" s="16" t="s">
        <v>24</v>
      </c>
      <c r="F91" s="16" t="s">
        <v>47</v>
      </c>
      <c r="G91" s="16"/>
      <c r="H91" s="43">
        <v>44868</v>
      </c>
      <c r="I91" s="43"/>
      <c r="J91" s="17">
        <v>239</v>
      </c>
      <c r="K91" s="43">
        <v>44873</v>
      </c>
      <c r="L91" s="17">
        <v>239</v>
      </c>
      <c r="M91" s="43">
        <v>44875</v>
      </c>
      <c r="N91" s="17">
        <v>2</v>
      </c>
    </row>
    <row r="92" spans="3:14" x14ac:dyDescent="0.25">
      <c r="C92" s="17" t="s">
        <v>48</v>
      </c>
      <c r="D92" s="17"/>
      <c r="E92" s="16" t="s">
        <v>49</v>
      </c>
      <c r="F92" s="16" t="s">
        <v>50</v>
      </c>
      <c r="G92" s="16"/>
      <c r="H92" s="43">
        <v>44874</v>
      </c>
      <c r="I92" s="43"/>
      <c r="J92" s="17">
        <v>2</v>
      </c>
      <c r="K92" s="43">
        <v>44875</v>
      </c>
      <c r="L92" s="17">
        <v>2</v>
      </c>
      <c r="M92" s="43">
        <v>44875</v>
      </c>
      <c r="N92" s="17">
        <v>10</v>
      </c>
    </row>
    <row r="93" spans="3:14" x14ac:dyDescent="0.25">
      <c r="C93" s="17" t="s">
        <v>48</v>
      </c>
      <c r="D93" s="17"/>
      <c r="E93" s="16" t="s">
        <v>49</v>
      </c>
      <c r="F93" s="16" t="s">
        <v>51</v>
      </c>
      <c r="G93" s="16"/>
      <c r="H93" s="43">
        <v>44874</v>
      </c>
      <c r="I93" s="43"/>
      <c r="J93" s="17">
        <v>10</v>
      </c>
      <c r="K93" s="43">
        <v>44875</v>
      </c>
      <c r="L93" s="17">
        <v>10</v>
      </c>
      <c r="M93" s="43">
        <v>44875</v>
      </c>
      <c r="N93" s="17">
        <v>5</v>
      </c>
    </row>
    <row r="94" spans="3:14" x14ac:dyDescent="0.25">
      <c r="C94" s="17" t="s">
        <v>48</v>
      </c>
      <c r="D94" s="17"/>
      <c r="E94" s="16" t="s">
        <v>49</v>
      </c>
      <c r="F94" s="16" t="s">
        <v>52</v>
      </c>
      <c r="G94" s="16"/>
      <c r="H94" s="43">
        <v>44874</v>
      </c>
      <c r="I94" s="43"/>
      <c r="J94" s="17">
        <v>5</v>
      </c>
      <c r="K94" s="43">
        <v>44875</v>
      </c>
      <c r="L94" s="17">
        <v>5</v>
      </c>
      <c r="M94" s="43">
        <v>44875</v>
      </c>
      <c r="N94" s="17">
        <v>13</v>
      </c>
    </row>
    <row r="95" spans="3:14" x14ac:dyDescent="0.25">
      <c r="C95" s="17" t="s">
        <v>48</v>
      </c>
      <c r="D95" s="17"/>
      <c r="E95" s="16" t="s">
        <v>49</v>
      </c>
      <c r="F95" s="16" t="s">
        <v>53</v>
      </c>
      <c r="G95" s="16"/>
      <c r="H95" s="43">
        <v>44874</v>
      </c>
      <c r="I95" s="43"/>
      <c r="J95" s="17">
        <v>13</v>
      </c>
      <c r="K95" s="43">
        <v>44875</v>
      </c>
      <c r="L95" s="17">
        <v>13</v>
      </c>
      <c r="M95" s="43">
        <v>44875</v>
      </c>
      <c r="N95" s="17">
        <v>9</v>
      </c>
    </row>
    <row r="96" spans="3:14" x14ac:dyDescent="0.25">
      <c r="C96" s="17" t="s">
        <v>20</v>
      </c>
      <c r="D96" s="17"/>
      <c r="E96" s="16" t="s">
        <v>54</v>
      </c>
      <c r="F96" s="16" t="s">
        <v>55</v>
      </c>
      <c r="G96" s="16"/>
      <c r="H96" s="43">
        <v>44874</v>
      </c>
      <c r="I96" s="43"/>
      <c r="J96" s="17">
        <v>9</v>
      </c>
      <c r="K96" s="43">
        <v>44875</v>
      </c>
      <c r="L96" s="17">
        <v>9</v>
      </c>
      <c r="M96" s="43">
        <v>44875</v>
      </c>
      <c r="N96" s="17">
        <v>30</v>
      </c>
    </row>
    <row r="97" spans="3:14" x14ac:dyDescent="0.25">
      <c r="C97" s="17" t="s">
        <v>20</v>
      </c>
      <c r="D97" s="17"/>
      <c r="E97" s="16" t="s">
        <v>56</v>
      </c>
      <c r="F97" s="16" t="s">
        <v>57</v>
      </c>
      <c r="G97" s="16"/>
      <c r="H97" s="43">
        <v>44874</v>
      </c>
      <c r="I97" s="43"/>
      <c r="J97" s="17">
        <v>30</v>
      </c>
      <c r="K97" s="43">
        <v>44875</v>
      </c>
      <c r="L97" s="17">
        <v>30</v>
      </c>
      <c r="M97" s="43">
        <v>44875</v>
      </c>
      <c r="N97" s="17">
        <v>3</v>
      </c>
    </row>
    <row r="98" spans="3:14" x14ac:dyDescent="0.25">
      <c r="C98" s="17" t="s">
        <v>20</v>
      </c>
      <c r="D98" s="17"/>
      <c r="E98" s="16" t="s">
        <v>58</v>
      </c>
      <c r="F98" s="16" t="s">
        <v>59</v>
      </c>
      <c r="G98" s="16"/>
      <c r="H98" s="43">
        <v>44874</v>
      </c>
      <c r="I98" s="43"/>
      <c r="J98" s="17">
        <v>3</v>
      </c>
      <c r="K98" s="43">
        <v>44875</v>
      </c>
      <c r="L98" s="17">
        <v>3</v>
      </c>
      <c r="M98" s="43">
        <v>44875</v>
      </c>
      <c r="N98" s="17">
        <v>3</v>
      </c>
    </row>
    <row r="99" spans="3:14" x14ac:dyDescent="0.25">
      <c r="C99" s="17" t="s">
        <v>20</v>
      </c>
      <c r="D99" s="17"/>
      <c r="E99" s="16" t="s">
        <v>58</v>
      </c>
      <c r="F99" s="16" t="s">
        <v>60</v>
      </c>
      <c r="G99" s="16"/>
      <c r="H99" s="43">
        <v>44874</v>
      </c>
      <c r="I99" s="43"/>
      <c r="J99" s="17">
        <v>3</v>
      </c>
      <c r="K99" s="43">
        <v>44875</v>
      </c>
      <c r="L99" s="17">
        <v>3</v>
      </c>
      <c r="M99" s="43">
        <v>44875</v>
      </c>
      <c r="N99" s="17">
        <v>3</v>
      </c>
    </row>
    <row r="100" spans="3:14" x14ac:dyDescent="0.25">
      <c r="C100" s="17" t="s">
        <v>20</v>
      </c>
      <c r="D100" s="17"/>
      <c r="E100" s="16" t="s">
        <v>58</v>
      </c>
      <c r="F100" s="16" t="s">
        <v>61</v>
      </c>
      <c r="G100" s="16"/>
      <c r="H100" s="43">
        <v>44874</v>
      </c>
      <c r="I100" s="43"/>
      <c r="J100" s="17">
        <v>3</v>
      </c>
      <c r="K100" s="43">
        <v>44875</v>
      </c>
      <c r="L100" s="17">
        <v>3</v>
      </c>
      <c r="M100" s="43">
        <v>44875</v>
      </c>
      <c r="N100" s="17">
        <v>1</v>
      </c>
    </row>
    <row r="101" spans="3:14" x14ac:dyDescent="0.25">
      <c r="C101" s="44" t="s">
        <v>62</v>
      </c>
      <c r="D101" s="44"/>
      <c r="E101" s="16" t="s">
        <v>63</v>
      </c>
      <c r="F101" s="16" t="s">
        <v>64</v>
      </c>
      <c r="G101" s="16"/>
      <c r="H101" s="43">
        <v>44874</v>
      </c>
      <c r="I101" s="43"/>
      <c r="J101" s="17">
        <v>1</v>
      </c>
      <c r="K101" s="43">
        <v>44875</v>
      </c>
      <c r="L101" s="17">
        <v>1</v>
      </c>
      <c r="M101" s="45">
        <v>44875</v>
      </c>
      <c r="N101" s="17">
        <v>1</v>
      </c>
    </row>
    <row r="102" spans="3:14" x14ac:dyDescent="0.25">
      <c r="C102" s="17" t="s">
        <v>20</v>
      </c>
      <c r="D102" s="17"/>
      <c r="E102" s="16" t="s">
        <v>65</v>
      </c>
      <c r="F102" s="16" t="s">
        <v>66</v>
      </c>
      <c r="G102" s="16"/>
      <c r="H102" s="43">
        <v>44874</v>
      </c>
      <c r="I102" s="43"/>
      <c r="J102" s="17">
        <v>1</v>
      </c>
      <c r="K102" s="43">
        <v>44874</v>
      </c>
      <c r="L102" s="17">
        <v>1</v>
      </c>
      <c r="M102" s="43">
        <v>44875</v>
      </c>
      <c r="N102" s="17">
        <v>15</v>
      </c>
    </row>
    <row r="103" spans="3:14" x14ac:dyDescent="0.25">
      <c r="C103" s="17" t="s">
        <v>39</v>
      </c>
      <c r="D103" s="17"/>
      <c r="E103" s="16" t="s">
        <v>67</v>
      </c>
      <c r="F103" s="16" t="s">
        <v>68</v>
      </c>
      <c r="G103" s="16"/>
      <c r="H103" s="43">
        <v>44868</v>
      </c>
      <c r="I103" s="43"/>
      <c r="J103" s="17">
        <v>15</v>
      </c>
      <c r="K103" s="43">
        <v>44874</v>
      </c>
      <c r="L103" s="17">
        <v>15</v>
      </c>
      <c r="M103" s="43">
        <v>44875</v>
      </c>
      <c r="N103" s="17">
        <v>7</v>
      </c>
    </row>
    <row r="104" spans="3:14" x14ac:dyDescent="0.25">
      <c r="C104" s="17" t="s">
        <v>39</v>
      </c>
      <c r="D104" s="17"/>
      <c r="E104" s="16" t="s">
        <v>67</v>
      </c>
      <c r="F104" s="16" t="s">
        <v>69</v>
      </c>
      <c r="G104" s="16"/>
      <c r="H104" s="43">
        <v>44868</v>
      </c>
      <c r="I104" s="43"/>
      <c r="J104" s="17">
        <v>7</v>
      </c>
      <c r="K104" s="43">
        <v>44874</v>
      </c>
      <c r="L104" s="17">
        <v>7</v>
      </c>
      <c r="M104" s="43">
        <v>44875</v>
      </c>
      <c r="N104" s="17">
        <v>28</v>
      </c>
    </row>
    <row r="105" spans="3:14" x14ac:dyDescent="0.25">
      <c r="C105" s="17" t="s">
        <v>39</v>
      </c>
      <c r="D105" s="17"/>
      <c r="E105" s="16" t="s">
        <v>70</v>
      </c>
      <c r="F105" s="16" t="s">
        <v>71</v>
      </c>
      <c r="G105" s="16"/>
      <c r="H105" s="43">
        <v>44868</v>
      </c>
      <c r="I105" s="43"/>
      <c r="J105" s="17">
        <v>28</v>
      </c>
      <c r="K105" s="43">
        <v>44873</v>
      </c>
      <c r="L105" s="17">
        <v>28</v>
      </c>
      <c r="M105" s="43">
        <v>44875</v>
      </c>
      <c r="N105" s="17">
        <v>121</v>
      </c>
    </row>
    <row r="106" spans="3:14" x14ac:dyDescent="0.25">
      <c r="C106" s="17" t="s">
        <v>39</v>
      </c>
      <c r="D106" s="17"/>
      <c r="E106" s="16" t="s">
        <v>72</v>
      </c>
      <c r="F106" s="16" t="s">
        <v>73</v>
      </c>
      <c r="G106" s="16"/>
      <c r="H106" s="43">
        <v>44868</v>
      </c>
      <c r="I106" s="43"/>
      <c r="J106" s="17">
        <v>121</v>
      </c>
      <c r="K106" s="43">
        <v>44874</v>
      </c>
      <c r="L106" s="17">
        <v>121</v>
      </c>
      <c r="M106" s="43">
        <v>44875</v>
      </c>
      <c r="N106" s="17">
        <v>8</v>
      </c>
    </row>
    <row r="107" spans="3:14" x14ac:dyDescent="0.25">
      <c r="C107" s="17" t="s">
        <v>20</v>
      </c>
      <c r="D107" s="17"/>
      <c r="E107" s="16" t="s">
        <v>65</v>
      </c>
      <c r="F107" s="16" t="s">
        <v>74</v>
      </c>
      <c r="G107" s="16"/>
      <c r="H107" s="43">
        <v>44874</v>
      </c>
      <c r="I107" s="43"/>
      <c r="J107" s="17">
        <v>8</v>
      </c>
      <c r="K107" s="43">
        <v>44875</v>
      </c>
      <c r="L107" s="17">
        <v>8</v>
      </c>
      <c r="M107" s="43">
        <v>44875</v>
      </c>
      <c r="N107" s="17">
        <v>1</v>
      </c>
    </row>
    <row r="108" spans="3:14" x14ac:dyDescent="0.25">
      <c r="C108" s="17" t="s">
        <v>20</v>
      </c>
      <c r="D108" s="17"/>
      <c r="E108" s="16" t="s">
        <v>65</v>
      </c>
      <c r="F108" s="16" t="s">
        <v>75</v>
      </c>
      <c r="G108" s="16"/>
      <c r="H108" s="43">
        <v>44874</v>
      </c>
      <c r="I108" s="43"/>
      <c r="J108" s="17">
        <v>1</v>
      </c>
      <c r="K108" s="43">
        <v>44875</v>
      </c>
      <c r="L108" s="17">
        <v>1</v>
      </c>
      <c r="M108" s="43">
        <v>44875</v>
      </c>
      <c r="N108" s="17">
        <v>6</v>
      </c>
    </row>
    <row r="109" spans="3:14" x14ac:dyDescent="0.25">
      <c r="C109" s="17" t="s">
        <v>20</v>
      </c>
      <c r="D109" s="17"/>
      <c r="E109" s="16" t="s">
        <v>65</v>
      </c>
      <c r="F109" s="16" t="s">
        <v>76</v>
      </c>
      <c r="G109" s="16"/>
      <c r="H109" s="43">
        <v>44874</v>
      </c>
      <c r="I109" s="43"/>
      <c r="J109" s="17">
        <v>6</v>
      </c>
      <c r="K109" s="43">
        <v>44875</v>
      </c>
      <c r="L109" s="17">
        <v>6</v>
      </c>
      <c r="M109" s="43">
        <v>44875</v>
      </c>
      <c r="N109" s="17">
        <v>30</v>
      </c>
    </row>
    <row r="110" spans="3:14" x14ac:dyDescent="0.25">
      <c r="C110" s="17" t="s">
        <v>39</v>
      </c>
      <c r="D110" s="17"/>
      <c r="E110" s="16" t="s">
        <v>77</v>
      </c>
      <c r="F110" s="16" t="s">
        <v>78</v>
      </c>
      <c r="G110" s="16"/>
      <c r="H110" s="43">
        <v>44874</v>
      </c>
      <c r="I110" s="43"/>
      <c r="J110" s="17">
        <v>30</v>
      </c>
      <c r="K110" s="43">
        <v>44875</v>
      </c>
      <c r="L110" s="17">
        <v>30</v>
      </c>
      <c r="M110" s="43">
        <v>44875</v>
      </c>
      <c r="N110" s="17">
        <v>1</v>
      </c>
    </row>
    <row r="111" spans="3:14" x14ac:dyDescent="0.25">
      <c r="C111" s="44" t="s">
        <v>62</v>
      </c>
      <c r="D111" s="44"/>
      <c r="E111" s="16" t="s">
        <v>63</v>
      </c>
      <c r="F111" s="16" t="s">
        <v>79</v>
      </c>
      <c r="G111" s="16"/>
      <c r="H111" s="43">
        <v>44874</v>
      </c>
      <c r="I111" s="43"/>
      <c r="J111" s="17">
        <v>1</v>
      </c>
      <c r="K111" s="43">
        <v>44875</v>
      </c>
      <c r="L111" s="17">
        <v>1</v>
      </c>
      <c r="M111" s="43">
        <v>44875</v>
      </c>
      <c r="N111" s="17">
        <v>59</v>
      </c>
    </row>
    <row r="112" spans="3:14" x14ac:dyDescent="0.25">
      <c r="C112" s="17" t="s">
        <v>20</v>
      </c>
      <c r="D112" s="17"/>
      <c r="E112" s="46" t="s">
        <v>80</v>
      </c>
      <c r="F112" s="16" t="s">
        <v>81</v>
      </c>
      <c r="G112" s="16"/>
      <c r="H112" s="43">
        <v>44868</v>
      </c>
      <c r="I112" s="43"/>
      <c r="J112" s="17">
        <v>59</v>
      </c>
      <c r="K112" s="43">
        <v>44874</v>
      </c>
      <c r="L112" s="17">
        <v>59</v>
      </c>
      <c r="M112" s="43">
        <v>44875</v>
      </c>
      <c r="N112" s="17">
        <v>35</v>
      </c>
    </row>
    <row r="113" spans="3:14" x14ac:dyDescent="0.25">
      <c r="C113" s="17" t="s">
        <v>20</v>
      </c>
      <c r="D113" s="17"/>
      <c r="E113" s="16" t="s">
        <v>82</v>
      </c>
      <c r="F113" s="16" t="s">
        <v>83</v>
      </c>
      <c r="G113" s="16"/>
      <c r="H113" s="43">
        <v>44868</v>
      </c>
      <c r="I113" s="43"/>
      <c r="J113" s="17">
        <v>35</v>
      </c>
      <c r="K113" s="43">
        <v>44873</v>
      </c>
      <c r="L113" s="17">
        <v>35</v>
      </c>
      <c r="M113" s="43">
        <v>44875</v>
      </c>
      <c r="N113" s="17">
        <v>21</v>
      </c>
    </row>
    <row r="114" spans="3:14" x14ac:dyDescent="0.25">
      <c r="C114" s="17" t="s">
        <v>20</v>
      </c>
      <c r="D114" s="17"/>
      <c r="E114" s="16" t="s">
        <v>84</v>
      </c>
      <c r="F114" s="16" t="s">
        <v>85</v>
      </c>
      <c r="G114" s="16"/>
      <c r="H114" s="43">
        <v>44868</v>
      </c>
      <c r="I114" s="43"/>
      <c r="J114" s="17">
        <v>21</v>
      </c>
      <c r="K114" s="43">
        <v>44873</v>
      </c>
      <c r="L114" s="17">
        <v>21</v>
      </c>
      <c r="M114" s="43">
        <v>44875</v>
      </c>
      <c r="N114" s="17">
        <v>118</v>
      </c>
    </row>
    <row r="115" spans="3:14" x14ac:dyDescent="0.25">
      <c r="C115" s="17" t="s">
        <v>20</v>
      </c>
      <c r="D115" s="17"/>
      <c r="E115" s="16" t="s">
        <v>86</v>
      </c>
      <c r="F115" s="16" t="s">
        <v>87</v>
      </c>
      <c r="G115" s="16"/>
      <c r="H115" s="43">
        <v>44868</v>
      </c>
      <c r="I115" s="43"/>
      <c r="J115" s="17">
        <v>118</v>
      </c>
      <c r="K115" s="43">
        <v>44873</v>
      </c>
      <c r="L115" s="17">
        <v>118</v>
      </c>
      <c r="M115" s="43">
        <v>44875</v>
      </c>
      <c r="N115" s="17">
        <v>3</v>
      </c>
    </row>
    <row r="116" spans="3:14" x14ac:dyDescent="0.25">
      <c r="C116" s="17" t="s">
        <v>39</v>
      </c>
      <c r="D116" s="17"/>
      <c r="E116" s="16" t="s">
        <v>70</v>
      </c>
      <c r="F116" s="16" t="s">
        <v>88</v>
      </c>
      <c r="G116" s="16"/>
      <c r="H116" s="43">
        <v>44868</v>
      </c>
      <c r="I116" s="43"/>
      <c r="J116" s="17">
        <v>3</v>
      </c>
      <c r="K116" s="43">
        <v>44873</v>
      </c>
      <c r="L116" s="17">
        <v>3</v>
      </c>
      <c r="M116" s="43">
        <v>44875</v>
      </c>
      <c r="N116" s="17">
        <v>7</v>
      </c>
    </row>
    <row r="117" spans="3:14" x14ac:dyDescent="0.25">
      <c r="C117" s="17" t="s">
        <v>39</v>
      </c>
      <c r="D117" s="17"/>
      <c r="E117" s="16" t="s">
        <v>89</v>
      </c>
      <c r="F117" s="16" t="s">
        <v>90</v>
      </c>
      <c r="G117" s="16"/>
      <c r="H117" s="43">
        <v>44868</v>
      </c>
      <c r="I117" s="43"/>
      <c r="J117" s="17">
        <v>7</v>
      </c>
      <c r="K117" s="43">
        <v>44873</v>
      </c>
      <c r="L117" s="17">
        <v>7</v>
      </c>
      <c r="M117" s="43">
        <v>44875</v>
      </c>
      <c r="N117" s="17">
        <v>28</v>
      </c>
    </row>
    <row r="118" spans="3:14" x14ac:dyDescent="0.25">
      <c r="C118" s="17" t="s">
        <v>20</v>
      </c>
      <c r="D118" s="17"/>
      <c r="E118" s="16" t="s">
        <v>91</v>
      </c>
      <c r="F118" s="16" t="s">
        <v>92</v>
      </c>
      <c r="G118" s="16"/>
      <c r="H118" s="43">
        <v>44874</v>
      </c>
      <c r="I118" s="43"/>
      <c r="J118" s="17">
        <v>28</v>
      </c>
      <c r="K118" s="43">
        <v>44875</v>
      </c>
      <c r="L118" s="17">
        <v>28</v>
      </c>
      <c r="M118" s="47"/>
      <c r="N118" s="11"/>
    </row>
    <row r="119" spans="3:14" x14ac:dyDescent="0.25">
      <c r="C119" s="17" t="s">
        <v>20</v>
      </c>
      <c r="D119" s="17"/>
      <c r="E119" s="16" t="s">
        <v>93</v>
      </c>
      <c r="F119" s="16" t="s">
        <v>94</v>
      </c>
      <c r="G119" s="16"/>
      <c r="H119" s="43">
        <v>44868</v>
      </c>
      <c r="I119" s="43"/>
      <c r="J119" s="17">
        <v>89</v>
      </c>
      <c r="K119" s="43">
        <v>44873</v>
      </c>
      <c r="L119" s="17">
        <v>89</v>
      </c>
      <c r="M119" s="47"/>
      <c r="N119" s="11"/>
    </row>
    <row r="120" spans="3:14" x14ac:dyDescent="0.25">
      <c r="C120" s="17" t="s">
        <v>20</v>
      </c>
      <c r="D120" s="17"/>
      <c r="E120" s="16" t="s">
        <v>95</v>
      </c>
      <c r="F120" s="16" t="s">
        <v>96</v>
      </c>
      <c r="G120" s="16"/>
      <c r="H120" s="43">
        <v>44872</v>
      </c>
      <c r="I120" s="43"/>
      <c r="J120" s="17">
        <v>9</v>
      </c>
      <c r="K120" s="43">
        <v>44874</v>
      </c>
      <c r="L120" s="17">
        <v>9</v>
      </c>
      <c r="M120" s="47"/>
      <c r="N120" s="11"/>
    </row>
    <row r="121" spans="3:14" x14ac:dyDescent="0.25">
      <c r="C121" s="17" t="s">
        <v>20</v>
      </c>
      <c r="D121" s="17"/>
      <c r="E121" s="16" t="s">
        <v>95</v>
      </c>
      <c r="F121" s="16" t="s">
        <v>97</v>
      </c>
      <c r="G121" s="16"/>
      <c r="H121" s="43">
        <v>44872</v>
      </c>
      <c r="I121" s="43"/>
      <c r="J121" s="17">
        <v>9</v>
      </c>
      <c r="K121" s="43">
        <v>44874</v>
      </c>
      <c r="L121" s="17">
        <v>9</v>
      </c>
      <c r="M121" s="47"/>
      <c r="N121" s="11"/>
    </row>
    <row r="122" spans="3:14" x14ac:dyDescent="0.25">
      <c r="C122" s="17" t="s">
        <v>20</v>
      </c>
      <c r="D122" s="17"/>
      <c r="E122" s="16" t="s">
        <v>95</v>
      </c>
      <c r="F122" s="16" t="s">
        <v>98</v>
      </c>
      <c r="G122" s="16"/>
      <c r="H122" s="43">
        <v>44872</v>
      </c>
      <c r="I122" s="43"/>
      <c r="J122" s="17">
        <v>8</v>
      </c>
      <c r="K122" s="43">
        <v>44874</v>
      </c>
      <c r="L122" s="17">
        <v>8</v>
      </c>
      <c r="M122" s="47"/>
      <c r="N122" s="11"/>
    </row>
    <row r="123" spans="3:14" x14ac:dyDescent="0.25">
      <c r="C123" s="17" t="s">
        <v>20</v>
      </c>
      <c r="D123" s="17"/>
      <c r="E123" s="16" t="s">
        <v>95</v>
      </c>
      <c r="F123" s="16" t="s">
        <v>99</v>
      </c>
      <c r="G123" s="16"/>
      <c r="H123" s="43">
        <v>44872</v>
      </c>
      <c r="I123" s="43"/>
      <c r="J123" s="17">
        <v>22</v>
      </c>
      <c r="K123" s="43">
        <v>44874</v>
      </c>
      <c r="L123" s="17">
        <v>22</v>
      </c>
      <c r="M123" s="47"/>
      <c r="N123" s="11"/>
    </row>
    <row r="124" spans="3:14" x14ac:dyDescent="0.25">
      <c r="C124" s="17" t="s">
        <v>20</v>
      </c>
      <c r="D124" s="17"/>
      <c r="E124" s="16" t="s">
        <v>95</v>
      </c>
      <c r="F124" s="16" t="s">
        <v>100</v>
      </c>
      <c r="G124" s="16"/>
      <c r="H124" s="43">
        <v>44872</v>
      </c>
      <c r="I124" s="43"/>
      <c r="J124" s="17">
        <v>10</v>
      </c>
      <c r="K124" s="43">
        <v>44874</v>
      </c>
      <c r="L124" s="17">
        <v>10</v>
      </c>
      <c r="M124" s="47"/>
      <c r="N124" s="11"/>
    </row>
    <row r="125" spans="3:14" x14ac:dyDescent="0.25">
      <c r="C125" s="17" t="s">
        <v>20</v>
      </c>
      <c r="D125" s="17"/>
      <c r="E125" s="16" t="s">
        <v>95</v>
      </c>
      <c r="F125" s="16" t="s">
        <v>101</v>
      </c>
      <c r="G125" s="16"/>
      <c r="H125" s="43">
        <v>44872</v>
      </c>
      <c r="I125" s="43"/>
      <c r="J125" s="17">
        <v>8</v>
      </c>
      <c r="K125" s="43">
        <v>44874</v>
      </c>
      <c r="L125" s="17">
        <v>8</v>
      </c>
      <c r="M125" s="47"/>
      <c r="N125" s="11"/>
    </row>
    <row r="126" spans="3:14" x14ac:dyDescent="0.25">
      <c r="C126" s="17" t="s">
        <v>20</v>
      </c>
      <c r="D126" s="17"/>
      <c r="E126" s="16" t="s">
        <v>95</v>
      </c>
      <c r="F126" s="16" t="s">
        <v>102</v>
      </c>
      <c r="G126" s="16"/>
      <c r="H126" s="43">
        <v>44872</v>
      </c>
      <c r="I126" s="43"/>
      <c r="J126" s="17">
        <v>14</v>
      </c>
      <c r="K126" s="43">
        <v>44874</v>
      </c>
      <c r="L126" s="17">
        <v>14</v>
      </c>
      <c r="M126" s="47"/>
      <c r="N126" s="11"/>
    </row>
    <row r="127" spans="3:14" x14ac:dyDescent="0.25">
      <c r="C127" s="17" t="s">
        <v>20</v>
      </c>
      <c r="D127" s="17"/>
      <c r="E127" s="16" t="s">
        <v>95</v>
      </c>
      <c r="F127" s="16" t="s">
        <v>103</v>
      </c>
      <c r="G127" s="16"/>
      <c r="H127" s="43">
        <v>44872</v>
      </c>
      <c r="I127" s="43"/>
      <c r="J127" s="17">
        <v>14</v>
      </c>
      <c r="K127" s="43">
        <v>44874</v>
      </c>
      <c r="L127" s="17">
        <v>14</v>
      </c>
      <c r="M127" s="47"/>
      <c r="N127" s="11"/>
    </row>
    <row r="128" spans="3:14" x14ac:dyDescent="0.25">
      <c r="C128" s="17" t="s">
        <v>20</v>
      </c>
      <c r="D128" s="17"/>
      <c r="E128" s="16" t="s">
        <v>95</v>
      </c>
      <c r="F128" s="16" t="s">
        <v>104</v>
      </c>
      <c r="G128" s="16"/>
      <c r="H128" s="43">
        <v>44872</v>
      </c>
      <c r="I128" s="43"/>
      <c r="J128" s="17">
        <v>5</v>
      </c>
      <c r="K128" s="43">
        <v>44874</v>
      </c>
      <c r="L128" s="17">
        <v>5</v>
      </c>
      <c r="M128" s="47"/>
      <c r="N128" s="11"/>
    </row>
    <row r="129" spans="3:14" x14ac:dyDescent="0.25">
      <c r="C129" s="17" t="s">
        <v>20</v>
      </c>
      <c r="D129" s="17"/>
      <c r="E129" s="16" t="s">
        <v>105</v>
      </c>
      <c r="F129" s="16" t="s">
        <v>106</v>
      </c>
      <c r="G129" s="16"/>
      <c r="H129" s="43">
        <v>44872</v>
      </c>
      <c r="I129" s="43"/>
      <c r="J129" s="17">
        <v>18</v>
      </c>
      <c r="K129" s="43">
        <v>44874</v>
      </c>
      <c r="L129" s="17">
        <v>18</v>
      </c>
      <c r="M129" s="47"/>
      <c r="N129" s="11"/>
    </row>
    <row r="130" spans="3:14" x14ac:dyDescent="0.25">
      <c r="C130" s="17" t="s">
        <v>48</v>
      </c>
      <c r="D130" s="17"/>
      <c r="E130" s="48" t="s">
        <v>107</v>
      </c>
      <c r="F130" s="16" t="s">
        <v>108</v>
      </c>
      <c r="G130" s="16"/>
      <c r="H130" s="43">
        <v>44872</v>
      </c>
      <c r="I130" s="43"/>
      <c r="J130" s="17">
        <v>50</v>
      </c>
      <c r="K130" s="43">
        <v>44874</v>
      </c>
      <c r="L130" s="17">
        <v>50</v>
      </c>
      <c r="M130" s="47"/>
      <c r="N130" s="11"/>
    </row>
    <row r="131" spans="3:14" x14ac:dyDescent="0.25">
      <c r="C131" s="17" t="s">
        <v>48</v>
      </c>
      <c r="D131" s="17"/>
      <c r="E131" s="48" t="s">
        <v>107</v>
      </c>
      <c r="F131" s="16" t="s">
        <v>109</v>
      </c>
      <c r="G131" s="16"/>
      <c r="H131" s="43">
        <v>44872</v>
      </c>
      <c r="I131" s="43"/>
      <c r="J131" s="17">
        <v>33</v>
      </c>
      <c r="K131" s="43">
        <v>44874</v>
      </c>
      <c r="L131" s="17">
        <v>33</v>
      </c>
      <c r="M131" s="47"/>
      <c r="N131" s="11"/>
    </row>
    <row r="132" spans="3:14" x14ac:dyDescent="0.25">
      <c r="C132" s="17" t="s">
        <v>48</v>
      </c>
      <c r="D132" s="17"/>
      <c r="E132" s="48" t="s">
        <v>107</v>
      </c>
      <c r="F132" s="16" t="s">
        <v>110</v>
      </c>
      <c r="G132" s="16"/>
      <c r="H132" s="43">
        <v>44872</v>
      </c>
      <c r="I132" s="43"/>
      <c r="J132" s="17">
        <v>18</v>
      </c>
      <c r="K132" s="43">
        <v>44874</v>
      </c>
      <c r="L132" s="17">
        <v>18</v>
      </c>
      <c r="M132" s="47"/>
      <c r="N132" s="11"/>
    </row>
    <row r="133" spans="3:14" x14ac:dyDescent="0.25">
      <c r="C133" s="17" t="s">
        <v>48</v>
      </c>
      <c r="D133" s="17"/>
      <c r="E133" s="48" t="s">
        <v>107</v>
      </c>
      <c r="F133" s="16" t="s">
        <v>111</v>
      </c>
      <c r="G133" s="16"/>
      <c r="H133" s="43">
        <v>44872</v>
      </c>
      <c r="I133" s="43"/>
      <c r="J133" s="17">
        <v>4</v>
      </c>
      <c r="K133" s="43">
        <v>44874</v>
      </c>
      <c r="L133" s="17">
        <v>4</v>
      </c>
      <c r="M133" s="47"/>
      <c r="N133" s="11"/>
    </row>
    <row r="134" spans="3:14" x14ac:dyDescent="0.25">
      <c r="C134" s="17" t="s">
        <v>48</v>
      </c>
      <c r="D134" s="17"/>
      <c r="E134" s="48" t="s">
        <v>107</v>
      </c>
      <c r="F134" s="16" t="s">
        <v>112</v>
      </c>
      <c r="G134" s="16"/>
      <c r="H134" s="43">
        <v>44872</v>
      </c>
      <c r="I134" s="43"/>
      <c r="J134" s="17">
        <v>36</v>
      </c>
      <c r="K134" s="43">
        <v>44874</v>
      </c>
      <c r="L134" s="17">
        <v>36</v>
      </c>
      <c r="M134" s="47"/>
      <c r="N134" s="11"/>
    </row>
    <row r="135" spans="3:14" x14ac:dyDescent="0.25">
      <c r="C135" s="17" t="s">
        <v>20</v>
      </c>
      <c r="D135" s="17"/>
      <c r="E135" s="46" t="s">
        <v>80</v>
      </c>
      <c r="F135" s="16" t="s">
        <v>113</v>
      </c>
      <c r="G135" s="16"/>
      <c r="H135" s="43">
        <v>44872</v>
      </c>
      <c r="I135" s="43"/>
      <c r="J135" s="17">
        <v>189</v>
      </c>
      <c r="K135" s="43">
        <v>44874</v>
      </c>
      <c r="L135" s="17">
        <v>189</v>
      </c>
      <c r="M135" s="47"/>
      <c r="N135" s="11"/>
    </row>
    <row r="136" spans="3:14" x14ac:dyDescent="0.25">
      <c r="C136" s="17" t="s">
        <v>20</v>
      </c>
      <c r="D136" s="17"/>
      <c r="E136" s="46" t="s">
        <v>80</v>
      </c>
      <c r="F136" s="16" t="s">
        <v>114</v>
      </c>
      <c r="G136" s="16"/>
      <c r="H136" s="43">
        <v>44872</v>
      </c>
      <c r="I136" s="43"/>
      <c r="J136" s="17">
        <v>241</v>
      </c>
      <c r="K136" s="43">
        <v>44874</v>
      </c>
      <c r="L136" s="17">
        <v>241</v>
      </c>
      <c r="M136" s="47"/>
      <c r="N136" s="11"/>
    </row>
    <row r="137" spans="3:14" x14ac:dyDescent="0.25">
      <c r="C137" s="17" t="s">
        <v>20</v>
      </c>
      <c r="D137" s="17"/>
      <c r="E137" s="46" t="s">
        <v>80</v>
      </c>
      <c r="F137" s="16" t="s">
        <v>115</v>
      </c>
      <c r="G137" s="16"/>
      <c r="H137" s="43">
        <v>44872</v>
      </c>
      <c r="I137" s="43"/>
      <c r="J137" s="17">
        <v>9</v>
      </c>
      <c r="K137" s="43">
        <v>44874</v>
      </c>
      <c r="L137" s="17">
        <v>9</v>
      </c>
      <c r="M137" s="47"/>
      <c r="N137" s="11"/>
    </row>
    <row r="138" spans="3:14" x14ac:dyDescent="0.25">
      <c r="C138" s="17" t="s">
        <v>20</v>
      </c>
      <c r="D138" s="17"/>
      <c r="E138" s="46" t="s">
        <v>80</v>
      </c>
      <c r="F138" s="16" t="s">
        <v>116</v>
      </c>
      <c r="G138" s="16"/>
      <c r="H138" s="43">
        <v>44872</v>
      </c>
      <c r="I138" s="43"/>
      <c r="J138" s="17">
        <v>34</v>
      </c>
      <c r="K138" s="43">
        <v>44874</v>
      </c>
      <c r="L138" s="17">
        <v>34</v>
      </c>
      <c r="M138" s="47"/>
      <c r="N138" s="11"/>
    </row>
    <row r="139" spans="3:14" x14ac:dyDescent="0.25">
      <c r="C139" s="17" t="s">
        <v>20</v>
      </c>
      <c r="D139" s="17"/>
      <c r="E139" s="16" t="s">
        <v>117</v>
      </c>
      <c r="F139" s="16" t="s">
        <v>118</v>
      </c>
      <c r="G139" s="16"/>
      <c r="H139" s="43">
        <v>44872</v>
      </c>
      <c r="I139" s="43"/>
      <c r="J139" s="17">
        <v>400</v>
      </c>
      <c r="K139" s="43">
        <v>44874</v>
      </c>
      <c r="L139" s="17">
        <v>400</v>
      </c>
      <c r="M139" s="47"/>
      <c r="N139" s="11"/>
    </row>
    <row r="140" spans="3:14" x14ac:dyDescent="0.25">
      <c r="C140" s="17" t="s">
        <v>20</v>
      </c>
      <c r="D140" s="17"/>
      <c r="E140" s="16" t="s">
        <v>119</v>
      </c>
      <c r="F140" s="16" t="s">
        <v>120</v>
      </c>
      <c r="G140" s="16"/>
      <c r="H140" s="43">
        <v>44872</v>
      </c>
      <c r="I140" s="43"/>
      <c r="J140" s="17">
        <v>22</v>
      </c>
      <c r="K140" s="43">
        <v>44874</v>
      </c>
      <c r="L140" s="17">
        <v>22</v>
      </c>
      <c r="M140" s="47"/>
      <c r="N140" s="11"/>
    </row>
    <row r="141" spans="3:14" x14ac:dyDescent="0.25">
      <c r="C141" s="17" t="s">
        <v>20</v>
      </c>
      <c r="D141" s="17"/>
      <c r="E141" s="46" t="s">
        <v>121</v>
      </c>
      <c r="F141" s="16" t="s">
        <v>122</v>
      </c>
      <c r="G141" s="16"/>
      <c r="H141" s="43">
        <v>44872</v>
      </c>
      <c r="I141" s="43"/>
      <c r="J141" s="17">
        <v>4</v>
      </c>
      <c r="K141" s="43">
        <v>44874</v>
      </c>
      <c r="L141" s="17">
        <v>4</v>
      </c>
      <c r="M141" s="47"/>
      <c r="N141" s="11"/>
    </row>
    <row r="142" spans="3:14" x14ac:dyDescent="0.25">
      <c r="C142" s="17" t="s">
        <v>20</v>
      </c>
      <c r="D142" s="17"/>
      <c r="E142" s="16" t="s">
        <v>123</v>
      </c>
      <c r="F142" s="16" t="s">
        <v>124</v>
      </c>
      <c r="G142" s="16"/>
      <c r="H142" s="43">
        <v>44872</v>
      </c>
      <c r="I142" s="43"/>
      <c r="J142" s="17">
        <v>181</v>
      </c>
      <c r="K142" s="43">
        <v>44874</v>
      </c>
      <c r="L142" s="17">
        <v>181</v>
      </c>
      <c r="M142" s="47"/>
      <c r="N142" s="11"/>
    </row>
    <row r="143" spans="3:14" x14ac:dyDescent="0.25">
      <c r="C143" s="17" t="s">
        <v>20</v>
      </c>
      <c r="D143" s="17"/>
      <c r="E143" s="16" t="s">
        <v>125</v>
      </c>
      <c r="F143" s="16" t="s">
        <v>126</v>
      </c>
      <c r="G143" s="16"/>
      <c r="H143" s="43">
        <v>44872</v>
      </c>
      <c r="I143" s="43"/>
      <c r="J143" s="17">
        <v>99</v>
      </c>
      <c r="K143" s="43">
        <v>44874</v>
      </c>
      <c r="L143" s="17">
        <v>99</v>
      </c>
      <c r="M143" s="47"/>
      <c r="N143" s="11"/>
    </row>
    <row r="144" spans="3:14" x14ac:dyDescent="0.25">
      <c r="C144" s="17" t="s">
        <v>20</v>
      </c>
      <c r="D144" s="17"/>
      <c r="E144" s="16" t="s">
        <v>105</v>
      </c>
      <c r="F144" s="16" t="s">
        <v>127</v>
      </c>
      <c r="G144" s="16"/>
      <c r="H144" s="43">
        <v>44872</v>
      </c>
      <c r="I144" s="43"/>
      <c r="J144" s="17">
        <v>11</v>
      </c>
      <c r="K144" s="43">
        <v>44874</v>
      </c>
      <c r="L144" s="17">
        <v>11</v>
      </c>
      <c r="M144" s="47"/>
      <c r="N144" s="11"/>
    </row>
    <row r="145" spans="3:14" x14ac:dyDescent="0.25">
      <c r="C145" s="17" t="s">
        <v>39</v>
      </c>
      <c r="D145" s="17"/>
      <c r="E145" s="46" t="s">
        <v>128</v>
      </c>
      <c r="F145" s="49" t="s">
        <v>129</v>
      </c>
      <c r="G145" s="49"/>
      <c r="H145" s="43">
        <v>44872</v>
      </c>
      <c r="I145" s="43"/>
      <c r="J145" s="17">
        <v>46</v>
      </c>
      <c r="K145" s="43">
        <v>44874</v>
      </c>
      <c r="L145" s="17">
        <v>46</v>
      </c>
      <c r="M145" s="47"/>
      <c r="N145" s="11"/>
    </row>
    <row r="146" spans="3:14" x14ac:dyDescent="0.25">
      <c r="C146" s="17" t="s">
        <v>20</v>
      </c>
      <c r="D146" s="17"/>
      <c r="E146" s="16" t="s">
        <v>105</v>
      </c>
      <c r="F146" s="16" t="s">
        <v>130</v>
      </c>
      <c r="G146" s="16"/>
      <c r="H146" s="43">
        <v>44872</v>
      </c>
      <c r="I146" s="43"/>
      <c r="J146" s="17">
        <v>35</v>
      </c>
      <c r="K146" s="43">
        <v>44874</v>
      </c>
      <c r="L146" s="17">
        <v>35</v>
      </c>
      <c r="M146" s="47"/>
      <c r="N146" s="11"/>
    </row>
    <row r="147" spans="3:14" x14ac:dyDescent="0.25">
      <c r="C147" s="17" t="s">
        <v>20</v>
      </c>
      <c r="D147" s="17"/>
      <c r="E147" s="16" t="s">
        <v>105</v>
      </c>
      <c r="F147" s="16" t="s">
        <v>131</v>
      </c>
      <c r="G147" s="16"/>
      <c r="H147" s="43">
        <v>44872</v>
      </c>
      <c r="I147" s="43"/>
      <c r="J147" s="17">
        <v>2</v>
      </c>
      <c r="K147" s="43">
        <v>44874</v>
      </c>
      <c r="L147" s="17">
        <v>2</v>
      </c>
      <c r="M147" s="47"/>
      <c r="N147" s="11"/>
    </row>
    <row r="148" spans="3:14" x14ac:dyDescent="0.25">
      <c r="C148" s="17" t="s">
        <v>20</v>
      </c>
      <c r="D148" s="17"/>
      <c r="E148" s="16" t="s">
        <v>132</v>
      </c>
      <c r="F148" s="16" t="s">
        <v>133</v>
      </c>
      <c r="G148" s="16"/>
      <c r="H148" s="43">
        <v>44872</v>
      </c>
      <c r="I148" s="43"/>
      <c r="J148" s="17">
        <v>500</v>
      </c>
      <c r="K148" s="43">
        <v>44874</v>
      </c>
      <c r="L148" s="17">
        <v>500</v>
      </c>
      <c r="M148" s="47"/>
      <c r="N148" s="11"/>
    </row>
    <row r="149" spans="3:14" x14ac:dyDescent="0.25">
      <c r="C149" s="17" t="s">
        <v>20</v>
      </c>
      <c r="D149" s="17"/>
      <c r="E149" s="16" t="s">
        <v>105</v>
      </c>
      <c r="F149" s="16" t="s">
        <v>134</v>
      </c>
      <c r="G149" s="16"/>
      <c r="H149" s="43">
        <v>44872</v>
      </c>
      <c r="I149" s="43"/>
      <c r="J149" s="17">
        <v>35</v>
      </c>
      <c r="K149" s="43">
        <v>44874</v>
      </c>
      <c r="L149" s="17">
        <v>35</v>
      </c>
      <c r="M149" s="47"/>
      <c r="N149" s="11"/>
    </row>
    <row r="150" spans="3:14" x14ac:dyDescent="0.25">
      <c r="C150" s="17" t="s">
        <v>20</v>
      </c>
      <c r="D150" s="17"/>
      <c r="E150" s="16" t="s">
        <v>105</v>
      </c>
      <c r="F150" s="16" t="s">
        <v>135</v>
      </c>
      <c r="G150" s="16"/>
      <c r="H150" s="43">
        <v>44872</v>
      </c>
      <c r="I150" s="43"/>
      <c r="J150" s="17">
        <v>29</v>
      </c>
      <c r="K150" s="43">
        <v>44874</v>
      </c>
      <c r="L150" s="17">
        <v>29</v>
      </c>
      <c r="M150" s="47"/>
      <c r="N150" s="11"/>
    </row>
    <row r="151" spans="3:14" x14ac:dyDescent="0.25">
      <c r="C151" s="17" t="s">
        <v>20</v>
      </c>
      <c r="D151" s="17"/>
      <c r="E151" s="16" t="s">
        <v>136</v>
      </c>
      <c r="F151" s="16" t="s">
        <v>137</v>
      </c>
      <c r="G151" s="16"/>
      <c r="H151" s="43">
        <v>44872</v>
      </c>
      <c r="I151" s="43"/>
      <c r="J151" s="17">
        <v>2661</v>
      </c>
      <c r="K151" s="43">
        <v>44874</v>
      </c>
      <c r="L151" s="17">
        <v>2661</v>
      </c>
      <c r="M151" s="47"/>
      <c r="N151" s="11"/>
    </row>
    <row r="152" spans="3:14" x14ac:dyDescent="0.25">
      <c r="C152" s="17" t="s">
        <v>39</v>
      </c>
      <c r="D152" s="17"/>
      <c r="E152" s="46" t="s">
        <v>138</v>
      </c>
      <c r="F152" s="16" t="s">
        <v>139</v>
      </c>
      <c r="G152" s="16"/>
      <c r="H152" s="43">
        <v>44872</v>
      </c>
      <c r="I152" s="43"/>
      <c r="J152" s="17">
        <v>14</v>
      </c>
      <c r="K152" s="43">
        <v>44874</v>
      </c>
      <c r="L152" s="17">
        <v>14</v>
      </c>
      <c r="M152" s="47"/>
      <c r="N152" s="11"/>
    </row>
    <row r="153" spans="3:14" x14ac:dyDescent="0.25">
      <c r="C153" s="17" t="s">
        <v>20</v>
      </c>
      <c r="D153" s="17"/>
      <c r="E153" s="46" t="s">
        <v>80</v>
      </c>
      <c r="F153" s="16" t="s">
        <v>140</v>
      </c>
      <c r="G153" s="16"/>
      <c r="H153" s="43">
        <v>44872</v>
      </c>
      <c r="I153" s="43"/>
      <c r="J153" s="17">
        <v>106</v>
      </c>
      <c r="K153" s="43">
        <v>44875</v>
      </c>
      <c r="L153" s="11">
        <v>106</v>
      </c>
      <c r="M153" s="47"/>
      <c r="N153" s="11"/>
    </row>
    <row r="154" spans="3:14" x14ac:dyDescent="0.25">
      <c r="C154" s="17" t="s">
        <v>20</v>
      </c>
      <c r="D154" s="17"/>
      <c r="E154" s="16" t="s">
        <v>141</v>
      </c>
      <c r="F154" s="16" t="s">
        <v>142</v>
      </c>
      <c r="G154" s="16"/>
      <c r="H154" s="43">
        <v>44872</v>
      </c>
      <c r="I154" s="43"/>
      <c r="J154" s="17">
        <v>136</v>
      </c>
      <c r="K154" s="47"/>
      <c r="L154" s="11"/>
      <c r="M154" s="47"/>
      <c r="N154" s="11"/>
    </row>
    <row r="155" spans="3:14" x14ac:dyDescent="0.25">
      <c r="C155" s="17" t="s">
        <v>20</v>
      </c>
      <c r="D155" s="17"/>
      <c r="E155" s="16" t="s">
        <v>105</v>
      </c>
      <c r="F155" s="16" t="s">
        <v>143</v>
      </c>
      <c r="G155" s="16"/>
      <c r="H155" s="43">
        <v>44872</v>
      </c>
      <c r="I155" s="43"/>
      <c r="J155" s="17">
        <v>34</v>
      </c>
      <c r="K155" s="47"/>
      <c r="L155" s="11"/>
      <c r="M155" s="47"/>
      <c r="N155" s="11"/>
    </row>
    <row r="156" spans="3:14" x14ac:dyDescent="0.25">
      <c r="C156" s="17" t="s">
        <v>20</v>
      </c>
      <c r="D156" s="17"/>
      <c r="E156" s="16" t="s">
        <v>105</v>
      </c>
      <c r="F156" s="16" t="s">
        <v>144</v>
      </c>
      <c r="G156" s="16"/>
      <c r="H156" s="43">
        <v>44872</v>
      </c>
      <c r="I156" s="43"/>
      <c r="J156" s="17">
        <v>85</v>
      </c>
      <c r="K156" s="47"/>
      <c r="L156" s="11"/>
      <c r="M156" s="47"/>
      <c r="N156" s="17"/>
    </row>
    <row r="157" spans="3:14" x14ac:dyDescent="0.25">
      <c r="C157" s="17" t="s">
        <v>20</v>
      </c>
      <c r="D157" s="17"/>
      <c r="E157" s="46" t="s">
        <v>80</v>
      </c>
      <c r="F157" s="16" t="s">
        <v>145</v>
      </c>
      <c r="G157" s="16"/>
      <c r="H157" s="43">
        <v>44873</v>
      </c>
      <c r="I157" s="43"/>
      <c r="J157" s="17">
        <v>63</v>
      </c>
      <c r="K157" s="47"/>
      <c r="L157" s="17"/>
      <c r="M157" s="47"/>
      <c r="N157" s="17"/>
    </row>
    <row r="158" spans="3:14" x14ac:dyDescent="0.25">
      <c r="C158" s="17" t="s">
        <v>20</v>
      </c>
      <c r="D158" s="17"/>
      <c r="E158" s="46" t="s">
        <v>80</v>
      </c>
      <c r="F158" s="16" t="s">
        <v>146</v>
      </c>
      <c r="G158" s="16"/>
      <c r="H158" s="43">
        <v>44873</v>
      </c>
      <c r="I158" s="43"/>
      <c r="J158" s="17">
        <v>423</v>
      </c>
      <c r="K158" s="47"/>
      <c r="L158" s="17"/>
      <c r="M158" s="47"/>
      <c r="N158" s="17"/>
    </row>
    <row r="159" spans="3:14" x14ac:dyDescent="0.25">
      <c r="C159" s="17" t="s">
        <v>20</v>
      </c>
      <c r="D159" s="17"/>
      <c r="E159" s="46" t="s">
        <v>80</v>
      </c>
      <c r="F159" s="16" t="s">
        <v>147</v>
      </c>
      <c r="G159" s="16"/>
      <c r="H159" s="43">
        <v>44873</v>
      </c>
      <c r="I159" s="43"/>
      <c r="J159" s="17">
        <v>15</v>
      </c>
      <c r="K159" s="47"/>
      <c r="L159" s="17"/>
      <c r="M159" s="47"/>
      <c r="N159" s="17"/>
    </row>
    <row r="160" spans="3:14" x14ac:dyDescent="0.25">
      <c r="C160" s="17" t="s">
        <v>20</v>
      </c>
      <c r="D160" s="17"/>
      <c r="E160" s="46" t="s">
        <v>80</v>
      </c>
      <c r="F160" s="16" t="s">
        <v>148</v>
      </c>
      <c r="G160" s="16"/>
      <c r="H160" s="43">
        <v>44873</v>
      </c>
      <c r="I160" s="43"/>
      <c r="J160" s="17">
        <v>79</v>
      </c>
      <c r="K160" s="47"/>
      <c r="L160" s="17"/>
      <c r="M160" s="47"/>
      <c r="N160" s="17"/>
    </row>
    <row r="161" spans="3:14" x14ac:dyDescent="0.25">
      <c r="C161" s="17" t="s">
        <v>20</v>
      </c>
      <c r="D161" s="17"/>
      <c r="E161" s="16" t="s">
        <v>24</v>
      </c>
      <c r="F161" s="16" t="s">
        <v>149</v>
      </c>
      <c r="G161" s="16"/>
      <c r="H161" s="43">
        <v>44873</v>
      </c>
      <c r="I161" s="43"/>
      <c r="J161" s="17">
        <v>356</v>
      </c>
      <c r="K161" s="47"/>
      <c r="L161" s="17"/>
      <c r="M161" s="47"/>
      <c r="N161" s="17"/>
    </row>
    <row r="162" spans="3:14" x14ac:dyDescent="0.25">
      <c r="C162" s="17" t="s">
        <v>20</v>
      </c>
      <c r="D162" s="17"/>
      <c r="E162" s="16" t="s">
        <v>24</v>
      </c>
      <c r="F162" s="16" t="s">
        <v>150</v>
      </c>
      <c r="G162" s="16"/>
      <c r="H162" s="43">
        <v>44873</v>
      </c>
      <c r="I162" s="43"/>
      <c r="J162" s="17">
        <v>428</v>
      </c>
      <c r="K162" s="47"/>
      <c r="L162" s="17"/>
      <c r="M162" s="47"/>
      <c r="N162" s="17"/>
    </row>
    <row r="163" spans="3:14" x14ac:dyDescent="0.25">
      <c r="C163" s="17" t="s">
        <v>20</v>
      </c>
      <c r="D163" s="17"/>
      <c r="E163" s="16" t="s">
        <v>24</v>
      </c>
      <c r="F163" s="16" t="s">
        <v>151</v>
      </c>
      <c r="G163" s="16"/>
      <c r="H163" s="43">
        <v>44873</v>
      </c>
      <c r="I163" s="43"/>
      <c r="J163" s="17">
        <v>582</v>
      </c>
      <c r="K163" s="47"/>
      <c r="L163" s="17"/>
      <c r="M163" s="47"/>
      <c r="N163" s="17"/>
    </row>
    <row r="164" spans="3:14" x14ac:dyDescent="0.25">
      <c r="C164" s="17" t="s">
        <v>20</v>
      </c>
      <c r="D164" s="17"/>
      <c r="E164" s="16" t="s">
        <v>24</v>
      </c>
      <c r="F164" s="16" t="s">
        <v>152</v>
      </c>
      <c r="G164" s="16"/>
      <c r="H164" s="43">
        <v>44873</v>
      </c>
      <c r="I164" s="43"/>
      <c r="J164" s="17">
        <v>301</v>
      </c>
      <c r="K164" s="47"/>
      <c r="L164" s="17"/>
      <c r="M164" s="47"/>
      <c r="N164" s="17"/>
    </row>
    <row r="165" spans="3:14" x14ac:dyDescent="0.25">
      <c r="C165" s="17" t="s">
        <v>20</v>
      </c>
      <c r="D165" s="17"/>
      <c r="E165" s="16" t="s">
        <v>153</v>
      </c>
      <c r="F165" s="16" t="s">
        <v>154</v>
      </c>
      <c r="G165" s="16"/>
      <c r="H165" s="43">
        <v>44873</v>
      </c>
      <c r="I165" s="43"/>
      <c r="J165" s="17">
        <v>413</v>
      </c>
      <c r="K165" s="47"/>
      <c r="L165" s="17"/>
      <c r="M165" s="47"/>
      <c r="N165" s="17"/>
    </row>
    <row r="166" spans="3:14" x14ac:dyDescent="0.25">
      <c r="C166" s="17" t="s">
        <v>20</v>
      </c>
      <c r="D166" s="17"/>
      <c r="E166" s="16" t="s">
        <v>24</v>
      </c>
      <c r="F166" s="16" t="s">
        <v>155</v>
      </c>
      <c r="G166" s="16"/>
      <c r="H166" s="43">
        <v>44873</v>
      </c>
      <c r="I166" s="43"/>
      <c r="J166" s="17">
        <v>384</v>
      </c>
      <c r="K166" s="47"/>
      <c r="L166" s="17"/>
      <c r="M166" s="47"/>
      <c r="N166" s="17"/>
    </row>
    <row r="167" spans="3:14" x14ac:dyDescent="0.25">
      <c r="C167" s="17" t="s">
        <v>20</v>
      </c>
      <c r="D167" s="17"/>
      <c r="E167" s="16" t="s">
        <v>153</v>
      </c>
      <c r="F167" s="16" t="s">
        <v>156</v>
      </c>
      <c r="G167" s="16"/>
      <c r="H167" s="43">
        <v>44873</v>
      </c>
      <c r="I167" s="43"/>
      <c r="J167" s="17">
        <v>2</v>
      </c>
      <c r="K167" s="47"/>
      <c r="L167" s="17"/>
      <c r="M167" s="47"/>
      <c r="N167" s="17"/>
    </row>
    <row r="168" spans="3:14" x14ac:dyDescent="0.25">
      <c r="C168" s="17" t="s">
        <v>20</v>
      </c>
      <c r="D168" s="17"/>
      <c r="E168" s="16" t="s">
        <v>24</v>
      </c>
      <c r="F168" s="16" t="s">
        <v>157</v>
      </c>
      <c r="G168" s="16"/>
      <c r="H168" s="43">
        <v>44873</v>
      </c>
      <c r="I168" s="43"/>
      <c r="J168" s="17">
        <v>349</v>
      </c>
      <c r="K168" s="47"/>
      <c r="L168" s="17"/>
      <c r="M168" s="47"/>
      <c r="N168" s="17"/>
    </row>
    <row r="169" spans="3:14" x14ac:dyDescent="0.25">
      <c r="C169" s="17" t="s">
        <v>20</v>
      </c>
      <c r="D169" s="17"/>
      <c r="E169" s="46" t="s">
        <v>80</v>
      </c>
      <c r="F169" s="16" t="s">
        <v>158</v>
      </c>
      <c r="G169" s="16"/>
      <c r="H169" s="43">
        <v>44873</v>
      </c>
      <c r="I169" s="43"/>
      <c r="J169" s="17">
        <v>69</v>
      </c>
      <c r="K169" s="47"/>
      <c r="L169" s="17"/>
      <c r="M169" s="47"/>
      <c r="N169" s="17"/>
    </row>
    <row r="170" spans="3:14" x14ac:dyDescent="0.25">
      <c r="C170" s="17" t="s">
        <v>20</v>
      </c>
      <c r="D170" s="17"/>
      <c r="E170" s="16" t="s">
        <v>24</v>
      </c>
      <c r="F170" s="16" t="s">
        <v>159</v>
      </c>
      <c r="G170" s="16"/>
      <c r="H170" s="43">
        <v>44873</v>
      </c>
      <c r="I170" s="43"/>
      <c r="J170" s="17">
        <v>313</v>
      </c>
      <c r="K170" s="47"/>
      <c r="L170" s="17"/>
      <c r="M170" s="47"/>
      <c r="N170" s="17"/>
    </row>
    <row r="171" spans="3:14" x14ac:dyDescent="0.25">
      <c r="C171" s="17" t="s">
        <v>20</v>
      </c>
      <c r="D171" s="17"/>
      <c r="E171" s="16" t="s">
        <v>24</v>
      </c>
      <c r="F171" s="16" t="s">
        <v>160</v>
      </c>
      <c r="G171" s="16"/>
      <c r="H171" s="43">
        <v>44873</v>
      </c>
      <c r="I171" s="43"/>
      <c r="J171" s="17">
        <v>204</v>
      </c>
      <c r="K171" s="47"/>
      <c r="L171" s="17"/>
      <c r="M171" s="47"/>
      <c r="N171" s="17"/>
    </row>
    <row r="172" spans="3:14" x14ac:dyDescent="0.25">
      <c r="C172" s="17" t="s">
        <v>20</v>
      </c>
      <c r="D172" s="17"/>
      <c r="E172" s="16" t="s">
        <v>24</v>
      </c>
      <c r="F172" s="16" t="s">
        <v>161</v>
      </c>
      <c r="G172" s="16"/>
      <c r="H172" s="43">
        <v>44873</v>
      </c>
      <c r="I172" s="43"/>
      <c r="J172" s="17">
        <v>292</v>
      </c>
      <c r="K172" s="47"/>
      <c r="L172" s="17"/>
      <c r="M172" s="47"/>
      <c r="N172" s="17"/>
    </row>
    <row r="173" spans="3:14" x14ac:dyDescent="0.25">
      <c r="C173" s="17" t="s">
        <v>20</v>
      </c>
      <c r="D173" s="17"/>
      <c r="E173" s="16" t="s">
        <v>24</v>
      </c>
      <c r="F173" s="16" t="s">
        <v>162</v>
      </c>
      <c r="G173" s="16"/>
      <c r="H173" s="43">
        <v>44873</v>
      </c>
      <c r="I173" s="43"/>
      <c r="J173" s="17">
        <v>122</v>
      </c>
      <c r="K173" s="47"/>
      <c r="L173" s="17"/>
      <c r="M173" s="47"/>
      <c r="N173" s="17"/>
    </row>
    <row r="174" spans="3:14" x14ac:dyDescent="0.25">
      <c r="C174" s="17" t="s">
        <v>20</v>
      </c>
      <c r="D174" s="17"/>
      <c r="E174" s="16" t="s">
        <v>24</v>
      </c>
      <c r="F174" s="16" t="s">
        <v>163</v>
      </c>
      <c r="G174" s="16"/>
      <c r="H174" s="43">
        <v>44873</v>
      </c>
      <c r="I174" s="43"/>
      <c r="J174" s="17">
        <v>205</v>
      </c>
      <c r="K174" s="47"/>
      <c r="L174" s="17"/>
      <c r="M174" s="47"/>
      <c r="N174" s="17"/>
    </row>
    <row r="175" spans="3:14" x14ac:dyDescent="0.25">
      <c r="C175" s="17" t="s">
        <v>20</v>
      </c>
      <c r="D175" s="17"/>
      <c r="E175" s="16" t="s">
        <v>164</v>
      </c>
      <c r="F175" s="16" t="s">
        <v>165</v>
      </c>
      <c r="G175" s="16"/>
      <c r="H175" s="43">
        <v>44873</v>
      </c>
      <c r="I175" s="43"/>
      <c r="J175" s="17">
        <v>48</v>
      </c>
      <c r="K175" s="47"/>
      <c r="L175" s="17"/>
      <c r="M175" s="47"/>
      <c r="N175" s="17"/>
    </row>
    <row r="176" spans="3:14" x14ac:dyDescent="0.25">
      <c r="C176" s="17" t="s">
        <v>20</v>
      </c>
      <c r="D176" s="17"/>
      <c r="E176" s="16" t="s">
        <v>24</v>
      </c>
      <c r="F176" s="16" t="s">
        <v>166</v>
      </c>
      <c r="G176" s="16"/>
      <c r="H176" s="43">
        <v>44873</v>
      </c>
      <c r="I176" s="43"/>
      <c r="J176" s="17">
        <v>59</v>
      </c>
      <c r="K176" s="47"/>
      <c r="L176" s="17"/>
      <c r="M176" s="47"/>
      <c r="N176" s="17"/>
    </row>
    <row r="177" spans="3:14" x14ac:dyDescent="0.25">
      <c r="C177" s="17" t="s">
        <v>20</v>
      </c>
      <c r="D177" s="17"/>
      <c r="E177" s="16" t="s">
        <v>21</v>
      </c>
      <c r="F177" s="16" t="s">
        <v>167</v>
      </c>
      <c r="G177" s="16"/>
      <c r="H177" s="43">
        <v>44873</v>
      </c>
      <c r="I177" s="43"/>
      <c r="J177" s="17">
        <v>78</v>
      </c>
      <c r="K177" s="47"/>
      <c r="L177" s="17"/>
      <c r="M177" s="47"/>
      <c r="N177" s="17"/>
    </row>
    <row r="178" spans="3:14" x14ac:dyDescent="0.25">
      <c r="C178" s="17" t="s">
        <v>20</v>
      </c>
      <c r="D178" s="17"/>
      <c r="E178" s="16" t="s">
        <v>168</v>
      </c>
      <c r="F178" s="16" t="s">
        <v>169</v>
      </c>
      <c r="G178" s="16"/>
      <c r="H178" s="43">
        <v>44873</v>
      </c>
      <c r="I178" s="43"/>
      <c r="J178" s="17">
        <v>576</v>
      </c>
      <c r="K178" s="47"/>
      <c r="L178" s="17"/>
      <c r="M178" s="47"/>
      <c r="N178" s="17"/>
    </row>
    <row r="179" spans="3:14" x14ac:dyDescent="0.25">
      <c r="C179" s="17" t="s">
        <v>39</v>
      </c>
      <c r="D179" s="17"/>
      <c r="E179" s="16" t="s">
        <v>170</v>
      </c>
      <c r="F179" s="16" t="s">
        <v>171</v>
      </c>
      <c r="G179" s="16"/>
      <c r="H179" s="43">
        <v>44873</v>
      </c>
      <c r="I179" s="43"/>
      <c r="J179" s="17">
        <v>58</v>
      </c>
      <c r="K179" s="47"/>
      <c r="L179" s="17"/>
      <c r="M179" s="47"/>
      <c r="N179" s="17"/>
    </row>
    <row r="180" spans="3:14" x14ac:dyDescent="0.25">
      <c r="C180" s="17" t="s">
        <v>20</v>
      </c>
      <c r="D180" s="17"/>
      <c r="E180" s="16" t="s">
        <v>164</v>
      </c>
      <c r="F180" s="16" t="s">
        <v>172</v>
      </c>
      <c r="G180" s="16"/>
      <c r="H180" s="43">
        <v>44873</v>
      </c>
      <c r="I180" s="43"/>
      <c r="J180" s="17">
        <v>8</v>
      </c>
      <c r="K180" s="47"/>
      <c r="L180" s="17"/>
      <c r="M180" s="47"/>
      <c r="N180" s="17"/>
    </row>
    <row r="181" spans="3:14" x14ac:dyDescent="0.25">
      <c r="C181" s="17" t="s">
        <v>20</v>
      </c>
      <c r="D181" s="17"/>
      <c r="E181" s="16" t="s">
        <v>21</v>
      </c>
      <c r="F181" s="16" t="s">
        <v>173</v>
      </c>
      <c r="G181" s="16"/>
      <c r="H181" s="43">
        <v>44873</v>
      </c>
      <c r="I181" s="43"/>
      <c r="J181" s="17">
        <v>229</v>
      </c>
      <c r="K181" s="47"/>
      <c r="L181" s="17"/>
      <c r="M181" s="47"/>
      <c r="N181" s="17"/>
    </row>
    <row r="182" spans="3:14" x14ac:dyDescent="0.25">
      <c r="C182" s="17" t="s">
        <v>20</v>
      </c>
      <c r="D182" s="17"/>
      <c r="E182" s="16" t="s">
        <v>21</v>
      </c>
      <c r="F182" s="16" t="s">
        <v>174</v>
      </c>
      <c r="G182" s="16"/>
      <c r="H182" s="43">
        <v>44873</v>
      </c>
      <c r="I182" s="43"/>
      <c r="J182" s="17">
        <v>8</v>
      </c>
      <c r="K182" s="47"/>
      <c r="L182" s="17"/>
      <c r="M182" s="47"/>
      <c r="N182" s="17"/>
    </row>
    <row r="183" spans="3:14" x14ac:dyDescent="0.25">
      <c r="C183" s="17" t="s">
        <v>20</v>
      </c>
      <c r="D183" s="17"/>
      <c r="E183" s="16" t="s">
        <v>164</v>
      </c>
      <c r="F183" s="16" t="s">
        <v>175</v>
      </c>
      <c r="G183" s="16"/>
      <c r="H183" s="43">
        <v>44873</v>
      </c>
      <c r="I183" s="43"/>
      <c r="J183" s="17">
        <v>15</v>
      </c>
      <c r="K183" s="47"/>
      <c r="L183" s="17"/>
      <c r="M183" s="47"/>
      <c r="N183" s="17"/>
    </row>
    <row r="184" spans="3:14" x14ac:dyDescent="0.25">
      <c r="C184" s="17" t="s">
        <v>20</v>
      </c>
      <c r="D184" s="17"/>
      <c r="E184" s="16" t="s">
        <v>168</v>
      </c>
      <c r="F184" s="16" t="s">
        <v>176</v>
      </c>
      <c r="G184" s="16"/>
      <c r="H184" s="43">
        <v>44873</v>
      </c>
      <c r="I184" s="43"/>
      <c r="J184" s="17">
        <v>666</v>
      </c>
      <c r="K184" s="47"/>
      <c r="L184" s="17"/>
      <c r="M184" s="47"/>
      <c r="N184" s="17"/>
    </row>
    <row r="185" spans="3:14" x14ac:dyDescent="0.25">
      <c r="C185" s="17" t="s">
        <v>20</v>
      </c>
      <c r="D185" s="17"/>
      <c r="E185" s="16" t="s">
        <v>24</v>
      </c>
      <c r="F185" s="16" t="s">
        <v>177</v>
      </c>
      <c r="G185" s="16"/>
      <c r="H185" s="43">
        <v>44873</v>
      </c>
      <c r="I185" s="43"/>
      <c r="J185" s="17">
        <v>344</v>
      </c>
      <c r="K185" s="47"/>
      <c r="L185" s="17"/>
      <c r="M185" s="47"/>
      <c r="N185" s="17"/>
    </row>
    <row r="186" spans="3:14" x14ac:dyDescent="0.25">
      <c r="C186" s="17" t="s">
        <v>20</v>
      </c>
      <c r="D186" s="17"/>
      <c r="E186" s="16" t="s">
        <v>21</v>
      </c>
      <c r="F186" s="16" t="s">
        <v>178</v>
      </c>
      <c r="G186" s="16"/>
      <c r="H186" s="43">
        <v>44873</v>
      </c>
      <c r="I186" s="43"/>
      <c r="J186" s="17">
        <v>99</v>
      </c>
      <c r="K186" s="47"/>
      <c r="L186" s="17"/>
      <c r="M186" s="47"/>
      <c r="N186" s="17"/>
    </row>
    <row r="187" spans="3:14" x14ac:dyDescent="0.25">
      <c r="C187" s="17" t="s">
        <v>20</v>
      </c>
      <c r="D187" s="17"/>
      <c r="E187" s="16" t="s">
        <v>24</v>
      </c>
      <c r="F187" s="16" t="s">
        <v>179</v>
      </c>
      <c r="G187" s="16"/>
      <c r="H187" s="43">
        <v>44873</v>
      </c>
      <c r="I187" s="43"/>
      <c r="J187" s="17">
        <v>259</v>
      </c>
      <c r="K187" s="47"/>
      <c r="L187" s="17"/>
      <c r="M187" s="47"/>
      <c r="N187" s="17"/>
    </row>
    <row r="188" spans="3:14" x14ac:dyDescent="0.25">
      <c r="C188" s="17" t="s">
        <v>20</v>
      </c>
      <c r="D188" s="17"/>
      <c r="E188" s="16" t="s">
        <v>24</v>
      </c>
      <c r="F188" s="16" t="s">
        <v>180</v>
      </c>
      <c r="G188" s="16"/>
      <c r="H188" s="43">
        <v>44873</v>
      </c>
      <c r="I188" s="43"/>
      <c r="J188" s="17">
        <v>47</v>
      </c>
      <c r="K188" s="47"/>
      <c r="L188" s="17"/>
      <c r="M188" s="47"/>
      <c r="N188" s="17"/>
    </row>
    <row r="189" spans="3:14" x14ac:dyDescent="0.25">
      <c r="C189" s="17" t="s">
        <v>20</v>
      </c>
      <c r="D189" s="17"/>
      <c r="E189" s="16" t="s">
        <v>21</v>
      </c>
      <c r="F189" s="16" t="s">
        <v>181</v>
      </c>
      <c r="G189" s="16"/>
      <c r="H189" s="43">
        <v>44873</v>
      </c>
      <c r="I189" s="43"/>
      <c r="J189" s="17">
        <v>126</v>
      </c>
      <c r="K189" s="47"/>
      <c r="L189" s="17"/>
      <c r="M189" s="47"/>
      <c r="N189" s="17"/>
    </row>
    <row r="190" spans="3:14" x14ac:dyDescent="0.25">
      <c r="C190" s="17" t="s">
        <v>20</v>
      </c>
      <c r="D190" s="17"/>
      <c r="E190" s="16" t="s">
        <v>21</v>
      </c>
      <c r="F190" s="16" t="s">
        <v>182</v>
      </c>
      <c r="G190" s="16"/>
      <c r="H190" s="43">
        <v>44873</v>
      </c>
      <c r="I190" s="43"/>
      <c r="J190" s="17">
        <v>41</v>
      </c>
      <c r="K190" s="47"/>
      <c r="L190" s="17"/>
      <c r="M190" s="47"/>
      <c r="N190" s="17"/>
    </row>
    <row r="191" spans="3:14" x14ac:dyDescent="0.25">
      <c r="C191" s="17" t="s">
        <v>20</v>
      </c>
      <c r="D191" s="17"/>
      <c r="E191" s="16" t="s">
        <v>21</v>
      </c>
      <c r="F191" s="16" t="s">
        <v>183</v>
      </c>
      <c r="G191" s="16"/>
      <c r="H191" s="43">
        <v>44873</v>
      </c>
      <c r="I191" s="43"/>
      <c r="J191" s="17">
        <v>79</v>
      </c>
      <c r="K191" s="47"/>
      <c r="L191" s="17"/>
      <c r="M191" s="47"/>
      <c r="N191" s="17"/>
    </row>
    <row r="192" spans="3:14" x14ac:dyDescent="0.25">
      <c r="C192" s="17" t="s">
        <v>20</v>
      </c>
      <c r="D192" s="17"/>
      <c r="E192" s="16" t="s">
        <v>184</v>
      </c>
      <c r="F192" s="16" t="s">
        <v>185</v>
      </c>
      <c r="G192" s="16"/>
      <c r="H192" s="43">
        <v>44873</v>
      </c>
      <c r="I192" s="43"/>
      <c r="J192" s="17">
        <v>14</v>
      </c>
      <c r="K192" s="47"/>
      <c r="L192" s="17"/>
      <c r="M192" s="47"/>
      <c r="N192" s="17"/>
    </row>
    <row r="193" spans="3:14" x14ac:dyDescent="0.25">
      <c r="C193" s="17" t="s">
        <v>20</v>
      </c>
      <c r="D193" s="17"/>
      <c r="E193" s="16" t="s">
        <v>186</v>
      </c>
      <c r="F193" s="16" t="s">
        <v>187</v>
      </c>
      <c r="G193" s="16"/>
      <c r="H193" s="43">
        <v>44873</v>
      </c>
      <c r="I193" s="43"/>
      <c r="J193" s="17">
        <v>6</v>
      </c>
      <c r="K193" s="47"/>
      <c r="L193" s="17"/>
      <c r="M193" s="47"/>
      <c r="N193" s="17"/>
    </row>
    <row r="194" spans="3:14" x14ac:dyDescent="0.25">
      <c r="C194" s="17" t="s">
        <v>20</v>
      </c>
      <c r="D194" s="17"/>
      <c r="E194" s="16" t="s">
        <v>186</v>
      </c>
      <c r="F194" s="16" t="s">
        <v>188</v>
      </c>
      <c r="G194" s="16"/>
      <c r="H194" s="43">
        <v>44873</v>
      </c>
      <c r="I194" s="43"/>
      <c r="J194" s="17">
        <v>6</v>
      </c>
      <c r="K194" s="47"/>
      <c r="L194" s="17"/>
      <c r="M194" s="47"/>
      <c r="N194" s="17"/>
    </row>
    <row r="195" spans="3:14" x14ac:dyDescent="0.25">
      <c r="C195" s="17" t="s">
        <v>20</v>
      </c>
      <c r="D195" s="17"/>
      <c r="E195" s="16" t="s">
        <v>186</v>
      </c>
      <c r="F195" s="16" t="s">
        <v>189</v>
      </c>
      <c r="G195" s="16"/>
      <c r="H195" s="43">
        <v>44873</v>
      </c>
      <c r="I195" s="43"/>
      <c r="J195" s="17">
        <v>49</v>
      </c>
      <c r="K195" s="47"/>
      <c r="L195" s="17"/>
      <c r="M195" s="47"/>
      <c r="N195" s="17"/>
    </row>
    <row r="196" spans="3:14" x14ac:dyDescent="0.25">
      <c r="C196" s="17" t="s">
        <v>20</v>
      </c>
      <c r="D196" s="17"/>
      <c r="E196" s="16" t="s">
        <v>190</v>
      </c>
      <c r="F196" s="16" t="s">
        <v>191</v>
      </c>
      <c r="G196" s="16"/>
      <c r="H196" s="43">
        <v>44873</v>
      </c>
      <c r="I196" s="43"/>
      <c r="J196" s="17">
        <v>5</v>
      </c>
      <c r="K196" s="47"/>
      <c r="L196" s="17"/>
      <c r="M196" s="47"/>
      <c r="N196" s="17"/>
    </row>
    <row r="197" spans="3:14" x14ac:dyDescent="0.25">
      <c r="C197" s="17" t="s">
        <v>39</v>
      </c>
      <c r="D197" s="17"/>
      <c r="E197" s="16" t="s">
        <v>170</v>
      </c>
      <c r="F197" s="16" t="s">
        <v>192</v>
      </c>
      <c r="G197" s="16"/>
      <c r="H197" s="43">
        <v>44873</v>
      </c>
      <c r="I197" s="43"/>
      <c r="J197" s="17">
        <v>31</v>
      </c>
      <c r="K197" s="47"/>
      <c r="L197" s="17"/>
      <c r="M197" s="47"/>
      <c r="N197" s="17"/>
    </row>
    <row r="198" spans="3:14" x14ac:dyDescent="0.25">
      <c r="C198" s="17" t="s">
        <v>20</v>
      </c>
      <c r="D198" s="17"/>
      <c r="E198" s="16" t="s">
        <v>193</v>
      </c>
      <c r="F198" s="16" t="s">
        <v>194</v>
      </c>
      <c r="G198" s="16"/>
      <c r="H198" s="43">
        <v>44873</v>
      </c>
      <c r="I198" s="43"/>
      <c r="J198" s="17">
        <v>193</v>
      </c>
      <c r="K198" s="47"/>
      <c r="L198" s="17"/>
      <c r="M198" s="47"/>
      <c r="N198" s="17"/>
    </row>
    <row r="199" spans="3:14" x14ac:dyDescent="0.25">
      <c r="C199" s="17" t="s">
        <v>20</v>
      </c>
      <c r="D199" s="17"/>
      <c r="E199" s="16" t="s">
        <v>193</v>
      </c>
      <c r="F199" s="16" t="s">
        <v>195</v>
      </c>
      <c r="G199" s="16"/>
      <c r="H199" s="43">
        <v>44873</v>
      </c>
      <c r="I199" s="43"/>
      <c r="J199" s="17">
        <v>1517</v>
      </c>
      <c r="K199" s="47"/>
      <c r="L199" s="17"/>
      <c r="M199" s="47"/>
      <c r="N199" s="17"/>
    </row>
    <row r="200" spans="3:14" x14ac:dyDescent="0.25">
      <c r="C200" s="17" t="s">
        <v>20</v>
      </c>
      <c r="D200" s="17"/>
      <c r="E200" s="16" t="s">
        <v>196</v>
      </c>
      <c r="F200" s="16" t="s">
        <v>197</v>
      </c>
      <c r="G200" s="16"/>
      <c r="H200" s="43">
        <v>44873</v>
      </c>
      <c r="I200" s="43"/>
      <c r="J200" s="17">
        <v>2</v>
      </c>
      <c r="K200" s="47"/>
      <c r="L200" s="17"/>
      <c r="M200" s="47"/>
      <c r="N200" s="17"/>
    </row>
    <row r="201" spans="3:14" x14ac:dyDescent="0.25">
      <c r="C201" s="17" t="s">
        <v>20</v>
      </c>
      <c r="D201" s="17"/>
      <c r="E201" s="16" t="s">
        <v>198</v>
      </c>
      <c r="F201" s="16" t="s">
        <v>199</v>
      </c>
      <c r="G201" s="16"/>
      <c r="H201" s="43">
        <v>44873</v>
      </c>
      <c r="I201" s="43"/>
      <c r="J201" s="17">
        <v>46</v>
      </c>
      <c r="K201" s="47"/>
      <c r="L201" s="17"/>
      <c r="M201" s="47"/>
      <c r="N201" s="17"/>
    </row>
    <row r="202" spans="3:14" x14ac:dyDescent="0.25">
      <c r="C202" s="17" t="s">
        <v>20</v>
      </c>
      <c r="D202" s="17"/>
      <c r="E202" s="16" t="s">
        <v>196</v>
      </c>
      <c r="F202" s="16" t="s">
        <v>200</v>
      </c>
      <c r="G202" s="16"/>
      <c r="H202" s="43">
        <v>44873</v>
      </c>
      <c r="I202" s="43"/>
      <c r="J202" s="17">
        <v>9</v>
      </c>
      <c r="K202" s="47"/>
      <c r="L202" s="17"/>
      <c r="M202" s="47"/>
      <c r="N202" s="17"/>
    </row>
    <row r="203" spans="3:14" x14ac:dyDescent="0.25">
      <c r="C203" s="17" t="s">
        <v>39</v>
      </c>
      <c r="D203" s="17"/>
      <c r="E203" s="16" t="s">
        <v>201</v>
      </c>
      <c r="F203" s="16" t="s">
        <v>202</v>
      </c>
      <c r="G203" s="16"/>
      <c r="H203" s="43">
        <v>44873</v>
      </c>
      <c r="I203" s="43"/>
      <c r="J203" s="17">
        <v>3</v>
      </c>
      <c r="K203" s="47"/>
      <c r="L203" s="17"/>
      <c r="M203" s="47"/>
      <c r="N203" s="17"/>
    </row>
    <row r="204" spans="3:14" x14ac:dyDescent="0.25">
      <c r="C204" s="17" t="s">
        <v>39</v>
      </c>
      <c r="D204" s="17"/>
      <c r="E204" s="16" t="s">
        <v>203</v>
      </c>
      <c r="F204" s="16" t="s">
        <v>204</v>
      </c>
      <c r="G204" s="16"/>
      <c r="H204" s="43">
        <v>44873</v>
      </c>
      <c r="I204" s="43"/>
      <c r="J204" s="17">
        <v>182</v>
      </c>
      <c r="K204" s="47"/>
      <c r="L204" s="17"/>
      <c r="M204" s="47"/>
      <c r="N204" s="17"/>
    </row>
    <row r="205" spans="3:14" x14ac:dyDescent="0.25">
      <c r="C205" s="17" t="s">
        <v>39</v>
      </c>
      <c r="D205" s="17"/>
      <c r="E205" s="16" t="s">
        <v>205</v>
      </c>
      <c r="F205" s="16" t="s">
        <v>206</v>
      </c>
      <c r="G205" s="16"/>
      <c r="H205" s="43">
        <v>44873</v>
      </c>
      <c r="I205" s="43"/>
      <c r="J205" s="17">
        <v>3</v>
      </c>
      <c r="K205" s="47"/>
      <c r="L205" s="17"/>
      <c r="M205" s="47"/>
      <c r="N205" s="17"/>
    </row>
    <row r="206" spans="3:14" x14ac:dyDescent="0.25">
      <c r="C206" s="17" t="s">
        <v>39</v>
      </c>
      <c r="D206" s="17"/>
      <c r="E206" s="16" t="s">
        <v>205</v>
      </c>
      <c r="F206" s="16" t="s">
        <v>207</v>
      </c>
      <c r="G206" s="16"/>
      <c r="H206" s="43">
        <v>44873</v>
      </c>
      <c r="I206" s="43"/>
      <c r="J206" s="17">
        <v>3</v>
      </c>
      <c r="K206" s="47"/>
      <c r="L206" s="17"/>
      <c r="M206" s="47"/>
      <c r="N206" s="17"/>
    </row>
    <row r="207" spans="3:14" x14ac:dyDescent="0.25">
      <c r="C207" s="17" t="s">
        <v>20</v>
      </c>
      <c r="D207" s="17"/>
      <c r="E207" s="16" t="s">
        <v>208</v>
      </c>
      <c r="F207" s="16" t="s">
        <v>209</v>
      </c>
      <c r="G207" s="16"/>
      <c r="H207" s="43">
        <v>44873</v>
      </c>
      <c r="I207" s="43"/>
      <c r="J207" s="17">
        <v>16</v>
      </c>
      <c r="K207" s="47"/>
      <c r="L207" s="17"/>
      <c r="M207" s="47"/>
      <c r="N207" s="17"/>
    </row>
    <row r="208" spans="3:14" x14ac:dyDescent="0.25">
      <c r="C208" s="17" t="s">
        <v>20</v>
      </c>
      <c r="D208" s="17"/>
      <c r="E208" s="16" t="s">
        <v>210</v>
      </c>
      <c r="F208" s="16" t="s">
        <v>211</v>
      </c>
      <c r="G208" s="16"/>
      <c r="H208" s="43">
        <v>44873</v>
      </c>
      <c r="I208" s="43"/>
      <c r="J208" s="17">
        <v>40</v>
      </c>
      <c r="K208" s="47"/>
      <c r="L208" s="17"/>
      <c r="M208" s="47"/>
      <c r="N208" s="17"/>
    </row>
    <row r="209" spans="3:14" x14ac:dyDescent="0.25">
      <c r="C209" s="17" t="s">
        <v>20</v>
      </c>
      <c r="D209" s="17"/>
      <c r="E209" s="16" t="s">
        <v>212</v>
      </c>
      <c r="F209" s="16" t="s">
        <v>213</v>
      </c>
      <c r="G209" s="16"/>
      <c r="H209" s="43">
        <v>44874</v>
      </c>
      <c r="I209" s="43"/>
      <c r="J209" s="17">
        <v>9</v>
      </c>
      <c r="K209" s="47"/>
      <c r="L209" s="47"/>
      <c r="M209" s="47"/>
      <c r="N209" s="17"/>
    </row>
    <row r="210" spans="3:14" x14ac:dyDescent="0.25">
      <c r="C210" s="17" t="s">
        <v>20</v>
      </c>
      <c r="D210" s="17"/>
      <c r="E210" s="16" t="s">
        <v>212</v>
      </c>
      <c r="F210" s="16" t="s">
        <v>214</v>
      </c>
      <c r="G210" s="16"/>
      <c r="H210" s="43">
        <v>44874</v>
      </c>
      <c r="I210" s="43"/>
      <c r="J210" s="17">
        <v>6</v>
      </c>
      <c r="K210" s="47"/>
      <c r="L210" s="47"/>
      <c r="M210" s="47"/>
      <c r="N210" s="17"/>
    </row>
    <row r="211" spans="3:14" x14ac:dyDescent="0.25">
      <c r="C211" s="17" t="s">
        <v>20</v>
      </c>
      <c r="D211" s="17"/>
      <c r="E211" s="16" t="s">
        <v>212</v>
      </c>
      <c r="F211" s="16" t="s">
        <v>215</v>
      </c>
      <c r="G211" s="16"/>
      <c r="H211" s="43">
        <v>44874</v>
      </c>
      <c r="I211" s="43"/>
      <c r="J211" s="17">
        <v>120</v>
      </c>
      <c r="K211" s="47"/>
      <c r="L211" s="47"/>
      <c r="M211" s="47"/>
      <c r="N211" s="17"/>
    </row>
    <row r="212" spans="3:14" x14ac:dyDescent="0.25">
      <c r="C212" s="17" t="s">
        <v>20</v>
      </c>
      <c r="D212" s="17"/>
      <c r="E212" s="16" t="s">
        <v>212</v>
      </c>
      <c r="F212" s="16" t="s">
        <v>216</v>
      </c>
      <c r="G212" s="16"/>
      <c r="H212" s="43">
        <v>44874</v>
      </c>
      <c r="I212" s="43"/>
      <c r="J212" s="17">
        <v>1</v>
      </c>
      <c r="K212" s="47"/>
      <c r="L212" s="47"/>
      <c r="M212" s="47"/>
      <c r="N212" s="17"/>
    </row>
    <row r="213" spans="3:14" x14ac:dyDescent="0.25">
      <c r="C213" s="17" t="s">
        <v>20</v>
      </c>
      <c r="D213" s="17"/>
      <c r="E213" s="16" t="s">
        <v>212</v>
      </c>
      <c r="F213" s="16" t="s">
        <v>217</v>
      </c>
      <c r="G213" s="16"/>
      <c r="H213" s="43">
        <v>44874</v>
      </c>
      <c r="I213" s="43"/>
      <c r="J213" s="17">
        <v>1</v>
      </c>
      <c r="K213" s="47"/>
      <c r="L213" s="47"/>
      <c r="M213" s="47"/>
      <c r="N213" s="17"/>
    </row>
    <row r="214" spans="3:14" x14ac:dyDescent="0.25">
      <c r="C214" s="17" t="s">
        <v>39</v>
      </c>
      <c r="D214" s="17"/>
      <c r="E214" s="16" t="s">
        <v>218</v>
      </c>
      <c r="F214" s="16" t="s">
        <v>219</v>
      </c>
      <c r="G214" s="16"/>
      <c r="H214" s="43">
        <v>44874</v>
      </c>
      <c r="I214" s="43"/>
      <c r="J214" s="17">
        <v>87</v>
      </c>
      <c r="K214" s="47"/>
      <c r="L214" s="47"/>
      <c r="M214" s="47"/>
      <c r="N214" s="17"/>
    </row>
    <row r="215" spans="3:14" x14ac:dyDescent="0.25">
      <c r="C215" s="17" t="s">
        <v>39</v>
      </c>
      <c r="D215" s="17"/>
      <c r="E215" s="16" t="s">
        <v>218</v>
      </c>
      <c r="F215" s="16" t="s">
        <v>220</v>
      </c>
      <c r="G215" s="16"/>
      <c r="H215" s="43">
        <v>44874</v>
      </c>
      <c r="I215" s="43"/>
      <c r="J215" s="17">
        <v>127</v>
      </c>
      <c r="K215" s="47"/>
      <c r="L215" s="47"/>
      <c r="M215" s="47"/>
      <c r="N215" s="17"/>
    </row>
    <row r="216" spans="3:14" x14ac:dyDescent="0.25">
      <c r="C216" s="17" t="s">
        <v>39</v>
      </c>
      <c r="D216" s="17"/>
      <c r="E216" s="16" t="s">
        <v>221</v>
      </c>
      <c r="F216" s="16" t="s">
        <v>222</v>
      </c>
      <c r="G216" s="16"/>
      <c r="H216" s="43">
        <v>44874</v>
      </c>
      <c r="I216" s="43"/>
      <c r="J216" s="17">
        <v>57</v>
      </c>
      <c r="K216" s="47"/>
      <c r="L216" s="47"/>
      <c r="M216" s="47"/>
      <c r="N216" s="17"/>
    </row>
    <row r="217" spans="3:14" x14ac:dyDescent="0.25">
      <c r="C217" s="17" t="s">
        <v>39</v>
      </c>
      <c r="D217" s="17"/>
      <c r="E217" s="16" t="s">
        <v>221</v>
      </c>
      <c r="F217" s="16" t="s">
        <v>223</v>
      </c>
      <c r="G217" s="16"/>
      <c r="H217" s="43">
        <v>44874</v>
      </c>
      <c r="I217" s="43"/>
      <c r="J217" s="17">
        <v>4</v>
      </c>
      <c r="K217" s="47"/>
      <c r="L217" s="47"/>
      <c r="M217" s="47"/>
      <c r="N217" s="17"/>
    </row>
    <row r="218" spans="3:14" x14ac:dyDescent="0.25">
      <c r="C218" s="17" t="s">
        <v>39</v>
      </c>
      <c r="D218" s="17"/>
      <c r="E218" s="16" t="s">
        <v>224</v>
      </c>
      <c r="F218" s="16" t="s">
        <v>225</v>
      </c>
      <c r="G218" s="16"/>
      <c r="H218" s="43">
        <v>44874</v>
      </c>
      <c r="I218" s="43"/>
      <c r="J218" s="17">
        <v>130</v>
      </c>
      <c r="K218" s="47"/>
      <c r="L218" s="47"/>
      <c r="M218" s="47"/>
      <c r="N218" s="17"/>
    </row>
    <row r="219" spans="3:14" x14ac:dyDescent="0.25">
      <c r="C219" s="17" t="s">
        <v>39</v>
      </c>
      <c r="D219" s="17"/>
      <c r="E219" s="16" t="s">
        <v>224</v>
      </c>
      <c r="F219" s="16" t="s">
        <v>226</v>
      </c>
      <c r="G219" s="16"/>
      <c r="H219" s="43">
        <v>44874</v>
      </c>
      <c r="I219" s="43"/>
      <c r="J219" s="17">
        <v>66</v>
      </c>
      <c r="K219" s="47"/>
      <c r="L219" s="47"/>
      <c r="M219" s="47"/>
      <c r="N219" s="17"/>
    </row>
    <row r="220" spans="3:14" x14ac:dyDescent="0.25">
      <c r="C220" s="17" t="s">
        <v>20</v>
      </c>
      <c r="D220" s="17"/>
      <c r="E220" s="16" t="s">
        <v>91</v>
      </c>
      <c r="F220" s="16" t="s">
        <v>227</v>
      </c>
      <c r="G220" s="16"/>
      <c r="H220" s="43">
        <v>44874</v>
      </c>
      <c r="I220" s="43"/>
      <c r="J220" s="17">
        <v>144</v>
      </c>
      <c r="K220" s="47"/>
      <c r="L220" s="47"/>
      <c r="M220" s="47"/>
      <c r="N220" s="17"/>
    </row>
    <row r="221" spans="3:14" x14ac:dyDescent="0.25">
      <c r="C221" s="17" t="s">
        <v>20</v>
      </c>
      <c r="D221" s="17"/>
      <c r="E221" s="16" t="s">
        <v>228</v>
      </c>
      <c r="F221" s="16" t="s">
        <v>229</v>
      </c>
      <c r="G221" s="16"/>
      <c r="H221" s="43">
        <v>44874</v>
      </c>
      <c r="I221" s="43"/>
      <c r="J221" s="17">
        <v>111</v>
      </c>
      <c r="K221" s="47"/>
      <c r="L221" s="47"/>
      <c r="M221" s="47"/>
      <c r="N221" s="17"/>
    </row>
    <row r="222" spans="3:14" x14ac:dyDescent="0.25">
      <c r="C222" s="17" t="s">
        <v>20</v>
      </c>
      <c r="D222" s="17"/>
      <c r="E222" s="16" t="s">
        <v>228</v>
      </c>
      <c r="F222" s="16" t="s">
        <v>230</v>
      </c>
      <c r="G222" s="16"/>
      <c r="H222" s="43">
        <v>44874</v>
      </c>
      <c r="I222" s="43"/>
      <c r="J222" s="17">
        <v>198</v>
      </c>
      <c r="K222" s="47"/>
      <c r="L222" s="47"/>
      <c r="M222" s="47"/>
      <c r="N222" s="17"/>
    </row>
    <row r="223" spans="3:14" x14ac:dyDescent="0.25">
      <c r="C223" s="17" t="s">
        <v>20</v>
      </c>
      <c r="D223" s="17"/>
      <c r="E223" s="16" t="s">
        <v>228</v>
      </c>
      <c r="F223" s="16" t="s">
        <v>231</v>
      </c>
      <c r="G223" s="16"/>
      <c r="H223" s="43">
        <v>44874</v>
      </c>
      <c r="I223" s="43"/>
      <c r="J223" s="17">
        <v>126</v>
      </c>
      <c r="K223" s="47"/>
      <c r="L223" s="47"/>
      <c r="M223" s="47"/>
      <c r="N223" s="17"/>
    </row>
    <row r="224" spans="3:14" x14ac:dyDescent="0.25">
      <c r="C224" s="17" t="s">
        <v>20</v>
      </c>
      <c r="D224" s="17"/>
      <c r="E224" s="16" t="s">
        <v>228</v>
      </c>
      <c r="F224" s="16" t="s">
        <v>232</v>
      </c>
      <c r="G224" s="16"/>
      <c r="H224" s="43">
        <v>44874</v>
      </c>
      <c r="I224" s="43"/>
      <c r="J224" s="17">
        <v>50</v>
      </c>
      <c r="K224" s="47"/>
      <c r="L224" s="47"/>
      <c r="M224" s="47"/>
      <c r="N224" s="17"/>
    </row>
    <row r="225" spans="3:14" x14ac:dyDescent="0.25">
      <c r="C225" s="17" t="s">
        <v>20</v>
      </c>
      <c r="D225" s="17"/>
      <c r="E225" s="16" t="s">
        <v>233</v>
      </c>
      <c r="F225" s="16" t="s">
        <v>234</v>
      </c>
      <c r="G225" s="16"/>
      <c r="H225" s="43">
        <v>44874</v>
      </c>
      <c r="I225" s="43"/>
      <c r="J225" s="17">
        <v>75</v>
      </c>
      <c r="K225" s="47"/>
      <c r="L225" s="47"/>
      <c r="M225" s="47"/>
      <c r="N225" s="17"/>
    </row>
    <row r="226" spans="3:14" x14ac:dyDescent="0.25">
      <c r="C226" s="17" t="s">
        <v>20</v>
      </c>
      <c r="D226" s="17"/>
      <c r="E226" s="16" t="s">
        <v>233</v>
      </c>
      <c r="F226" s="16" t="s">
        <v>235</v>
      </c>
      <c r="G226" s="16"/>
      <c r="H226" s="43">
        <v>44874</v>
      </c>
      <c r="I226" s="43"/>
      <c r="J226" s="17">
        <v>3</v>
      </c>
      <c r="K226" s="47"/>
      <c r="L226" s="47"/>
      <c r="M226" s="47"/>
      <c r="N226" s="17"/>
    </row>
    <row r="227" spans="3:14" x14ac:dyDescent="0.25">
      <c r="C227" s="17" t="s">
        <v>39</v>
      </c>
      <c r="D227" s="17"/>
      <c r="E227" s="16" t="s">
        <v>77</v>
      </c>
      <c r="F227" s="16" t="s">
        <v>236</v>
      </c>
      <c r="G227" s="16"/>
      <c r="H227" s="43">
        <v>44874</v>
      </c>
      <c r="I227" s="43"/>
      <c r="J227" s="17">
        <v>17</v>
      </c>
      <c r="K227" s="47"/>
      <c r="L227" s="47"/>
      <c r="M227" s="47"/>
      <c r="N227" s="17"/>
    </row>
    <row r="228" spans="3:14" x14ac:dyDescent="0.25">
      <c r="C228" s="17" t="s">
        <v>20</v>
      </c>
      <c r="D228" s="17"/>
      <c r="E228" s="16" t="s">
        <v>56</v>
      </c>
      <c r="F228" s="16" t="s">
        <v>237</v>
      </c>
      <c r="G228" s="16"/>
      <c r="H228" s="43">
        <v>44874</v>
      </c>
      <c r="I228" s="43"/>
      <c r="J228" s="17">
        <v>2</v>
      </c>
      <c r="K228" s="47"/>
      <c r="L228" s="47"/>
      <c r="M228" s="47"/>
      <c r="N228" s="17"/>
    </row>
    <row r="229" spans="3:14" x14ac:dyDescent="0.25">
      <c r="C229" s="17" t="s">
        <v>20</v>
      </c>
      <c r="D229" s="17"/>
      <c r="E229" s="16" t="s">
        <v>238</v>
      </c>
      <c r="F229" s="16" t="s">
        <v>239</v>
      </c>
      <c r="G229" s="16"/>
      <c r="H229" s="43">
        <v>44874</v>
      </c>
      <c r="I229" s="43"/>
      <c r="J229" s="17">
        <v>417</v>
      </c>
      <c r="K229" s="47"/>
      <c r="L229" s="47"/>
      <c r="M229" s="47"/>
      <c r="N229" s="17"/>
    </row>
    <row r="230" spans="3:14" x14ac:dyDescent="0.25">
      <c r="C230" s="17" t="s">
        <v>20</v>
      </c>
      <c r="D230" s="17"/>
      <c r="E230" s="16" t="s">
        <v>240</v>
      </c>
      <c r="F230" s="16" t="s">
        <v>241</v>
      </c>
      <c r="G230" s="16"/>
      <c r="H230" s="43">
        <v>44874</v>
      </c>
      <c r="I230" s="43"/>
      <c r="J230" s="17">
        <v>72</v>
      </c>
      <c r="K230" s="47"/>
      <c r="L230" s="47"/>
      <c r="M230" s="47"/>
      <c r="N230" s="17"/>
    </row>
    <row r="231" spans="3:14" x14ac:dyDescent="0.25">
      <c r="C231" s="17" t="s">
        <v>20</v>
      </c>
      <c r="D231" s="17"/>
      <c r="E231" s="16" t="s">
        <v>240</v>
      </c>
      <c r="F231" s="16" t="s">
        <v>242</v>
      </c>
      <c r="G231" s="16"/>
      <c r="H231" s="43">
        <v>44874</v>
      </c>
      <c r="I231" s="43"/>
      <c r="J231" s="17">
        <v>17</v>
      </c>
      <c r="K231" s="47"/>
      <c r="L231" s="47"/>
      <c r="M231" s="47"/>
      <c r="N231" s="17"/>
    </row>
    <row r="232" spans="3:14" x14ac:dyDescent="0.25">
      <c r="C232" s="17" t="s">
        <v>39</v>
      </c>
      <c r="D232" s="17"/>
      <c r="E232" s="16" t="s">
        <v>243</v>
      </c>
      <c r="F232" s="16" t="s">
        <v>244</v>
      </c>
      <c r="G232" s="16"/>
      <c r="H232" s="43">
        <v>44874</v>
      </c>
      <c r="I232" s="43"/>
      <c r="J232" s="17">
        <v>2</v>
      </c>
      <c r="K232" s="47"/>
      <c r="L232" s="47"/>
      <c r="M232" s="47"/>
      <c r="N232" s="17"/>
    </row>
    <row r="233" spans="3:14" x14ac:dyDescent="0.25">
      <c r="C233" s="17" t="s">
        <v>39</v>
      </c>
      <c r="D233" s="17"/>
      <c r="E233" s="16" t="s">
        <v>243</v>
      </c>
      <c r="F233" s="16" t="s">
        <v>245</v>
      </c>
      <c r="G233" s="16"/>
      <c r="H233" s="43">
        <v>44874</v>
      </c>
      <c r="I233" s="43"/>
      <c r="J233" s="17">
        <v>11</v>
      </c>
      <c r="K233" s="47"/>
      <c r="L233" s="47"/>
      <c r="M233" s="47"/>
      <c r="N233" s="17"/>
    </row>
    <row r="234" spans="3:14" x14ac:dyDescent="0.25">
      <c r="C234" s="44" t="s">
        <v>62</v>
      </c>
      <c r="D234" s="44"/>
      <c r="E234" s="16" t="s">
        <v>246</v>
      </c>
      <c r="F234" s="16" t="s">
        <v>247</v>
      </c>
      <c r="G234" s="16"/>
      <c r="H234" s="43">
        <v>44874</v>
      </c>
      <c r="I234" s="43"/>
      <c r="J234" s="17">
        <v>1</v>
      </c>
      <c r="K234" s="47"/>
      <c r="L234" s="47"/>
      <c r="M234" s="47"/>
      <c r="N234" s="17"/>
    </row>
    <row r="235" spans="3:14" x14ac:dyDescent="0.25">
      <c r="C235" s="44" t="s">
        <v>62</v>
      </c>
      <c r="D235" s="44"/>
      <c r="E235" s="16" t="s">
        <v>248</v>
      </c>
      <c r="F235" s="16" t="s">
        <v>249</v>
      </c>
      <c r="G235" s="16"/>
      <c r="H235" s="43">
        <v>44874</v>
      </c>
      <c r="I235" s="43"/>
      <c r="J235" s="17">
        <v>3</v>
      </c>
      <c r="K235" s="47"/>
      <c r="L235" s="47"/>
      <c r="M235" s="47"/>
      <c r="N235" s="17"/>
    </row>
    <row r="236" spans="3:14" x14ac:dyDescent="0.25">
      <c r="C236" s="44" t="s">
        <v>62</v>
      </c>
      <c r="D236" s="44"/>
      <c r="E236" s="16" t="s">
        <v>250</v>
      </c>
      <c r="F236" s="16" t="s">
        <v>251</v>
      </c>
      <c r="G236" s="16"/>
      <c r="H236" s="43">
        <v>44874</v>
      </c>
      <c r="I236" s="43"/>
      <c r="J236" s="17">
        <v>3</v>
      </c>
      <c r="K236" s="47"/>
      <c r="L236" s="47"/>
      <c r="M236" s="47"/>
      <c r="N236" s="17"/>
    </row>
    <row r="237" spans="3:14" x14ac:dyDescent="0.25">
      <c r="C237" s="44" t="s">
        <v>62</v>
      </c>
      <c r="D237" s="44"/>
      <c r="E237" s="16" t="s">
        <v>252</v>
      </c>
      <c r="F237" s="16" t="s">
        <v>253</v>
      </c>
      <c r="G237" s="16"/>
      <c r="H237" s="43">
        <v>44874</v>
      </c>
      <c r="I237" s="43"/>
      <c r="J237" s="17">
        <v>3</v>
      </c>
      <c r="K237" s="47"/>
      <c r="L237" s="47"/>
      <c r="M237" s="47"/>
      <c r="N237" s="17"/>
    </row>
    <row r="238" spans="3:14" x14ac:dyDescent="0.25">
      <c r="C238" s="44" t="s">
        <v>62</v>
      </c>
      <c r="D238" s="44"/>
      <c r="E238" s="16" t="s">
        <v>254</v>
      </c>
      <c r="F238" s="16" t="s">
        <v>255</v>
      </c>
      <c r="G238" s="16"/>
      <c r="H238" s="43">
        <v>44874</v>
      </c>
      <c r="I238" s="43"/>
      <c r="J238" s="17">
        <v>3</v>
      </c>
      <c r="K238" s="47"/>
      <c r="L238" s="47"/>
      <c r="M238" s="47"/>
      <c r="N238" s="17"/>
    </row>
    <row r="239" spans="3:14" x14ac:dyDescent="0.25">
      <c r="C239" s="44" t="s">
        <v>62</v>
      </c>
      <c r="D239" s="44"/>
      <c r="E239" s="16" t="s">
        <v>256</v>
      </c>
      <c r="F239" s="16" t="s">
        <v>257</v>
      </c>
      <c r="G239" s="16"/>
      <c r="H239" s="43">
        <v>44874</v>
      </c>
      <c r="I239" s="43"/>
      <c r="J239" s="17">
        <v>3</v>
      </c>
      <c r="K239" s="47"/>
      <c r="L239" s="47"/>
      <c r="M239" s="47"/>
      <c r="N239" s="17"/>
    </row>
    <row r="240" spans="3:14" x14ac:dyDescent="0.25">
      <c r="C240" s="44" t="s">
        <v>62</v>
      </c>
      <c r="D240" s="44"/>
      <c r="E240" s="16" t="s">
        <v>258</v>
      </c>
      <c r="F240" s="16" t="s">
        <v>259</v>
      </c>
      <c r="G240" s="16"/>
      <c r="H240" s="43">
        <v>44874</v>
      </c>
      <c r="I240" s="43"/>
      <c r="J240" s="17">
        <v>3</v>
      </c>
      <c r="K240" s="47"/>
      <c r="L240" s="47"/>
      <c r="M240" s="47"/>
      <c r="N240" s="17"/>
    </row>
    <row r="241" spans="3:14" x14ac:dyDescent="0.25">
      <c r="C241" s="44" t="s">
        <v>62</v>
      </c>
      <c r="D241" s="44"/>
      <c r="E241" s="16" t="s">
        <v>260</v>
      </c>
      <c r="F241" s="16" t="s">
        <v>261</v>
      </c>
      <c r="G241" s="16"/>
      <c r="H241" s="43">
        <v>44874</v>
      </c>
      <c r="I241" s="43"/>
      <c r="J241" s="17">
        <v>1</v>
      </c>
      <c r="K241" s="47"/>
      <c r="L241" s="47"/>
      <c r="M241" s="47"/>
      <c r="N241" s="17"/>
    </row>
    <row r="242" spans="3:14" x14ac:dyDescent="0.25">
      <c r="C242" s="44" t="s">
        <v>62</v>
      </c>
      <c r="D242" s="44"/>
      <c r="E242" s="16" t="s">
        <v>262</v>
      </c>
      <c r="F242" s="16" t="s">
        <v>263</v>
      </c>
      <c r="G242" s="16"/>
      <c r="H242" s="43">
        <v>44874</v>
      </c>
      <c r="I242" s="43"/>
      <c r="J242" s="17">
        <v>3</v>
      </c>
      <c r="K242" s="47"/>
      <c r="L242" s="47"/>
      <c r="M242" s="47"/>
      <c r="N242" s="17"/>
    </row>
    <row r="243" spans="3:14" x14ac:dyDescent="0.25">
      <c r="C243" s="44" t="s">
        <v>62</v>
      </c>
      <c r="D243" s="44"/>
      <c r="E243" s="16" t="s">
        <v>264</v>
      </c>
      <c r="F243" s="16" t="s">
        <v>265</v>
      </c>
      <c r="G243" s="16"/>
      <c r="H243" s="43">
        <v>44874</v>
      </c>
      <c r="I243" s="43"/>
      <c r="J243" s="17">
        <v>2</v>
      </c>
      <c r="K243" s="47"/>
      <c r="L243" s="47"/>
      <c r="M243" s="47"/>
      <c r="N243" s="17"/>
    </row>
    <row r="244" spans="3:14" x14ac:dyDescent="0.25">
      <c r="C244" s="44" t="s">
        <v>62</v>
      </c>
      <c r="D244" s="44"/>
      <c r="E244" s="16" t="s">
        <v>266</v>
      </c>
      <c r="F244" s="16" t="s">
        <v>267</v>
      </c>
      <c r="G244" s="16"/>
      <c r="H244" s="43">
        <v>44874</v>
      </c>
      <c r="I244" s="43"/>
      <c r="J244" s="17">
        <v>3</v>
      </c>
      <c r="K244" s="47"/>
      <c r="L244" s="47"/>
      <c r="M244" s="47"/>
      <c r="N244" s="17"/>
    </row>
    <row r="245" spans="3:14" x14ac:dyDescent="0.25">
      <c r="C245" s="44" t="s">
        <v>62</v>
      </c>
      <c r="D245" s="44"/>
      <c r="E245" s="16" t="s">
        <v>268</v>
      </c>
      <c r="F245" s="16" t="s">
        <v>269</v>
      </c>
      <c r="G245" s="16"/>
      <c r="H245" s="43">
        <v>44874</v>
      </c>
      <c r="I245" s="43"/>
      <c r="J245" s="17">
        <v>3</v>
      </c>
      <c r="K245" s="47"/>
      <c r="L245" s="47"/>
      <c r="M245" s="47"/>
      <c r="N245" s="17"/>
    </row>
    <row r="246" spans="3:14" x14ac:dyDescent="0.25">
      <c r="C246" s="44" t="s">
        <v>62</v>
      </c>
      <c r="D246" s="44"/>
      <c r="E246" s="16" t="s">
        <v>270</v>
      </c>
      <c r="F246" s="16" t="s">
        <v>271</v>
      </c>
      <c r="G246" s="16"/>
      <c r="H246" s="43">
        <v>44874</v>
      </c>
      <c r="I246" s="43"/>
      <c r="J246" s="17">
        <v>2</v>
      </c>
      <c r="K246" s="47"/>
      <c r="L246" s="47"/>
      <c r="M246" s="47"/>
      <c r="N246" s="17"/>
    </row>
    <row r="247" spans="3:14" x14ac:dyDescent="0.25">
      <c r="C247" s="44" t="s">
        <v>62</v>
      </c>
      <c r="D247" s="44"/>
      <c r="E247" s="16" t="s">
        <v>272</v>
      </c>
      <c r="F247" s="16" t="s">
        <v>273</v>
      </c>
      <c r="G247" s="16"/>
      <c r="H247" s="43">
        <v>44874</v>
      </c>
      <c r="I247" s="43"/>
      <c r="J247" s="17">
        <v>3</v>
      </c>
      <c r="K247" s="47"/>
      <c r="L247" s="47"/>
      <c r="M247" s="47"/>
      <c r="N247" s="17"/>
    </row>
    <row r="248" spans="3:14" x14ac:dyDescent="0.25">
      <c r="C248" s="44" t="s">
        <v>62</v>
      </c>
      <c r="D248" s="44"/>
      <c r="E248" s="16" t="s">
        <v>274</v>
      </c>
      <c r="F248" s="16" t="s">
        <v>275</v>
      </c>
      <c r="G248" s="16"/>
      <c r="H248" s="43">
        <v>44874</v>
      </c>
      <c r="I248" s="43"/>
      <c r="J248" s="17">
        <v>3</v>
      </c>
      <c r="K248" s="47"/>
      <c r="L248" s="47"/>
      <c r="M248" s="47"/>
      <c r="N248" s="17"/>
    </row>
    <row r="249" spans="3:14" x14ac:dyDescent="0.25">
      <c r="C249" s="44" t="s">
        <v>62</v>
      </c>
      <c r="D249" s="44"/>
      <c r="E249" s="16" t="s">
        <v>276</v>
      </c>
      <c r="F249" s="16" t="s">
        <v>277</v>
      </c>
      <c r="G249" s="16"/>
      <c r="H249" s="43">
        <v>44874</v>
      </c>
      <c r="I249" s="43"/>
      <c r="J249" s="17">
        <v>2</v>
      </c>
      <c r="K249" s="47"/>
      <c r="L249" s="47"/>
      <c r="M249" s="47"/>
      <c r="N249" s="17"/>
    </row>
    <row r="250" spans="3:14" x14ac:dyDescent="0.25">
      <c r="C250" s="44" t="s">
        <v>62</v>
      </c>
      <c r="D250" s="44"/>
      <c r="E250" s="16" t="s">
        <v>278</v>
      </c>
      <c r="F250" s="16" t="s">
        <v>279</v>
      </c>
      <c r="G250" s="16"/>
      <c r="H250" s="43">
        <v>44874</v>
      </c>
      <c r="I250" s="43"/>
      <c r="J250" s="17">
        <v>1</v>
      </c>
      <c r="K250" s="47"/>
      <c r="L250" s="47"/>
      <c r="M250" s="47"/>
      <c r="N250" s="17"/>
    </row>
    <row r="251" spans="3:14" x14ac:dyDescent="0.25">
      <c r="C251" s="44" t="s">
        <v>62</v>
      </c>
      <c r="D251" s="44"/>
      <c r="E251" s="16" t="s">
        <v>280</v>
      </c>
      <c r="F251" s="16" t="s">
        <v>281</v>
      </c>
      <c r="G251" s="16"/>
      <c r="H251" s="43">
        <v>44874</v>
      </c>
      <c r="I251" s="43"/>
      <c r="J251" s="17">
        <v>3</v>
      </c>
      <c r="K251" s="47"/>
      <c r="L251" s="47"/>
      <c r="M251" s="47"/>
      <c r="N251" s="17"/>
    </row>
    <row r="252" spans="3:14" x14ac:dyDescent="0.25">
      <c r="C252" s="44" t="s">
        <v>62</v>
      </c>
      <c r="D252" s="44"/>
      <c r="E252" s="16" t="s">
        <v>282</v>
      </c>
      <c r="F252" s="16" t="s">
        <v>283</v>
      </c>
      <c r="G252" s="16"/>
      <c r="H252" s="43">
        <v>44874</v>
      </c>
      <c r="I252" s="43"/>
      <c r="J252" s="17">
        <v>3</v>
      </c>
      <c r="K252" s="47"/>
      <c r="L252" s="47"/>
      <c r="M252" s="47"/>
      <c r="N252" s="17"/>
    </row>
    <row r="253" spans="3:14" x14ac:dyDescent="0.25">
      <c r="C253" s="44" t="s">
        <v>62</v>
      </c>
      <c r="D253" s="44"/>
      <c r="E253" s="16" t="s">
        <v>284</v>
      </c>
      <c r="F253" s="16" t="s">
        <v>285</v>
      </c>
      <c r="G253" s="16"/>
      <c r="H253" s="43">
        <v>44874</v>
      </c>
      <c r="I253" s="43"/>
      <c r="J253" s="17">
        <v>3</v>
      </c>
      <c r="K253" s="47"/>
      <c r="L253" s="47"/>
      <c r="M253" s="47"/>
      <c r="N253" s="17"/>
    </row>
    <row r="254" spans="3:14" x14ac:dyDescent="0.25">
      <c r="C254" s="44" t="s">
        <v>62</v>
      </c>
      <c r="D254" s="44"/>
      <c r="E254" s="16" t="s">
        <v>286</v>
      </c>
      <c r="F254" s="16" t="s">
        <v>287</v>
      </c>
      <c r="G254" s="16"/>
      <c r="H254" s="43">
        <v>44874</v>
      </c>
      <c r="I254" s="43"/>
      <c r="J254" s="17">
        <v>3</v>
      </c>
      <c r="K254" s="47"/>
      <c r="L254" s="47"/>
      <c r="M254" s="47"/>
      <c r="N254" s="17"/>
    </row>
    <row r="255" spans="3:14" x14ac:dyDescent="0.25">
      <c r="C255" s="44" t="s">
        <v>62</v>
      </c>
      <c r="D255" s="44"/>
      <c r="E255" s="16" t="s">
        <v>288</v>
      </c>
      <c r="F255" s="16" t="s">
        <v>289</v>
      </c>
      <c r="G255" s="16"/>
      <c r="H255" s="43">
        <v>44874</v>
      </c>
      <c r="I255" s="43"/>
      <c r="J255" s="17">
        <v>3</v>
      </c>
      <c r="K255" s="47"/>
      <c r="L255" s="47"/>
      <c r="M255" s="47"/>
      <c r="N255" s="17"/>
    </row>
    <row r="256" spans="3:14" x14ac:dyDescent="0.25">
      <c r="C256" s="44" t="s">
        <v>62</v>
      </c>
      <c r="D256" s="44"/>
      <c r="E256" s="16" t="s">
        <v>290</v>
      </c>
      <c r="F256" s="16" t="s">
        <v>291</v>
      </c>
      <c r="G256" s="16"/>
      <c r="H256" s="43">
        <v>44874</v>
      </c>
      <c r="I256" s="43"/>
      <c r="J256" s="17">
        <v>3</v>
      </c>
      <c r="K256" s="47"/>
      <c r="L256" s="47"/>
      <c r="M256" s="47"/>
      <c r="N256" s="17"/>
    </row>
    <row r="257" spans="3:14" x14ac:dyDescent="0.25">
      <c r="C257" s="44" t="s">
        <v>62</v>
      </c>
      <c r="D257" s="44"/>
      <c r="E257" s="16" t="s">
        <v>292</v>
      </c>
      <c r="F257" s="16" t="s">
        <v>293</v>
      </c>
      <c r="G257" s="16"/>
      <c r="H257" s="43">
        <v>44874</v>
      </c>
      <c r="I257" s="43"/>
      <c r="J257" s="17">
        <v>1</v>
      </c>
      <c r="K257" s="47"/>
      <c r="L257" s="47"/>
      <c r="M257" s="47"/>
      <c r="N257" s="17"/>
    </row>
    <row r="258" spans="3:14" x14ac:dyDescent="0.25">
      <c r="C258" s="44" t="s">
        <v>62</v>
      </c>
      <c r="D258" s="44"/>
      <c r="E258" s="16" t="s">
        <v>294</v>
      </c>
      <c r="F258" s="16" t="s">
        <v>295</v>
      </c>
      <c r="G258" s="16"/>
      <c r="H258" s="43">
        <v>44874</v>
      </c>
      <c r="I258" s="43"/>
      <c r="J258" s="17">
        <v>2</v>
      </c>
      <c r="K258" s="47"/>
      <c r="L258" s="47"/>
      <c r="M258" s="47"/>
      <c r="N258" s="17"/>
    </row>
    <row r="259" spans="3:14" x14ac:dyDescent="0.25">
      <c r="C259" s="44" t="s">
        <v>62</v>
      </c>
      <c r="D259" s="44"/>
      <c r="E259" s="16" t="s">
        <v>296</v>
      </c>
      <c r="F259" s="16" t="s">
        <v>297</v>
      </c>
      <c r="G259" s="16"/>
      <c r="H259" s="43">
        <v>44874</v>
      </c>
      <c r="I259" s="43"/>
      <c r="J259" s="17">
        <v>3</v>
      </c>
      <c r="K259" s="47"/>
      <c r="L259" s="47"/>
      <c r="M259" s="47"/>
      <c r="N259" s="17"/>
    </row>
    <row r="260" spans="3:14" x14ac:dyDescent="0.25">
      <c r="C260" s="44" t="s">
        <v>62</v>
      </c>
      <c r="D260" s="44"/>
      <c r="E260" s="16" t="s">
        <v>298</v>
      </c>
      <c r="F260" s="16" t="s">
        <v>299</v>
      </c>
      <c r="G260" s="16"/>
      <c r="H260" s="43">
        <v>44874</v>
      </c>
      <c r="I260" s="43"/>
      <c r="J260" s="17">
        <v>3</v>
      </c>
      <c r="K260" s="47"/>
      <c r="L260" s="47"/>
      <c r="M260" s="47"/>
      <c r="N260" s="17"/>
    </row>
    <row r="261" spans="3:14" x14ac:dyDescent="0.25">
      <c r="C261" s="44" t="s">
        <v>62</v>
      </c>
      <c r="D261" s="44"/>
      <c r="E261" s="16" t="s">
        <v>300</v>
      </c>
      <c r="F261" s="16" t="s">
        <v>301</v>
      </c>
      <c r="G261" s="16"/>
      <c r="H261" s="43">
        <v>44874</v>
      </c>
      <c r="I261" s="43"/>
      <c r="J261" s="17">
        <v>3</v>
      </c>
      <c r="K261" s="47"/>
      <c r="L261" s="47"/>
      <c r="M261" s="47"/>
      <c r="N261" s="17"/>
    </row>
    <row r="262" spans="3:14" x14ac:dyDescent="0.25">
      <c r="C262" s="44" t="s">
        <v>62</v>
      </c>
      <c r="D262" s="44"/>
      <c r="E262" s="16" t="s">
        <v>302</v>
      </c>
      <c r="F262" s="16" t="s">
        <v>303</v>
      </c>
      <c r="G262" s="16"/>
      <c r="H262" s="43">
        <v>44874</v>
      </c>
      <c r="I262" s="43"/>
      <c r="J262" s="17">
        <v>2</v>
      </c>
      <c r="K262" s="47"/>
      <c r="L262" s="47"/>
      <c r="M262" s="47"/>
      <c r="N262" s="17"/>
    </row>
    <row r="263" spans="3:14" x14ac:dyDescent="0.25">
      <c r="C263" s="44" t="s">
        <v>62</v>
      </c>
      <c r="D263" s="44"/>
      <c r="E263" s="16" t="s">
        <v>304</v>
      </c>
      <c r="F263" s="16" t="s">
        <v>305</v>
      </c>
      <c r="G263" s="16"/>
      <c r="H263" s="43">
        <v>44874</v>
      </c>
      <c r="I263" s="43"/>
      <c r="J263" s="17">
        <v>3</v>
      </c>
      <c r="K263" s="47"/>
      <c r="L263" s="47"/>
      <c r="M263" s="47"/>
      <c r="N263" s="17"/>
    </row>
    <row r="264" spans="3:14" x14ac:dyDescent="0.25">
      <c r="C264" s="44" t="s">
        <v>62</v>
      </c>
      <c r="D264" s="44"/>
      <c r="E264" s="16" t="s">
        <v>306</v>
      </c>
      <c r="F264" s="16" t="s">
        <v>307</v>
      </c>
      <c r="G264" s="16"/>
      <c r="H264" s="43">
        <v>44874</v>
      </c>
      <c r="I264" s="43"/>
      <c r="J264" s="17">
        <v>3</v>
      </c>
      <c r="K264" s="47"/>
      <c r="L264" s="47"/>
      <c r="M264" s="47"/>
      <c r="N264" s="17"/>
    </row>
    <row r="265" spans="3:14" x14ac:dyDescent="0.25">
      <c r="C265" s="44" t="s">
        <v>62</v>
      </c>
      <c r="D265" s="44"/>
      <c r="E265" s="16" t="s">
        <v>308</v>
      </c>
      <c r="F265" s="16" t="s">
        <v>309</v>
      </c>
      <c r="G265" s="16"/>
      <c r="H265" s="43">
        <v>44874</v>
      </c>
      <c r="I265" s="43"/>
      <c r="J265" s="17">
        <v>2</v>
      </c>
      <c r="K265" s="47"/>
      <c r="L265" s="47"/>
      <c r="M265" s="47"/>
      <c r="N265" s="17"/>
    </row>
    <row r="266" spans="3:14" x14ac:dyDescent="0.25">
      <c r="C266" s="44" t="s">
        <v>62</v>
      </c>
      <c r="D266" s="44"/>
      <c r="E266" s="16" t="s">
        <v>310</v>
      </c>
      <c r="F266" s="16" t="s">
        <v>311</v>
      </c>
      <c r="G266" s="16"/>
      <c r="H266" s="43">
        <v>44874</v>
      </c>
      <c r="I266" s="43"/>
      <c r="J266" s="17">
        <v>3</v>
      </c>
      <c r="K266" s="47"/>
      <c r="L266" s="47"/>
      <c r="M266" s="47"/>
      <c r="N266" s="17"/>
    </row>
    <row r="267" spans="3:14" x14ac:dyDescent="0.25">
      <c r="C267" s="44" t="s">
        <v>62</v>
      </c>
      <c r="D267" s="44"/>
      <c r="E267" s="16" t="s">
        <v>312</v>
      </c>
      <c r="F267" s="16" t="s">
        <v>313</v>
      </c>
      <c r="G267" s="16"/>
      <c r="H267" s="43">
        <v>44874</v>
      </c>
      <c r="I267" s="43"/>
      <c r="J267" s="17">
        <v>3</v>
      </c>
      <c r="K267" s="47"/>
      <c r="L267" s="47"/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612535F-4496-4C95-9128-0D187793B17F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Таблица1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Горовцов Антон</cp:lastModifiedBy>
  <cp:lastPrinted>2022-10-13T12:30:14Z</cp:lastPrinted>
  <dcterms:created xsi:type="dcterms:W3CDTF">2022-09-20T05:37:58Z</dcterms:created>
  <dcterms:modified xsi:type="dcterms:W3CDTF">2022-11-13T19:40:08Z</dcterms:modified>
</cp:coreProperties>
</file>