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08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7" i="1" l="1"/>
  <c r="K12" i="1"/>
  <c r="K13" i="1"/>
  <c r="K14" i="1"/>
  <c r="K15" i="1"/>
  <c r="K16" i="1"/>
  <c r="J16" i="1" l="1"/>
  <c r="J15" i="1"/>
  <c r="J14" i="1"/>
  <c r="J13" i="1"/>
  <c r="J12" i="1"/>
  <c r="J11" i="1"/>
  <c r="C9" i="1"/>
  <c r="D9" i="1"/>
  <c r="E12" i="1"/>
  <c r="E13" i="1"/>
  <c r="E17" i="1" l="1"/>
  <c r="E16" i="1"/>
  <c r="E15" i="1"/>
  <c r="E14" i="1"/>
  <c r="E5" i="1" l="1"/>
  <c r="E6" i="1"/>
  <c r="E7" i="1"/>
  <c r="E8" i="1"/>
  <c r="E4" i="1"/>
  <c r="E9" i="1"/>
</calcChain>
</file>

<file path=xl/sharedStrings.xml><?xml version="1.0" encoding="utf-8"?>
<sst xmlns="http://schemas.openxmlformats.org/spreadsheetml/2006/main" count="18" uniqueCount="18">
  <si>
    <t>Показатель</t>
  </si>
  <si>
    <t>2021 год</t>
  </si>
  <si>
    <t>2022 год</t>
  </si>
  <si>
    <t>Скидка, %</t>
  </si>
  <si>
    <t>Объем продаж, шт.</t>
  </si>
  <si>
    <t>Цена, р/шт.</t>
  </si>
  <si>
    <t>Себестоимость, р/шт.</t>
  </si>
  <si>
    <t>Накладные расходы, р</t>
  </si>
  <si>
    <t>Прибыль, р</t>
  </si>
  <si>
    <t>Изм.</t>
  </si>
  <si>
    <t>Факторный анализ изменения прибыли:</t>
  </si>
  <si>
    <t>за счет изменения цены</t>
  </si>
  <si>
    <t>за счет изменения объема продаж</t>
  </si>
  <si>
    <t>за счет изменения скидки</t>
  </si>
  <si>
    <t>за счет изменения себестоимости</t>
  </si>
  <si>
    <t>за счет изменения накладных расходов</t>
  </si>
  <si>
    <t>Сумма факторов</t>
  </si>
  <si>
    <t>Сумма должна равняться приросту прибыли из ячейки Е9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</si>
</sst>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3" fontId="0" fillId="0" borderId="1" xfId="0" applyNumberFormat="1" applyBorder="1"/>
    <xf numFmtId="164" fontId="0" fillId="0" borderId="1" xfId="0" applyNumberFormat="1" applyBorder="1"/>
    <xf numFmtId="9" fontId="0" fillId="0" borderId="1" xfId="0" applyNumberFormat="1" applyBorder="1"/>
    <xf numFmtId="0" fontId="1" fillId="0" borderId="1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1" fillId="2" borderId="0" xfId="0" applyFont="1" applyFill="1"/>
    <xf numFmtId="3" fontId="2" fillId="0" borderId="0" xfId="0" applyNumberFormat="1" applyFont="1"/>
    <xf numFmtId="3" fontId="1" fillId="0" borderId="1" xfId="0" applyNumberFormat="1" applyFont="1" applyBorder="1"/>
    <xf numFmtId="3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3:K22"/>
  <sheetViews>
    <sheetView tabSelected="1" workbookViewId="0">
      <selection activeCell="C6" sqref="C6:D6"/>
    </sheetView>
  </sheetViews>
  <sheetFormatPr defaultRowHeight="15" x14ac:dyDescent="0.25"/>
  <cols>
    <col min="2" max="2" width="22" bestFit="1" customWidth="1"/>
  </cols>
  <sheetData>
    <row r="3" spans="2:11" x14ac:dyDescent="0.25">
      <c r="B3" s="6" t="s">
        <v>0</v>
      </c>
      <c r="C3" s="7" t="s">
        <v>1</v>
      </c>
      <c r="D3" s="7" t="s">
        <v>2</v>
      </c>
      <c r="E3" s="7" t="s">
        <v>9</v>
      </c>
    </row>
    <row r="4" spans="2:11" x14ac:dyDescent="0.25">
      <c r="B4" s="1" t="s">
        <v>4</v>
      </c>
      <c r="C4" s="2">
        <v>2100</v>
      </c>
      <c r="D4" s="2">
        <v>2800</v>
      </c>
      <c r="E4" s="2">
        <f>+D4-C4</f>
        <v>700</v>
      </c>
    </row>
    <row r="5" spans="2:11" x14ac:dyDescent="0.25">
      <c r="B5" s="1" t="s">
        <v>5</v>
      </c>
      <c r="C5" s="3">
        <v>50</v>
      </c>
      <c r="D5" s="3">
        <v>60</v>
      </c>
      <c r="E5" s="3">
        <f t="shared" ref="E5:E9" si="0">+D5-C5</f>
        <v>10</v>
      </c>
    </row>
    <row r="6" spans="2:11" x14ac:dyDescent="0.25">
      <c r="B6" s="1" t="s">
        <v>3</v>
      </c>
      <c r="C6" s="4">
        <v>0.03</v>
      </c>
      <c r="D6" s="4">
        <v>0.05</v>
      </c>
      <c r="E6" s="4">
        <f t="shared" si="0"/>
        <v>2.0000000000000004E-2</v>
      </c>
    </row>
    <row r="7" spans="2:11" x14ac:dyDescent="0.25">
      <c r="B7" s="1" t="s">
        <v>6</v>
      </c>
      <c r="C7" s="3">
        <v>40</v>
      </c>
      <c r="D7" s="3">
        <v>50</v>
      </c>
      <c r="E7" s="3">
        <f t="shared" si="0"/>
        <v>10</v>
      </c>
    </row>
    <row r="8" spans="2:11" x14ac:dyDescent="0.25">
      <c r="B8" s="1" t="s">
        <v>7</v>
      </c>
      <c r="C8" s="2">
        <v>240</v>
      </c>
      <c r="D8" s="2">
        <v>300</v>
      </c>
      <c r="E8" s="2">
        <f t="shared" si="0"/>
        <v>60</v>
      </c>
    </row>
    <row r="9" spans="2:11" x14ac:dyDescent="0.25">
      <c r="B9" s="5" t="s">
        <v>8</v>
      </c>
      <c r="C9" s="12">
        <f>+C4*(C5*(1-C6)-C7)-C8</f>
        <v>17610</v>
      </c>
      <c r="D9" s="12">
        <f>+D4*(D5*(1-D6)-D7)-D8</f>
        <v>19300</v>
      </c>
      <c r="E9" s="13">
        <f t="shared" si="0"/>
        <v>1690</v>
      </c>
    </row>
    <row r="11" spans="2:11" x14ac:dyDescent="0.25">
      <c r="B11" s="8" t="s">
        <v>10</v>
      </c>
      <c r="J11">
        <f>C$4*(C$5*(1-C$6)-C$7)-C$8</f>
        <v>17610</v>
      </c>
    </row>
    <row r="12" spans="2:11" x14ac:dyDescent="0.25">
      <c r="B12" s="9" t="s">
        <v>12</v>
      </c>
      <c r="C12" s="9"/>
      <c r="D12" s="9"/>
      <c r="E12" s="11">
        <f>D9-(C4*(D5*(1-D6)-D7)-D8)</f>
        <v>4900</v>
      </c>
      <c r="J12">
        <f>D$4*(C$5*(1-C$6)-C$7)-C$8</f>
        <v>23560</v>
      </c>
      <c r="K12">
        <f>J12-J11</f>
        <v>5950</v>
      </c>
    </row>
    <row r="13" spans="2:11" x14ac:dyDescent="0.25">
      <c r="B13" s="9" t="s">
        <v>11</v>
      </c>
      <c r="C13" s="9"/>
      <c r="D13" s="9"/>
      <c r="E13" s="11">
        <f>D9-(D4*(C5*(1-D6)-D7)-D8)</f>
        <v>26600</v>
      </c>
      <c r="J13">
        <f>D$4*(D$5*(1-C$6)-C$7)-C$8</f>
        <v>50719.999999999985</v>
      </c>
      <c r="K13">
        <f>J13-J12</f>
        <v>27159.999999999985</v>
      </c>
    </row>
    <row r="14" spans="2:11" x14ac:dyDescent="0.25">
      <c r="B14" s="9" t="s">
        <v>13</v>
      </c>
      <c r="C14" s="9"/>
      <c r="D14" s="9"/>
      <c r="E14" s="11">
        <f>D9-(D4*(D5*(1-C6)-D7)-D8)</f>
        <v>-3359.9999999999891</v>
      </c>
      <c r="J14">
        <f>D$4*(D$5*(1-D$6)-C$7)-C$8</f>
        <v>47360</v>
      </c>
      <c r="K14">
        <f>J14-J13</f>
        <v>-3359.9999999999854</v>
      </c>
    </row>
    <row r="15" spans="2:11" x14ac:dyDescent="0.25">
      <c r="B15" s="9" t="s">
        <v>14</v>
      </c>
      <c r="C15" s="9"/>
      <c r="D15" s="9"/>
      <c r="E15" s="11">
        <f>D9-(D4*(D5*(1-D6)-C7)-D8)</f>
        <v>-28000</v>
      </c>
      <c r="J15">
        <f>D$4*(D$5*(1-D$6)-D$7)-C$8</f>
        <v>19360</v>
      </c>
      <c r="K15">
        <f>J15-J14</f>
        <v>-28000</v>
      </c>
    </row>
    <row r="16" spans="2:11" x14ac:dyDescent="0.25">
      <c r="B16" s="9" t="s">
        <v>15</v>
      </c>
      <c r="C16" s="9"/>
      <c r="D16" s="9"/>
      <c r="E16" s="11">
        <f>D9-(D4*(D5*(1-D6)-D7)-C8)</f>
        <v>-60</v>
      </c>
      <c r="J16">
        <f>D$4*(D$5*(1-D$6)-D$7)-D$8</f>
        <v>19300</v>
      </c>
      <c r="K16">
        <f>J16-J15</f>
        <v>-60</v>
      </c>
    </row>
    <row r="17" spans="2:11" x14ac:dyDescent="0.25">
      <c r="B17" s="8" t="s">
        <v>16</v>
      </c>
      <c r="C17" s="8"/>
      <c r="D17" s="8"/>
      <c r="E17" s="10">
        <f>SUM(E12:E16)</f>
        <v>80.000000000010914</v>
      </c>
      <c r="K17" s="10">
        <f>SUM(K12:K16)</f>
        <v>1690</v>
      </c>
    </row>
    <row r="22" spans="2:11" x14ac:dyDescent="0.25">
      <c r="F22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Ахтямов Руслан Сальманович</dc:creator>
  <cp:lastModifiedBy>Гусев Александр Валентинович</cp:lastModifiedBy>
  <dcterms:created xsi:type="dcterms:W3CDTF">2022-11-18T08:39:49Z</dcterms:created>
  <dcterms:modified xsi:type="dcterms:W3CDTF">2022-11-18T11:03:05Z</dcterms:modified>
</cp:coreProperties>
</file>