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омашовС\Desktop\"/>
    </mc:Choice>
  </mc:AlternateContent>
  <bookViews>
    <workbookView xWindow="0" yWindow="0" windowWidth="28800" windowHeight="12330"/>
  </bookViews>
  <sheets>
    <sheet name="1 Липецк+ЮГ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Q17" i="1"/>
  <c r="K17" i="1"/>
  <c r="Q16" i="1"/>
  <c r="K16" i="1"/>
  <c r="Q15" i="1"/>
  <c r="K15" i="1"/>
  <c r="K14" i="1"/>
  <c r="Q14" i="1" s="1"/>
  <c r="Q13" i="1"/>
  <c r="K13" i="1"/>
  <c r="Q12" i="1"/>
  <c r="K12" i="1"/>
  <c r="Q11" i="1"/>
  <c r="K11" i="1"/>
  <c r="K10" i="1"/>
  <c r="Q10" i="1" s="1"/>
  <c r="Q9" i="1"/>
  <c r="K9" i="1"/>
  <c r="Q8" i="1"/>
  <c r="K8" i="1"/>
  <c r="Q7" i="1"/>
  <c r="K7" i="1"/>
  <c r="K6" i="1"/>
  <c r="Q6" i="1" s="1"/>
  <c r="Q5" i="1"/>
  <c r="K5" i="1"/>
  <c r="Q4" i="1"/>
  <c r="K4" i="1"/>
  <c r="Q3" i="1"/>
  <c r="N3" i="1"/>
  <c r="R3" i="1" s="1"/>
  <c r="M3" i="1"/>
  <c r="K3" i="1"/>
  <c r="E3" i="1"/>
  <c r="F4" i="1" l="1"/>
  <c r="H4" i="1"/>
  <c r="D4" i="1"/>
  <c r="G4" i="1"/>
  <c r="C4" i="1"/>
  <c r="E4" i="1"/>
  <c r="N4" i="1" l="1"/>
  <c r="M4" i="1" l="1"/>
  <c r="R4" i="1"/>
  <c r="G5" i="1" l="1"/>
  <c r="C5" i="1"/>
  <c r="E5" i="1"/>
  <c r="H5" i="1"/>
  <c r="D5" i="1"/>
  <c r="F5" i="1"/>
  <c r="N5" i="1" l="1"/>
  <c r="R5" i="1" l="1"/>
  <c r="M5" i="1"/>
  <c r="H6" i="1" l="1"/>
  <c r="D6" i="1"/>
  <c r="E6" i="1"/>
  <c r="G6" i="1"/>
  <c r="C6" i="1"/>
  <c r="F6" i="1"/>
  <c r="N6" i="1" l="1"/>
  <c r="R6" i="1" l="1"/>
  <c r="M6" i="1"/>
  <c r="E7" i="1" l="1"/>
  <c r="H7" i="1"/>
  <c r="D7" i="1"/>
  <c r="G7" i="1"/>
  <c r="C7" i="1"/>
  <c r="F7" i="1"/>
  <c r="N7" i="1" l="1"/>
  <c r="R7" i="1" l="1"/>
  <c r="M7" i="1"/>
  <c r="F8" i="1" l="1"/>
  <c r="E8" i="1"/>
  <c r="H8" i="1"/>
  <c r="D8" i="1"/>
  <c r="G8" i="1"/>
  <c r="C8" i="1"/>
  <c r="N8" i="1" s="1"/>
  <c r="M8" i="1" l="1"/>
  <c r="R8" i="1"/>
  <c r="G9" i="1" l="1"/>
  <c r="C9" i="1"/>
  <c r="E9" i="1"/>
  <c r="F9" i="1"/>
  <c r="H9" i="1"/>
  <c r="D9" i="1"/>
  <c r="N9" i="1" l="1"/>
  <c r="R9" i="1" l="1"/>
  <c r="M9" i="1"/>
  <c r="H10" i="1" l="1"/>
  <c r="D10" i="1"/>
  <c r="E10" i="1"/>
  <c r="G10" i="1"/>
  <c r="C10" i="1"/>
  <c r="F10" i="1"/>
  <c r="N10" i="1" l="1"/>
  <c r="M10" i="1" l="1"/>
  <c r="R10" i="1"/>
  <c r="E11" i="1" l="1"/>
  <c r="G11" i="1"/>
  <c r="C11" i="1"/>
  <c r="F11" i="1"/>
  <c r="H11" i="1"/>
  <c r="D11" i="1"/>
  <c r="N11" i="1" l="1"/>
  <c r="R11" i="1" l="1"/>
  <c r="M11" i="1"/>
  <c r="F12" i="1" l="1"/>
  <c r="H12" i="1"/>
  <c r="D12" i="1"/>
  <c r="G12" i="1"/>
  <c r="C12" i="1"/>
  <c r="E12" i="1"/>
  <c r="N12" i="1" l="1"/>
  <c r="M12" i="1" l="1"/>
  <c r="R12" i="1"/>
  <c r="G13" i="1" l="1"/>
  <c r="C13" i="1"/>
  <c r="E13" i="1"/>
  <c r="H13" i="1"/>
  <c r="D13" i="1"/>
  <c r="F13" i="1"/>
  <c r="N13" i="1" l="1"/>
  <c r="R13" i="1" l="1"/>
  <c r="M13" i="1"/>
  <c r="H14" i="1" l="1"/>
  <c r="D14" i="1"/>
  <c r="E14" i="1"/>
  <c r="G14" i="1"/>
  <c r="C14" i="1"/>
  <c r="F14" i="1"/>
  <c r="N14" i="1" l="1"/>
  <c r="M14" i="1" l="1"/>
  <c r="R14" i="1"/>
  <c r="E15" i="1" l="1"/>
  <c r="H15" i="1"/>
  <c r="D15" i="1"/>
  <c r="G15" i="1"/>
  <c r="C15" i="1"/>
  <c r="F15" i="1"/>
  <c r="N15" i="1" l="1"/>
  <c r="R15" i="1" l="1"/>
  <c r="M15" i="1"/>
  <c r="F16" i="1" l="1"/>
  <c r="H16" i="1"/>
  <c r="E16" i="1"/>
  <c r="D16" i="1"/>
  <c r="G16" i="1"/>
  <c r="C16" i="1"/>
  <c r="N16" i="1" l="1"/>
  <c r="M16" i="1" l="1"/>
  <c r="R16" i="1"/>
  <c r="G17" i="1" l="1"/>
  <c r="C17" i="1"/>
  <c r="F17" i="1"/>
  <c r="E17" i="1"/>
  <c r="H17" i="1"/>
  <c r="D17" i="1"/>
  <c r="N17" i="1" l="1"/>
  <c r="M17" i="1" l="1"/>
  <c r="R17" i="1"/>
  <c r="H18" i="1" l="1"/>
  <c r="D18" i="1"/>
  <c r="G18" i="1"/>
  <c r="C18" i="1"/>
  <c r="F18" i="1"/>
  <c r="E18" i="1"/>
</calcChain>
</file>

<file path=xl/sharedStrings.xml><?xml version="1.0" encoding="utf-8"?>
<sst xmlns="http://schemas.openxmlformats.org/spreadsheetml/2006/main" count="50" uniqueCount="33">
  <si>
    <t>Город выезда</t>
  </si>
  <si>
    <t>Дата</t>
  </si>
  <si>
    <t>Начало движения</t>
  </si>
  <si>
    <t>средняя скорость км/ч</t>
  </si>
  <si>
    <t>Расстояние км.</t>
  </si>
  <si>
    <t>Минут в пути</t>
  </si>
  <si>
    <t>Город назначения</t>
  </si>
  <si>
    <t>День Недели</t>
  </si>
  <si>
    <t>Время прибытия в город</t>
  </si>
  <si>
    <t>Количество клиентов</t>
  </si>
  <si>
    <t>Время на 1-го клиента</t>
  </si>
  <si>
    <t>Окончание выполнения задания</t>
  </si>
  <si>
    <t>Марьино</t>
  </si>
  <si>
    <t>Калуга</t>
  </si>
  <si>
    <t>Орел</t>
  </si>
  <si>
    <t>Курск</t>
  </si>
  <si>
    <t>Воронеж</t>
  </si>
  <si>
    <t>Ростов</t>
  </si>
  <si>
    <t>Краснодар</t>
  </si>
  <si>
    <t>поставщики</t>
  </si>
  <si>
    <t>клиенты</t>
  </si>
  <si>
    <t>Ставрополь</t>
  </si>
  <si>
    <t>Элиста</t>
  </si>
  <si>
    <t>Волгоград</t>
  </si>
  <si>
    <t>Саратов</t>
  </si>
  <si>
    <t>Тамбов</t>
  </si>
  <si>
    <t>Липецк</t>
  </si>
  <si>
    <t>Тула</t>
  </si>
  <si>
    <t>маршрут на 12 дней</t>
  </si>
  <si>
    <t>Всего потрачено времени</t>
  </si>
  <si>
    <r>
      <t xml:space="preserve">Время Начала </t>
    </r>
    <r>
      <rPr>
        <sz val="11"/>
        <color rgb="FFFF0000"/>
        <rFont val="Calibri"/>
        <family val="2"/>
        <charset val="204"/>
        <scheme val="minor"/>
      </rPr>
      <t>ночного отдыха</t>
    </r>
  </si>
  <si>
    <r>
      <t xml:space="preserve">Время окончания </t>
    </r>
    <r>
      <rPr>
        <sz val="11"/>
        <color rgb="FFFF0000"/>
        <rFont val="Calibri"/>
        <family val="2"/>
        <charset val="204"/>
        <scheme val="minor"/>
      </rPr>
      <t>ночного отдыха</t>
    </r>
  </si>
  <si>
    <r>
      <t xml:space="preserve">Нужны вот такие результаты 
</t>
    </r>
    <r>
      <rPr>
        <b/>
        <sz val="11"/>
        <color rgb="FFFF0000"/>
        <rFont val="Calibri"/>
        <family val="2"/>
        <charset val="204"/>
        <scheme val="minor"/>
      </rPr>
      <t>Как добиться учета ночного отдыха?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</si>
</sst>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"/>
    <numFmt numFmtId="165" formatCode="h:mm;@"/>
    <numFmt numFmtId="166" formatCode="dd/mm/yy\ h:mm;@"/>
    <numFmt numFmtId="167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2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22" fontId="1" fillId="0" borderId="0" xfId="0" applyNumberFormat="1" applyFont="1"/>
    <xf numFmtId="0" fontId="0" fillId="0" borderId="15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/>
    <xf numFmtId="16" fontId="0" fillId="0" borderId="0" xfId="0" applyNumberFormat="1"/>
    <xf numFmtId="0" fontId="1" fillId="0" borderId="0" xfId="0" applyFont="1"/>
    <xf numFmtId="22" fontId="0" fillId="0" borderId="0" xfId="0" applyNumberFormat="1" applyAlignme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6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8"/>
  <sheetViews>
    <sheetView tabSelected="1" workbookViewId="0">
      <selection activeCell="T23" sqref="T23"/>
    </sheetView>
  </sheetViews>
  <sheetFormatPr defaultRowHeight="15" x14ac:dyDescent="0.25"/>
  <cols>
    <col min="1" max="1" width="3.85546875" customWidth="1"/>
    <col min="2" max="2" width="19.140625" customWidth="1"/>
    <col min="3" max="8" width="5.7109375" customWidth="1"/>
    <col min="9" max="9" width="6.85546875" customWidth="1"/>
    <col min="10" max="10" width="6.85546875" style="1" customWidth="1"/>
    <col min="11" max="11" width="6.85546875" customWidth="1"/>
    <col min="12" max="12" width="13.42578125" customWidth="1"/>
    <col min="13" max="13" width="8.5703125" customWidth="1"/>
    <col min="14" max="14" width="17.28515625" customWidth="1"/>
    <col min="15" max="15" width="11.140625" customWidth="1"/>
    <col min="16" max="16" width="8" customWidth="1"/>
    <col min="17" max="17" width="12.7109375" style="1" customWidth="1"/>
    <col min="18" max="18" width="17.5703125" style="1" customWidth="1"/>
    <col min="19" max="19" width="25.140625" style="1" customWidth="1"/>
    <col min="20" max="21" width="15.7109375" style="1" customWidth="1"/>
    <col min="22" max="22" width="12.28515625" style="1" customWidth="1"/>
    <col min="23" max="23" width="11.5703125" customWidth="1"/>
    <col min="24" max="24" width="9.42578125" customWidth="1"/>
  </cols>
  <sheetData>
    <row r="1" spans="2:26" ht="15.75" thickBot="1" x14ac:dyDescent="0.3">
      <c r="M1" s="2">
        <v>44881</v>
      </c>
      <c r="T1" s="3"/>
      <c r="U1" s="3"/>
    </row>
    <row r="2" spans="2:26" s="4" customFormat="1" ht="75" x14ac:dyDescent="0.25">
      <c r="B2" s="4" t="s">
        <v>0</v>
      </c>
      <c r="C2" s="34" t="s">
        <v>1</v>
      </c>
      <c r="D2" s="35"/>
      <c r="E2" s="36"/>
      <c r="F2" s="34" t="s">
        <v>2</v>
      </c>
      <c r="G2" s="35"/>
      <c r="H2" s="36"/>
      <c r="I2" s="5" t="s">
        <v>3</v>
      </c>
      <c r="J2" s="6" t="s">
        <v>4</v>
      </c>
      <c r="K2" s="7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29</v>
      </c>
      <c r="R2" s="4" t="s">
        <v>11</v>
      </c>
      <c r="S2" s="37" t="s">
        <v>32</v>
      </c>
      <c r="T2" s="4" t="s">
        <v>30</v>
      </c>
      <c r="U2" s="4" t="s">
        <v>31</v>
      </c>
    </row>
    <row r="3" spans="2:26" x14ac:dyDescent="0.25">
      <c r="B3" t="s">
        <v>12</v>
      </c>
      <c r="C3" s="8">
        <v>2022</v>
      </c>
      <c r="D3" s="9">
        <v>11</v>
      </c>
      <c r="E3" s="10">
        <f>DAY(M1)</f>
        <v>16</v>
      </c>
      <c r="F3" s="8">
        <v>9</v>
      </c>
      <c r="G3" s="9">
        <v>0</v>
      </c>
      <c r="H3" s="10">
        <v>0</v>
      </c>
      <c r="I3" s="11">
        <v>55</v>
      </c>
      <c r="J3" s="12">
        <v>165</v>
      </c>
      <c r="K3" s="13">
        <f t="shared" ref="K3:K17" si="0">(J3/I3)*60</f>
        <v>180</v>
      </c>
      <c r="L3" t="s">
        <v>13</v>
      </c>
      <c r="M3" s="14">
        <f t="shared" ref="M3:M18" si="1">N3</f>
        <v>44881.5</v>
      </c>
      <c r="N3" s="15">
        <f>DATE(C3,D3,E3)+TIME(F3,G3,H3)+TIME(0,K3,0)</f>
        <v>44881.5</v>
      </c>
      <c r="O3" s="16">
        <v>3</v>
      </c>
      <c r="P3" s="17">
        <v>1.7361111111111112E-2</v>
      </c>
      <c r="Q3" s="20">
        <f>TIME(0,K3,0)+(P3*O3)</f>
        <v>0.17708333333333334</v>
      </c>
      <c r="R3" s="18">
        <f>N3+(P3*O3)</f>
        <v>44881.552083333336</v>
      </c>
      <c r="S3" s="38">
        <v>44881.552083333336</v>
      </c>
      <c r="T3" s="19">
        <v>0.91666666666666663</v>
      </c>
      <c r="U3" s="20">
        <v>0.375</v>
      </c>
      <c r="V3" s="39"/>
    </row>
    <row r="4" spans="2:26" x14ac:dyDescent="0.25">
      <c r="B4" t="s">
        <v>13</v>
      </c>
      <c r="C4" s="21">
        <f>YEAR(R3)</f>
        <v>2022</v>
      </c>
      <c r="D4" s="9">
        <f>MONTH(R3)</f>
        <v>11</v>
      </c>
      <c r="E4" s="10">
        <f>DAY(R3)</f>
        <v>16</v>
      </c>
      <c r="F4" s="8">
        <f t="shared" ref="F4:F18" si="2">HOUR(R3)</f>
        <v>13</v>
      </c>
      <c r="G4" s="9">
        <f>MINUTE(R3)</f>
        <v>15</v>
      </c>
      <c r="H4" s="10">
        <f>SECOND(R3)</f>
        <v>0</v>
      </c>
      <c r="I4" s="11">
        <v>55</v>
      </c>
      <c r="J4" s="12">
        <v>210</v>
      </c>
      <c r="K4" s="13">
        <f t="shared" si="0"/>
        <v>229.09090909090909</v>
      </c>
      <c r="L4" t="s">
        <v>14</v>
      </c>
      <c r="M4" s="14">
        <f t="shared" si="1"/>
        <v>44881.711111111115</v>
      </c>
      <c r="N4" s="15">
        <f>DATE(C4,D4,E4)+TIME(F4,G4,H4)+TIME(0,K4,0)</f>
        <v>44881.711111111115</v>
      </c>
      <c r="O4" s="16">
        <v>3</v>
      </c>
      <c r="P4" s="17">
        <v>1.7361111111111112E-2</v>
      </c>
      <c r="Q4" s="20">
        <f>TIME(0,K4,0)+(P4*O4)</f>
        <v>0.21111111111111114</v>
      </c>
      <c r="R4" s="18">
        <f t="shared" ref="R4:R17" si="3">N4+(P4*O4)</f>
        <v>44881.763194444451</v>
      </c>
      <c r="S4" s="38">
        <v>44881.763194444451</v>
      </c>
      <c r="T4" s="19">
        <v>0.91666666666666663</v>
      </c>
      <c r="U4" s="20">
        <v>0.375</v>
      </c>
      <c r="V4" s="39"/>
    </row>
    <row r="5" spans="2:26" x14ac:dyDescent="0.25">
      <c r="B5" t="s">
        <v>14</v>
      </c>
      <c r="C5" s="21">
        <f t="shared" ref="C5:C18" si="4">YEAR(R4)</f>
        <v>2022</v>
      </c>
      <c r="D5" s="9">
        <f t="shared" ref="D5:D18" si="5">MONTH(R4)</f>
        <v>11</v>
      </c>
      <c r="E5" s="10">
        <f t="shared" ref="E5:E18" si="6">DAY(R4)</f>
        <v>16</v>
      </c>
      <c r="F5" s="8">
        <f t="shared" si="2"/>
        <v>18</v>
      </c>
      <c r="G5" s="9">
        <f t="shared" ref="G5:G18" si="7">MINUTE(R4)</f>
        <v>19</v>
      </c>
      <c r="H5" s="10">
        <f t="shared" ref="H5:H18" si="8">SECOND(R4)</f>
        <v>0</v>
      </c>
      <c r="I5" s="11">
        <v>55</v>
      </c>
      <c r="J5" s="12">
        <v>165</v>
      </c>
      <c r="K5" s="13">
        <f t="shared" si="0"/>
        <v>180</v>
      </c>
      <c r="L5" t="s">
        <v>15</v>
      </c>
      <c r="M5" s="14">
        <f t="shared" si="1"/>
        <v>44881.888194444444</v>
      </c>
      <c r="N5" s="15">
        <f t="shared" ref="N5:N17" si="9">DATE(C5,D5,E5)+TIME(F5,G5,H5)+TIME(0,K5,0)</f>
        <v>44881.888194444444</v>
      </c>
      <c r="O5" s="16">
        <v>3</v>
      </c>
      <c r="P5" s="17">
        <v>1.7361111111111112E-2</v>
      </c>
      <c r="Q5" s="20">
        <f>TIME(0,K5,0)+(P5*O5)</f>
        <v>0.17708333333333334</v>
      </c>
      <c r="R5" s="18">
        <f t="shared" si="3"/>
        <v>44881.94027777778</v>
      </c>
      <c r="S5" s="38">
        <v>44882.398611111108</v>
      </c>
      <c r="T5" s="19">
        <v>0.91666666666666663</v>
      </c>
      <c r="U5" s="20">
        <v>0.375</v>
      </c>
      <c r="V5" s="39"/>
    </row>
    <row r="6" spans="2:26" x14ac:dyDescent="0.25">
      <c r="B6" t="s">
        <v>15</v>
      </c>
      <c r="C6" s="21">
        <f t="shared" si="4"/>
        <v>2022</v>
      </c>
      <c r="D6" s="9">
        <f t="shared" si="5"/>
        <v>11</v>
      </c>
      <c r="E6" s="10">
        <f t="shared" si="6"/>
        <v>16</v>
      </c>
      <c r="F6" s="8">
        <f t="shared" si="2"/>
        <v>22</v>
      </c>
      <c r="G6" s="9">
        <f t="shared" si="7"/>
        <v>34</v>
      </c>
      <c r="H6" s="10">
        <f t="shared" si="8"/>
        <v>0</v>
      </c>
      <c r="I6" s="11">
        <v>55</v>
      </c>
      <c r="J6" s="12">
        <v>225</v>
      </c>
      <c r="K6" s="13">
        <f t="shared" si="0"/>
        <v>245.45454545454544</v>
      </c>
      <c r="L6" t="s">
        <v>16</v>
      </c>
      <c r="M6" s="14">
        <f t="shared" si="1"/>
        <v>44882.11041666667</v>
      </c>
      <c r="N6" s="15">
        <f t="shared" si="9"/>
        <v>44882.11041666667</v>
      </c>
      <c r="O6" s="16">
        <v>3</v>
      </c>
      <c r="P6" s="17">
        <v>1.7361111111111112E-2</v>
      </c>
      <c r="Q6" s="20">
        <f>TIME(0,K6,0)+(P6*O6)</f>
        <v>0.22222222222222221</v>
      </c>
      <c r="R6" s="18">
        <f t="shared" si="3"/>
        <v>44882.162500000006</v>
      </c>
      <c r="S6" s="38">
        <v>44882.620833333334</v>
      </c>
      <c r="T6" s="19">
        <v>0.91666666666666663</v>
      </c>
      <c r="U6" s="20">
        <v>0.375</v>
      </c>
      <c r="V6" s="39"/>
      <c r="W6" s="40"/>
      <c r="X6" s="40"/>
      <c r="Y6" s="40"/>
      <c r="Z6" s="40"/>
    </row>
    <row r="7" spans="2:26" x14ac:dyDescent="0.25">
      <c r="B7" t="s">
        <v>16</v>
      </c>
      <c r="C7" s="21">
        <f t="shared" si="4"/>
        <v>2022</v>
      </c>
      <c r="D7" s="9">
        <f t="shared" si="5"/>
        <v>11</v>
      </c>
      <c r="E7" s="10">
        <f t="shared" si="6"/>
        <v>17</v>
      </c>
      <c r="F7" s="8">
        <f t="shared" si="2"/>
        <v>3</v>
      </c>
      <c r="G7" s="9">
        <f t="shared" si="7"/>
        <v>54</v>
      </c>
      <c r="H7" s="10">
        <f t="shared" si="8"/>
        <v>0</v>
      </c>
      <c r="I7" s="11">
        <v>55</v>
      </c>
      <c r="J7" s="12">
        <v>570</v>
      </c>
      <c r="K7" s="13">
        <f t="shared" si="0"/>
        <v>621.81818181818176</v>
      </c>
      <c r="L7" t="s">
        <v>17</v>
      </c>
      <c r="M7" s="14">
        <f t="shared" si="1"/>
        <v>44882.59375</v>
      </c>
      <c r="N7" s="15">
        <f t="shared" si="9"/>
        <v>44882.59375</v>
      </c>
      <c r="O7" s="16">
        <v>3</v>
      </c>
      <c r="P7" s="17">
        <v>1.7361111111111112E-2</v>
      </c>
      <c r="Q7" s="20">
        <f>TIME(0,K7,0)+(P7*O7)</f>
        <v>0.48333333333333328</v>
      </c>
      <c r="R7" s="18">
        <f t="shared" si="3"/>
        <v>44882.645833333336</v>
      </c>
      <c r="S7" s="38">
        <v>44883.5625</v>
      </c>
      <c r="T7" s="19">
        <v>0.91666666666666663</v>
      </c>
      <c r="U7" s="20">
        <v>0.375</v>
      </c>
      <c r="V7" s="39"/>
    </row>
    <row r="8" spans="2:26" x14ac:dyDescent="0.25">
      <c r="B8" t="s">
        <v>17</v>
      </c>
      <c r="C8" s="21">
        <f t="shared" si="4"/>
        <v>2022</v>
      </c>
      <c r="D8" s="9">
        <f t="shared" si="5"/>
        <v>11</v>
      </c>
      <c r="E8" s="10">
        <f t="shared" si="6"/>
        <v>17</v>
      </c>
      <c r="F8" s="8">
        <f t="shared" si="2"/>
        <v>15</v>
      </c>
      <c r="G8" s="9">
        <f t="shared" si="7"/>
        <v>30</v>
      </c>
      <c r="H8" s="10">
        <f t="shared" si="8"/>
        <v>0</v>
      </c>
      <c r="I8" s="11">
        <v>55</v>
      </c>
      <c r="J8" s="12">
        <v>275</v>
      </c>
      <c r="K8" s="13">
        <f t="shared" si="0"/>
        <v>300</v>
      </c>
      <c r="L8" t="s">
        <v>18</v>
      </c>
      <c r="M8" s="14">
        <f t="shared" si="1"/>
        <v>44882.854166666672</v>
      </c>
      <c r="N8" s="15">
        <f t="shared" si="9"/>
        <v>44882.854166666672</v>
      </c>
      <c r="O8" s="16">
        <v>3</v>
      </c>
      <c r="P8" s="17">
        <v>1.7361111111111112E-2</v>
      </c>
      <c r="Q8" s="20">
        <f>TIME(0,K8,0)+(P8*O8)</f>
        <v>0.26041666666666669</v>
      </c>
      <c r="R8" s="18">
        <f t="shared" si="3"/>
        <v>44882.906250000007</v>
      </c>
      <c r="S8" s="38">
        <v>44883.822916666672</v>
      </c>
      <c r="T8" s="19">
        <v>0.91666666666666663</v>
      </c>
      <c r="U8" s="20">
        <v>0.375</v>
      </c>
      <c r="V8" s="39"/>
      <c r="W8" t="s">
        <v>19</v>
      </c>
    </row>
    <row r="9" spans="2:26" x14ac:dyDescent="0.25">
      <c r="B9" t="s">
        <v>18</v>
      </c>
      <c r="C9" s="21">
        <f t="shared" si="4"/>
        <v>2022</v>
      </c>
      <c r="D9" s="9">
        <f t="shared" si="5"/>
        <v>11</v>
      </c>
      <c r="E9" s="10">
        <f t="shared" si="6"/>
        <v>17</v>
      </c>
      <c r="F9" s="8">
        <f t="shared" si="2"/>
        <v>21</v>
      </c>
      <c r="G9" s="9">
        <f t="shared" si="7"/>
        <v>45</v>
      </c>
      <c r="H9" s="10">
        <f t="shared" si="8"/>
        <v>0</v>
      </c>
      <c r="I9" s="11">
        <v>55</v>
      </c>
      <c r="J9" s="12">
        <v>70</v>
      </c>
      <c r="K9" s="13">
        <f t="shared" si="0"/>
        <v>76.36363636363636</v>
      </c>
      <c r="L9" t="s">
        <v>18</v>
      </c>
      <c r="M9" s="14">
        <f t="shared" si="1"/>
        <v>44882.959027777775</v>
      </c>
      <c r="N9" s="15">
        <f t="shared" si="9"/>
        <v>44882.959027777775</v>
      </c>
      <c r="O9" s="16">
        <v>3</v>
      </c>
      <c r="P9" s="17">
        <v>1.7361111111111112E-2</v>
      </c>
      <c r="Q9" s="20">
        <f>TIME(0,K9,0)+(P9*O9)</f>
        <v>0.10486111111111111</v>
      </c>
      <c r="R9" s="18">
        <f t="shared" si="3"/>
        <v>44883.011111111111</v>
      </c>
      <c r="S9" s="38">
        <v>44884.386111111111</v>
      </c>
      <c r="T9" s="19">
        <v>0.91666666666666663</v>
      </c>
      <c r="U9" s="20">
        <v>0.375</v>
      </c>
      <c r="V9" s="39"/>
      <c r="W9" t="s">
        <v>20</v>
      </c>
    </row>
    <row r="10" spans="2:26" x14ac:dyDescent="0.25">
      <c r="B10" t="s">
        <v>18</v>
      </c>
      <c r="C10" s="21">
        <f t="shared" si="4"/>
        <v>2022</v>
      </c>
      <c r="D10" s="9">
        <f t="shared" si="5"/>
        <v>11</v>
      </c>
      <c r="E10" s="10">
        <f t="shared" si="6"/>
        <v>18</v>
      </c>
      <c r="F10" s="8">
        <f t="shared" si="2"/>
        <v>0</v>
      </c>
      <c r="G10" s="9">
        <f t="shared" si="7"/>
        <v>16</v>
      </c>
      <c r="H10" s="10">
        <f t="shared" si="8"/>
        <v>0</v>
      </c>
      <c r="I10" s="11">
        <v>55</v>
      </c>
      <c r="J10" s="12">
        <v>300</v>
      </c>
      <c r="K10" s="13">
        <f t="shared" si="0"/>
        <v>327.27272727272725</v>
      </c>
      <c r="L10" t="s">
        <v>21</v>
      </c>
      <c r="M10" s="14">
        <f t="shared" si="1"/>
        <v>44883.238194444442</v>
      </c>
      <c r="N10" s="15">
        <f t="shared" si="9"/>
        <v>44883.238194444442</v>
      </c>
      <c r="O10" s="16">
        <v>3</v>
      </c>
      <c r="P10" s="17">
        <v>1.7361111111111112E-2</v>
      </c>
      <c r="Q10" s="20">
        <f>TIME(0,K10,0)+(P10*O10)</f>
        <v>0.27916666666666667</v>
      </c>
      <c r="R10" s="18">
        <f t="shared" si="3"/>
        <v>44883.290277777778</v>
      </c>
      <c r="S10" s="38">
        <v>44884.665277777778</v>
      </c>
      <c r="T10" s="19">
        <v>0.91666666666666663</v>
      </c>
      <c r="U10" s="20">
        <v>0.375</v>
      </c>
      <c r="V10" s="39"/>
    </row>
    <row r="11" spans="2:26" x14ac:dyDescent="0.25">
      <c r="B11" t="s">
        <v>21</v>
      </c>
      <c r="C11" s="21">
        <f t="shared" si="4"/>
        <v>2022</v>
      </c>
      <c r="D11" s="9">
        <f t="shared" si="5"/>
        <v>11</v>
      </c>
      <c r="E11" s="10">
        <f t="shared" si="6"/>
        <v>18</v>
      </c>
      <c r="F11" s="8">
        <f t="shared" si="2"/>
        <v>6</v>
      </c>
      <c r="G11" s="9">
        <f t="shared" si="7"/>
        <v>58</v>
      </c>
      <c r="H11" s="10">
        <f t="shared" si="8"/>
        <v>0</v>
      </c>
      <c r="I11" s="11">
        <v>55</v>
      </c>
      <c r="J11" s="12">
        <v>270</v>
      </c>
      <c r="K11" s="13">
        <f t="shared" si="0"/>
        <v>294.54545454545456</v>
      </c>
      <c r="L11" t="s">
        <v>22</v>
      </c>
      <c r="M11" s="14">
        <f t="shared" si="1"/>
        <v>44883.494444444448</v>
      </c>
      <c r="N11" s="15">
        <f t="shared" si="9"/>
        <v>44883.494444444448</v>
      </c>
      <c r="O11" s="16">
        <v>3</v>
      </c>
      <c r="P11" s="17">
        <v>1.7361111111111112E-2</v>
      </c>
      <c r="Q11" s="20">
        <f>TIME(0,K11,0)+(P11*O11)</f>
        <v>0.25625000000000003</v>
      </c>
      <c r="R11" s="18">
        <f t="shared" si="3"/>
        <v>44883.546527777784</v>
      </c>
      <c r="S11" s="38">
        <v>44885.379861111112</v>
      </c>
      <c r="T11" s="19">
        <v>0.91666666666666663</v>
      </c>
      <c r="U11" s="20">
        <v>0.375</v>
      </c>
      <c r="V11" s="39"/>
    </row>
    <row r="12" spans="2:26" x14ac:dyDescent="0.25">
      <c r="B12" t="s">
        <v>22</v>
      </c>
      <c r="C12" s="21">
        <f t="shared" si="4"/>
        <v>2022</v>
      </c>
      <c r="D12" s="9">
        <f t="shared" si="5"/>
        <v>11</v>
      </c>
      <c r="E12" s="10">
        <f t="shared" si="6"/>
        <v>18</v>
      </c>
      <c r="F12" s="8">
        <f t="shared" si="2"/>
        <v>13</v>
      </c>
      <c r="G12" s="9">
        <f t="shared" si="7"/>
        <v>7</v>
      </c>
      <c r="H12" s="10">
        <f t="shared" si="8"/>
        <v>0</v>
      </c>
      <c r="I12" s="11">
        <v>55</v>
      </c>
      <c r="J12" s="12">
        <v>295</v>
      </c>
      <c r="K12" s="13">
        <f t="shared" si="0"/>
        <v>321.81818181818181</v>
      </c>
      <c r="L12" t="s">
        <v>23</v>
      </c>
      <c r="M12" s="14">
        <f t="shared" si="1"/>
        <v>44883.769444444442</v>
      </c>
      <c r="N12" s="15">
        <f t="shared" si="9"/>
        <v>44883.769444444442</v>
      </c>
      <c r="O12" s="16">
        <v>3</v>
      </c>
      <c r="P12" s="17">
        <v>1.7361111111111112E-2</v>
      </c>
      <c r="Q12" s="20">
        <f>TIME(0,K12,0)+(P12*O12)</f>
        <v>0.27499999999999997</v>
      </c>
      <c r="R12" s="18">
        <f t="shared" si="3"/>
        <v>44883.821527777778</v>
      </c>
      <c r="S12" s="38">
        <v>44885.654861111107</v>
      </c>
      <c r="T12" s="19">
        <v>0.91666666666666663</v>
      </c>
      <c r="U12" s="20">
        <v>0.375</v>
      </c>
      <c r="V12" s="39"/>
    </row>
    <row r="13" spans="2:26" x14ac:dyDescent="0.25">
      <c r="B13" t="s">
        <v>23</v>
      </c>
      <c r="C13" s="21">
        <f t="shared" si="4"/>
        <v>2022</v>
      </c>
      <c r="D13" s="9">
        <f t="shared" si="5"/>
        <v>11</v>
      </c>
      <c r="E13" s="10">
        <f t="shared" si="6"/>
        <v>18</v>
      </c>
      <c r="F13" s="8">
        <f t="shared" si="2"/>
        <v>19</v>
      </c>
      <c r="G13" s="9">
        <f t="shared" si="7"/>
        <v>43</v>
      </c>
      <c r="H13" s="10">
        <f t="shared" si="8"/>
        <v>0</v>
      </c>
      <c r="I13" s="11">
        <v>55</v>
      </c>
      <c r="J13" s="12">
        <v>370</v>
      </c>
      <c r="K13" s="13">
        <f t="shared" si="0"/>
        <v>403.63636363636363</v>
      </c>
      <c r="L13" t="s">
        <v>24</v>
      </c>
      <c r="M13" s="14">
        <f t="shared" si="1"/>
        <v>44884.101388888892</v>
      </c>
      <c r="N13" s="15">
        <f t="shared" si="9"/>
        <v>44884.101388888892</v>
      </c>
      <c r="O13" s="16">
        <v>3</v>
      </c>
      <c r="P13" s="17">
        <v>1.7361111111111112E-2</v>
      </c>
      <c r="Q13" s="20">
        <f>TIME(0,K13,0)+(P13*O13)</f>
        <v>0.33194444444444443</v>
      </c>
      <c r="R13" s="18">
        <f t="shared" si="3"/>
        <v>44884.153472222228</v>
      </c>
      <c r="S13" s="38">
        <v>44886.445138888892</v>
      </c>
      <c r="T13" s="19">
        <v>0.91666666666666663</v>
      </c>
      <c r="U13" s="20">
        <v>0.375</v>
      </c>
      <c r="V13" s="39"/>
    </row>
    <row r="14" spans="2:26" x14ac:dyDescent="0.25">
      <c r="B14" t="s">
        <v>24</v>
      </c>
      <c r="C14" s="21">
        <f t="shared" si="4"/>
        <v>2022</v>
      </c>
      <c r="D14" s="9">
        <f t="shared" si="5"/>
        <v>11</v>
      </c>
      <c r="E14" s="10">
        <f t="shared" si="6"/>
        <v>19</v>
      </c>
      <c r="F14" s="8">
        <f t="shared" si="2"/>
        <v>3</v>
      </c>
      <c r="G14" s="9">
        <f t="shared" si="7"/>
        <v>41</v>
      </c>
      <c r="H14" s="10">
        <f t="shared" si="8"/>
        <v>0</v>
      </c>
      <c r="I14" s="11">
        <v>55</v>
      </c>
      <c r="J14" s="12">
        <v>390</v>
      </c>
      <c r="K14" s="13">
        <f t="shared" si="0"/>
        <v>425.45454545454544</v>
      </c>
      <c r="L14" t="s">
        <v>25</v>
      </c>
      <c r="M14" s="14">
        <f t="shared" si="1"/>
        <v>44884.448611111111</v>
      </c>
      <c r="N14" s="15">
        <f t="shared" si="9"/>
        <v>44884.448611111111</v>
      </c>
      <c r="O14" s="16">
        <v>3</v>
      </c>
      <c r="P14" s="17">
        <v>1.7361111111111112E-2</v>
      </c>
      <c r="Q14" s="20">
        <f>TIME(0,K14,0)+(P14*O14)</f>
        <v>0.34722222222222221</v>
      </c>
      <c r="R14" s="18">
        <f t="shared" si="3"/>
        <v>44884.500694444447</v>
      </c>
      <c r="S14" s="38">
        <v>44886.792361111111</v>
      </c>
      <c r="T14" s="19">
        <v>0.91666666666666663</v>
      </c>
      <c r="U14" s="20">
        <v>0.375</v>
      </c>
      <c r="V14" s="39"/>
    </row>
    <row r="15" spans="2:26" x14ac:dyDescent="0.25">
      <c r="B15" t="s">
        <v>25</v>
      </c>
      <c r="C15" s="21">
        <f t="shared" si="4"/>
        <v>2022</v>
      </c>
      <c r="D15" s="9">
        <f t="shared" si="5"/>
        <v>11</v>
      </c>
      <c r="E15" s="10">
        <f t="shared" si="6"/>
        <v>19</v>
      </c>
      <c r="F15" s="8">
        <f t="shared" si="2"/>
        <v>12</v>
      </c>
      <c r="G15" s="9">
        <f t="shared" si="7"/>
        <v>1</v>
      </c>
      <c r="H15" s="10">
        <f t="shared" si="8"/>
        <v>0</v>
      </c>
      <c r="I15" s="11">
        <v>55</v>
      </c>
      <c r="J15" s="12">
        <v>135</v>
      </c>
      <c r="K15" s="13">
        <f t="shared" si="0"/>
        <v>147.27272727272728</v>
      </c>
      <c r="L15" t="s">
        <v>26</v>
      </c>
      <c r="M15" s="14">
        <f t="shared" si="1"/>
        <v>44884.602777777778</v>
      </c>
      <c r="N15" s="15">
        <f t="shared" si="9"/>
        <v>44884.602777777778</v>
      </c>
      <c r="O15" s="16">
        <v>3</v>
      </c>
      <c r="P15" s="17">
        <v>1.7361111111111112E-2</v>
      </c>
      <c r="Q15" s="20">
        <f>TIME(0,K15,0)+(P15*O15)</f>
        <v>0.15416666666666667</v>
      </c>
      <c r="R15" s="18">
        <f t="shared" si="3"/>
        <v>44884.654861111114</v>
      </c>
      <c r="S15" s="38">
        <v>44887.404861111114</v>
      </c>
      <c r="T15" s="19">
        <v>0.91666666666666663</v>
      </c>
      <c r="U15" s="20">
        <v>0.375</v>
      </c>
      <c r="V15" s="39"/>
    </row>
    <row r="16" spans="2:26" x14ac:dyDescent="0.25">
      <c r="B16" t="s">
        <v>26</v>
      </c>
      <c r="C16" s="21">
        <f t="shared" si="4"/>
        <v>2022</v>
      </c>
      <c r="D16" s="9">
        <f t="shared" si="5"/>
        <v>11</v>
      </c>
      <c r="E16" s="10">
        <f t="shared" si="6"/>
        <v>19</v>
      </c>
      <c r="F16" s="8">
        <f t="shared" si="2"/>
        <v>15</v>
      </c>
      <c r="G16" s="9">
        <f t="shared" si="7"/>
        <v>43</v>
      </c>
      <c r="H16" s="10">
        <f t="shared" si="8"/>
        <v>0</v>
      </c>
      <c r="I16" s="11">
        <v>55</v>
      </c>
      <c r="J16" s="12">
        <v>295</v>
      </c>
      <c r="K16" s="13">
        <f t="shared" si="0"/>
        <v>321.81818181818181</v>
      </c>
      <c r="L16" t="s">
        <v>27</v>
      </c>
      <c r="M16" s="14">
        <f t="shared" si="1"/>
        <v>44884.87777777778</v>
      </c>
      <c r="N16" s="15">
        <f t="shared" si="9"/>
        <v>44884.87777777778</v>
      </c>
      <c r="O16" s="16">
        <v>3</v>
      </c>
      <c r="P16" s="17">
        <v>1.7361111111111112E-2</v>
      </c>
      <c r="Q16" s="20">
        <f>TIME(0,K16,0)+(P16*O16)</f>
        <v>0.27499999999999997</v>
      </c>
      <c r="R16" s="18">
        <f t="shared" si="3"/>
        <v>44884.929861111115</v>
      </c>
      <c r="S16" s="38">
        <v>44887.679861111115</v>
      </c>
      <c r="T16" s="19">
        <v>0.91666666666666663</v>
      </c>
      <c r="U16" s="20">
        <v>0.375</v>
      </c>
      <c r="V16" s="39"/>
    </row>
    <row r="17" spans="2:22" ht="15.75" thickBot="1" x14ac:dyDescent="0.3">
      <c r="B17" t="s">
        <v>27</v>
      </c>
      <c r="C17" s="21">
        <f t="shared" si="4"/>
        <v>2022</v>
      </c>
      <c r="D17" s="9">
        <f t="shared" si="5"/>
        <v>11</v>
      </c>
      <c r="E17" s="10">
        <f t="shared" si="6"/>
        <v>19</v>
      </c>
      <c r="F17" s="8">
        <f t="shared" si="2"/>
        <v>22</v>
      </c>
      <c r="G17" s="9">
        <f t="shared" si="7"/>
        <v>19</v>
      </c>
      <c r="H17" s="10">
        <f t="shared" si="8"/>
        <v>0</v>
      </c>
      <c r="I17" s="22">
        <v>55</v>
      </c>
      <c r="J17" s="23">
        <v>195</v>
      </c>
      <c r="K17" s="24">
        <f t="shared" si="0"/>
        <v>212.72727272727272</v>
      </c>
      <c r="L17" t="s">
        <v>12</v>
      </c>
      <c r="M17" s="14">
        <f t="shared" si="1"/>
        <v>44885.07708333333</v>
      </c>
      <c r="N17" s="25">
        <f t="shared" si="9"/>
        <v>44885.07708333333</v>
      </c>
      <c r="O17" s="16">
        <v>0</v>
      </c>
      <c r="P17" s="17">
        <v>1.7361111111111112E-2</v>
      </c>
      <c r="Q17" s="20">
        <f>TIME(0,K17,0)+(P17*O17)</f>
        <v>0.14722222222222223</v>
      </c>
      <c r="R17" s="18">
        <f t="shared" si="3"/>
        <v>44885.07708333333</v>
      </c>
      <c r="S17" s="38">
        <v>44887.82708333333</v>
      </c>
      <c r="T17" s="19">
        <v>0.91666666666666663</v>
      </c>
      <c r="U17" s="20">
        <v>0.375</v>
      </c>
      <c r="V17" s="39"/>
    </row>
    <row r="18" spans="2:22" ht="15.75" thickBot="1" x14ac:dyDescent="0.3">
      <c r="B18" t="s">
        <v>12</v>
      </c>
      <c r="C18" s="26">
        <f t="shared" si="4"/>
        <v>2022</v>
      </c>
      <c r="D18" s="27">
        <f t="shared" si="5"/>
        <v>11</v>
      </c>
      <c r="E18" s="28">
        <f t="shared" si="6"/>
        <v>20</v>
      </c>
      <c r="F18" s="29">
        <f t="shared" si="2"/>
        <v>1</v>
      </c>
      <c r="G18" s="27">
        <f t="shared" si="7"/>
        <v>51</v>
      </c>
      <c r="H18" s="28">
        <f t="shared" si="8"/>
        <v>0</v>
      </c>
      <c r="I18" s="16"/>
      <c r="K18" s="16"/>
      <c r="M18" s="14">
        <f t="shared" si="1"/>
        <v>0</v>
      </c>
      <c r="N18" s="15"/>
      <c r="O18" s="16"/>
      <c r="R18" s="20"/>
      <c r="S18" s="20"/>
      <c r="T18" s="20"/>
      <c r="U18" s="20"/>
    </row>
    <row r="19" spans="2:22" x14ac:dyDescent="0.25">
      <c r="B19" t="s">
        <v>28</v>
      </c>
      <c r="F19" s="30"/>
      <c r="G19" s="30"/>
      <c r="H19" s="30"/>
      <c r="I19" s="30"/>
      <c r="K19" s="30"/>
    </row>
    <row r="23" spans="2:22" x14ac:dyDescent="0.25">
      <c r="F23" s="1"/>
      <c r="G23" s="1"/>
      <c r="H23" s="1"/>
      <c r="V23"/>
    </row>
    <row r="24" spans="2:22" x14ac:dyDescent="0.25">
      <c r="F24" s="2"/>
      <c r="G24" s="2"/>
      <c r="H24" s="2"/>
      <c r="I24" s="31"/>
      <c r="T24" s="20"/>
      <c r="V24" s="31"/>
    </row>
    <row r="25" spans="2:22" x14ac:dyDescent="0.25">
      <c r="F25" s="2"/>
      <c r="G25" s="2"/>
      <c r="H25" s="2"/>
      <c r="I25" s="31"/>
      <c r="V25" s="31"/>
    </row>
    <row r="26" spans="2:22" x14ac:dyDescent="0.25">
      <c r="F26" s="2"/>
      <c r="G26" s="2"/>
      <c r="H26" s="2"/>
      <c r="I26" s="31"/>
      <c r="V26" s="31"/>
    </row>
    <row r="27" spans="2:22" x14ac:dyDescent="0.25">
      <c r="F27" s="1"/>
      <c r="G27" s="1"/>
      <c r="H27" s="1"/>
      <c r="K27" s="32"/>
      <c r="V27"/>
    </row>
    <row r="28" spans="2:22" x14ac:dyDescent="0.25">
      <c r="C28" s="16"/>
      <c r="D28" s="16"/>
      <c r="E28" s="16"/>
      <c r="F28" s="2"/>
      <c r="G28" s="2"/>
      <c r="H28" s="2"/>
      <c r="I28" s="16"/>
      <c r="K28" s="16"/>
      <c r="N28" s="15"/>
      <c r="O28" s="33"/>
      <c r="P28" s="33"/>
    </row>
  </sheetData>
  <mergeCells count="2">
    <mergeCell ref="C2:E2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Липецк+ЮГ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РомашовС</dc:creator>
  <cp:lastModifiedBy>РомашовС</cp:lastModifiedBy>
  <dcterms:created xsi:type="dcterms:W3CDTF">2022-11-17T07:17:12Z</dcterms:created>
  <dcterms:modified xsi:type="dcterms:W3CDTF">2022-11-17T11:57:09Z</dcterms:modified>
</cp:coreProperties>
</file>