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8800" windowHeight="11775" activeTab="1"/>
  </bookViews>
  <sheets>
    <sheet name="Данные" sheetId="1" r:id="rId1"/>
    <sheet name="Все операции из точки" sheetId="2" r:id="rId2"/>
    <sheet name="сводная2018г" sheetId="3" r:id="rId3"/>
  </sheets>
  <externalReferences>
    <externalReference r:id="rId7"/>
  </externalReferences>
  <definedNames>
    <definedName name="_xlfn.IFERROR" hidden="1">#NAME?</definedName>
    <definedName name="Z_69ED7CFD_2F90_462D_906C_CD32E6232099_.wvu.FilterData" localSheetId="1" hidden="1">'Все операции из точки'!$A$1:$F$5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<sst xmlns="http://schemas.openxmlformats.org/spreadsheetml/2006/main" count="203" uniqueCount="34">
  <si>
    <t>Год</t>
  </si>
  <si>
    <t>Месяц (цифрой)</t>
  </si>
  <si>
    <t>Дата</t>
  </si>
  <si>
    <t>Сумма</t>
  </si>
  <si>
    <t>Кошелек</t>
  </si>
  <si>
    <t>Направление</t>
  </si>
  <si>
    <t>Контрагент</t>
  </si>
  <si>
    <t>Статья</t>
  </si>
  <si>
    <t>Приход или расход?</t>
  </si>
  <si>
    <t>Точка</t>
  </si>
  <si>
    <t>Розница</t>
  </si>
  <si>
    <t>ООО Ромашка</t>
  </si>
  <si>
    <t>Логистика</t>
  </si>
  <si>
    <t>Оптовое</t>
  </si>
  <si>
    <t>ИП Солнышко</t>
  </si>
  <si>
    <t>Расход — Перевод между счетами</t>
  </si>
  <si>
    <t>Альфа</t>
  </si>
  <si>
    <t>ОАО Вжух</t>
  </si>
  <si>
    <t>Доход — Перевод между счетами</t>
  </si>
  <si>
    <t>Общее</t>
  </si>
  <si>
    <t>ООО Звезда</t>
  </si>
  <si>
    <t>Поступления от клиента</t>
  </si>
  <si>
    <t>Фулфилмент</t>
  </si>
  <si>
    <t>Нал</t>
  </si>
  <si>
    <t>Прочие поступления</t>
  </si>
  <si>
    <t>Таможня</t>
  </si>
  <si>
    <t xml:space="preserve">Котрагент </t>
  </si>
  <si>
    <t>Поступления по контрагенту</t>
  </si>
  <si>
    <t xml:space="preserve">Списания </t>
  </si>
  <si>
    <t>Баланс</t>
  </si>
  <si>
    <t>Кол-во операций</t>
  </si>
  <si>
    <t>Общий итог</t>
  </si>
  <si>
    <t>Итог</t>
  </si>
  <si>
    <t>Сумма по полю Сумма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</si>
</sst>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1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B7E1C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33" borderId="0" xfId="0" applyFont="1" applyFill="1" applyAlignment="1">
      <alignment wrapText="1"/>
    </xf>
    <xf numFmtId="0" fontId="39" fillId="34" borderId="0" xfId="0" applyFont="1" applyFill="1" applyAlignment="1">
      <alignment wrapText="1"/>
    </xf>
    <xf numFmtId="4" fontId="39" fillId="34" borderId="0" xfId="0" applyNumberFormat="1" applyFont="1" applyFill="1" applyAlignment="1">
      <alignment wrapText="1"/>
    </xf>
    <xf numFmtId="0" fontId="40" fillId="0" borderId="0" xfId="0" applyFont="1" applyAlignment="1">
      <alignment vertical="top"/>
    </xf>
    <xf numFmtId="164" fontId="40" fillId="35" borderId="0" xfId="0" applyNumberFormat="1" applyFont="1" applyFill="1" applyAlignment="1">
      <alignment vertical="top" wrapText="1"/>
    </xf>
    <xf numFmtId="4" fontId="40" fillId="36" borderId="0" xfId="0" applyNumberFormat="1" applyFont="1" applyFill="1" applyAlignment="1">
      <alignment vertical="top" wrapText="1"/>
    </xf>
    <xf numFmtId="0" fontId="40" fillId="35" borderId="0" xfId="0" applyFont="1" applyFill="1" applyAlignment="1">
      <alignment vertical="top" wrapText="1"/>
    </xf>
    <xf numFmtId="4" fontId="40" fillId="37" borderId="0" xfId="0" applyNumberFormat="1" applyFont="1" applyFill="1" applyAlignment="1">
      <alignment vertical="top" wrapText="1"/>
    </xf>
    <xf numFmtId="0" fontId="4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:%20&#1089;&#1090;&#1072;&#1090;&#110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статьи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38" sheet="Данные"/>
  </cacheSource>
  <cacheFields count="9">
    <cacheField name="Год">
      <sharedItems containsMixedTypes="1" containsNumber="1" containsInteger="1"/>
    </cacheField>
    <cacheField name="Месяц (цифрой)">
      <sharedItems containsMixedTypes="1" containsNumber="1" containsInteger="1"/>
    </cacheField>
    <cacheField name="Дата">
      <sharedItems containsDate="1" containsString="0" containsBlank="1" containsMixedTypes="0" count="11">
        <d v="2018-01-01T00:00:00.000"/>
        <d v="2018-10-02T00:00:00.000"/>
        <d v="2018-05-04T00:00:00.000"/>
        <d v="2018-02-05T00:00:00.000"/>
        <d v="2018-05-07T00:00:00.000"/>
        <d v="2018-08-08T00:00:00.000"/>
        <d v="2019-01-01T00:00:00.000"/>
        <d v="2019-10-02T00:00:00.000"/>
        <d v="2019-05-04T00:00:00.000"/>
        <d v="2019-02-05T00:00:00.000"/>
        <m/>
      </sharedItems>
    </cacheField>
    <cacheField name="Сумма">
      <sharedItems containsMixedTypes="1" containsNumber="1"/>
    </cacheField>
    <cacheField name="Кошелек">
      <sharedItems containsBlank="1" containsMixedTypes="0" count="4">
        <s v="Точка"/>
        <s v="Альфа"/>
        <s v="Нал"/>
        <m/>
      </sharedItems>
    </cacheField>
    <cacheField name="Направление">
      <sharedItems containsBlank="1" containsMixedTypes="0" count="4">
        <s v="Розница"/>
        <s v="Оптовое"/>
        <s v="Общее"/>
        <m/>
      </sharedItems>
    </cacheField>
    <cacheField name="Контрагент">
      <sharedItems containsBlank="1" containsMixedTypes="0" count="5">
        <s v="ООО Ромашка"/>
        <s v="ИП Солнышко"/>
        <s v="ОАО Вжух"/>
        <s v="ООО Звезда"/>
        <m/>
      </sharedItems>
    </cacheField>
    <cacheField name="Статья">
      <sharedItems containsBlank="1" containsMixedTypes="0" count="8">
        <s v="Логистика"/>
        <s v="Расход — Перевод между счетами"/>
        <s v="Доход — Перевод между счетами"/>
        <s v="Поступления от клиента"/>
        <s v="Фулфилмент"/>
        <s v="Прочие поступления"/>
        <s v="Таможня"/>
        <m/>
      </sharedItems>
    </cacheField>
    <cacheField name="Приход или расход?">
      <sharedItems containsMixedTypes="0" count="3">
        <s v="Расход"/>
        <s v="Приход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7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mergeItem="1" updatedVersion="2" indent="0" showMemberPropertyTips="1">
  <location ref="A5:E19" firstHeaderRow="2" firstDataRow="2" firstDataCol="4" rowPageCount="1" colPageCount="1"/>
  <pivotFields count="9">
    <pivotField compact="0" outline="0" showAll="0" defaultSubtotal="0"/>
    <pivotField compact="0" outline="0" showAll="0" defaultSubtotal="0"/>
    <pivotField axis="axisRow" compact="0" outline="0" showAll="0" defaultSubtotal="0">
      <items count="11">
        <item x="0"/>
        <item x="3"/>
        <item x="2"/>
        <item x="4"/>
        <item x="5"/>
        <item x="1"/>
        <item x="6"/>
        <item x="9"/>
        <item x="8"/>
        <item x="7"/>
        <item x="10"/>
      </items>
    </pivotField>
    <pivotField dataField="1" compact="0" outline="0" showAll="0"/>
    <pivotField axis="axisPage" compact="0" outline="0" showAll="0" defaultSubtotal="0">
      <items count="4">
        <item h="1" x="1"/>
        <item h="1" x="2"/>
        <item x="0"/>
        <item h="1" x="3"/>
      </items>
    </pivotField>
    <pivotField axis="axisRow" compact="0" outline="0" showAll="0" defaultSubtotal="0">
      <items count="4">
        <item x="2"/>
        <item x="1"/>
        <item x="0"/>
        <item x="3"/>
      </items>
    </pivotField>
    <pivotField axis="axisRow" compact="0" outline="0" showAll="0" defaultSubtotal="0">
      <items count="5">
        <item x="1"/>
        <item x="2"/>
        <item x="3"/>
        <item x="0"/>
        <item x="4"/>
      </items>
    </pivotField>
    <pivotField axis="axisRow" compact="0" outline="0" showAll="0" defaultSubtotal="0">
      <items count="8">
        <item x="2"/>
        <item x="0"/>
        <item x="3"/>
        <item x="5"/>
        <item x="1"/>
        <item x="6"/>
        <item x="4"/>
        <item x="7"/>
      </items>
    </pivotField>
    <pivotField compact="0" outline="0" showAll="0" defaultSubtotal="0"/>
  </pivotFields>
  <rowFields count="4">
    <field x="2"/>
    <field x="5"/>
    <field x="6"/>
    <field x="7"/>
  </rowFields>
  <rowItems count="13">
    <i>
      <x/>
      <x v="1"/>
      <x/>
      <x v="4"/>
    </i>
    <i r="1">
      <x v="2"/>
      <x v="3"/>
      <x v="1"/>
    </i>
    <i>
      <x v="1"/>
      <x/>
      <x v="1"/>
      <x v="4"/>
    </i>
    <i>
      <x v="3"/>
      <x v="1"/>
      <x v="1"/>
      <x v="2"/>
    </i>
    <i r="1">
      <x v="2"/>
      <x v="1"/>
      <x v="2"/>
    </i>
    <i>
      <x v="5"/>
      <x v="1"/>
      <x v="1"/>
      <x v="6"/>
    </i>
    <i>
      <x v="6"/>
      <x v="1"/>
      <x/>
      <x v="4"/>
    </i>
    <i r="2">
      <x v="1"/>
      <x v="2"/>
    </i>
    <i r="1">
      <x v="2"/>
      <x v="1"/>
      <x v="2"/>
    </i>
    <i r="2">
      <x v="3"/>
      <x v="1"/>
    </i>
    <i>
      <x v="8"/>
      <x/>
      <x v="1"/>
      <x v="4"/>
    </i>
    <i>
      <x v="9"/>
      <x v="1"/>
      <x v="1"/>
      <x v="6"/>
    </i>
    <i t="grand">
      <x/>
    </i>
  </rowItems>
  <colItems count="1">
    <i/>
  </colItems>
  <pageFields count="1">
    <pageField fld="4" hier="0"/>
  </pageFields>
  <dataFields count="1">
    <dataField name="Сумма по полю Сумма" fld="3" baseField="4" baseItem="2" numFmtId="4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I38"/>
  <sheetViews>
    <sheetView zoomScalePageLayoutView="0" workbookViewId="0" topLeftCell="A1">
      <selection activeCell="E16" sqref="E16"/>
    </sheetView>
  </sheetViews>
  <sheetFormatPr defaultColWidth="12.57421875" defaultRowHeight="15.75" customHeight="1"/>
  <sheetData>
    <row r="1" spans="1:9" ht="15.7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ht="15.75">
      <c r="A2" s="4">
        <f aca="true" t="shared" si="0" ref="A2:A36">YEAR(C2)</f>
        <v>2018</v>
      </c>
      <c r="B2" s="4">
        <f aca="true" t="shared" si="1" ref="B2:B36">MONTH(C2)</f>
        <v>1</v>
      </c>
      <c r="C2" s="5">
        <v>43101</v>
      </c>
      <c r="D2" s="6">
        <v>-20000</v>
      </c>
      <c r="E2" s="7" t="s">
        <v>9</v>
      </c>
      <c r="F2" s="7" t="s">
        <v>10</v>
      </c>
      <c r="G2" s="7" t="s">
        <v>11</v>
      </c>
      <c r="H2" s="7" t="s">
        <v>12</v>
      </c>
      <c r="I2" s="4" t="str">
        <f aca="true" t="shared" si="2" ref="I2:I36">IF(D2&gt;0,"Приход",IF(D2&lt;0,"Расход",""))</f>
        <v>Расход</v>
      </c>
    </row>
    <row r="3" spans="1:9" ht="15.75">
      <c r="A3" s="4">
        <f t="shared" si="0"/>
        <v>2018</v>
      </c>
      <c r="B3" s="4">
        <f t="shared" si="1"/>
        <v>1</v>
      </c>
      <c r="C3" s="5">
        <v>43101</v>
      </c>
      <c r="D3" s="6">
        <v>-15000</v>
      </c>
      <c r="E3" s="7" t="s">
        <v>9</v>
      </c>
      <c r="F3" s="7" t="s">
        <v>13</v>
      </c>
      <c r="G3" s="7" t="s">
        <v>14</v>
      </c>
      <c r="H3" s="7" t="s">
        <v>15</v>
      </c>
      <c r="I3" s="4" t="str">
        <f t="shared" si="2"/>
        <v>Расход</v>
      </c>
    </row>
    <row r="4" spans="1:9" ht="15.75">
      <c r="A4" s="4">
        <f t="shared" si="0"/>
        <v>2018</v>
      </c>
      <c r="B4" s="4">
        <f t="shared" si="1"/>
        <v>1</v>
      </c>
      <c r="C4" s="5">
        <v>43101</v>
      </c>
      <c r="D4" s="8">
        <f>15000</f>
        <v>15000</v>
      </c>
      <c r="E4" s="7" t="s">
        <v>16</v>
      </c>
      <c r="F4" s="7" t="s">
        <v>10</v>
      </c>
      <c r="G4" s="7" t="s">
        <v>17</v>
      </c>
      <c r="H4" s="7" t="s">
        <v>18</v>
      </c>
      <c r="I4" s="4" t="str">
        <f t="shared" si="2"/>
        <v>Приход</v>
      </c>
    </row>
    <row r="5" spans="1:9" ht="15.75">
      <c r="A5" s="4">
        <f t="shared" si="0"/>
        <v>2018</v>
      </c>
      <c r="B5" s="4">
        <f t="shared" si="1"/>
        <v>1</v>
      </c>
      <c r="C5" s="5">
        <v>43101</v>
      </c>
      <c r="D5" s="8">
        <v>20000</v>
      </c>
      <c r="E5" s="7" t="s">
        <v>16</v>
      </c>
      <c r="F5" s="7" t="s">
        <v>19</v>
      </c>
      <c r="G5" s="7" t="s">
        <v>20</v>
      </c>
      <c r="H5" s="7" t="s">
        <v>21</v>
      </c>
      <c r="I5" s="4" t="str">
        <f t="shared" si="2"/>
        <v>Приход</v>
      </c>
    </row>
    <row r="6" spans="1:9" ht="15.75">
      <c r="A6" s="4">
        <f t="shared" si="0"/>
        <v>2018</v>
      </c>
      <c r="B6" s="4">
        <f t="shared" si="1"/>
        <v>10</v>
      </c>
      <c r="C6" s="5">
        <v>43375</v>
      </c>
      <c r="D6" s="6">
        <v>-30000</v>
      </c>
      <c r="E6" s="7" t="s">
        <v>9</v>
      </c>
      <c r="F6" s="7" t="s">
        <v>13</v>
      </c>
      <c r="G6" s="7" t="s">
        <v>17</v>
      </c>
      <c r="H6" s="7" t="s">
        <v>22</v>
      </c>
      <c r="I6" s="4" t="str">
        <f t="shared" si="2"/>
        <v>Расход</v>
      </c>
    </row>
    <row r="7" spans="1:9" ht="15.75">
      <c r="A7" s="4">
        <f t="shared" si="0"/>
        <v>2018</v>
      </c>
      <c r="B7" s="4">
        <f t="shared" si="1"/>
        <v>5</v>
      </c>
      <c r="C7" s="5">
        <v>43224</v>
      </c>
      <c r="D7" s="8">
        <v>40000</v>
      </c>
      <c r="E7" s="7" t="s">
        <v>23</v>
      </c>
      <c r="F7" s="7" t="s">
        <v>10</v>
      </c>
      <c r="G7" s="7" t="s">
        <v>11</v>
      </c>
      <c r="H7" s="7" t="s">
        <v>15</v>
      </c>
      <c r="I7" s="4" t="str">
        <f t="shared" si="2"/>
        <v>Приход</v>
      </c>
    </row>
    <row r="8" spans="1:9" ht="15.75">
      <c r="A8" s="4">
        <f t="shared" si="0"/>
        <v>2018</v>
      </c>
      <c r="B8" s="4">
        <f t="shared" si="1"/>
        <v>2</v>
      </c>
      <c r="C8" s="5">
        <v>43136</v>
      </c>
      <c r="D8" s="8">
        <v>100000</v>
      </c>
      <c r="E8" s="7" t="s">
        <v>16</v>
      </c>
      <c r="F8" s="7" t="s">
        <v>19</v>
      </c>
      <c r="G8" s="7" t="s">
        <v>14</v>
      </c>
      <c r="H8" s="7" t="s">
        <v>21</v>
      </c>
      <c r="I8" s="4" t="str">
        <f t="shared" si="2"/>
        <v>Приход</v>
      </c>
    </row>
    <row r="9" spans="1:9" ht="15.75">
      <c r="A9" s="4">
        <f t="shared" si="0"/>
        <v>2018</v>
      </c>
      <c r="B9" s="4">
        <f t="shared" si="1"/>
        <v>5</v>
      </c>
      <c r="C9" s="5">
        <v>43227</v>
      </c>
      <c r="D9" s="8">
        <v>120000</v>
      </c>
      <c r="E9" s="7" t="s">
        <v>9</v>
      </c>
      <c r="F9" s="7" t="s">
        <v>13</v>
      </c>
      <c r="G9" s="7" t="s">
        <v>17</v>
      </c>
      <c r="H9" s="7" t="s">
        <v>21</v>
      </c>
      <c r="I9" s="4" t="str">
        <f t="shared" si="2"/>
        <v>Приход</v>
      </c>
    </row>
    <row r="10" spans="1:9" ht="15.75">
      <c r="A10" s="4">
        <f t="shared" si="0"/>
        <v>2018</v>
      </c>
      <c r="B10" s="4">
        <f t="shared" si="1"/>
        <v>8</v>
      </c>
      <c r="C10" s="5">
        <v>43320</v>
      </c>
      <c r="D10" s="8">
        <v>20000</v>
      </c>
      <c r="E10" s="7" t="s">
        <v>16</v>
      </c>
      <c r="F10" s="7" t="s">
        <v>13</v>
      </c>
      <c r="G10" s="7" t="s">
        <v>11</v>
      </c>
      <c r="H10" s="7" t="s">
        <v>24</v>
      </c>
      <c r="I10" s="4" t="str">
        <f t="shared" si="2"/>
        <v>Приход</v>
      </c>
    </row>
    <row r="11" spans="1:9" ht="15.75">
      <c r="A11" s="4">
        <f t="shared" si="0"/>
        <v>2018</v>
      </c>
      <c r="B11" s="4">
        <f t="shared" si="1"/>
        <v>2</v>
      </c>
      <c r="C11" s="5">
        <v>43136</v>
      </c>
      <c r="D11" s="6">
        <v>-10000</v>
      </c>
      <c r="E11" s="7" t="s">
        <v>23</v>
      </c>
      <c r="F11" s="7" t="s">
        <v>13</v>
      </c>
      <c r="G11" s="7" t="s">
        <v>14</v>
      </c>
      <c r="H11" s="7" t="s">
        <v>25</v>
      </c>
      <c r="I11" s="4" t="str">
        <f t="shared" si="2"/>
        <v>Расход</v>
      </c>
    </row>
    <row r="12" spans="1:9" ht="15.75">
      <c r="A12" s="4">
        <f t="shared" si="0"/>
        <v>2018</v>
      </c>
      <c r="B12" s="4">
        <f t="shared" si="1"/>
        <v>5</v>
      </c>
      <c r="C12" s="5">
        <v>43227</v>
      </c>
      <c r="D12" s="8">
        <v>30000</v>
      </c>
      <c r="E12" s="7" t="s">
        <v>9</v>
      </c>
      <c r="F12" s="7" t="s">
        <v>10</v>
      </c>
      <c r="G12" s="7" t="s">
        <v>17</v>
      </c>
      <c r="H12" s="7" t="s">
        <v>21</v>
      </c>
      <c r="I12" s="4" t="str">
        <f t="shared" si="2"/>
        <v>Приход</v>
      </c>
    </row>
    <row r="13" spans="1:9" ht="15.75">
      <c r="A13" s="4">
        <f t="shared" si="0"/>
        <v>2018</v>
      </c>
      <c r="B13" s="4">
        <f t="shared" si="1"/>
        <v>8</v>
      </c>
      <c r="C13" s="5">
        <v>43320</v>
      </c>
      <c r="D13" s="6">
        <v>-50000</v>
      </c>
      <c r="E13" s="7" t="s">
        <v>16</v>
      </c>
      <c r="F13" s="7" t="s">
        <v>19</v>
      </c>
      <c r="G13" s="7" t="s">
        <v>20</v>
      </c>
      <c r="H13" s="7" t="s">
        <v>25</v>
      </c>
      <c r="I13" s="4" t="str">
        <f t="shared" si="2"/>
        <v>Расход</v>
      </c>
    </row>
    <row r="14" spans="1:9" ht="15.75">
      <c r="A14" s="4">
        <f t="shared" si="0"/>
        <v>2018</v>
      </c>
      <c r="B14" s="4">
        <f t="shared" si="1"/>
        <v>2</v>
      </c>
      <c r="C14" s="5">
        <v>43136</v>
      </c>
      <c r="D14" s="6">
        <v>-20000</v>
      </c>
      <c r="E14" s="7" t="s">
        <v>9</v>
      </c>
      <c r="F14" s="7" t="s">
        <v>19</v>
      </c>
      <c r="G14" s="7" t="s">
        <v>17</v>
      </c>
      <c r="H14" s="7" t="s">
        <v>15</v>
      </c>
      <c r="I14" s="4" t="str">
        <f t="shared" si="2"/>
        <v>Расход</v>
      </c>
    </row>
    <row r="15" spans="1:9" ht="15.75">
      <c r="A15" s="4">
        <f t="shared" si="0"/>
        <v>2018</v>
      </c>
      <c r="B15" s="4">
        <f t="shared" si="1"/>
        <v>5</v>
      </c>
      <c r="C15" s="5">
        <v>43227</v>
      </c>
      <c r="D15" s="6">
        <v>-10000</v>
      </c>
      <c r="E15" s="7" t="s">
        <v>16</v>
      </c>
      <c r="F15" s="7" t="s">
        <v>13</v>
      </c>
      <c r="G15" s="7" t="s">
        <v>11</v>
      </c>
      <c r="H15" s="7" t="s">
        <v>12</v>
      </c>
      <c r="I15" s="4" t="str">
        <f t="shared" si="2"/>
        <v>Расход</v>
      </c>
    </row>
    <row r="16" spans="1:9" ht="15.75">
      <c r="A16" s="4">
        <f t="shared" si="0"/>
        <v>2018</v>
      </c>
      <c r="B16" s="4">
        <f t="shared" si="1"/>
        <v>1</v>
      </c>
      <c r="C16" s="5">
        <v>43101</v>
      </c>
      <c r="D16" s="8">
        <f>15000</f>
        <v>15000</v>
      </c>
      <c r="E16" s="7" t="s">
        <v>16</v>
      </c>
      <c r="F16" s="7" t="s">
        <v>10</v>
      </c>
      <c r="G16" s="7" t="s">
        <v>17</v>
      </c>
      <c r="H16" s="7" t="s">
        <v>18</v>
      </c>
      <c r="I16" s="4" t="str">
        <f t="shared" si="2"/>
        <v>Приход</v>
      </c>
    </row>
    <row r="17" spans="1:9" ht="15.75">
      <c r="A17" s="4">
        <f t="shared" si="0"/>
        <v>2018</v>
      </c>
      <c r="B17" s="4">
        <f t="shared" si="1"/>
        <v>1</v>
      </c>
      <c r="C17" s="5">
        <v>43101</v>
      </c>
      <c r="D17" s="6">
        <v>-16363.6363636364</v>
      </c>
      <c r="E17" s="7" t="s">
        <v>16</v>
      </c>
      <c r="F17" s="7" t="s">
        <v>19</v>
      </c>
      <c r="G17" s="7" t="s">
        <v>20</v>
      </c>
      <c r="H17" s="7" t="s">
        <v>21</v>
      </c>
      <c r="I17" s="4" t="str">
        <f t="shared" si="2"/>
        <v>Расход</v>
      </c>
    </row>
    <row r="18" spans="1:9" ht="15.75">
      <c r="A18" s="4">
        <f t="shared" si="0"/>
        <v>2018</v>
      </c>
      <c r="B18" s="4">
        <f t="shared" si="1"/>
        <v>10</v>
      </c>
      <c r="C18" s="5">
        <v>43375</v>
      </c>
      <c r="D18" s="6">
        <v>-22272.7272727273</v>
      </c>
      <c r="E18" s="7" t="s">
        <v>9</v>
      </c>
      <c r="F18" s="7" t="s">
        <v>13</v>
      </c>
      <c r="G18" s="7" t="s">
        <v>17</v>
      </c>
      <c r="H18" s="7" t="s">
        <v>22</v>
      </c>
      <c r="I18" s="4" t="str">
        <f t="shared" si="2"/>
        <v>Расход</v>
      </c>
    </row>
    <row r="19" spans="1:9" ht="15.75">
      <c r="A19" s="4">
        <f t="shared" si="0"/>
        <v>2018</v>
      </c>
      <c r="B19" s="4">
        <f t="shared" si="1"/>
        <v>5</v>
      </c>
      <c r="C19" s="5">
        <v>43224</v>
      </c>
      <c r="D19" s="6">
        <v>-28181.8181818182</v>
      </c>
      <c r="E19" s="7" t="s">
        <v>23</v>
      </c>
      <c r="F19" s="7" t="s">
        <v>10</v>
      </c>
      <c r="G19" s="7" t="s">
        <v>11</v>
      </c>
      <c r="H19" s="7" t="s">
        <v>15</v>
      </c>
      <c r="I19" s="4" t="str">
        <f t="shared" si="2"/>
        <v>Расход</v>
      </c>
    </row>
    <row r="20" spans="1:9" ht="15.75">
      <c r="A20" s="4">
        <f t="shared" si="0"/>
        <v>2018</v>
      </c>
      <c r="B20" s="4">
        <f t="shared" si="1"/>
        <v>2</v>
      </c>
      <c r="C20" s="5">
        <v>43136</v>
      </c>
      <c r="D20" s="6">
        <v>-34090.9090909091</v>
      </c>
      <c r="E20" s="7" t="s">
        <v>16</v>
      </c>
      <c r="F20" s="7" t="s">
        <v>19</v>
      </c>
      <c r="G20" s="7" t="s">
        <v>14</v>
      </c>
      <c r="H20" s="7" t="s">
        <v>21</v>
      </c>
      <c r="I20" s="4" t="str">
        <f t="shared" si="2"/>
        <v>Расход</v>
      </c>
    </row>
    <row r="21" spans="1:9" ht="15.75">
      <c r="A21" s="4">
        <f t="shared" si="0"/>
        <v>2018</v>
      </c>
      <c r="B21" s="4">
        <f t="shared" si="1"/>
        <v>5</v>
      </c>
      <c r="C21" s="5">
        <v>43227</v>
      </c>
      <c r="D21" s="6">
        <v>-40000</v>
      </c>
      <c r="E21" s="7" t="s">
        <v>9</v>
      </c>
      <c r="F21" s="7" t="s">
        <v>13</v>
      </c>
      <c r="G21" s="7" t="s">
        <v>17</v>
      </c>
      <c r="H21" s="7" t="s">
        <v>21</v>
      </c>
      <c r="I21" s="4" t="str">
        <f t="shared" si="2"/>
        <v>Расход</v>
      </c>
    </row>
    <row r="22" spans="1:9" ht="15.75">
      <c r="A22" s="4">
        <f t="shared" si="0"/>
        <v>2018</v>
      </c>
      <c r="B22" s="4">
        <f t="shared" si="1"/>
        <v>8</v>
      </c>
      <c r="C22" s="5">
        <v>43320</v>
      </c>
      <c r="D22" s="6">
        <v>-45909.090909091</v>
      </c>
      <c r="E22" s="7" t="s">
        <v>16</v>
      </c>
      <c r="F22" s="7" t="s">
        <v>13</v>
      </c>
      <c r="G22" s="7" t="s">
        <v>11</v>
      </c>
      <c r="H22" s="7" t="s">
        <v>24</v>
      </c>
      <c r="I22" s="4" t="str">
        <f t="shared" si="2"/>
        <v>Расход</v>
      </c>
    </row>
    <row r="23" spans="1:9" ht="15.75">
      <c r="A23" s="4">
        <f t="shared" si="0"/>
        <v>2018</v>
      </c>
      <c r="B23" s="4">
        <f t="shared" si="1"/>
        <v>2</v>
      </c>
      <c r="C23" s="5">
        <v>43136</v>
      </c>
      <c r="D23" s="6">
        <v>-51818.1818181819</v>
      </c>
      <c r="E23" s="7" t="s">
        <v>23</v>
      </c>
      <c r="F23" s="7" t="s">
        <v>13</v>
      </c>
      <c r="G23" s="7" t="s">
        <v>14</v>
      </c>
      <c r="H23" s="7" t="s">
        <v>25</v>
      </c>
      <c r="I23" s="4" t="str">
        <f t="shared" si="2"/>
        <v>Расход</v>
      </c>
    </row>
    <row r="24" spans="1:9" ht="15.75">
      <c r="A24" s="4">
        <f t="shared" si="0"/>
        <v>2019</v>
      </c>
      <c r="B24" s="4">
        <f t="shared" si="1"/>
        <v>1</v>
      </c>
      <c r="C24" s="5">
        <v>43466</v>
      </c>
      <c r="D24" s="6">
        <v>-10000</v>
      </c>
      <c r="E24" s="7" t="s">
        <v>9</v>
      </c>
      <c r="F24" s="7" t="s">
        <v>10</v>
      </c>
      <c r="G24" s="7" t="s">
        <v>11</v>
      </c>
      <c r="H24" s="7" t="s">
        <v>12</v>
      </c>
      <c r="I24" s="4" t="str">
        <f t="shared" si="2"/>
        <v>Расход</v>
      </c>
    </row>
    <row r="25" spans="1:9" ht="15.75">
      <c r="A25" s="4">
        <f t="shared" si="0"/>
        <v>2019</v>
      </c>
      <c r="B25" s="4">
        <f t="shared" si="1"/>
        <v>1</v>
      </c>
      <c r="C25" s="5">
        <v>43466</v>
      </c>
      <c r="D25" s="6">
        <v>-5000</v>
      </c>
      <c r="E25" s="7" t="s">
        <v>9</v>
      </c>
      <c r="F25" s="7" t="s">
        <v>13</v>
      </c>
      <c r="G25" s="7" t="s">
        <v>14</v>
      </c>
      <c r="H25" s="7" t="s">
        <v>15</v>
      </c>
      <c r="I25" s="4" t="str">
        <f t="shared" si="2"/>
        <v>Расход</v>
      </c>
    </row>
    <row r="26" spans="1:9" ht="15.75">
      <c r="A26" s="4">
        <f t="shared" si="0"/>
        <v>2019</v>
      </c>
      <c r="B26" s="4">
        <f t="shared" si="1"/>
        <v>1</v>
      </c>
      <c r="C26" s="5">
        <v>43466</v>
      </c>
      <c r="D26" s="8">
        <f>15000</f>
        <v>15000</v>
      </c>
      <c r="E26" s="7" t="s">
        <v>16</v>
      </c>
      <c r="F26" s="7" t="s">
        <v>10</v>
      </c>
      <c r="G26" s="7" t="s">
        <v>17</v>
      </c>
      <c r="H26" s="7" t="s">
        <v>18</v>
      </c>
      <c r="I26" s="4" t="str">
        <f t="shared" si="2"/>
        <v>Приход</v>
      </c>
    </row>
    <row r="27" spans="1:9" ht="15.75">
      <c r="A27" s="4">
        <f t="shared" si="0"/>
        <v>2019</v>
      </c>
      <c r="B27" s="4">
        <f t="shared" si="1"/>
        <v>1</v>
      </c>
      <c r="C27" s="5">
        <v>43466</v>
      </c>
      <c r="D27" s="6">
        <v>-16363.6363636364</v>
      </c>
      <c r="E27" s="7" t="s">
        <v>16</v>
      </c>
      <c r="F27" s="7" t="s">
        <v>19</v>
      </c>
      <c r="G27" s="7" t="s">
        <v>20</v>
      </c>
      <c r="H27" s="7" t="s">
        <v>21</v>
      </c>
      <c r="I27" s="4" t="str">
        <f t="shared" si="2"/>
        <v>Расход</v>
      </c>
    </row>
    <row r="28" spans="1:9" ht="15.75">
      <c r="A28" s="4">
        <f t="shared" si="0"/>
        <v>2019</v>
      </c>
      <c r="B28" s="4">
        <f t="shared" si="1"/>
        <v>10</v>
      </c>
      <c r="C28" s="5">
        <v>43740</v>
      </c>
      <c r="D28" s="6">
        <v>-22272.7272727273</v>
      </c>
      <c r="E28" s="7" t="s">
        <v>9</v>
      </c>
      <c r="F28" s="7" t="s">
        <v>13</v>
      </c>
      <c r="G28" s="7" t="s">
        <v>17</v>
      </c>
      <c r="H28" s="7" t="s">
        <v>22</v>
      </c>
      <c r="I28" s="4" t="str">
        <f t="shared" si="2"/>
        <v>Расход</v>
      </c>
    </row>
    <row r="29" spans="1:9" ht="15.75">
      <c r="A29" s="4">
        <f t="shared" si="0"/>
        <v>2019</v>
      </c>
      <c r="B29" s="4">
        <f t="shared" si="1"/>
        <v>5</v>
      </c>
      <c r="C29" s="5">
        <v>43589</v>
      </c>
      <c r="D29" s="6">
        <v>-28181.8181818182</v>
      </c>
      <c r="E29" s="7" t="s">
        <v>23</v>
      </c>
      <c r="F29" s="7" t="s">
        <v>10</v>
      </c>
      <c r="G29" s="7" t="s">
        <v>11</v>
      </c>
      <c r="H29" s="7" t="s">
        <v>15</v>
      </c>
      <c r="I29" s="4" t="str">
        <f t="shared" si="2"/>
        <v>Расход</v>
      </c>
    </row>
    <row r="30" spans="1:9" ht="15.75">
      <c r="A30" s="4">
        <f t="shared" si="0"/>
        <v>2019</v>
      </c>
      <c r="B30" s="4">
        <f t="shared" si="1"/>
        <v>2</v>
      </c>
      <c r="C30" s="5">
        <v>43501</v>
      </c>
      <c r="D30" s="6">
        <v>-34090.9090909091</v>
      </c>
      <c r="E30" s="7" t="s">
        <v>16</v>
      </c>
      <c r="F30" s="7" t="s">
        <v>19</v>
      </c>
      <c r="G30" s="7" t="s">
        <v>14</v>
      </c>
      <c r="H30" s="7" t="s">
        <v>21</v>
      </c>
      <c r="I30" s="4" t="str">
        <f t="shared" si="2"/>
        <v>Расход</v>
      </c>
    </row>
    <row r="31" spans="1:9" ht="15.75">
      <c r="A31" s="4">
        <f t="shared" si="0"/>
        <v>2019</v>
      </c>
      <c r="B31" s="4">
        <f t="shared" si="1"/>
        <v>1</v>
      </c>
      <c r="C31" s="5">
        <v>43466</v>
      </c>
      <c r="D31" s="6">
        <v>-40000</v>
      </c>
      <c r="E31" s="7" t="s">
        <v>9</v>
      </c>
      <c r="F31" s="7" t="s">
        <v>13</v>
      </c>
      <c r="G31" s="7" t="s">
        <v>17</v>
      </c>
      <c r="H31" s="7" t="s">
        <v>21</v>
      </c>
      <c r="I31" s="4" t="str">
        <f t="shared" si="2"/>
        <v>Расход</v>
      </c>
    </row>
    <row r="32" spans="1:9" ht="15.75">
      <c r="A32" s="4">
        <f t="shared" si="0"/>
        <v>2019</v>
      </c>
      <c r="B32" s="4">
        <f t="shared" si="1"/>
        <v>1</v>
      </c>
      <c r="C32" s="5">
        <v>43466</v>
      </c>
      <c r="D32" s="6">
        <v>-45909.090909091</v>
      </c>
      <c r="E32" s="7" t="s">
        <v>16</v>
      </c>
      <c r="F32" s="7" t="s">
        <v>13</v>
      </c>
      <c r="G32" s="7" t="s">
        <v>11</v>
      </c>
      <c r="H32" s="7" t="s">
        <v>24</v>
      </c>
      <c r="I32" s="4" t="str">
        <f t="shared" si="2"/>
        <v>Расход</v>
      </c>
    </row>
    <row r="33" spans="1:9" ht="15.75">
      <c r="A33" s="4">
        <f t="shared" si="0"/>
        <v>2019</v>
      </c>
      <c r="B33" s="4">
        <f t="shared" si="1"/>
        <v>1</v>
      </c>
      <c r="C33" s="5">
        <v>43466</v>
      </c>
      <c r="D33" s="6">
        <v>-51818.1818181819</v>
      </c>
      <c r="E33" s="7" t="s">
        <v>23</v>
      </c>
      <c r="F33" s="7" t="s">
        <v>13</v>
      </c>
      <c r="G33" s="7" t="s">
        <v>14</v>
      </c>
      <c r="H33" s="7" t="s">
        <v>25</v>
      </c>
      <c r="I33" s="4" t="str">
        <f t="shared" si="2"/>
        <v>Расход</v>
      </c>
    </row>
    <row r="34" spans="1:9" ht="15.75">
      <c r="A34" s="4">
        <f t="shared" si="0"/>
        <v>2019</v>
      </c>
      <c r="B34" s="4">
        <f t="shared" si="1"/>
        <v>1</v>
      </c>
      <c r="C34" s="5">
        <v>43466</v>
      </c>
      <c r="D34" s="6">
        <v>-57727.2727272728</v>
      </c>
      <c r="E34" s="7" t="s">
        <v>9</v>
      </c>
      <c r="F34" s="7" t="s">
        <v>10</v>
      </c>
      <c r="G34" s="7" t="s">
        <v>17</v>
      </c>
      <c r="H34" s="7" t="s">
        <v>21</v>
      </c>
      <c r="I34" s="4" t="str">
        <f t="shared" si="2"/>
        <v>Расход</v>
      </c>
    </row>
    <row r="35" spans="1:9" ht="15.75">
      <c r="A35" s="4">
        <f t="shared" si="0"/>
        <v>2019</v>
      </c>
      <c r="B35" s="4">
        <f t="shared" si="1"/>
        <v>10</v>
      </c>
      <c r="C35" s="5">
        <v>43740</v>
      </c>
      <c r="D35" s="6">
        <v>-63636.3636363637</v>
      </c>
      <c r="E35" s="7" t="s">
        <v>16</v>
      </c>
      <c r="F35" s="7" t="s">
        <v>19</v>
      </c>
      <c r="G35" s="7" t="s">
        <v>20</v>
      </c>
      <c r="H35" s="7" t="s">
        <v>25</v>
      </c>
      <c r="I35" s="4" t="str">
        <f t="shared" si="2"/>
        <v>Расход</v>
      </c>
    </row>
    <row r="36" spans="1:9" ht="15.75">
      <c r="A36" s="4">
        <f t="shared" si="0"/>
        <v>2019</v>
      </c>
      <c r="B36" s="4">
        <f t="shared" si="1"/>
        <v>5</v>
      </c>
      <c r="C36" s="5">
        <v>43589</v>
      </c>
      <c r="D36" s="6">
        <v>-69545.4545454546</v>
      </c>
      <c r="E36" s="7" t="s">
        <v>9</v>
      </c>
      <c r="F36" s="7" t="s">
        <v>19</v>
      </c>
      <c r="G36" s="7" t="s">
        <v>17</v>
      </c>
      <c r="H36" s="7" t="s">
        <v>15</v>
      </c>
      <c r="I36" s="4" t="str">
        <f t="shared" si="2"/>
        <v>Расход</v>
      </c>
    </row>
    <row r="37" spans="1:9" ht="15.75">
      <c r="A37" s="4"/>
      <c r="I37" s="4">
        <f>_xlfn.IFERROR(VLOOKUP(H37,'[1] статьи'!$A$2:$D$210,3,FALSE),"")</f>
      </c>
    </row>
    <row r="38" spans="1:9" ht="15.75">
      <c r="A38" s="4">
        <f>IF(C38&lt;&gt;"",YEAR(C38),"")</f>
      </c>
      <c r="I38" s="4">
        <f>_xlfn.IFERROR(VLOOKUP(H38,'[1] статьи'!$A$2:$D$210,3,FALSE),"")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A1:F19"/>
  <sheetViews>
    <sheetView tabSelected="1" zoomScalePageLayoutView="0" workbookViewId="0" topLeftCell="A1">
      <selection activeCell="E19" sqref="E19"/>
    </sheetView>
  </sheetViews>
  <sheetFormatPr defaultColWidth="12.57421875" defaultRowHeight="15.75" customHeight="1"/>
  <cols>
    <col min="1" max="1" width="22.421875" style="0" customWidth="1"/>
    <col min="2" max="2" width="14.00390625" style="0" customWidth="1"/>
    <col min="3" max="4" width="32.421875" style="0" customWidth="1"/>
    <col min="5" max="6" width="10.7109375" style="0" customWidth="1"/>
  </cols>
  <sheetData>
    <row r="1" spans="1:6" ht="15.75">
      <c r="A1" s="2" t="s">
        <v>2</v>
      </c>
      <c r="B1" s="3" t="s">
        <v>3</v>
      </c>
      <c r="C1" s="2" t="s">
        <v>4</v>
      </c>
      <c r="D1" s="2" t="s">
        <v>5</v>
      </c>
      <c r="E1" s="2" t="s">
        <v>6</v>
      </c>
      <c r="F1" s="2" t="s">
        <v>7</v>
      </c>
    </row>
    <row r="3" spans="1:2" ht="15.75">
      <c r="A3" s="10" t="s">
        <v>4</v>
      </c>
      <c r="B3" t="s">
        <v>9</v>
      </c>
    </row>
    <row r="5" spans="1:5" ht="15.75">
      <c r="A5" s="12" t="s">
        <v>33</v>
      </c>
      <c r="B5" s="13"/>
      <c r="C5" s="13"/>
      <c r="D5" s="13"/>
      <c r="E5" s="13"/>
    </row>
    <row r="6" spans="1:5" ht="15.75" customHeight="1">
      <c r="A6" s="12" t="s">
        <v>2</v>
      </c>
      <c r="B6" s="12" t="s">
        <v>5</v>
      </c>
      <c r="C6" s="12" t="s">
        <v>6</v>
      </c>
      <c r="D6" s="12" t="s">
        <v>7</v>
      </c>
      <c r="E6" s="13" t="s">
        <v>32</v>
      </c>
    </row>
    <row r="7" spans="1:5" ht="15.75" customHeight="1">
      <c r="A7" s="17">
        <v>43101</v>
      </c>
      <c r="B7" s="16" t="s">
        <v>13</v>
      </c>
      <c r="C7" s="16" t="s">
        <v>14</v>
      </c>
      <c r="D7" s="16" t="s">
        <v>15</v>
      </c>
      <c r="E7" s="11">
        <v>-15000</v>
      </c>
    </row>
    <row r="8" spans="1:5" ht="15.75" customHeight="1">
      <c r="A8" s="14"/>
      <c r="B8" s="16" t="s">
        <v>10</v>
      </c>
      <c r="C8" s="16" t="s">
        <v>11</v>
      </c>
      <c r="D8" s="16" t="s">
        <v>12</v>
      </c>
      <c r="E8" s="11">
        <v>-20000</v>
      </c>
    </row>
    <row r="9" spans="1:5" ht="15.75" customHeight="1">
      <c r="A9" s="18">
        <v>43136</v>
      </c>
      <c r="B9" s="16" t="s">
        <v>19</v>
      </c>
      <c r="C9" s="15" t="s">
        <v>17</v>
      </c>
      <c r="D9" s="16" t="s">
        <v>15</v>
      </c>
      <c r="E9" s="11">
        <v>-20000</v>
      </c>
    </row>
    <row r="10" spans="1:5" ht="15.75" customHeight="1">
      <c r="A10" s="17">
        <v>43227</v>
      </c>
      <c r="B10" s="16" t="s">
        <v>13</v>
      </c>
      <c r="C10" s="14" t="s">
        <v>17</v>
      </c>
      <c r="D10" s="16" t="s">
        <v>21</v>
      </c>
      <c r="E10" s="11">
        <v>80000</v>
      </c>
    </row>
    <row r="11" spans="1:5" ht="15.75" customHeight="1">
      <c r="A11" s="14"/>
      <c r="B11" s="16" t="s">
        <v>10</v>
      </c>
      <c r="C11" s="14" t="s">
        <v>17</v>
      </c>
      <c r="D11" s="16" t="s">
        <v>21</v>
      </c>
      <c r="E11" s="11">
        <v>30000</v>
      </c>
    </row>
    <row r="12" spans="1:5" ht="15.75" customHeight="1">
      <c r="A12" s="18">
        <v>43375</v>
      </c>
      <c r="B12" s="15" t="s">
        <v>13</v>
      </c>
      <c r="C12" s="14" t="s">
        <v>17</v>
      </c>
      <c r="D12" s="16" t="s">
        <v>22</v>
      </c>
      <c r="E12" s="11">
        <v>-52272.7272727273</v>
      </c>
    </row>
    <row r="13" spans="1:5" ht="15.75">
      <c r="A13" s="17">
        <v>43466</v>
      </c>
      <c r="B13" s="14" t="s">
        <v>13</v>
      </c>
      <c r="C13" s="16" t="s">
        <v>14</v>
      </c>
      <c r="D13" s="16" t="s">
        <v>15</v>
      </c>
      <c r="E13" s="11">
        <v>-5000</v>
      </c>
    </row>
    <row r="14" spans="1:5" ht="15.75" customHeight="1">
      <c r="A14" s="14"/>
      <c r="B14" s="14"/>
      <c r="C14" s="15" t="s">
        <v>17</v>
      </c>
      <c r="D14" s="16" t="s">
        <v>21</v>
      </c>
      <c r="E14" s="11">
        <v>-40000</v>
      </c>
    </row>
    <row r="15" spans="1:5" ht="15.75" customHeight="1">
      <c r="A15" s="14"/>
      <c r="B15" s="15" t="s">
        <v>10</v>
      </c>
      <c r="C15" s="14" t="s">
        <v>17</v>
      </c>
      <c r="D15" s="16" t="s">
        <v>21</v>
      </c>
      <c r="E15" s="11">
        <v>-57727.2727272728</v>
      </c>
    </row>
    <row r="16" spans="1:5" ht="15.75" customHeight="1">
      <c r="A16" s="14"/>
      <c r="B16" s="14"/>
      <c r="C16" s="16" t="s">
        <v>11</v>
      </c>
      <c r="D16" s="16" t="s">
        <v>12</v>
      </c>
      <c r="E16" s="11">
        <v>-10000</v>
      </c>
    </row>
    <row r="17" spans="1:5" ht="15.75" customHeight="1">
      <c r="A17" s="18">
        <v>43589</v>
      </c>
      <c r="B17" s="16" t="s">
        <v>19</v>
      </c>
      <c r="C17" s="15" t="s">
        <v>17</v>
      </c>
      <c r="D17" s="16" t="s">
        <v>15</v>
      </c>
      <c r="E17" s="11">
        <v>-69545.4545454546</v>
      </c>
    </row>
    <row r="18" spans="1:5" ht="15.75" customHeight="1">
      <c r="A18" s="18">
        <v>43740</v>
      </c>
      <c r="B18" s="16" t="s">
        <v>13</v>
      </c>
      <c r="C18" s="14" t="s">
        <v>17</v>
      </c>
      <c r="D18" s="16" t="s">
        <v>22</v>
      </c>
      <c r="E18" s="11">
        <v>-22272.7272727273</v>
      </c>
    </row>
    <row r="19" spans="1:5" ht="15.75" customHeight="1">
      <c r="A19" s="15" t="s">
        <v>31</v>
      </c>
      <c r="B19" s="14"/>
      <c r="C19" s="14"/>
      <c r="D19" s="14"/>
      <c r="E19" s="11">
        <v>-201818.181818182</v>
      </c>
    </row>
  </sheetData>
  <sheetProtection/>
  <mergeCells count="9">
    <mergeCell ref="C14:C15"/>
    <mergeCell ref="C17:C18"/>
    <mergeCell ref="A7:A8"/>
    <mergeCell ref="A10:A11"/>
    <mergeCell ref="A13:A16"/>
    <mergeCell ref="A19:D19"/>
    <mergeCell ref="B12:B14"/>
    <mergeCell ref="B15:B16"/>
    <mergeCell ref="C9:C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</sheetPr>
  <dimension ref="A1:E1"/>
  <sheetViews>
    <sheetView zoomScalePageLayoutView="0" workbookViewId="0" topLeftCell="A1">
      <selection activeCell="A1" sqref="A1"/>
    </sheetView>
  </sheetViews>
  <sheetFormatPr defaultColWidth="12.57421875" defaultRowHeight="15.75" customHeight="1"/>
  <sheetData>
    <row r="1" spans="1:5" ht="15.75">
      <c r="A1" s="9" t="s">
        <v>26</v>
      </c>
      <c r="B1" s="9" t="s">
        <v>27</v>
      </c>
      <c r="C1" s="9" t="s">
        <v>28</v>
      </c>
      <c r="D1" s="9" t="s">
        <v>29</v>
      </c>
      <c r="E1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Изотов Сергей Викторович</dc:creator>
  <cp:keywords/>
  <dc:description/>
  <cp:lastModifiedBy>Изотов Сергей Викторович</cp:lastModifiedBy>
  <dcterms:created xsi:type="dcterms:W3CDTF">2022-11-28T11:38:19Z</dcterms:created>
  <dcterms:modified xsi:type="dcterms:W3CDTF">2022-11-28T11:38:25Z</dcterms:modified>
  <cp:category/>
  <cp:version/>
  <cp:contentType/>
  <cp:contentStatus/>
</cp:coreProperties>
</file>