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" sheetId="1" r:id="rId4"/>
    <sheet state="visible" name="Все операции из точки" sheetId="2" r:id="rId5"/>
    <sheet state="visible" name="сводная2018г" sheetId="3" r:id="rId6"/>
  </sheets>
  <definedNames>
    <definedName hidden="1" localSheetId="1" name="Z_69ED7CFD_2F90_462D_906C_CD32E6232099_.wvu.FilterData">'Все операции из точки'!$A$1:$F$3</definedName>
  </definedNames>
  <calcPr/>
  <customWorkbookViews>
    <customWorkbookView activeSheetId="0" maximized="1" windowHeight="0" windowWidth="0" guid="{69ED7CFD-2F90-462D-906C-CD32E6232099}" name="Фильтр 1"/>
  </customWorkbookViews>
</workbook>
</file>

<file path=xl/sharedStrings.xml><?xml version="1.0" encoding="utf-8"?>
<sst xmlns="http://schemas.openxmlformats.org/spreadsheetml/2006/main" count="161" uniqueCount="32">
  <si>
    <t>Год</t>
  </si>
  <si>
    <t>Месяц (цифрой)</t>
  </si>
  <si>
    <t>Дата</t>
  </si>
  <si>
    <t>Сумма</t>
  </si>
  <si>
    <t>Кошелек</t>
  </si>
  <si>
    <t>Направление</t>
  </si>
  <si>
    <t>Контрагент</t>
  </si>
  <si>
    <t>Статья</t>
  </si>
  <si>
    <t>Приход или расход?</t>
  </si>
  <si>
    <t>Точка</t>
  </si>
  <si>
    <t>Розница</t>
  </si>
  <si>
    <t>ООО Ромашка</t>
  </si>
  <si>
    <t>Логистика</t>
  </si>
  <si>
    <t>Оптовое</t>
  </si>
  <si>
    <t>ИП Солнышко</t>
  </si>
  <si>
    <t>Расход — Перевод между счетами</t>
  </si>
  <si>
    <t>Альфа</t>
  </si>
  <si>
    <t>ОАО Вжух</t>
  </si>
  <si>
    <t>Доход — Перевод между счетами</t>
  </si>
  <si>
    <t>Общее</t>
  </si>
  <si>
    <t>ООО Звезда</t>
  </si>
  <si>
    <t>Поступления от клиента</t>
  </si>
  <si>
    <t>Фулфилмент</t>
  </si>
  <si>
    <t>Нал</t>
  </si>
  <si>
    <t>Прочие поступления</t>
  </si>
  <si>
    <t>Таможня</t>
  </si>
  <si>
    <t>{=ArrayFormula(ЕСЛИОШИБКА(ИНДЕКС('Данные'!$C$2:$H$36;НАИМЕНЬШИЙ(ЕСЛИ('Данные'!$E$2:$E$36="Точка";СТРОКА('Данные'!$A$1:$A$15));СТРОКА(A1));ПОИСКПОЗ(A$1;'Данные'!$C$1:$H$14;0));""))}</t>
  </si>
  <si>
    <t xml:space="preserve">Котрагент </t>
  </si>
  <si>
    <t>Поступления по контрагенту</t>
  </si>
  <si>
    <t xml:space="preserve">Списания </t>
  </si>
  <si>
    <t>Баланс</t>
  </si>
  <si>
    <t>Кол-во операций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</si>
</sst>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5">
    <font>
      <sz val="10.0"/>
      <color rgb="FF000000"/>
      <name val="Arial"/>
      <scheme val="minor"/>
    </font>
    <font>
      <b/>
      <color theme="1"/>
      <name val="Arial"/>
    </font>
    <font>
      <b/>
      <color rgb="FFFFFFFF"/>
      <name val="Arial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FF2CC"/>
        <bgColor rgb="FFFFF2CC"/>
      </patternFill>
    </fill>
    <fill>
      <patternFill patternType="solid">
        <fgColor rgb="FFF4C7C3"/>
        <bgColor rgb="FFF4C7C3"/>
      </patternFill>
    </fill>
    <fill>
      <patternFill patternType="solid">
        <fgColor rgb="FFB7E1CD"/>
        <bgColor rgb="FFB7E1CD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0" fillId="3" fontId="2" numFmtId="0" xfId="0" applyAlignment="1" applyFill="1" applyFont="1">
      <alignment shrinkToFit="0" wrapText="1"/>
    </xf>
    <xf borderId="0" fillId="3" fontId="2" numFmtId="4" xfId="0" applyAlignment="1" applyFont="1" applyNumberFormat="1">
      <alignment shrinkToFit="0" wrapText="1"/>
    </xf>
    <xf borderId="0" fillId="0" fontId="3" numFmtId="0" xfId="0" applyAlignment="1" applyFont="1">
      <alignment vertical="top"/>
    </xf>
    <xf borderId="0" fillId="4" fontId="3" numFmtId="164" xfId="0" applyAlignment="1" applyFill="1" applyFont="1" applyNumberFormat="1">
      <alignment shrinkToFit="0" vertical="top" wrapText="1"/>
    </xf>
    <xf borderId="0" fillId="5" fontId="3" numFmtId="4" xfId="0" applyAlignment="1" applyFill="1" applyFont="1" applyNumberFormat="1">
      <alignment shrinkToFit="0" vertical="top" wrapText="1"/>
    </xf>
    <xf borderId="0" fillId="4" fontId="3" numFmtId="0" xfId="0" applyAlignment="1" applyFont="1">
      <alignment shrinkToFit="0" vertical="top" wrapText="1"/>
    </xf>
    <xf borderId="0" fillId="6" fontId="3" numFmtId="4" xfId="0" applyAlignment="1" applyFill="1" applyFont="1" applyNumberFormat="1">
      <alignment shrinkToFit="0" vertical="top" wrapText="1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3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>
      <c r="A2" s="4">
        <f t="shared" ref="A2:A36" si="1">YEAR(C2)</f>
        <v>2018</v>
      </c>
      <c r="B2" s="4">
        <f t="shared" ref="B2:B36" si="2">MONTH(C2)</f>
        <v>1</v>
      </c>
      <c r="C2" s="5">
        <v>43101.0</v>
      </c>
      <c r="D2" s="6">
        <v>-20000.0</v>
      </c>
      <c r="E2" s="7" t="s">
        <v>9</v>
      </c>
      <c r="F2" s="7" t="s">
        <v>10</v>
      </c>
      <c r="G2" s="7" t="s">
        <v>11</v>
      </c>
      <c r="H2" s="7" t="s">
        <v>12</v>
      </c>
      <c r="I2" s="4" t="str">
        <f t="shared" ref="I2:I36" si="3">IF(D2&gt;0,"Приход",IF(D2&lt;0,"Расход",""))</f>
        <v>Расход</v>
      </c>
    </row>
    <row r="3">
      <c r="A3" s="4">
        <f t="shared" si="1"/>
        <v>2018</v>
      </c>
      <c r="B3" s="4">
        <f t="shared" si="2"/>
        <v>1</v>
      </c>
      <c r="C3" s="5">
        <v>43101.0</v>
      </c>
      <c r="D3" s="6">
        <v>-15000.0</v>
      </c>
      <c r="E3" s="7" t="s">
        <v>9</v>
      </c>
      <c r="F3" s="7" t="s">
        <v>13</v>
      </c>
      <c r="G3" s="7" t="s">
        <v>14</v>
      </c>
      <c r="H3" s="7" t="s">
        <v>15</v>
      </c>
      <c r="I3" s="4" t="str">
        <f t="shared" si="3"/>
        <v>Расход</v>
      </c>
    </row>
    <row r="4">
      <c r="A4" s="4">
        <f t="shared" si="1"/>
        <v>2018</v>
      </c>
      <c r="B4" s="4">
        <f t="shared" si="2"/>
        <v>1</v>
      </c>
      <c r="C4" s="5">
        <v>43101.0</v>
      </c>
      <c r="D4" s="8">
        <f>15000</f>
        <v>15000</v>
      </c>
      <c r="E4" s="7" t="s">
        <v>16</v>
      </c>
      <c r="F4" s="7" t="s">
        <v>10</v>
      </c>
      <c r="G4" s="7" t="s">
        <v>17</v>
      </c>
      <c r="H4" s="7" t="s">
        <v>18</v>
      </c>
      <c r="I4" s="4" t="str">
        <f t="shared" si="3"/>
        <v>Приход</v>
      </c>
    </row>
    <row r="5">
      <c r="A5" s="4">
        <f t="shared" si="1"/>
        <v>2018</v>
      </c>
      <c r="B5" s="4">
        <f t="shared" si="2"/>
        <v>1</v>
      </c>
      <c r="C5" s="5">
        <v>43101.0</v>
      </c>
      <c r="D5" s="8">
        <v>20000.0</v>
      </c>
      <c r="E5" s="7" t="s">
        <v>16</v>
      </c>
      <c r="F5" s="7" t="s">
        <v>19</v>
      </c>
      <c r="G5" s="7" t="s">
        <v>20</v>
      </c>
      <c r="H5" s="7" t="s">
        <v>21</v>
      </c>
      <c r="I5" s="4" t="str">
        <f t="shared" si="3"/>
        <v>Приход</v>
      </c>
    </row>
    <row r="6">
      <c r="A6" s="4">
        <f t="shared" si="1"/>
        <v>2018</v>
      </c>
      <c r="B6" s="4">
        <f t="shared" si="2"/>
        <v>10</v>
      </c>
      <c r="C6" s="5">
        <v>43375.0</v>
      </c>
      <c r="D6" s="6">
        <v>-30000.0</v>
      </c>
      <c r="E6" s="7" t="s">
        <v>9</v>
      </c>
      <c r="F6" s="7" t="s">
        <v>13</v>
      </c>
      <c r="G6" s="7" t="s">
        <v>17</v>
      </c>
      <c r="H6" s="7" t="s">
        <v>22</v>
      </c>
      <c r="I6" s="4" t="str">
        <f t="shared" si="3"/>
        <v>Расход</v>
      </c>
    </row>
    <row r="7">
      <c r="A7" s="4">
        <f t="shared" si="1"/>
        <v>2018</v>
      </c>
      <c r="B7" s="4">
        <f t="shared" si="2"/>
        <v>5</v>
      </c>
      <c r="C7" s="5">
        <v>43224.0</v>
      </c>
      <c r="D7" s="8">
        <v>40000.0</v>
      </c>
      <c r="E7" s="7" t="s">
        <v>23</v>
      </c>
      <c r="F7" s="7" t="s">
        <v>10</v>
      </c>
      <c r="G7" s="7" t="s">
        <v>11</v>
      </c>
      <c r="H7" s="7" t="s">
        <v>15</v>
      </c>
      <c r="I7" s="4" t="str">
        <f t="shared" si="3"/>
        <v>Приход</v>
      </c>
    </row>
    <row r="8">
      <c r="A8" s="4">
        <f t="shared" si="1"/>
        <v>2018</v>
      </c>
      <c r="B8" s="4">
        <f t="shared" si="2"/>
        <v>2</v>
      </c>
      <c r="C8" s="5">
        <v>43136.0</v>
      </c>
      <c r="D8" s="8">
        <v>100000.0</v>
      </c>
      <c r="E8" s="7" t="s">
        <v>16</v>
      </c>
      <c r="F8" s="7" t="s">
        <v>19</v>
      </c>
      <c r="G8" s="7" t="s">
        <v>14</v>
      </c>
      <c r="H8" s="7" t="s">
        <v>21</v>
      </c>
      <c r="I8" s="4" t="str">
        <f t="shared" si="3"/>
        <v>Приход</v>
      </c>
    </row>
    <row r="9">
      <c r="A9" s="4">
        <f t="shared" si="1"/>
        <v>2018</v>
      </c>
      <c r="B9" s="4">
        <f t="shared" si="2"/>
        <v>5</v>
      </c>
      <c r="C9" s="5">
        <v>43227.0</v>
      </c>
      <c r="D9" s="8">
        <v>120000.0</v>
      </c>
      <c r="E9" s="7" t="s">
        <v>9</v>
      </c>
      <c r="F9" s="7" t="s">
        <v>13</v>
      </c>
      <c r="G9" s="7" t="s">
        <v>17</v>
      </c>
      <c r="H9" s="7" t="s">
        <v>21</v>
      </c>
      <c r="I9" s="4" t="str">
        <f t="shared" si="3"/>
        <v>Приход</v>
      </c>
    </row>
    <row r="10">
      <c r="A10" s="4">
        <f t="shared" si="1"/>
        <v>2018</v>
      </c>
      <c r="B10" s="4">
        <f t="shared" si="2"/>
        <v>8</v>
      </c>
      <c r="C10" s="5">
        <v>43320.0</v>
      </c>
      <c r="D10" s="8">
        <v>20000.0</v>
      </c>
      <c r="E10" s="7" t="s">
        <v>16</v>
      </c>
      <c r="F10" s="7" t="s">
        <v>13</v>
      </c>
      <c r="G10" s="7" t="s">
        <v>11</v>
      </c>
      <c r="H10" s="7" t="s">
        <v>24</v>
      </c>
      <c r="I10" s="4" t="str">
        <f t="shared" si="3"/>
        <v>Приход</v>
      </c>
    </row>
    <row r="11">
      <c r="A11" s="4">
        <f t="shared" si="1"/>
        <v>2018</v>
      </c>
      <c r="B11" s="4">
        <f t="shared" si="2"/>
        <v>2</v>
      </c>
      <c r="C11" s="5">
        <v>43136.0</v>
      </c>
      <c r="D11" s="6">
        <v>-10000.0</v>
      </c>
      <c r="E11" s="7" t="s">
        <v>23</v>
      </c>
      <c r="F11" s="7" t="s">
        <v>13</v>
      </c>
      <c r="G11" s="7" t="s">
        <v>14</v>
      </c>
      <c r="H11" s="7" t="s">
        <v>25</v>
      </c>
      <c r="I11" s="4" t="str">
        <f t="shared" si="3"/>
        <v>Расход</v>
      </c>
    </row>
    <row r="12">
      <c r="A12" s="4">
        <f t="shared" si="1"/>
        <v>2018</v>
      </c>
      <c r="B12" s="4">
        <f t="shared" si="2"/>
        <v>5</v>
      </c>
      <c r="C12" s="5">
        <v>43227.0</v>
      </c>
      <c r="D12" s="8">
        <v>30000.0</v>
      </c>
      <c r="E12" s="7" t="s">
        <v>9</v>
      </c>
      <c r="F12" s="7" t="s">
        <v>10</v>
      </c>
      <c r="G12" s="7" t="s">
        <v>17</v>
      </c>
      <c r="H12" s="7" t="s">
        <v>21</v>
      </c>
      <c r="I12" s="4" t="str">
        <f t="shared" si="3"/>
        <v>Приход</v>
      </c>
    </row>
    <row r="13">
      <c r="A13" s="4">
        <f t="shared" si="1"/>
        <v>2018</v>
      </c>
      <c r="B13" s="4">
        <f t="shared" si="2"/>
        <v>8</v>
      </c>
      <c r="C13" s="5">
        <v>43320.0</v>
      </c>
      <c r="D13" s="6">
        <v>-50000.0</v>
      </c>
      <c r="E13" s="7" t="s">
        <v>16</v>
      </c>
      <c r="F13" s="7" t="s">
        <v>19</v>
      </c>
      <c r="G13" s="7" t="s">
        <v>20</v>
      </c>
      <c r="H13" s="7" t="s">
        <v>25</v>
      </c>
      <c r="I13" s="4" t="str">
        <f t="shared" si="3"/>
        <v>Расход</v>
      </c>
    </row>
    <row r="14">
      <c r="A14" s="4">
        <f t="shared" si="1"/>
        <v>2018</v>
      </c>
      <c r="B14" s="4">
        <f t="shared" si="2"/>
        <v>2</v>
      </c>
      <c r="C14" s="5">
        <v>43136.0</v>
      </c>
      <c r="D14" s="6">
        <v>-20000.0</v>
      </c>
      <c r="E14" s="7" t="s">
        <v>9</v>
      </c>
      <c r="F14" s="7" t="s">
        <v>19</v>
      </c>
      <c r="G14" s="7" t="s">
        <v>17</v>
      </c>
      <c r="H14" s="7" t="s">
        <v>15</v>
      </c>
      <c r="I14" s="4" t="str">
        <f t="shared" si="3"/>
        <v>Расход</v>
      </c>
    </row>
    <row r="15">
      <c r="A15" s="4">
        <f t="shared" si="1"/>
        <v>2018</v>
      </c>
      <c r="B15" s="4">
        <f t="shared" si="2"/>
        <v>5</v>
      </c>
      <c r="C15" s="5">
        <v>43227.0</v>
      </c>
      <c r="D15" s="6">
        <v>-10000.0</v>
      </c>
      <c r="E15" s="7" t="s">
        <v>16</v>
      </c>
      <c r="F15" s="7" t="s">
        <v>13</v>
      </c>
      <c r="G15" s="7" t="s">
        <v>11</v>
      </c>
      <c r="H15" s="7" t="s">
        <v>12</v>
      </c>
      <c r="I15" s="4" t="str">
        <f t="shared" si="3"/>
        <v>Расход</v>
      </c>
    </row>
    <row r="16">
      <c r="A16" s="4">
        <f t="shared" si="1"/>
        <v>2018</v>
      </c>
      <c r="B16" s="4">
        <f t="shared" si="2"/>
        <v>1</v>
      </c>
      <c r="C16" s="5">
        <v>43101.0</v>
      </c>
      <c r="D16" s="8">
        <f>15000</f>
        <v>15000</v>
      </c>
      <c r="E16" s="7" t="s">
        <v>16</v>
      </c>
      <c r="F16" s="7" t="s">
        <v>10</v>
      </c>
      <c r="G16" s="7" t="s">
        <v>17</v>
      </c>
      <c r="H16" s="7" t="s">
        <v>18</v>
      </c>
      <c r="I16" s="4" t="str">
        <f t="shared" si="3"/>
        <v>Приход</v>
      </c>
    </row>
    <row r="17">
      <c r="A17" s="4">
        <f t="shared" si="1"/>
        <v>2018</v>
      </c>
      <c r="B17" s="4">
        <f t="shared" si="2"/>
        <v>1</v>
      </c>
      <c r="C17" s="5">
        <v>43101.0</v>
      </c>
      <c r="D17" s="6">
        <v>-16363.6363636364</v>
      </c>
      <c r="E17" s="7" t="s">
        <v>16</v>
      </c>
      <c r="F17" s="7" t="s">
        <v>19</v>
      </c>
      <c r="G17" s="7" t="s">
        <v>20</v>
      </c>
      <c r="H17" s="7" t="s">
        <v>21</v>
      </c>
      <c r="I17" s="4" t="str">
        <f t="shared" si="3"/>
        <v>Расход</v>
      </c>
    </row>
    <row r="18">
      <c r="A18" s="4">
        <f t="shared" si="1"/>
        <v>2018</v>
      </c>
      <c r="B18" s="4">
        <f t="shared" si="2"/>
        <v>10</v>
      </c>
      <c r="C18" s="5">
        <v>43375.0</v>
      </c>
      <c r="D18" s="6">
        <v>-22272.7272727273</v>
      </c>
      <c r="E18" s="7" t="s">
        <v>9</v>
      </c>
      <c r="F18" s="7" t="s">
        <v>13</v>
      </c>
      <c r="G18" s="7" t="s">
        <v>17</v>
      </c>
      <c r="H18" s="7" t="s">
        <v>22</v>
      </c>
      <c r="I18" s="4" t="str">
        <f t="shared" si="3"/>
        <v>Расход</v>
      </c>
    </row>
    <row r="19">
      <c r="A19" s="4">
        <f t="shared" si="1"/>
        <v>2018</v>
      </c>
      <c r="B19" s="4">
        <f t="shared" si="2"/>
        <v>5</v>
      </c>
      <c r="C19" s="5">
        <v>43224.0</v>
      </c>
      <c r="D19" s="6">
        <v>-28181.8181818182</v>
      </c>
      <c r="E19" s="7" t="s">
        <v>23</v>
      </c>
      <c r="F19" s="7" t="s">
        <v>10</v>
      </c>
      <c r="G19" s="7" t="s">
        <v>11</v>
      </c>
      <c r="H19" s="7" t="s">
        <v>15</v>
      </c>
      <c r="I19" s="4" t="str">
        <f t="shared" si="3"/>
        <v>Расход</v>
      </c>
    </row>
    <row r="20">
      <c r="A20" s="4">
        <f t="shared" si="1"/>
        <v>2018</v>
      </c>
      <c r="B20" s="4">
        <f t="shared" si="2"/>
        <v>2</v>
      </c>
      <c r="C20" s="5">
        <v>43136.0</v>
      </c>
      <c r="D20" s="6">
        <v>-34090.9090909091</v>
      </c>
      <c r="E20" s="7" t="s">
        <v>16</v>
      </c>
      <c r="F20" s="7" t="s">
        <v>19</v>
      </c>
      <c r="G20" s="7" t="s">
        <v>14</v>
      </c>
      <c r="H20" s="7" t="s">
        <v>21</v>
      </c>
      <c r="I20" s="4" t="str">
        <f t="shared" si="3"/>
        <v>Расход</v>
      </c>
    </row>
    <row r="21">
      <c r="A21" s="4">
        <f t="shared" si="1"/>
        <v>2018</v>
      </c>
      <c r="B21" s="4">
        <f t="shared" si="2"/>
        <v>5</v>
      </c>
      <c r="C21" s="5">
        <v>43227.0</v>
      </c>
      <c r="D21" s="6">
        <v>-40000.0</v>
      </c>
      <c r="E21" s="7" t="s">
        <v>9</v>
      </c>
      <c r="F21" s="7" t="s">
        <v>13</v>
      </c>
      <c r="G21" s="7" t="s">
        <v>17</v>
      </c>
      <c r="H21" s="7" t="s">
        <v>21</v>
      </c>
      <c r="I21" s="4" t="str">
        <f t="shared" si="3"/>
        <v>Расход</v>
      </c>
    </row>
    <row r="22">
      <c r="A22" s="4">
        <f t="shared" si="1"/>
        <v>2018</v>
      </c>
      <c r="B22" s="4">
        <f t="shared" si="2"/>
        <v>8</v>
      </c>
      <c r="C22" s="5">
        <v>43320.0</v>
      </c>
      <c r="D22" s="6">
        <v>-45909.090909091</v>
      </c>
      <c r="E22" s="7" t="s">
        <v>16</v>
      </c>
      <c r="F22" s="7" t="s">
        <v>13</v>
      </c>
      <c r="G22" s="7" t="s">
        <v>11</v>
      </c>
      <c r="H22" s="7" t="s">
        <v>24</v>
      </c>
      <c r="I22" s="4" t="str">
        <f t="shared" si="3"/>
        <v>Расход</v>
      </c>
    </row>
    <row r="23">
      <c r="A23" s="4">
        <f t="shared" si="1"/>
        <v>2018</v>
      </c>
      <c r="B23" s="4">
        <f t="shared" si="2"/>
        <v>2</v>
      </c>
      <c r="C23" s="5">
        <v>43136.0</v>
      </c>
      <c r="D23" s="6">
        <v>-51818.1818181819</v>
      </c>
      <c r="E23" s="7" t="s">
        <v>23</v>
      </c>
      <c r="F23" s="7" t="s">
        <v>13</v>
      </c>
      <c r="G23" s="7" t="s">
        <v>14</v>
      </c>
      <c r="H23" s="7" t="s">
        <v>25</v>
      </c>
      <c r="I23" s="4" t="str">
        <f t="shared" si="3"/>
        <v>Расход</v>
      </c>
    </row>
    <row r="24">
      <c r="A24" s="4">
        <f t="shared" si="1"/>
        <v>2019</v>
      </c>
      <c r="B24" s="4">
        <f t="shared" si="2"/>
        <v>1</v>
      </c>
      <c r="C24" s="5">
        <v>43466.0</v>
      </c>
      <c r="D24" s="6">
        <v>-10000.0</v>
      </c>
      <c r="E24" s="7" t="s">
        <v>9</v>
      </c>
      <c r="F24" s="7" t="s">
        <v>10</v>
      </c>
      <c r="G24" s="7" t="s">
        <v>11</v>
      </c>
      <c r="H24" s="7" t="s">
        <v>12</v>
      </c>
      <c r="I24" s="4" t="str">
        <f t="shared" si="3"/>
        <v>Расход</v>
      </c>
    </row>
    <row r="25">
      <c r="A25" s="4">
        <f t="shared" si="1"/>
        <v>2019</v>
      </c>
      <c r="B25" s="4">
        <f t="shared" si="2"/>
        <v>1</v>
      </c>
      <c r="C25" s="5">
        <v>43466.0</v>
      </c>
      <c r="D25" s="6">
        <v>-5000.0</v>
      </c>
      <c r="E25" s="7" t="s">
        <v>9</v>
      </c>
      <c r="F25" s="7" t="s">
        <v>13</v>
      </c>
      <c r="G25" s="7" t="s">
        <v>14</v>
      </c>
      <c r="H25" s="7" t="s">
        <v>15</v>
      </c>
      <c r="I25" s="4" t="str">
        <f t="shared" si="3"/>
        <v>Расход</v>
      </c>
    </row>
    <row r="26">
      <c r="A26" s="4">
        <f t="shared" si="1"/>
        <v>2019</v>
      </c>
      <c r="B26" s="4">
        <f t="shared" si="2"/>
        <v>1</v>
      </c>
      <c r="C26" s="5">
        <v>43466.0</v>
      </c>
      <c r="D26" s="8">
        <f>15000</f>
        <v>15000</v>
      </c>
      <c r="E26" s="7" t="s">
        <v>16</v>
      </c>
      <c r="F26" s="7" t="s">
        <v>10</v>
      </c>
      <c r="G26" s="7" t="s">
        <v>17</v>
      </c>
      <c r="H26" s="7" t="s">
        <v>18</v>
      </c>
      <c r="I26" s="4" t="str">
        <f t="shared" si="3"/>
        <v>Приход</v>
      </c>
    </row>
    <row r="27">
      <c r="A27" s="4">
        <f t="shared" si="1"/>
        <v>2019</v>
      </c>
      <c r="B27" s="4">
        <f t="shared" si="2"/>
        <v>1</v>
      </c>
      <c r="C27" s="5">
        <v>43466.0</v>
      </c>
      <c r="D27" s="6">
        <v>-16363.6363636364</v>
      </c>
      <c r="E27" s="7" t="s">
        <v>16</v>
      </c>
      <c r="F27" s="7" t="s">
        <v>19</v>
      </c>
      <c r="G27" s="7" t="s">
        <v>20</v>
      </c>
      <c r="H27" s="7" t="s">
        <v>21</v>
      </c>
      <c r="I27" s="4" t="str">
        <f t="shared" si="3"/>
        <v>Расход</v>
      </c>
    </row>
    <row r="28">
      <c r="A28" s="4">
        <f t="shared" si="1"/>
        <v>2019</v>
      </c>
      <c r="B28" s="4">
        <f t="shared" si="2"/>
        <v>10</v>
      </c>
      <c r="C28" s="5">
        <v>43740.0</v>
      </c>
      <c r="D28" s="6">
        <v>-22272.7272727273</v>
      </c>
      <c r="E28" s="7" t="s">
        <v>9</v>
      </c>
      <c r="F28" s="7" t="s">
        <v>13</v>
      </c>
      <c r="G28" s="7" t="s">
        <v>17</v>
      </c>
      <c r="H28" s="7" t="s">
        <v>22</v>
      </c>
      <c r="I28" s="4" t="str">
        <f t="shared" si="3"/>
        <v>Расход</v>
      </c>
    </row>
    <row r="29">
      <c r="A29" s="4">
        <f t="shared" si="1"/>
        <v>2019</v>
      </c>
      <c r="B29" s="4">
        <f t="shared" si="2"/>
        <v>5</v>
      </c>
      <c r="C29" s="5">
        <v>43589.0</v>
      </c>
      <c r="D29" s="6">
        <v>-28181.8181818182</v>
      </c>
      <c r="E29" s="7" t="s">
        <v>23</v>
      </c>
      <c r="F29" s="7" t="s">
        <v>10</v>
      </c>
      <c r="G29" s="7" t="s">
        <v>11</v>
      </c>
      <c r="H29" s="7" t="s">
        <v>15</v>
      </c>
      <c r="I29" s="4" t="str">
        <f t="shared" si="3"/>
        <v>Расход</v>
      </c>
    </row>
    <row r="30">
      <c r="A30" s="4">
        <f t="shared" si="1"/>
        <v>2019</v>
      </c>
      <c r="B30" s="4">
        <f t="shared" si="2"/>
        <v>2</v>
      </c>
      <c r="C30" s="5">
        <v>43501.0</v>
      </c>
      <c r="D30" s="6">
        <v>-34090.9090909091</v>
      </c>
      <c r="E30" s="7" t="s">
        <v>16</v>
      </c>
      <c r="F30" s="7" t="s">
        <v>19</v>
      </c>
      <c r="G30" s="7" t="s">
        <v>14</v>
      </c>
      <c r="H30" s="7" t="s">
        <v>21</v>
      </c>
      <c r="I30" s="4" t="str">
        <f t="shared" si="3"/>
        <v>Расход</v>
      </c>
    </row>
    <row r="31">
      <c r="A31" s="4">
        <f t="shared" si="1"/>
        <v>2019</v>
      </c>
      <c r="B31" s="4">
        <f t="shared" si="2"/>
        <v>1</v>
      </c>
      <c r="C31" s="5">
        <v>43466.0</v>
      </c>
      <c r="D31" s="6">
        <v>-40000.0</v>
      </c>
      <c r="E31" s="7" t="s">
        <v>9</v>
      </c>
      <c r="F31" s="7" t="s">
        <v>13</v>
      </c>
      <c r="G31" s="7" t="s">
        <v>17</v>
      </c>
      <c r="H31" s="7" t="s">
        <v>21</v>
      </c>
      <c r="I31" s="4" t="str">
        <f t="shared" si="3"/>
        <v>Расход</v>
      </c>
    </row>
    <row r="32">
      <c r="A32" s="4">
        <f t="shared" si="1"/>
        <v>2019</v>
      </c>
      <c r="B32" s="4">
        <f t="shared" si="2"/>
        <v>1</v>
      </c>
      <c r="C32" s="5">
        <v>43466.0</v>
      </c>
      <c r="D32" s="6">
        <v>-45909.090909091</v>
      </c>
      <c r="E32" s="7" t="s">
        <v>16</v>
      </c>
      <c r="F32" s="7" t="s">
        <v>13</v>
      </c>
      <c r="G32" s="7" t="s">
        <v>11</v>
      </c>
      <c r="H32" s="7" t="s">
        <v>24</v>
      </c>
      <c r="I32" s="4" t="str">
        <f t="shared" si="3"/>
        <v>Расход</v>
      </c>
    </row>
    <row r="33">
      <c r="A33" s="4">
        <f t="shared" si="1"/>
        <v>2019</v>
      </c>
      <c r="B33" s="4">
        <f t="shared" si="2"/>
        <v>1</v>
      </c>
      <c r="C33" s="5">
        <v>43466.0</v>
      </c>
      <c r="D33" s="6">
        <v>-51818.1818181819</v>
      </c>
      <c r="E33" s="7" t="s">
        <v>23</v>
      </c>
      <c r="F33" s="7" t="s">
        <v>13</v>
      </c>
      <c r="G33" s="7" t="s">
        <v>14</v>
      </c>
      <c r="H33" s="7" t="s">
        <v>25</v>
      </c>
      <c r="I33" s="4" t="str">
        <f t="shared" si="3"/>
        <v>Расход</v>
      </c>
    </row>
    <row r="34">
      <c r="A34" s="4">
        <f t="shared" si="1"/>
        <v>2019</v>
      </c>
      <c r="B34" s="4">
        <f t="shared" si="2"/>
        <v>1</v>
      </c>
      <c r="C34" s="5">
        <v>43466.0</v>
      </c>
      <c r="D34" s="6">
        <v>-57727.2727272728</v>
      </c>
      <c r="E34" s="7" t="s">
        <v>9</v>
      </c>
      <c r="F34" s="7" t="s">
        <v>10</v>
      </c>
      <c r="G34" s="7" t="s">
        <v>17</v>
      </c>
      <c r="H34" s="7" t="s">
        <v>21</v>
      </c>
      <c r="I34" s="4" t="str">
        <f t="shared" si="3"/>
        <v>Расход</v>
      </c>
    </row>
    <row r="35">
      <c r="A35" s="4">
        <f t="shared" si="1"/>
        <v>2019</v>
      </c>
      <c r="B35" s="4">
        <f t="shared" si="2"/>
        <v>10</v>
      </c>
      <c r="C35" s="5">
        <v>43740.0</v>
      </c>
      <c r="D35" s="6">
        <v>-63636.3636363637</v>
      </c>
      <c r="E35" s="7" t="s">
        <v>16</v>
      </c>
      <c r="F35" s="7" t="s">
        <v>19</v>
      </c>
      <c r="G35" s="7" t="s">
        <v>20</v>
      </c>
      <c r="H35" s="7" t="s">
        <v>25</v>
      </c>
      <c r="I35" s="4" t="str">
        <f t="shared" si="3"/>
        <v>Расход</v>
      </c>
    </row>
    <row r="36">
      <c r="A36" s="4">
        <f t="shared" si="1"/>
        <v>2019</v>
      </c>
      <c r="B36" s="4">
        <f t="shared" si="2"/>
        <v>5</v>
      </c>
      <c r="C36" s="5">
        <v>43589.0</v>
      </c>
      <c r="D36" s="6">
        <v>-69545.4545454546</v>
      </c>
      <c r="E36" s="7" t="s">
        <v>9</v>
      </c>
      <c r="F36" s="7" t="s">
        <v>19</v>
      </c>
      <c r="G36" s="7" t="s">
        <v>17</v>
      </c>
      <c r="H36" s="7" t="s">
        <v>15</v>
      </c>
      <c r="I36" s="4" t="str">
        <f t="shared" si="3"/>
        <v>Расход</v>
      </c>
    </row>
    <row r="37">
      <c r="A37" s="4"/>
      <c r="I37" s="4" t="str">
        <f t="shared" ref="I37:I38" si="4">IFERROR(VLOOKUP(H37,'ДДС: статьи'!$A$2:$D$210,3,FALSE),"")</f>
        <v/>
      </c>
    </row>
    <row r="38">
      <c r="A38" s="4" t="str">
        <f>IF(C38&lt;&gt;"",YEAR(C38),"")</f>
        <v/>
      </c>
      <c r="I38" s="4" t="str">
        <f t="shared" si="4"/>
        <v/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2</v>
      </c>
      <c r="B1" s="3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3">
      <c r="A3" s="9" t="str">
        <f t="array" ref="A3">(ARRAYFORMULA())</f>
        <v>#N/A</v>
      </c>
    </row>
    <row r="11">
      <c r="C11" s="10" t="s">
        <v>26</v>
      </c>
    </row>
  </sheetData>
  <customSheetViews>
    <customSheetView guid="{69ED7CFD-2F90-462D-906C-CD32E6232099}" filter="1" showAutoFilter="1">
      <autoFilter ref="$A$1:$F$3"/>
    </customSheetView>
  </customSheetView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</row>
  </sheetData>
  <drawing r:id="rId1"/>
</worksheet>
</file>