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860"/>
  </bookViews>
  <sheets>
    <sheet name="месяц" sheetId="1" r:id="rId1"/>
  </sheets>
  <definedNames>
    <definedName name="_xlnm._FilterDatabase" localSheetId="0" hidden="1">месяц!$A$3:$T$3</definedName>
  </definedNames>
  <calcPr calcId="162913"/>
</workbook>
</file>

<file path=xl/calcChain.xml><?xml version="1.0" encoding="utf-8"?>
<calcChain xmlns="http://schemas.openxmlformats.org/spreadsheetml/2006/main">
  <c r="D4" i="1" l="1"/>
  <c r="L5" i="1"/>
  <c r="L6" i="1"/>
  <c r="L7" i="1"/>
  <c r="L8" i="1"/>
  <c r="L4" i="1"/>
  <c r="K4" i="1"/>
  <c r="K9" i="1" s="1"/>
  <c r="E5" i="1" l="1"/>
  <c r="E6" i="1"/>
  <c r="E7" i="1"/>
  <c r="E8" i="1"/>
  <c r="G8" i="1" s="1"/>
  <c r="E4" i="1"/>
  <c r="K5" i="1"/>
  <c r="K6" i="1"/>
  <c r="K7" i="1"/>
  <c r="K8" i="1"/>
  <c r="F8" i="1"/>
  <c r="F7" i="1"/>
  <c r="F6" i="1"/>
  <c r="F5" i="1"/>
  <c r="G6" i="1" l="1"/>
  <c r="G7" i="1"/>
  <c r="G5" i="1"/>
  <c r="F4" i="1"/>
  <c r="G4" i="1" s="1"/>
</calcChain>
</file>

<file path=xl/sharedStrings.xml><?xml version="1.0" encoding="utf-8"?>
<sst xmlns="http://schemas.openxmlformats.org/spreadsheetml/2006/main" count="18" uniqueCount="17">
  <si>
    <t>Таб номер</t>
  </si>
  <si>
    <t>ФИО</t>
  </si>
  <si>
    <t>дата</t>
  </si>
  <si>
    <t>отработано часов</t>
  </si>
  <si>
    <t>часы</t>
  </si>
  <si>
    <t xml:space="preserve"> начало работы</t>
  </si>
  <si>
    <t>окончание работы</t>
  </si>
  <si>
    <t>норма</t>
  </si>
  <si>
    <t>объем</t>
  </si>
  <si>
    <t>чел</t>
  </si>
  <si>
    <t>Ч/Ч</t>
  </si>
  <si>
    <t xml:space="preserve">Данные  </t>
  </si>
  <si>
    <t>как должно быть</t>
  </si>
  <si>
    <t xml:space="preserve">Иванов </t>
  </si>
  <si>
    <t>Гусев</t>
  </si>
  <si>
    <t>Воронов</t>
  </si>
  <si>
    <t>Кротов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</si>
</sst>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u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color indexed="8"/>
      <name val="Verdana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AA0A6"/>
      </left>
      <right style="medium">
        <color rgb="FF9AA0A6"/>
      </right>
      <top style="medium">
        <color rgb="FF9AA0A6"/>
      </top>
      <bottom style="medium">
        <color rgb="FF9AA0A6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Fill="1" applyBorder="1"/>
    <xf numFmtId="0" fontId="3" fillId="0" borderId="0" xfId="0" applyFont="1"/>
    <xf numFmtId="0" fontId="4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7" xfId="0" applyBorder="1"/>
    <xf numFmtId="0" fontId="0" fillId="0" borderId="2" xfId="0" applyBorder="1"/>
    <xf numFmtId="20" fontId="0" fillId="0" borderId="1" xfId="0" applyNumberFormat="1" applyBorder="1"/>
    <xf numFmtId="20" fontId="0" fillId="0" borderId="2" xfId="0" applyNumberFormat="1" applyBorder="1"/>
    <xf numFmtId="20" fontId="0" fillId="0" borderId="0" xfId="0" applyNumberFormat="1"/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0" fontId="0" fillId="0" borderId="1" xfId="0" applyNumberFormat="1" applyFill="1" applyBorder="1" applyAlignment="1">
      <alignment horizontal="center"/>
    </xf>
    <xf numFmtId="20" fontId="0" fillId="0" borderId="2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2" xfId="0" applyFill="1" applyBorder="1"/>
    <xf numFmtId="0" fontId="6" fillId="0" borderId="0" xfId="0" applyFont="1"/>
    <xf numFmtId="0" fontId="0" fillId="0" borderId="0" xfId="0" applyFill="1"/>
    <xf numFmtId="20" fontId="0" fillId="0" borderId="1" xfId="0" applyNumberFormat="1" applyFill="1" applyBorder="1"/>
    <xf numFmtId="0" fontId="7" fillId="0" borderId="8" xfId="0" applyFont="1" applyBorder="1" applyAlignment="1">
      <alignment horizontal="left" vertical="center" wrapText="1"/>
    </xf>
    <xf numFmtId="0" fontId="1" fillId="3" borderId="1" xfId="0" applyFont="1" applyFill="1" applyBorder="1"/>
    <xf numFmtId="0" fontId="1" fillId="4" borderId="0" xfId="0" applyFont="1" applyFill="1"/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5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2"/>
  <sheetViews>
    <sheetView tabSelected="1" zoomScaleNormal="100" workbookViewId="0">
      <selection activeCell="G18" sqref="G18"/>
    </sheetView>
  </sheetViews>
  <sheetFormatPr defaultRowHeight="15" x14ac:dyDescent="0.25"/>
  <cols>
    <col min="1" max="1" width="10.28515625" customWidth="1"/>
    <col min="3" max="3" width="5.140625" customWidth="1"/>
    <col min="4" max="4" width="7.28515625" customWidth="1"/>
    <col min="5" max="5" width="6.7109375" customWidth="1"/>
    <col min="6" max="6" width="7.7109375" customWidth="1"/>
    <col min="7" max="7" width="7.85546875" customWidth="1"/>
    <col min="8" max="8" width="7.7109375" customWidth="1"/>
    <col min="9" max="9" width="8.140625" customWidth="1"/>
    <col min="10" max="10" width="5.7109375" customWidth="1"/>
    <col min="11" max="11" width="7.85546875" style="1" customWidth="1"/>
    <col min="12" max="12" width="10.140625" customWidth="1"/>
    <col min="13" max="13" width="5.140625" customWidth="1"/>
    <col min="14" max="14" width="11.140625" customWidth="1"/>
    <col min="15" max="15" width="8.5703125" customWidth="1"/>
    <col min="16" max="16" width="12.42578125" customWidth="1"/>
    <col min="17" max="17" width="11.5703125" customWidth="1"/>
    <col min="18" max="36" width="5.140625" customWidth="1"/>
  </cols>
  <sheetData>
    <row r="1" spans="1:17" x14ac:dyDescent="0.25">
      <c r="B1" t="s">
        <v>11</v>
      </c>
      <c r="N1" s="2"/>
      <c r="P1">
        <v>0.20399999999999999</v>
      </c>
    </row>
    <row r="2" spans="1:17" ht="15.75" thickBot="1" x14ac:dyDescent="0.3">
      <c r="A2" s="3"/>
      <c r="F2" s="4"/>
      <c r="G2" s="4"/>
      <c r="H2" s="4"/>
      <c r="I2" s="4"/>
      <c r="J2" s="4"/>
      <c r="K2" s="5"/>
      <c r="L2" s="4"/>
      <c r="M2" s="4"/>
      <c r="N2" s="2"/>
      <c r="P2">
        <v>0.26600000000000001</v>
      </c>
    </row>
    <row r="3" spans="1:17" ht="50.25" customHeight="1" thickTop="1" thickBot="1" x14ac:dyDescent="0.3">
      <c r="A3" s="6" t="s">
        <v>0</v>
      </c>
      <c r="B3" s="7" t="s">
        <v>1</v>
      </c>
      <c r="C3" s="6" t="s">
        <v>2</v>
      </c>
      <c r="D3" s="8" t="s">
        <v>3</v>
      </c>
      <c r="E3" s="9" t="s">
        <v>4</v>
      </c>
      <c r="F3" s="8" t="s">
        <v>5</v>
      </c>
      <c r="G3" s="10" t="s">
        <v>6</v>
      </c>
      <c r="H3" s="11" t="s">
        <v>7</v>
      </c>
      <c r="I3" s="12" t="s">
        <v>8</v>
      </c>
      <c r="J3" s="13" t="s">
        <v>9</v>
      </c>
      <c r="K3" s="14" t="s">
        <v>10</v>
      </c>
      <c r="N3" s="2"/>
      <c r="P3">
        <v>0.246</v>
      </c>
    </row>
    <row r="4" spans="1:17" ht="24.75" customHeight="1" thickBot="1" x14ac:dyDescent="0.3">
      <c r="A4" s="9">
        <v>323</v>
      </c>
      <c r="B4" s="15" t="s">
        <v>13</v>
      </c>
      <c r="C4" s="9">
        <v>9</v>
      </c>
      <c r="D4" s="34">
        <f>IF(COUNTIF(B$3:B3,B4),"",MIN(8.25,ROUND(SUMIFS(K$4:K$99,B$4:B$99,B4,H$4:H$99,"&lt;&gt;0,266"),2)))</f>
        <v>8.25</v>
      </c>
      <c r="E4" s="30">
        <f>IF(D4="","",CEILING(D4/24,1/1440))</f>
        <v>0.34375</v>
      </c>
      <c r="F4" s="18" t="str">
        <f t="shared" ref="F4:F8" si="0">IF(D4="","","8:00")</f>
        <v>8:00</v>
      </c>
      <c r="G4" s="19">
        <f t="shared" ref="G4:G8" si="1">IF(D4="","",E4+F4)</f>
        <v>0.67708333333333326</v>
      </c>
      <c r="H4" s="16">
        <v>0.20399999999999999</v>
      </c>
      <c r="I4" s="9">
        <v>68.840999999999994</v>
      </c>
      <c r="J4" s="17">
        <v>3</v>
      </c>
      <c r="K4" s="31">
        <f>ROUND(IF(I4="",0,IF(H4=0.266,I4*H4,I4/J4*H4)),2)</f>
        <v>4.68</v>
      </c>
      <c r="L4" s="35">
        <f>ROUND(I4*H4/IF(H4=0.266,1,J4),2)</f>
        <v>4.68</v>
      </c>
    </row>
    <row r="5" spans="1:17" ht="15.75" thickBot="1" x14ac:dyDescent="0.3">
      <c r="A5" s="21">
        <v>323</v>
      </c>
      <c r="B5" s="22" t="s">
        <v>13</v>
      </c>
      <c r="C5" s="21">
        <v>9</v>
      </c>
      <c r="D5" s="34"/>
      <c r="E5" s="30" t="str">
        <f t="shared" ref="E5:E8" si="2">IF(D5="","",CEILING(D5/24,1/1440))</f>
        <v/>
      </c>
      <c r="F5" s="18" t="str">
        <f t="shared" si="0"/>
        <v/>
      </c>
      <c r="G5" s="19" t="str">
        <f t="shared" si="1"/>
        <v/>
      </c>
      <c r="H5" s="16">
        <v>0.246</v>
      </c>
      <c r="I5" s="9">
        <v>30</v>
      </c>
      <c r="J5" s="17">
        <v>1</v>
      </c>
      <c r="K5" s="31">
        <f t="shared" ref="K5:K8" si="3">ROUND(IF(I5="",0,IF(H5=0.266,I5*H5,I5/J5*H5)),2)</f>
        <v>7.38</v>
      </c>
      <c r="L5" s="35">
        <f t="shared" ref="L5:L8" si="4">ROUND(I5*H5/IF(H5=0.266,1,J5),2)</f>
        <v>7.38</v>
      </c>
      <c r="M5" s="29"/>
      <c r="N5" s="29"/>
      <c r="Q5" s="20"/>
    </row>
    <row r="6" spans="1:17" ht="15.75" thickBot="1" x14ac:dyDescent="0.3">
      <c r="A6" s="21">
        <v>526</v>
      </c>
      <c r="B6" s="23" t="s">
        <v>14</v>
      </c>
      <c r="C6" s="21">
        <v>9</v>
      </c>
      <c r="D6" s="34">
        <v>4.04</v>
      </c>
      <c r="E6" s="30">
        <f t="shared" si="2"/>
        <v>0.16875000000000001</v>
      </c>
      <c r="F6" s="24" t="str">
        <f t="shared" si="0"/>
        <v>8:00</v>
      </c>
      <c r="G6" s="25">
        <f t="shared" si="1"/>
        <v>0.50208333333333333</v>
      </c>
      <c r="H6" s="26">
        <v>0.26600000000000001</v>
      </c>
      <c r="I6" s="21">
        <v>15.2</v>
      </c>
      <c r="J6" s="27"/>
      <c r="K6" s="31">
        <f t="shared" si="3"/>
        <v>4.04</v>
      </c>
      <c r="L6" s="35">
        <f t="shared" si="4"/>
        <v>4.04</v>
      </c>
      <c r="M6" s="29"/>
      <c r="N6" s="29"/>
      <c r="Q6" s="20"/>
    </row>
    <row r="7" spans="1:17" ht="15.75" thickBot="1" x14ac:dyDescent="0.3">
      <c r="A7" s="21">
        <v>423</v>
      </c>
      <c r="B7" s="23" t="s">
        <v>15</v>
      </c>
      <c r="C7" s="21">
        <v>9</v>
      </c>
      <c r="D7" s="34">
        <v>4.04</v>
      </c>
      <c r="E7" s="30">
        <f t="shared" si="2"/>
        <v>0.16875000000000001</v>
      </c>
      <c r="F7" s="24" t="str">
        <f t="shared" si="0"/>
        <v>8:00</v>
      </c>
      <c r="G7" s="25">
        <f t="shared" si="1"/>
        <v>0.50208333333333333</v>
      </c>
      <c r="H7" s="26">
        <v>0.26600000000000001</v>
      </c>
      <c r="I7" s="36"/>
      <c r="J7" s="27"/>
      <c r="K7" s="31">
        <f t="shared" si="3"/>
        <v>0</v>
      </c>
      <c r="L7" s="35">
        <f t="shared" si="4"/>
        <v>0</v>
      </c>
      <c r="M7" s="29"/>
      <c r="N7" s="29"/>
      <c r="Q7" s="20"/>
    </row>
    <row r="8" spans="1:17" ht="15.75" thickBot="1" x14ac:dyDescent="0.3">
      <c r="A8" s="21">
        <v>892</v>
      </c>
      <c r="B8" s="23" t="s">
        <v>16</v>
      </c>
      <c r="C8" s="21">
        <v>9</v>
      </c>
      <c r="D8" s="34">
        <v>4.04</v>
      </c>
      <c r="E8" s="30">
        <f t="shared" si="2"/>
        <v>0.16875000000000001</v>
      </c>
      <c r="F8" s="24" t="str">
        <f t="shared" si="0"/>
        <v>8:00</v>
      </c>
      <c r="G8" s="25">
        <f t="shared" si="1"/>
        <v>0.50208333333333333</v>
      </c>
      <c r="H8" s="26">
        <v>0.26600000000000001</v>
      </c>
      <c r="I8" s="21">
        <v>15.2</v>
      </c>
      <c r="J8" s="27"/>
      <c r="K8" s="31">
        <f t="shared" si="3"/>
        <v>4.04</v>
      </c>
      <c r="L8" s="35">
        <f t="shared" si="4"/>
        <v>4.04</v>
      </c>
      <c r="M8" s="29"/>
      <c r="N8" s="29"/>
    </row>
    <row r="9" spans="1:17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33">
        <f>SUMIF(H4:H8,"&lt;&gt;0,266",K4:K8)</f>
        <v>12.059999999999999</v>
      </c>
      <c r="L9" t="s">
        <v>12</v>
      </c>
      <c r="M9" s="29"/>
      <c r="N9" s="29"/>
    </row>
    <row r="10" spans="1:17" x14ac:dyDescent="0.25">
      <c r="K10" s="32"/>
    </row>
    <row r="11" spans="1:17" ht="15.75" x14ac:dyDescent="0.25">
      <c r="A11" s="28"/>
    </row>
    <row r="12" spans="1:17" ht="15.75" x14ac:dyDescent="0.25">
      <c r="A12" s="28"/>
    </row>
  </sheetData>
  <phoneticPr fontId="5" type="noConversion"/>
  <dataValidations count="1">
    <dataValidation type="list" allowBlank="1" showInputMessage="1" showErrorMessage="1" sqref="H4:H8">
      <formula1>$P$1:$P$3</formula1>
    </dataValidation>
  </dataValidations>
  <pageMargins left="0.70866141732283472" right="0" top="0" bottom="0" header="0.31496062992125984" footer="0.31496062992125984"/>
  <pageSetup paperSize="9" scale="97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месяц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dcs5_Gainullinagr</dc:creator>
  <cp:lastModifiedBy>Гусев Александр Валентинович</cp:lastModifiedBy>
  <dcterms:created xsi:type="dcterms:W3CDTF">2023-02-02T06:14:28Z</dcterms:created>
  <dcterms:modified xsi:type="dcterms:W3CDTF">2023-02-06T07:22:00Z</dcterms:modified>
</cp:coreProperties>
</file>