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месяц" sheetId="1" r:id="rId1"/>
  </sheets>
  <definedNames>
    <definedName name="_xlnm._FilterDatabase" localSheetId="0" hidden="1">месяц!$A$3:$T$3</definedName>
  </definedNames>
  <calcPr calcId="162913"/>
</workbook>
</file>

<file path=xl/calcChain.xml><?xml version="1.0" encoding="utf-8"?>
<calcChain xmlns="http://schemas.openxmlformats.org/spreadsheetml/2006/main">
  <c r="D4" i="1" l="1"/>
  <c r="L5" i="1"/>
  <c r="L6" i="1"/>
  <c r="L7" i="1"/>
  <c r="L8" i="1"/>
  <c r="L4" i="1"/>
  <c r="K4" i="1"/>
  <c r="K9" i="1" s="1"/>
  <c r="E5" i="1" l="1"/>
  <c r="E6" i="1"/>
  <c r="E7" i="1"/>
  <c r="E8" i="1"/>
  <c r="G8" i="1" s="1"/>
  <c r="E4" i="1"/>
  <c r="K5" i="1"/>
  <c r="K6" i="1"/>
  <c r="K7" i="1"/>
  <c r="K8" i="1"/>
  <c r="F8" i="1"/>
  <c r="F7" i="1"/>
  <c r="F6" i="1"/>
  <c r="F5" i="1"/>
  <c r="G6" i="1" l="1"/>
  <c r="G7" i="1"/>
  <c r="G5" i="1"/>
  <c r="F4" i="1"/>
  <c r="G4" i="1" s="1"/>
</calcChain>
</file>

<file path=xl/sharedStrings.xml><?xml version="1.0" encoding="utf-8"?>
<sst xmlns="http://schemas.openxmlformats.org/spreadsheetml/2006/main" count="18" uniqueCount="17">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</sst>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1" xfId="0" applyNumberFormat="1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2" xfId="0" applyFill="1" applyBorder="1"/>
    <xf numFmtId="0" fontId="6" fillId="0" borderId="0" xfId="0" applyFont="1"/>
    <xf numFmtId="0" fontId="0" fillId="0" borderId="0" xfId="0" applyFill="1"/>
    <xf numFmtId="20" fontId="0" fillId="0" borderId="1" xfId="0" applyNumberFormat="1" applyFill="1" applyBorder="1"/>
    <xf numFmtId="0" fontId="7" fillId="0" borderId="8" xfId="0" applyFont="1" applyBorder="1" applyAlignment="1">
      <alignment horizontal="left" vertical="center" wrapText="1"/>
    </xf>
    <xf numFmtId="0" fontId="1" fillId="3" borderId="1" xfId="0" applyFont="1" applyFill="1" applyBorder="1"/>
    <xf numFmtId="0" fontId="1" fillId="4" borderId="0" xfId="0" applyFont="1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2"/>
  <sheetViews>
    <sheetView tabSelected="1" zoomScaleNormal="100" workbookViewId="0">
      <selection activeCell="G18" sqref="G18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2" width="10.140625" customWidth="1"/>
    <col min="13" max="13" width="5.14062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34">
        <f>IF(COUNTIF(B$3:B3,B4),"",MIN(8.25,ROUND(SUMIFS(K$4:K$99,B$4:B$99,B4,H$4:H$99,"&lt;&gt;0,266"),2)))</f>
        <v>8.25</v>
      </c>
      <c r="E4" s="30">
        <f>IF(D4="","",CEILING(D4/24,1/1440))</f>
        <v>0.34375</v>
      </c>
      <c r="F4" s="18" t="str">
        <f t="shared" ref="F4:F8" si="0">IF(D4="","","8:00")</f>
        <v>8:00</v>
      </c>
      <c r="G4" s="19">
        <f t="shared" ref="G4:G8" si="1">IF(D4="","",E4+F4)</f>
        <v>0.67708333333333326</v>
      </c>
      <c r="H4" s="16">
        <v>0.20399999999999999</v>
      </c>
      <c r="I4" s="9">
        <v>68.840999999999994</v>
      </c>
      <c r="J4" s="17">
        <v>3</v>
      </c>
      <c r="K4" s="31">
        <f>ROUND(IF(I4="",0,IF(H4=0.266,I4*H4,I4/J4*H4)),2)</f>
        <v>4.68</v>
      </c>
      <c r="L4" s="35">
        <f>ROUND(I4*H4/IF(H4=0.266,1,J4),2)</f>
        <v>4.68</v>
      </c>
    </row>
    <row r="5" spans="1:17" ht="15.75" thickBot="1" x14ac:dyDescent="0.3">
      <c r="A5" s="21">
        <v>323</v>
      </c>
      <c r="B5" s="22" t="s">
        <v>13</v>
      </c>
      <c r="C5" s="21">
        <v>9</v>
      </c>
      <c r="D5" s="34"/>
      <c r="E5" s="30" t="str">
        <f t="shared" ref="E5:E8" si="2">IF(D5="","",CEILING(D5/24,1/1440))</f>
        <v/>
      </c>
      <c r="F5" s="18" t="str">
        <f t="shared" si="0"/>
        <v/>
      </c>
      <c r="G5" s="19" t="str">
        <f t="shared" si="1"/>
        <v/>
      </c>
      <c r="H5" s="16">
        <v>0.246</v>
      </c>
      <c r="I5" s="9">
        <v>30</v>
      </c>
      <c r="J5" s="17">
        <v>1</v>
      </c>
      <c r="K5" s="31">
        <f t="shared" ref="K5:K8" si="3">ROUND(IF(I5="",0,IF(H5=0.266,I5*H5,I5/J5*H5)),2)</f>
        <v>7.38</v>
      </c>
      <c r="L5" s="35">
        <f t="shared" ref="L5:L8" si="4">ROUND(I5*H5/IF(H5=0.266,1,J5),2)</f>
        <v>7.38</v>
      </c>
      <c r="M5" s="29"/>
      <c r="N5" s="29"/>
      <c r="Q5" s="20"/>
    </row>
    <row r="6" spans="1:17" ht="15.75" thickBot="1" x14ac:dyDescent="0.3">
      <c r="A6" s="21">
        <v>526</v>
      </c>
      <c r="B6" s="23" t="s">
        <v>14</v>
      </c>
      <c r="C6" s="21">
        <v>9</v>
      </c>
      <c r="D6" s="34">
        <v>4.04</v>
      </c>
      <c r="E6" s="30">
        <f t="shared" si="2"/>
        <v>0.16875000000000001</v>
      </c>
      <c r="F6" s="24" t="str">
        <f t="shared" si="0"/>
        <v>8:00</v>
      </c>
      <c r="G6" s="25">
        <f t="shared" si="1"/>
        <v>0.50208333333333333</v>
      </c>
      <c r="H6" s="26">
        <v>0.26600000000000001</v>
      </c>
      <c r="I6" s="21">
        <v>15.2</v>
      </c>
      <c r="J6" s="27"/>
      <c r="K6" s="31">
        <f t="shared" si="3"/>
        <v>4.04</v>
      </c>
      <c r="L6" s="35">
        <f t="shared" si="4"/>
        <v>4.04</v>
      </c>
      <c r="M6" s="29"/>
      <c r="N6" s="29"/>
      <c r="Q6" s="20"/>
    </row>
    <row r="7" spans="1:17" ht="15.75" thickBot="1" x14ac:dyDescent="0.3">
      <c r="A7" s="21">
        <v>423</v>
      </c>
      <c r="B7" s="23" t="s">
        <v>15</v>
      </c>
      <c r="C7" s="21">
        <v>9</v>
      </c>
      <c r="D7" s="34">
        <v>4.04</v>
      </c>
      <c r="E7" s="30">
        <f t="shared" si="2"/>
        <v>0.16875000000000001</v>
      </c>
      <c r="F7" s="24" t="str">
        <f t="shared" si="0"/>
        <v>8:00</v>
      </c>
      <c r="G7" s="25">
        <f t="shared" si="1"/>
        <v>0.50208333333333333</v>
      </c>
      <c r="H7" s="26">
        <v>0.26600000000000001</v>
      </c>
      <c r="I7" s="36"/>
      <c r="J7" s="27"/>
      <c r="K7" s="31">
        <f t="shared" si="3"/>
        <v>0</v>
      </c>
      <c r="L7" s="35">
        <f t="shared" si="4"/>
        <v>0</v>
      </c>
      <c r="M7" s="29"/>
      <c r="N7" s="29"/>
      <c r="Q7" s="20"/>
    </row>
    <row r="8" spans="1:17" ht="15.75" thickBot="1" x14ac:dyDescent="0.3">
      <c r="A8" s="21">
        <v>892</v>
      </c>
      <c r="B8" s="23" t="s">
        <v>16</v>
      </c>
      <c r="C8" s="21">
        <v>9</v>
      </c>
      <c r="D8" s="34">
        <v>4.04</v>
      </c>
      <c r="E8" s="30">
        <f t="shared" si="2"/>
        <v>0.16875000000000001</v>
      </c>
      <c r="F8" s="24" t="str">
        <f t="shared" si="0"/>
        <v>8:00</v>
      </c>
      <c r="G8" s="25">
        <f t="shared" si="1"/>
        <v>0.50208333333333333</v>
      </c>
      <c r="H8" s="26">
        <v>0.26600000000000001</v>
      </c>
      <c r="I8" s="21">
        <v>15.2</v>
      </c>
      <c r="J8" s="27"/>
      <c r="K8" s="31">
        <f t="shared" si="3"/>
        <v>4.04</v>
      </c>
      <c r="L8" s="35">
        <f t="shared" si="4"/>
        <v>4.04</v>
      </c>
      <c r="M8" s="29"/>
      <c r="N8" s="29"/>
    </row>
    <row r="9" spans="1:17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33">
        <f>SUMIF(H4:H8,"&lt;&gt;0,266",K4:K8)</f>
        <v>12.059999999999999</v>
      </c>
      <c r="L9" t="s">
        <v>12</v>
      </c>
      <c r="M9" s="29"/>
      <c r="N9" s="29"/>
    </row>
    <row r="10" spans="1:17" x14ac:dyDescent="0.25">
      <c r="K10" s="32"/>
    </row>
    <row r="11" spans="1:17" ht="15.75" x14ac:dyDescent="0.25">
      <c r="A11" s="28"/>
    </row>
    <row r="12" spans="1:17" ht="15.75" x14ac:dyDescent="0.25">
      <c r="A12" s="28"/>
    </row>
  </sheetData>
  <phoneticPr fontId="5" type="noConversion"/>
  <dataValidations count="1">
    <dataValidation type="list" allowBlank="1" showInputMessage="1" showErrorMessage="1" sqref="H4:H8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Гусев Александр Валентинович</cp:lastModifiedBy>
  <dcterms:created xsi:type="dcterms:W3CDTF">2023-02-02T06:14:28Z</dcterms:created>
  <dcterms:modified xsi:type="dcterms:W3CDTF">2023-02-06T07:22:00Z</dcterms:modified>
</cp:coreProperties>
</file>