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5600" windowHeight="9240" firstSheet="1" activeTab="1"/>
  </bookViews>
  <sheets>
    <sheet name="месяц" sheetId="1" state="hidden" r:id="rId1"/>
    <sheet name="месяц (2)" sheetId="2" r:id="rId2"/>
  </sheets>
  <definedNames>
    <definedName name="_xlnm._FilterDatabase" localSheetId="0" hidden="1">месяц!$A$3:$T$3</definedName>
    <definedName name="_xlnm._FilterDatabase" localSheetId="1" hidden="1">'месяц (2)'!#REF!</definedName>
  </definedNames>
  <calcPr calcId="145621"/>
</workbook>
</file>

<file path=xl/calcChain.xml><?xml version="1.0" encoding="utf-8"?>
<calcChain xmlns="http://schemas.openxmlformats.org/spreadsheetml/2006/main">
  <c r="F8" i="2" l="1"/>
  <c r="E8" i="2"/>
  <c r="G8" i="2" s="1"/>
  <c r="D9" i="2"/>
  <c r="D7" i="2"/>
  <c r="D4" i="2"/>
  <c r="K9" i="2"/>
  <c r="K8" i="2"/>
  <c r="K7" i="2"/>
  <c r="K6" i="2"/>
  <c r="K5" i="2"/>
  <c r="K4" i="2"/>
  <c r="F6" i="2" l="1"/>
  <c r="F5" i="2"/>
  <c r="E6" i="2"/>
  <c r="E4" i="2"/>
  <c r="F4" i="2"/>
  <c r="K4" i="1"/>
  <c r="G6" i="2" l="1"/>
  <c r="E5" i="2"/>
  <c r="G5" i="2" s="1"/>
  <c r="G4" i="2"/>
  <c r="K5" i="1"/>
  <c r="K9" i="1" s="1"/>
  <c r="K6" i="1"/>
  <c r="K7" i="1"/>
  <c r="K8" i="1"/>
  <c r="D7" i="1" l="1"/>
  <c r="E7" i="1" s="1"/>
  <c r="F7" i="1"/>
  <c r="G7" i="1" s="1"/>
  <c r="D6" i="1"/>
  <c r="D5" i="1"/>
  <c r="D4" i="1"/>
  <c r="E4" i="1" s="1"/>
  <c r="D8" i="1"/>
  <c r="F4" i="1"/>
  <c r="G4" i="1" s="1"/>
  <c r="E6" i="1" l="1"/>
  <c r="F6" i="1"/>
  <c r="F8" i="1"/>
  <c r="E8" i="1"/>
  <c r="E5" i="1"/>
  <c r="F5" i="1"/>
  <c r="G5" i="1" l="1"/>
  <c r="G8" i="1"/>
  <c r="G6" i="1"/>
</calcChain>
</file>

<file path=xl/sharedStrings.xml><?xml version="1.0" encoding="utf-8"?>
<sst xmlns="http://schemas.openxmlformats.org/spreadsheetml/2006/main" count="44" uniqueCount="24">
  <si>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</si>
  <si>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</si>
  <si>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</si>
  <si>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</si>
  <si>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</si>
  <si>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</si>
  <si>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</si>
  <si>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</si>
  <si>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</si>
  <si>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</si>
  <si>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</si>
  <si>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</si>
  <si>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</si>
  <si>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</si>
  <si>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</si>
  <si>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</si>
  <si>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</si>
  <si>
    <t>6,5=4,04+2,46</t>
  </si>
  <si>
    <r>
      <rPr>
        <sz val="11"/>
        <color rgb="FFFF0000"/>
        <rFont val="Calibri"/>
        <family val="2"/>
        <charset val="204"/>
        <scheme val="minor"/>
      </rPr>
      <t>9,6</t>
    </r>
    <r>
      <rPr>
        <sz val="11"/>
        <color theme="1"/>
        <rFont val="Calibri"/>
        <family val="2"/>
        <charset val="204"/>
        <scheme val="minor"/>
      </rPr>
      <t>=7,14+2,46</t>
    </r>
  </si>
  <si>
    <t>если D&gt;=8,25, то 8,25</t>
  </si>
  <si>
    <t>Дронов</t>
  </si>
  <si>
    <t>1. В столбце D суммы собираются из столбца K  по каждому по табельному номеру  , необходимор учесть условие ( если D&gt;=8,25, то 8,25)</t>
  </si>
  <si>
    <t>2. Необходимо учесть все суммы по каждому работнику при условии ,что если в столбце j стоят 2 или 3 или 4, то  часы ( столбец K)-  2,46 прибавляются к каждому работнику н-р  Воронов( 4,04+2,46)</t>
  </si>
  <si>
    <t>Предварительный вариант формулы стоиn в 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</si>
</sst>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6" fillId="0" borderId="0" xfId="0" applyFont="1"/>
    <xf numFmtId="0" fontId="0" fillId="0" borderId="0" xfId="0" applyFill="1"/>
    <xf numFmtId="20" fontId="0" fillId="0" borderId="1" xfId="0" applyNumberFormat="1" applyFill="1" applyBorder="1"/>
    <xf numFmtId="0" fontId="7" fillId="0" borderId="8" xfId="0" applyFont="1" applyBorder="1" applyAlignment="1">
      <alignment horizontal="left" vertical="center" wrapText="1"/>
    </xf>
    <xf numFmtId="0" fontId="1" fillId="3" borderId="1" xfId="0" applyFont="1" applyFill="1" applyBorder="1"/>
    <xf numFmtId="0" fontId="8" fillId="0" borderId="0" xfId="0" applyFont="1"/>
    <xf numFmtId="20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20" fontId="0" fillId="5" borderId="1" xfId="0" applyNumberFormat="1" applyFill="1" applyBorder="1"/>
    <xf numFmtId="20" fontId="0" fillId="5" borderId="1" xfId="0" applyNumberFormat="1" applyFill="1" applyBorder="1" applyAlignment="1">
      <alignment horizontal="center"/>
    </xf>
    <xf numFmtId="20" fontId="0" fillId="5" borderId="2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2" xfId="0" applyFill="1" applyBorder="1"/>
    <xf numFmtId="0" fontId="7" fillId="5" borderId="8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left" wrapText="1"/>
    </xf>
    <xf numFmtId="0" fontId="0" fillId="0" borderId="0" xfId="0" applyFill="1" applyBorder="1"/>
    <xf numFmtId="20" fontId="0" fillId="0" borderId="0" xfId="0" applyNumberFormat="1" applyFill="1" applyBorder="1"/>
    <xf numFmtId="20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0" fontId="0" fillId="0" borderId="0" xfId="0" applyNumberFormat="1" applyFill="1"/>
    <xf numFmtId="0" fontId="10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7</xdr:row>
      <xdr:rowOff>123825</xdr:rowOff>
    </xdr:from>
    <xdr:to>
      <xdr:col>10</xdr:col>
      <xdr:colOff>504825</xdr:colOff>
      <xdr:row>12</xdr:row>
      <xdr:rowOff>428625</xdr:rowOff>
    </xdr:to>
    <xdr:cxnSp macro="">
      <xdr:nvCxnSpPr>
        <xdr:cNvPr id="3" name="Прямая со стрелкой 2"/>
        <xdr:cNvCxnSpPr/>
      </xdr:nvCxnSpPr>
      <xdr:spPr>
        <a:xfrm flipH="1" flipV="1">
          <a:off x="4933950" y="2066925"/>
          <a:ext cx="619125" cy="1085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selection activeCell="D8" sqref="D8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3" width="5.14062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9">
        <f>ROUND(IF((K4+K5)&gt;8.25,8.25,(K4)),2)</f>
        <v>8.25</v>
      </c>
      <c r="E4" s="29">
        <f>IF(D4="","",CEILING(D4/24,1/1440))</f>
        <v>0.34375</v>
      </c>
      <c r="F4" s="33" t="str">
        <f t="shared" ref="F4:F8" si="0">IF(D4="","","8:00")</f>
        <v>8:00</v>
      </c>
      <c r="G4" s="18">
        <f t="shared" ref="G4:G8" si="1">IF(D4="","",E4+F4)</f>
        <v>0.67708333333333326</v>
      </c>
      <c r="H4" s="16">
        <v>0.20399999999999999</v>
      </c>
      <c r="I4" s="9">
        <v>68.840999999999994</v>
      </c>
      <c r="J4" s="17">
        <v>3</v>
      </c>
      <c r="K4" s="30">
        <f>ROUND(IF(I4="",0,IF(H4=0.266,I4*H4,I4/J4*H4)),2)</f>
        <v>4.68</v>
      </c>
    </row>
    <row r="5" spans="1:17" ht="15.75" thickBot="1" x14ac:dyDescent="0.3">
      <c r="A5" s="20"/>
      <c r="B5" s="21"/>
      <c r="C5" s="20">
        <v>9</v>
      </c>
      <c r="D5" s="9">
        <f>ROUND(IF((K5+K6)&gt;8.25,8.25,(K5)),2)</f>
        <v>8.25</v>
      </c>
      <c r="E5" s="29">
        <f t="shared" ref="E5:E8" si="2">IF(D5="","",CEILING(D5/24,1/1440))</f>
        <v>0.34375</v>
      </c>
      <c r="F5" s="33" t="str">
        <f t="shared" si="0"/>
        <v>8:00</v>
      </c>
      <c r="G5" s="18">
        <f t="shared" si="1"/>
        <v>0.67708333333333326</v>
      </c>
      <c r="H5" s="16">
        <v>0.246</v>
      </c>
      <c r="I5" s="9">
        <v>30</v>
      </c>
      <c r="J5" s="17">
        <v>1</v>
      </c>
      <c r="K5" s="30">
        <f t="shared" ref="K5:K8" si="3">ROUND(IF(I5="",0,IF(H5=0.266,I5*H5,I5/J5*H5)),2)</f>
        <v>7.38</v>
      </c>
      <c r="L5" s="28"/>
      <c r="M5" s="28"/>
      <c r="N5" s="28"/>
      <c r="Q5" s="19"/>
    </row>
    <row r="6" spans="1:17" ht="15.75" thickBot="1" x14ac:dyDescent="0.3">
      <c r="A6" s="20">
        <v>526</v>
      </c>
      <c r="B6" s="22" t="s">
        <v>14</v>
      </c>
      <c r="C6" s="20">
        <v>9</v>
      </c>
      <c r="D6" s="9">
        <f>ROUND(IF((K6+K7)&gt;8.25,8.25,(K6)),2)</f>
        <v>4.04</v>
      </c>
      <c r="E6" s="29">
        <f t="shared" si="2"/>
        <v>0.16875000000000001</v>
      </c>
      <c r="F6" s="23" t="str">
        <f t="shared" si="0"/>
        <v>8:00</v>
      </c>
      <c r="G6" s="24">
        <f t="shared" si="1"/>
        <v>0.50208333333333333</v>
      </c>
      <c r="H6" s="25">
        <v>0.26600000000000001</v>
      </c>
      <c r="I6" s="20">
        <v>15.2</v>
      </c>
      <c r="J6" s="26"/>
      <c r="K6" s="30">
        <f t="shared" si="3"/>
        <v>4.04</v>
      </c>
      <c r="L6" s="28"/>
      <c r="M6" s="28"/>
      <c r="N6" s="28"/>
      <c r="Q6" s="19"/>
    </row>
    <row r="7" spans="1:17" ht="15.75" thickBot="1" x14ac:dyDescent="0.3">
      <c r="A7" s="20">
        <v>423</v>
      </c>
      <c r="B7" s="22" t="s">
        <v>15</v>
      </c>
      <c r="C7" s="20">
        <v>9</v>
      </c>
      <c r="D7" s="9">
        <f>ROUND(IF((K7+K8)&gt;8.25,8.25,(K7)),2)</f>
        <v>4.04</v>
      </c>
      <c r="E7" s="29">
        <f t="shared" si="2"/>
        <v>0.16875000000000001</v>
      </c>
      <c r="F7" s="23" t="str">
        <f t="shared" si="0"/>
        <v>8:00</v>
      </c>
      <c r="G7" s="24">
        <f t="shared" si="1"/>
        <v>0.50208333333333333</v>
      </c>
      <c r="H7" s="25">
        <v>0.26600000000000001</v>
      </c>
      <c r="I7" s="20">
        <v>15.2</v>
      </c>
      <c r="J7" s="26"/>
      <c r="K7" s="30">
        <f t="shared" si="3"/>
        <v>4.04</v>
      </c>
      <c r="L7" s="28"/>
      <c r="M7" s="28"/>
      <c r="N7" s="28"/>
      <c r="Q7" s="19"/>
    </row>
    <row r="8" spans="1:17" ht="15.75" thickBot="1" x14ac:dyDescent="0.3">
      <c r="A8" s="20">
        <v>892</v>
      </c>
      <c r="B8" s="22" t="s">
        <v>16</v>
      </c>
      <c r="C8" s="20">
        <v>9</v>
      </c>
      <c r="D8" s="9">
        <f>ROUND(IF((K8+K9)&gt;8.25,8.25,(K8)),2)</f>
        <v>8.25</v>
      </c>
      <c r="E8" s="29">
        <f t="shared" si="2"/>
        <v>0.34375</v>
      </c>
      <c r="F8" s="23" t="str">
        <f t="shared" si="0"/>
        <v>8:00</v>
      </c>
      <c r="G8" s="24">
        <f t="shared" si="1"/>
        <v>0.67708333333333326</v>
      </c>
      <c r="H8" s="25">
        <v>0.26600000000000001</v>
      </c>
      <c r="I8" s="20">
        <v>15.2</v>
      </c>
      <c r="J8" s="26"/>
      <c r="K8" s="30">
        <f t="shared" si="3"/>
        <v>4.04</v>
      </c>
      <c r="L8" s="28"/>
      <c r="M8" s="28"/>
      <c r="N8" s="28"/>
    </row>
    <row r="9" spans="1:1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32">
        <f>SUMIF(H4:H8,"&lt;&gt;0,266",K4:K8)</f>
        <v>12.059999999999999</v>
      </c>
      <c r="L9" t="s">
        <v>12</v>
      </c>
      <c r="M9" s="28"/>
      <c r="N9" s="28"/>
    </row>
    <row r="10" spans="1:17" x14ac:dyDescent="0.25">
      <c r="K10" s="31"/>
    </row>
    <row r="11" spans="1:17" ht="15.75" x14ac:dyDescent="0.25">
      <c r="A11" s="27"/>
    </row>
    <row r="12" spans="1:17" ht="15.75" x14ac:dyDescent="0.25">
      <c r="A12" s="27"/>
    </row>
  </sheetData>
  <phoneticPr fontId="5" type="noConversion"/>
  <dataValidations count="1">
    <dataValidation type="list" allowBlank="1" showInputMessage="1" showErrorMessage="1" sqref="H4:H8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selection activeCell="C26" sqref="C26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2" width="13.85546875" customWidth="1"/>
    <col min="13" max="13" width="22.8554687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35">
        <f>IF(COUNTIF(B$3:B3,B4),"",MIN(8.25,ROUND(SUMIFS(K$4:K$99,B$4:B$99,B4),2)))</f>
        <v>8.25</v>
      </c>
      <c r="E4" s="29">
        <f>IF(D4="","",CEILING(D4/24,1/1440))</f>
        <v>0.34375</v>
      </c>
      <c r="F4" s="33" t="str">
        <f t="shared" ref="F4:F6" si="0">IF(D4="","","8:00")</f>
        <v>8:00</v>
      </c>
      <c r="G4" s="18">
        <f t="shared" ref="G4:G6" si="1">IF(D4="","",E4+F4)</f>
        <v>0.67708333333333326</v>
      </c>
      <c r="H4" s="16">
        <v>0.20399999999999999</v>
      </c>
      <c r="I4" s="9">
        <v>35</v>
      </c>
      <c r="J4" s="17">
        <v>1</v>
      </c>
      <c r="K4" s="30">
        <f>ROUND(IF(I4="",0,IF(H4=0.266,I4*H4,I4/J4*H4)),2)</f>
        <v>7.14</v>
      </c>
      <c r="L4" t="s">
        <v>18</v>
      </c>
      <c r="M4" t="s">
        <v>19</v>
      </c>
      <c r="P4">
        <v>8.2000000000000003E-2</v>
      </c>
    </row>
    <row r="5" spans="1:17" ht="15.75" thickBot="1" x14ac:dyDescent="0.3">
      <c r="A5" s="20">
        <v>526</v>
      </c>
      <c r="B5" s="22" t="s">
        <v>14</v>
      </c>
      <c r="C5" s="20">
        <v>9</v>
      </c>
      <c r="D5" s="35">
        <v>6.5</v>
      </c>
      <c r="E5" s="29">
        <f t="shared" ref="E5:E6" si="2">IF(D5="","",CEILING(D5/24,1/1440))</f>
        <v>0.27083333333333337</v>
      </c>
      <c r="F5" s="23" t="str">
        <f t="shared" si="0"/>
        <v>8:00</v>
      </c>
      <c r="G5" s="24">
        <f t="shared" si="1"/>
        <v>0.60416666666666674</v>
      </c>
      <c r="H5" s="25">
        <v>0.26600000000000001</v>
      </c>
      <c r="I5" s="20">
        <v>15.2</v>
      </c>
      <c r="J5" s="26"/>
      <c r="K5" s="30">
        <f t="shared" ref="K5:K9" si="3">ROUND(IF(I5="",0,IF(H5=0.266,I5*H5,I5/J5*H5)),2)</f>
        <v>4.04</v>
      </c>
      <c r="L5" s="28" t="s">
        <v>17</v>
      </c>
      <c r="M5" t="s">
        <v>19</v>
      </c>
      <c r="N5" s="28"/>
      <c r="Q5" s="19"/>
    </row>
    <row r="6" spans="1:17" ht="15.75" thickBot="1" x14ac:dyDescent="0.3">
      <c r="A6" s="20">
        <v>423</v>
      </c>
      <c r="B6" s="22" t="s">
        <v>15</v>
      </c>
      <c r="C6" s="20">
        <v>9</v>
      </c>
      <c r="D6" s="35">
        <v>6.5</v>
      </c>
      <c r="E6" s="29">
        <f t="shared" si="2"/>
        <v>0.27083333333333337</v>
      </c>
      <c r="F6" s="23" t="str">
        <f t="shared" si="0"/>
        <v>8:00</v>
      </c>
      <c r="G6" s="24">
        <f t="shared" si="1"/>
        <v>0.60416666666666674</v>
      </c>
      <c r="H6" s="25">
        <v>0.26600000000000001</v>
      </c>
      <c r="I6" s="20">
        <v>15.2</v>
      </c>
      <c r="J6" s="26"/>
      <c r="K6" s="30">
        <f t="shared" si="3"/>
        <v>4.04</v>
      </c>
      <c r="L6" s="28" t="s">
        <v>17</v>
      </c>
      <c r="M6" t="s">
        <v>19</v>
      </c>
      <c r="N6" s="28"/>
      <c r="Q6" s="19"/>
    </row>
    <row r="7" spans="1:17" ht="15.75" thickBot="1" x14ac:dyDescent="0.3">
      <c r="A7" s="36">
        <v>323</v>
      </c>
      <c r="B7" s="37" t="s">
        <v>13</v>
      </c>
      <c r="C7" s="36">
        <v>9</v>
      </c>
      <c r="D7" s="36" t="str">
        <f>IF(COUNTIF(B$3:B6,B7),"",MIN(8.25,ROUND(SUMIFS(K$4:K$99,B$4:B$99,B7),2)))</f>
        <v/>
      </c>
      <c r="E7" s="38"/>
      <c r="F7" s="39"/>
      <c r="G7" s="40"/>
      <c r="H7" s="41">
        <v>0.246</v>
      </c>
      <c r="I7" s="36">
        <v>30</v>
      </c>
      <c r="J7" s="42">
        <v>3</v>
      </c>
      <c r="K7" s="43">
        <f t="shared" si="3"/>
        <v>2.46</v>
      </c>
      <c r="L7" s="28"/>
      <c r="N7" s="28"/>
      <c r="Q7" s="19"/>
    </row>
    <row r="8" spans="1:17" ht="15.75" thickBot="1" x14ac:dyDescent="0.3">
      <c r="A8" s="36">
        <v>528</v>
      </c>
      <c r="B8" s="44" t="s">
        <v>20</v>
      </c>
      <c r="C8" s="36">
        <v>9</v>
      </c>
      <c r="D8" s="35">
        <v>2.46</v>
      </c>
      <c r="E8" s="29">
        <f t="shared" ref="E8" si="4">IF(D8="","",CEILING(D8/24,1/1440))</f>
        <v>0.10277777777777779</v>
      </c>
      <c r="F8" s="23" t="str">
        <f t="shared" ref="F8" si="5">IF(D8="","","8:00")</f>
        <v>8:00</v>
      </c>
      <c r="G8" s="24">
        <f t="shared" ref="G8" si="6">IF(D8="","",E8+F8)</f>
        <v>0.43611111111111112</v>
      </c>
      <c r="H8" s="41"/>
      <c r="I8" s="36"/>
      <c r="J8" s="42"/>
      <c r="K8" s="43">
        <f t="shared" si="3"/>
        <v>0</v>
      </c>
      <c r="L8" s="28"/>
      <c r="M8" s="28"/>
      <c r="N8" s="28"/>
      <c r="Q8" s="19"/>
    </row>
    <row r="9" spans="1:17" ht="15.75" thickBot="1" x14ac:dyDescent="0.3">
      <c r="A9" s="36">
        <v>423</v>
      </c>
      <c r="B9" s="44" t="s">
        <v>15</v>
      </c>
      <c r="C9" s="36">
        <v>9</v>
      </c>
      <c r="D9" s="36" t="str">
        <f>IF(COUNTIF(B$3:B8,B9),"",MIN(8.25,ROUND(SUMIFS(K$4:K$99,B$4:B$99,B9),2)))</f>
        <v/>
      </c>
      <c r="E9" s="38"/>
      <c r="F9" s="39"/>
      <c r="G9" s="40"/>
      <c r="H9" s="41"/>
      <c r="I9" s="36"/>
      <c r="J9" s="42"/>
      <c r="K9" s="43">
        <f t="shared" si="3"/>
        <v>0</v>
      </c>
      <c r="L9" s="28"/>
      <c r="M9" s="28"/>
      <c r="N9" s="28"/>
      <c r="Q9" s="19"/>
    </row>
    <row r="10" spans="1:17" s="28" customFormat="1" x14ac:dyDescent="0.25">
      <c r="A10" s="46"/>
      <c r="B10" s="34"/>
      <c r="C10" s="46"/>
      <c r="D10" s="46"/>
      <c r="E10" s="47"/>
      <c r="F10" s="48"/>
      <c r="G10" s="48"/>
      <c r="H10" s="46"/>
      <c r="I10" s="46"/>
      <c r="J10" s="46"/>
      <c r="K10" s="49"/>
      <c r="Q10" s="50"/>
    </row>
    <row r="11" spans="1:17" x14ac:dyDescent="0.25">
      <c r="B11" s="51" t="s">
        <v>23</v>
      </c>
      <c r="C11" s="51"/>
      <c r="D11" s="51"/>
      <c r="E11" s="51"/>
      <c r="F11" s="51"/>
      <c r="G11" s="51"/>
      <c r="H11" s="51"/>
      <c r="I11" s="51"/>
      <c r="J11" s="51"/>
      <c r="K11" s="51"/>
    </row>
    <row r="12" spans="1:17" x14ac:dyDescent="0.25">
      <c r="B12" t="s">
        <v>21</v>
      </c>
    </row>
    <row r="13" spans="1:17" ht="56.25" customHeight="1" x14ac:dyDescent="0.25">
      <c r="B13" s="45" t="s">
        <v>22</v>
      </c>
      <c r="C13" s="45"/>
      <c r="D13" s="45"/>
      <c r="E13" s="45"/>
      <c r="F13" s="45"/>
      <c r="G13" s="45"/>
      <c r="H13" s="45"/>
      <c r="I13" s="45"/>
      <c r="J13" s="45"/>
      <c r="K13" s="45"/>
    </row>
  </sheetData>
  <mergeCells count="2">
    <mergeCell ref="B13:K13"/>
    <mergeCell ref="B11:K11"/>
  </mergeCells>
  <dataValidations count="2">
    <dataValidation type="list" allowBlank="1" showInputMessage="1" showErrorMessage="1" sqref="H4:H7 H9:H10">
      <formula1>$P$1:$P$2</formula1>
    </dataValidation>
    <dataValidation type="list" allowBlank="1" showInputMessage="1" showErrorMessage="1" sqref="H8">
      <formula1>$P$1:$P$211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месяц</vt:lpstr>
      <vt:lpstr>месяц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User</cp:lastModifiedBy>
  <dcterms:created xsi:type="dcterms:W3CDTF">2023-02-02T06:14:28Z</dcterms:created>
  <dcterms:modified xsi:type="dcterms:W3CDTF">2023-02-07T17:45:06Z</dcterms:modified>
</cp:coreProperties>
</file>