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ЭтаКнига" defaultThemeVersion="124226"/>
  <xr:revisionPtr revIDLastSave="0" documentId="13_ncr:1_{FEA0555F-5891-49FF-89EB-6D0589BDA784}" xr6:coauthVersionLast="47" xr6:coauthVersionMax="47" xr10:uidLastSave="{00000000-0000-0000-0000-000000000000}"/>
  <bookViews>
    <workbookView xWindow="-90" yWindow="-90" windowWidth="19380" windowHeight="10380" tabRatio="668" firstSheet="2" activeTab="3" xr2:uid="{00000000-000D-0000-FFFF-FFFF00000000}"/>
  </bookViews>
  <sheets>
    <sheet name="Главная" sheetId="12" state="hidden" r:id="rId1"/>
    <sheet name="С текста" sheetId="13" state="hidden" r:id="rId2"/>
    <sheet name="Места" sheetId="8" r:id="rId3"/>
    <sheet name="Итог" sheetId="9" r:id="rId4"/>
  </sheets>
  <definedNames>
    <definedName name="_xlnm._FilterDatabase" localSheetId="3" hidden="1">Итог!$A$1:$B$5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9" l="1"/>
  <c r="B2" i="9" s="1"/>
  <c r="C1" i="8"/>
  <c r="F6" i="8"/>
  <c r="I6" i="8"/>
  <c r="K6" i="8"/>
  <c r="M6" i="8"/>
  <c r="O6" i="8"/>
  <c r="Q6" i="8"/>
  <c r="S6" i="8"/>
  <c r="U6" i="8"/>
  <c r="W6" i="8"/>
  <c r="Y6" i="8"/>
  <c r="AA6" i="8"/>
  <c r="AC6" i="8"/>
  <c r="AE6" i="8"/>
  <c r="AG6" i="8"/>
  <c r="AI6" i="8"/>
  <c r="AK6" i="8"/>
  <c r="AM6" i="8"/>
  <c r="AO6" i="8"/>
  <c r="AQ6" i="8"/>
  <c r="AS6" i="8"/>
  <c r="AU6" i="8"/>
  <c r="AW6" i="8"/>
  <c r="AY6" i="8"/>
  <c r="BA6" i="8"/>
  <c r="BC6" i="8"/>
  <c r="BE6" i="8"/>
  <c r="BG6" i="8"/>
  <c r="BI6" i="8"/>
  <c r="BK6" i="8"/>
  <c r="BM6" i="8"/>
  <c r="BO6" i="8"/>
  <c r="BQ6" i="8"/>
  <c r="BS6" i="8"/>
  <c r="BU6" i="8"/>
  <c r="BW6" i="8"/>
  <c r="BY6" i="8"/>
  <c r="CA6" i="8"/>
  <c r="CC6" i="8"/>
  <c r="CE6" i="8"/>
  <c r="CG6" i="8"/>
  <c r="CI6" i="8"/>
  <c r="CK6" i="8"/>
  <c r="CM6" i="8"/>
  <c r="CO6" i="8"/>
  <c r="CQ6" i="8"/>
  <c r="CS6" i="8"/>
  <c r="CU6" i="8"/>
  <c r="CW6" i="8"/>
  <c r="CY6" i="8"/>
  <c r="DA6" i="8"/>
  <c r="DC6" i="8"/>
  <c r="F7" i="8"/>
  <c r="G7" i="8" s="1"/>
  <c r="A7" i="8" s="1"/>
  <c r="I7" i="8"/>
  <c r="K7" i="8"/>
  <c r="M7" i="8"/>
  <c r="O7" i="8"/>
  <c r="Q7" i="8"/>
  <c r="S7" i="8"/>
  <c r="U7" i="8"/>
  <c r="W7" i="8"/>
  <c r="Y7" i="8"/>
  <c r="AA7" i="8"/>
  <c r="AC7" i="8"/>
  <c r="AE7" i="8"/>
  <c r="AG7" i="8"/>
  <c r="AI7" i="8"/>
  <c r="AK7" i="8"/>
  <c r="AM7" i="8"/>
  <c r="AO7" i="8"/>
  <c r="AQ7" i="8"/>
  <c r="AS7" i="8"/>
  <c r="AU7" i="8"/>
  <c r="AW7" i="8"/>
  <c r="AY7" i="8"/>
  <c r="BA7" i="8"/>
  <c r="BC7" i="8"/>
  <c r="BE7" i="8"/>
  <c r="BG7" i="8"/>
  <c r="BI7" i="8"/>
  <c r="BK7" i="8"/>
  <c r="BM7" i="8"/>
  <c r="BO7" i="8"/>
  <c r="BQ7" i="8"/>
  <c r="BS7" i="8"/>
  <c r="BU7" i="8"/>
  <c r="BW7" i="8"/>
  <c r="BY7" i="8"/>
  <c r="CA7" i="8"/>
  <c r="CC7" i="8"/>
  <c r="CE7" i="8"/>
  <c r="CG7" i="8"/>
  <c r="CI7" i="8"/>
  <c r="CK7" i="8"/>
  <c r="CM7" i="8"/>
  <c r="CO7" i="8"/>
  <c r="CQ7" i="8"/>
  <c r="CS7" i="8"/>
  <c r="CU7" i="8"/>
  <c r="CW7" i="8"/>
  <c r="CY7" i="8"/>
  <c r="DA7" i="8"/>
  <c r="DC7" i="8"/>
  <c r="G6" i="8" l="1"/>
  <c r="A6" i="8" s="1"/>
  <c r="B5" i="9"/>
  <c r="E4" i="12"/>
  <c r="C7" i="13"/>
  <c r="G5" i="12" s="1"/>
  <c r="B7" i="13"/>
  <c r="F5" i="12" s="1"/>
  <c r="A7" i="13"/>
  <c r="E5" i="12" s="1"/>
  <c r="C3" i="13"/>
  <c r="G4" i="12" s="1"/>
  <c r="B3" i="13"/>
  <c r="F4" i="12" s="1"/>
  <c r="A3" i="13"/>
  <c r="H4" i="12" l="1"/>
  <c r="B7" i="8" s="1"/>
  <c r="H5" i="12"/>
  <c r="B6" i="8" l="1"/>
</calcChain>
</file>

<file path=xl/sharedStrings.xml><?xml version="1.0" encoding="utf-8"?>
<sst xmlns="http://schemas.openxmlformats.org/spreadsheetml/2006/main" count="167" uniqueCount="53">
  <si>
    <t>цена</t>
  </si>
  <si>
    <t>кол-во</t>
  </si>
  <si>
    <t>сумма</t>
  </si>
  <si>
    <t>№</t>
  </si>
  <si>
    <t xml:space="preserve">Наименование, форма выпуска, дозировка </t>
  </si>
  <si>
    <t>Поставка</t>
  </si>
  <si>
    <t>Бисопролол Велфарм, таблетки покрытые пленочной оболочкой, 5 мг №30, ООО "Велфарм"- Россия</t>
  </si>
  <si>
    <t>Бисопролол-Акос, таблетки покрытые пленочной оболочкой, 5 мг №30, АО "Биоком"- РОссия</t>
  </si>
  <si>
    <t>Изменить</t>
  </si>
  <si>
    <t>Бисопролол-АКОС таблетки, покрытые пленочной оболочкой, 5 мг №30</t>
  </si>
  <si>
    <t>Бисопролол таблетки, покрытые пленочной оболочкой, 5 мг №30</t>
  </si>
  <si>
    <t>Сампур</t>
  </si>
  <si>
    <t>Бабенко</t>
  </si>
  <si>
    <t>ТОГВВ</t>
  </si>
  <si>
    <t>ТОДКБ</t>
  </si>
  <si>
    <t>Бондари</t>
  </si>
  <si>
    <t>Гавриловка</t>
  </si>
  <si>
    <t>Поликлиника №4</t>
  </si>
  <si>
    <t>Луки №1</t>
  </si>
  <si>
    <t xml:space="preserve">Луки №2 </t>
  </si>
  <si>
    <t>Поликлиника №5</t>
  </si>
  <si>
    <t>Долгушина №2</t>
  </si>
  <si>
    <t>Долгушина №1</t>
  </si>
  <si>
    <t>Жердевка</t>
  </si>
  <si>
    <t>Знаменка</t>
  </si>
  <si>
    <t>Инжавино</t>
  </si>
  <si>
    <t>Кирсанов</t>
  </si>
  <si>
    <t>Котовск</t>
  </si>
  <si>
    <t>Мичуринск №30</t>
  </si>
  <si>
    <t>Мичуринск №29</t>
  </si>
  <si>
    <t>Мордово</t>
  </si>
  <si>
    <t>Моршанск</t>
  </si>
  <si>
    <t>Мучкап</t>
  </si>
  <si>
    <t>Никифоровка</t>
  </si>
  <si>
    <t>Первомайск</t>
  </si>
  <si>
    <t>Петровка</t>
  </si>
  <si>
    <t>Пичаево</t>
  </si>
  <si>
    <t>Расссказово</t>
  </si>
  <si>
    <t>Ржакса</t>
  </si>
  <si>
    <t>Староюрьево</t>
  </si>
  <si>
    <t>Сосновка</t>
  </si>
  <si>
    <t>Строитель</t>
  </si>
  <si>
    <t>Токаревка</t>
  </si>
  <si>
    <t>Уварово</t>
  </si>
  <si>
    <t>Умет</t>
  </si>
  <si>
    <t>Резерв</t>
  </si>
  <si>
    <t>895 должен быть результат</t>
  </si>
  <si>
    <t>На листе Итог, в формуле надо сделать поиск надписи В3 на листе Места в столбце В (чтобы расчет шел по той строке где эта надпись)</t>
  </si>
  <si>
    <t>Суммирование по двум условиям</t>
  </si>
  <si>
    <t>Рассмотрим расчёт по Мичуринск №30, опишу по порядку как вижу я</t>
  </si>
  <si>
    <t>Т.е. в данном случае результат должен получаться так BH6+BN6+BX6+BZ6 по листу Места</t>
  </si>
  <si>
    <t>Потом найти А4 на листе Места в 1 строке (их может быть несколько) и сложить  все числа (сложить по строке какую нашли ранее)</t>
  </si>
  <si>
    <t>Я выделил желтым цветом, то по каким ячейкам идет расчет в данном случае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</si>
</sst>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₽&quot;;[Red]\-#,##0.00\ &quot;₽&quot;"/>
  </numFmts>
  <fonts count="19" x14ac:knownFonts="1">
    <font>
      <sz val="11"/>
      <color theme="1"/>
      <name val="Calibri"/>
      <family val="2"/>
      <scheme val="minor"/>
    </font>
    <font>
      <sz val="10"/>
      <name val="Helv"/>
      <family val="2"/>
      <charset val="204"/>
    </font>
    <font>
      <sz val="8"/>
      <name val="Calibri"/>
      <family val="2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76">
    <xf numFmtId="0" fontId="0" fillId="0" borderId="0" xfId="0"/>
    <xf numFmtId="0" fontId="4" fillId="2" borderId="0" xfId="1" applyFont="1" applyFill="1"/>
    <xf numFmtId="0" fontId="10" fillId="2" borderId="0" xfId="0" applyFont="1" applyFill="1"/>
    <xf numFmtId="0" fontId="8" fillId="2" borderId="0" xfId="0" applyFont="1" applyFill="1"/>
    <xf numFmtId="0" fontId="5" fillId="2" borderId="0" xfId="0" applyFont="1" applyFill="1"/>
    <xf numFmtId="0" fontId="4" fillId="2" borderId="0" xfId="1" applyFont="1" applyFill="1" applyAlignment="1">
      <alignment horizontal="center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14" fillId="2" borderId="1" xfId="1" applyFont="1" applyFill="1" applyBorder="1" applyAlignment="1" applyProtection="1">
      <alignment horizontal="center" vertical="top" wrapText="1"/>
      <protection locked="0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2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7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16" fillId="2" borderId="3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2" borderId="0" xfId="0" applyFont="1" applyFill="1" applyAlignment="1">
      <alignment wrapText="1"/>
    </xf>
    <xf numFmtId="2" fontId="18" fillId="0" borderId="8" xfId="0" applyNumberFormat="1" applyFont="1" applyBorder="1" applyAlignment="1">
      <alignment horizontal="right" wrapText="1"/>
    </xf>
    <xf numFmtId="0" fontId="17" fillId="0" borderId="8" xfId="0" applyFont="1" applyBorder="1"/>
    <xf numFmtId="2" fontId="17" fillId="0" borderId="8" xfId="0" applyNumberFormat="1" applyFont="1" applyBorder="1"/>
    <xf numFmtId="0" fontId="18" fillId="0" borderId="8" xfId="0" applyFont="1" applyBorder="1" applyAlignment="1">
      <alignment wrapText="1"/>
    </xf>
    <xf numFmtId="2" fontId="7" fillId="2" borderId="0" xfId="0" applyNumberFormat="1" applyFont="1" applyFill="1" applyAlignment="1">
      <alignment vertical="center"/>
    </xf>
    <xf numFmtId="4" fontId="11" fillId="2" borderId="10" xfId="0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6" fillId="2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horizontal="left" vertical="center"/>
    </xf>
    <xf numFmtId="0" fontId="7" fillId="4" borderId="0" xfId="0" applyFont="1" applyFill="1" applyAlignment="1">
      <alignment vertical="center" wrapText="1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8" fontId="7" fillId="4" borderId="0" xfId="0" applyNumberFormat="1" applyFont="1" applyFill="1"/>
    <xf numFmtId="0" fontId="17" fillId="4" borderId="8" xfId="0" applyFont="1" applyFill="1" applyBorder="1"/>
    <xf numFmtId="2" fontId="17" fillId="0" borderId="8" xfId="0" applyNumberFormat="1" applyFont="1" applyFill="1" applyBorder="1"/>
    <xf numFmtId="0" fontId="17" fillId="0" borderId="8" xfId="0" applyFont="1" applyFill="1" applyBorder="1"/>
    <xf numFmtId="2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/>
    </xf>
    <xf numFmtId="0" fontId="5" fillId="5" borderId="1" xfId="0" applyFont="1" applyFill="1" applyBorder="1" applyAlignment="1" applyProtection="1">
      <alignment vertical="top" wrapText="1" readingOrder="1"/>
      <protection locked="0"/>
    </xf>
    <xf numFmtId="0" fontId="15" fillId="4" borderId="1" xfId="0" applyFont="1" applyFill="1" applyBorder="1" applyAlignment="1" applyProtection="1">
      <alignment horizontal="center" vertical="top" wrapText="1"/>
      <protection locked="0"/>
    </xf>
    <xf numFmtId="0" fontId="14" fillId="4" borderId="9" xfId="1" applyFont="1" applyFill="1" applyBorder="1" applyAlignment="1" applyProtection="1">
      <alignment horizontal="center" vertical="center" wrapText="1"/>
      <protection locked="0"/>
    </xf>
    <xf numFmtId="3" fontId="8" fillId="2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center"/>
    </xf>
    <xf numFmtId="3" fontId="8" fillId="2" borderId="10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 applyProtection="1">
      <alignment horizontal="center" vertical="center" wrapText="1"/>
    </xf>
    <xf numFmtId="3" fontId="12" fillId="2" borderId="1" xfId="0" quotePrefix="1" applyNumberFormat="1" applyFont="1" applyFill="1" applyBorder="1" applyAlignment="1" applyProtection="1">
      <alignment horizontal="center" vertical="center" wrapText="1"/>
    </xf>
    <xf numFmtId="3" fontId="12" fillId="2" borderId="2" xfId="2" quotePrefix="1" applyNumberFormat="1" applyFont="1" applyFill="1" applyBorder="1" applyAlignment="1" applyProtection="1">
      <alignment horizontal="center" vertical="center" wrapText="1"/>
    </xf>
    <xf numFmtId="3" fontId="12" fillId="2" borderId="4" xfId="2" quotePrefix="1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 applyProtection="1">
      <alignment horizontal="center" vertical="center" wrapText="1"/>
    </xf>
    <xf numFmtId="3" fontId="12" fillId="2" borderId="4" xfId="0" applyNumberFormat="1" applyFont="1" applyFill="1" applyBorder="1" applyAlignment="1" applyProtection="1">
      <alignment horizontal="center" vertical="center" wrapText="1"/>
    </xf>
    <xf numFmtId="3" fontId="12" fillId="2" borderId="1" xfId="2" applyNumberFormat="1" applyFont="1" applyFill="1" applyBorder="1" applyAlignment="1" applyProtection="1">
      <alignment horizontal="center" vertical="center" wrapText="1"/>
    </xf>
    <xf numFmtId="3" fontId="12" fillId="2" borderId="4" xfId="0" quotePrefix="1" applyNumberFormat="1" applyFont="1" applyFill="1" applyBorder="1" applyAlignment="1" applyProtection="1">
      <alignment horizontal="center" vertical="center" wrapText="1"/>
    </xf>
    <xf numFmtId="3" fontId="12" fillId="2" borderId="2" xfId="2" applyNumberFormat="1" applyFont="1" applyFill="1" applyBorder="1" applyAlignment="1" applyProtection="1">
      <alignment horizontal="center" vertical="center" wrapText="1"/>
    </xf>
    <xf numFmtId="3" fontId="12" fillId="2" borderId="4" xfId="2" applyNumberFormat="1" applyFont="1" applyFill="1" applyBorder="1" applyAlignment="1" applyProtection="1">
      <alignment horizontal="center" vertical="center" wrapText="1"/>
    </xf>
    <xf numFmtId="3" fontId="12" fillId="2" borderId="2" xfId="0" quotePrefix="1" applyNumberFormat="1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1" xr:uid="{00000000-0005-0000-0000-000001000000}"/>
    <cellStyle name="Обычный_Лист1" xfId="2" xr:uid="{00000000-0005-0000-0000-000002000000}"/>
    <cellStyle name="Стиль 1" xfId="3" xr:uid="{00000000-0005-0000-0000-000003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2805D-FAFD-419F-8908-C02FDB3A6FA9}">
  <dimension ref="A1:J5"/>
  <sheetViews>
    <sheetView zoomScale="70" zoomScaleNormal="70" workbookViewId="0">
      <selection activeCell="D25" sqref="D25"/>
    </sheetView>
  </sheetViews>
  <sheetFormatPr defaultRowHeight="14.5" x14ac:dyDescent="0.75"/>
  <cols>
    <col min="1" max="1" width="8.7265625" style="14" customWidth="1"/>
    <col min="2" max="2" width="13.26953125" style="14" customWidth="1"/>
    <col min="3" max="3" width="16.5" style="14" customWidth="1"/>
    <col min="4" max="4" width="81" style="15" customWidth="1"/>
    <col min="5" max="5" width="9.86328125" style="14" customWidth="1"/>
    <col min="6" max="6" width="15.90625" style="14" customWidth="1"/>
    <col min="7" max="7" width="19.40625" style="14" customWidth="1"/>
    <col min="8" max="8" width="9.54296875" style="14" bestFit="1" customWidth="1"/>
    <col min="9" max="9" width="8.7265625" style="17"/>
    <col min="10" max="10" width="10.54296875" style="17" bestFit="1" customWidth="1"/>
    <col min="11" max="16384" width="8.7265625" style="17"/>
  </cols>
  <sheetData>
    <row r="1" spans="1:10" x14ac:dyDescent="0.75">
      <c r="E1" s="17"/>
      <c r="F1" s="17"/>
      <c r="G1" s="17"/>
      <c r="H1" s="17"/>
    </row>
    <row r="2" spans="1:10" x14ac:dyDescent="0.75">
      <c r="E2" s="18"/>
      <c r="F2" s="18"/>
      <c r="G2" s="18"/>
      <c r="J2" s="27"/>
    </row>
    <row r="3" spans="1:10" x14ac:dyDescent="0.75">
      <c r="A3" s="19"/>
      <c r="B3" s="19"/>
      <c r="C3" s="19"/>
      <c r="D3" s="20"/>
      <c r="E3" s="19"/>
      <c r="F3" s="19"/>
      <c r="G3" s="19"/>
    </row>
    <row r="4" spans="1:10" ht="29" x14ac:dyDescent="0.75">
      <c r="D4" s="34" t="s">
        <v>6</v>
      </c>
      <c r="E4" s="16">
        <f>INDEX('С текста'!A:A,MATCH(D4,'С текста'!G:G,0))</f>
        <v>35.700000000000003</v>
      </c>
      <c r="F4" s="16">
        <f>INDEX('С текста'!B:B,MATCH(D4,'С текста'!G:G,0))</f>
        <v>3000</v>
      </c>
      <c r="G4" s="16">
        <f>INDEX('С текста'!C:C,MATCH(D4,'С текста'!G:G,0))</f>
        <v>107100</v>
      </c>
      <c r="H4" s="16">
        <f>ROUND(SUM(E4:G4),2)</f>
        <v>110135.7</v>
      </c>
    </row>
    <row r="5" spans="1:10" ht="29" x14ac:dyDescent="0.75">
      <c r="D5" s="34" t="s">
        <v>7</v>
      </c>
      <c r="E5" s="16">
        <f>INDEX('С текста'!A:A,MATCH(D5,'С текста'!G:G,0))</f>
        <v>35.700000000000003</v>
      </c>
      <c r="F5" s="16">
        <f>INDEX('С текста'!B:B,MATCH(D5,'С текста'!G:G,0))</f>
        <v>9324</v>
      </c>
      <c r="G5" s="16">
        <f>INDEX('С текста'!C:C,MATCH(D5,'С текста'!G:G,0))</f>
        <v>332866.8</v>
      </c>
      <c r="H5" s="16">
        <f t="shared" ref="H5" si="0">ROUND(SUM(E5:G5),2)</f>
        <v>342226.5</v>
      </c>
    </row>
  </sheetData>
  <conditionalFormatting sqref="H2:H1048576">
    <cfRule type="duplicateValues" dxfId="7" priority="6"/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946FB40A-2877-44AC-9D70-44E746979C15}">
            <xm:f>SUM(Места!G:G)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greaterThan" id="{84BAABD8-C6C6-4B5F-92F4-50AA7C560BD5}">
            <xm:f>SUM(Места!G:G)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89FA3-98C3-4A2E-BFD0-98990B0C29B8}">
  <dimension ref="A3:G10"/>
  <sheetViews>
    <sheetView topLeftCell="A4" workbookViewId="0">
      <selection activeCell="G3" sqref="G3"/>
    </sheetView>
  </sheetViews>
  <sheetFormatPr defaultRowHeight="14.5" x14ac:dyDescent="0.7"/>
  <cols>
    <col min="1" max="1" width="8.76953125" style="16" bestFit="1" customWidth="1"/>
    <col min="2" max="2" width="12.6796875" style="16" customWidth="1"/>
    <col min="3" max="3" width="11.1328125" style="16" bestFit="1" customWidth="1"/>
    <col min="4" max="4" width="11.36328125" style="21" customWidth="1"/>
    <col min="5" max="5" width="10.04296875" style="21" bestFit="1" customWidth="1"/>
    <col min="6" max="6" width="8.76953125" style="21" bestFit="1" customWidth="1"/>
    <col min="7" max="7" width="64.90625" style="22" customWidth="1"/>
    <col min="8" max="8" width="8.7265625" style="21"/>
    <col min="9" max="9" width="12.36328125" style="21" customWidth="1"/>
    <col min="10" max="10" width="12.7265625" style="21" bestFit="1" customWidth="1"/>
    <col min="11" max="16384" width="8.7265625" style="21"/>
  </cols>
  <sheetData>
    <row r="3" spans="1:7" s="35" customFormat="1" ht="29" x14ac:dyDescent="0.7">
      <c r="A3" s="16">
        <f>D4</f>
        <v>35.700000000000003</v>
      </c>
      <c r="B3" s="16">
        <f>D5</f>
        <v>3000</v>
      </c>
      <c r="C3" s="16">
        <f>D6</f>
        <v>107100</v>
      </c>
      <c r="D3" s="35">
        <v>1</v>
      </c>
      <c r="E3" s="35">
        <v>847500110899</v>
      </c>
      <c r="F3" s="35">
        <v>110899</v>
      </c>
      <c r="G3" s="36" t="s">
        <v>6</v>
      </c>
    </row>
    <row r="4" spans="1:7" s="35" customFormat="1" x14ac:dyDescent="0.7">
      <c r="A4" s="16"/>
      <c r="B4" s="16"/>
      <c r="C4" s="16"/>
      <c r="D4" s="35">
        <v>35.700000000000003</v>
      </c>
      <c r="G4" s="36"/>
    </row>
    <row r="5" spans="1:7" s="35" customFormat="1" x14ac:dyDescent="0.7">
      <c r="A5" s="16"/>
      <c r="B5" s="16"/>
      <c r="C5" s="16"/>
      <c r="D5" s="37">
        <v>3000</v>
      </c>
      <c r="G5" s="36"/>
    </row>
    <row r="6" spans="1:7" s="35" customFormat="1" x14ac:dyDescent="0.7">
      <c r="A6" s="16"/>
      <c r="B6" s="16"/>
      <c r="C6" s="16"/>
      <c r="D6" s="37">
        <v>107100</v>
      </c>
      <c r="E6" s="35" t="s">
        <v>8</v>
      </c>
      <c r="G6" s="36"/>
    </row>
    <row r="7" spans="1:7" s="35" customFormat="1" ht="29" x14ac:dyDescent="0.7">
      <c r="A7" s="16">
        <f>D8</f>
        <v>35.700000000000003</v>
      </c>
      <c r="B7" s="16">
        <f>D9</f>
        <v>9324</v>
      </c>
      <c r="C7" s="16">
        <f>D10</f>
        <v>332866.8</v>
      </c>
      <c r="D7" s="35">
        <v>14</v>
      </c>
      <c r="E7" s="35">
        <v>847500110898</v>
      </c>
      <c r="F7" s="35">
        <v>110898</v>
      </c>
      <c r="G7" s="36" t="s">
        <v>7</v>
      </c>
    </row>
    <row r="8" spans="1:7" s="35" customFormat="1" x14ac:dyDescent="0.7">
      <c r="A8" s="16"/>
      <c r="B8" s="16"/>
      <c r="C8" s="16"/>
      <c r="D8" s="35">
        <v>35.700000000000003</v>
      </c>
      <c r="G8" s="36"/>
    </row>
    <row r="9" spans="1:7" s="35" customFormat="1" x14ac:dyDescent="0.7">
      <c r="A9" s="16"/>
      <c r="B9" s="16"/>
      <c r="C9" s="16"/>
      <c r="D9" s="35">
        <v>9324</v>
      </c>
      <c r="G9" s="36"/>
    </row>
    <row r="10" spans="1:7" s="35" customFormat="1" x14ac:dyDescent="0.7">
      <c r="A10" s="16"/>
      <c r="B10" s="16"/>
      <c r="C10" s="16"/>
      <c r="D10" s="37">
        <v>332866.8</v>
      </c>
      <c r="E10" s="35" t="s">
        <v>8</v>
      </c>
      <c r="G10" s="3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C7"/>
  <sheetViews>
    <sheetView zoomScale="85" zoomScaleNormal="85" workbookViewId="0">
      <pane xSplit="6" ySplit="5" topLeftCell="BL6" activePane="bottomRight" state="frozen"/>
      <selection pane="topRight" activeCell="E1" sqref="E1"/>
      <selection pane="bottomLeft" activeCell="A6" sqref="A6"/>
      <selection pane="bottomRight" activeCell="CV5" sqref="CV5"/>
    </sheetView>
  </sheetViews>
  <sheetFormatPr defaultColWidth="9.08984375" defaultRowHeight="13.25" x14ac:dyDescent="0.65"/>
  <cols>
    <col min="1" max="1" width="15.6796875" style="30" customWidth="1"/>
    <col min="2" max="2" width="32.453125" style="32" customWidth="1"/>
    <col min="3" max="3" width="2.86328125" style="4" bestFit="1" customWidth="1"/>
    <col min="4" max="4" width="29.54296875" style="4" customWidth="1"/>
    <col min="5" max="6" width="9.08984375" style="4"/>
    <col min="7" max="7" width="12.453125" style="4" customWidth="1"/>
    <col min="8" max="20" width="9.08984375" style="4" customWidth="1"/>
    <col min="21" max="21" width="12.54296875" style="4" customWidth="1"/>
    <col min="22" max="94" width="9.08984375" style="4" customWidth="1"/>
    <col min="95" max="95" width="9.08984375" style="4"/>
    <col min="96" max="105" width="9.08984375" style="4" customWidth="1"/>
    <col min="106" max="16384" width="9.08984375" style="4"/>
  </cols>
  <sheetData>
    <row r="1" spans="1:107" s="10" customFormat="1" ht="13" x14ac:dyDescent="0.55000000000000004">
      <c r="A1" s="30"/>
      <c r="B1" s="32"/>
      <c r="C1" s="65">
        <f>BH6+BN6+BX6+BZ6</f>
        <v>895</v>
      </c>
      <c r="D1" s="66"/>
      <c r="E1" s="66"/>
      <c r="F1" s="67"/>
      <c r="G1" s="9"/>
      <c r="H1" s="48" t="s">
        <v>18</v>
      </c>
      <c r="I1" s="49"/>
      <c r="J1" s="46">
        <v>0</v>
      </c>
      <c r="K1" s="46"/>
      <c r="L1" s="46">
        <v>0</v>
      </c>
      <c r="M1" s="46"/>
      <c r="N1" s="46">
        <v>0</v>
      </c>
      <c r="O1" s="46"/>
      <c r="P1" s="46">
        <v>0</v>
      </c>
      <c r="Q1" s="46"/>
      <c r="R1" s="46" t="s">
        <v>12</v>
      </c>
      <c r="S1" s="46"/>
      <c r="T1" s="46" t="s">
        <v>13</v>
      </c>
      <c r="U1" s="46"/>
      <c r="V1" s="46" t="s">
        <v>14</v>
      </c>
      <c r="W1" s="46"/>
      <c r="X1" s="46">
        <v>0</v>
      </c>
      <c r="Y1" s="46"/>
      <c r="Z1" s="46">
        <v>0</v>
      </c>
      <c r="AA1" s="46"/>
      <c r="AB1" s="46" t="s">
        <v>15</v>
      </c>
      <c r="AC1" s="46"/>
      <c r="AD1" s="46" t="s">
        <v>16</v>
      </c>
      <c r="AE1" s="46"/>
      <c r="AF1" s="46" t="s">
        <v>19</v>
      </c>
      <c r="AG1" s="46"/>
      <c r="AH1" s="46" t="s">
        <v>19</v>
      </c>
      <c r="AI1" s="46"/>
      <c r="AJ1" s="46" t="s">
        <v>22</v>
      </c>
      <c r="AK1" s="46"/>
      <c r="AL1" s="46" t="s">
        <v>17</v>
      </c>
      <c r="AM1" s="46"/>
      <c r="AN1" s="46" t="s">
        <v>14</v>
      </c>
      <c r="AO1" s="46"/>
      <c r="AP1" s="46" t="s">
        <v>18</v>
      </c>
      <c r="AQ1" s="46"/>
      <c r="AR1" s="46" t="s">
        <v>20</v>
      </c>
      <c r="AS1" s="46"/>
      <c r="AT1" s="46" t="s">
        <v>21</v>
      </c>
      <c r="AU1" s="46"/>
      <c r="AV1" s="46" t="s">
        <v>18</v>
      </c>
      <c r="AW1" s="46"/>
      <c r="AX1" s="46" t="s">
        <v>23</v>
      </c>
      <c r="AY1" s="46"/>
      <c r="AZ1" s="46" t="s">
        <v>24</v>
      </c>
      <c r="BA1" s="46"/>
      <c r="BB1" s="46" t="s">
        <v>25</v>
      </c>
      <c r="BC1" s="46"/>
      <c r="BD1" s="46" t="s">
        <v>26</v>
      </c>
      <c r="BE1" s="46"/>
      <c r="BF1" s="46" t="s">
        <v>27</v>
      </c>
      <c r="BG1" s="46"/>
      <c r="BH1" s="47" t="s">
        <v>28</v>
      </c>
      <c r="BI1" s="47"/>
      <c r="BJ1" s="46">
        <v>0</v>
      </c>
      <c r="BK1" s="46"/>
      <c r="BL1" s="46" t="s">
        <v>29</v>
      </c>
      <c r="BM1" s="46"/>
      <c r="BN1" s="47" t="s">
        <v>28</v>
      </c>
      <c r="BO1" s="47"/>
      <c r="BP1" s="46" t="s">
        <v>30</v>
      </c>
      <c r="BQ1" s="46"/>
      <c r="BR1" s="46" t="s">
        <v>31</v>
      </c>
      <c r="BS1" s="46"/>
      <c r="BT1" s="46" t="s">
        <v>32</v>
      </c>
      <c r="BU1" s="46"/>
      <c r="BV1" s="46" t="s">
        <v>33</v>
      </c>
      <c r="BW1" s="46"/>
      <c r="BX1" s="47" t="s">
        <v>28</v>
      </c>
      <c r="BY1" s="47"/>
      <c r="BZ1" s="47" t="s">
        <v>28</v>
      </c>
      <c r="CA1" s="47"/>
      <c r="CB1" s="46" t="s">
        <v>34</v>
      </c>
      <c r="CC1" s="46"/>
      <c r="CD1" s="46" t="s">
        <v>35</v>
      </c>
      <c r="CE1" s="46"/>
      <c r="CF1" s="46" t="s">
        <v>36</v>
      </c>
      <c r="CG1" s="46"/>
      <c r="CH1" s="46" t="s">
        <v>37</v>
      </c>
      <c r="CI1" s="46"/>
      <c r="CJ1" s="46" t="s">
        <v>38</v>
      </c>
      <c r="CK1" s="46"/>
      <c r="CL1" s="46" t="s">
        <v>11</v>
      </c>
      <c r="CM1" s="46"/>
      <c r="CN1" s="46" t="s">
        <v>39</v>
      </c>
      <c r="CO1" s="46"/>
      <c r="CP1" s="46" t="s">
        <v>40</v>
      </c>
      <c r="CQ1" s="46"/>
      <c r="CR1" s="46" t="s">
        <v>41</v>
      </c>
      <c r="CS1" s="46"/>
      <c r="CT1" s="46" t="s">
        <v>42</v>
      </c>
      <c r="CU1" s="46"/>
      <c r="CV1" s="46" t="s">
        <v>43</v>
      </c>
      <c r="CW1" s="46"/>
      <c r="CX1" s="46" t="s">
        <v>17</v>
      </c>
      <c r="CY1" s="46"/>
      <c r="CZ1" s="46" t="s">
        <v>44</v>
      </c>
      <c r="DA1" s="46"/>
      <c r="DB1" s="46" t="s">
        <v>45</v>
      </c>
      <c r="DC1" s="46"/>
    </row>
    <row r="2" spans="1:107" s="2" customFormat="1" ht="48.75" customHeight="1" x14ac:dyDescent="0.5">
      <c r="A2" s="30"/>
      <c r="B2" s="32"/>
      <c r="C2" s="68"/>
      <c r="D2" s="69"/>
      <c r="E2" s="69"/>
      <c r="F2" s="70"/>
      <c r="G2" s="28"/>
      <c r="H2" s="51"/>
      <c r="I2" s="51"/>
      <c r="J2" s="58"/>
      <c r="K2" s="58"/>
      <c r="L2" s="52"/>
      <c r="M2" s="53"/>
      <c r="N2" s="51"/>
      <c r="O2" s="51"/>
      <c r="P2" s="56"/>
      <c r="Q2" s="59"/>
      <c r="R2" s="50"/>
      <c r="S2" s="51"/>
      <c r="T2" s="50"/>
      <c r="U2" s="51"/>
      <c r="V2" s="50"/>
      <c r="W2" s="51"/>
      <c r="X2" s="52"/>
      <c r="Y2" s="53"/>
      <c r="Z2" s="50"/>
      <c r="AA2" s="51"/>
      <c r="AB2" s="50"/>
      <c r="AC2" s="51"/>
      <c r="AD2" s="54"/>
      <c r="AE2" s="55"/>
      <c r="AF2" s="50"/>
      <c r="AG2" s="51"/>
      <c r="AH2" s="74"/>
      <c r="AI2" s="74"/>
      <c r="AJ2" s="54"/>
      <c r="AK2" s="55"/>
      <c r="AL2" s="54"/>
      <c r="AM2" s="55"/>
      <c r="AN2" s="50"/>
      <c r="AO2" s="51"/>
      <c r="AP2" s="50"/>
      <c r="AQ2" s="51"/>
      <c r="AR2" s="50"/>
      <c r="AS2" s="51"/>
      <c r="AT2" s="54"/>
      <c r="AU2" s="55"/>
      <c r="AV2" s="50"/>
      <c r="AW2" s="51"/>
      <c r="AX2" s="50"/>
      <c r="AY2" s="51"/>
      <c r="AZ2" s="50"/>
      <c r="BA2" s="51"/>
      <c r="BB2" s="50"/>
      <c r="BC2" s="51"/>
      <c r="BD2" s="50"/>
      <c r="BE2" s="51"/>
      <c r="BF2" s="50"/>
      <c r="BG2" s="51"/>
      <c r="BH2" s="50"/>
      <c r="BI2" s="51"/>
      <c r="BJ2" s="50"/>
      <c r="BK2" s="51"/>
      <c r="BL2" s="50"/>
      <c r="BM2" s="51"/>
      <c r="BN2" s="50"/>
      <c r="BO2" s="51"/>
      <c r="BP2" s="50"/>
      <c r="BQ2" s="51"/>
      <c r="BR2" s="50"/>
      <c r="BS2" s="51"/>
      <c r="BT2" s="50"/>
      <c r="BU2" s="51"/>
      <c r="BV2" s="50"/>
      <c r="BW2" s="51"/>
      <c r="BX2" s="51"/>
      <c r="BY2" s="51"/>
      <c r="BZ2" s="51"/>
      <c r="CA2" s="51"/>
      <c r="CB2" s="50"/>
      <c r="CC2" s="51"/>
      <c r="CD2" s="50"/>
      <c r="CE2" s="51"/>
      <c r="CF2" s="50"/>
      <c r="CG2" s="51"/>
      <c r="CH2" s="50"/>
      <c r="CI2" s="51"/>
      <c r="CJ2" s="50"/>
      <c r="CK2" s="51"/>
      <c r="CL2" s="50"/>
      <c r="CM2" s="51"/>
      <c r="CN2" s="50"/>
      <c r="CO2" s="51"/>
      <c r="CP2" s="50"/>
      <c r="CQ2" s="51"/>
      <c r="CR2" s="50"/>
      <c r="CS2" s="51"/>
      <c r="CT2" s="50"/>
      <c r="CU2" s="51"/>
      <c r="CV2" s="50"/>
      <c r="CW2" s="51"/>
      <c r="CX2" s="51"/>
      <c r="CY2" s="51"/>
      <c r="CZ2" s="50"/>
      <c r="DA2" s="51"/>
      <c r="DB2" s="56"/>
      <c r="DC2" s="57"/>
    </row>
    <row r="3" spans="1:107" s="2" customFormat="1" ht="29.25" customHeight="1" x14ac:dyDescent="0.5">
      <c r="A3" s="30"/>
      <c r="B3" s="32"/>
      <c r="C3" s="68"/>
      <c r="D3" s="69"/>
      <c r="E3" s="69"/>
      <c r="F3" s="70"/>
      <c r="G3" s="28"/>
      <c r="H3" s="50"/>
      <c r="I3" s="51"/>
      <c r="J3" s="60"/>
      <c r="K3" s="61"/>
      <c r="L3" s="60"/>
      <c r="M3" s="53"/>
      <c r="N3" s="56"/>
      <c r="O3" s="57"/>
      <c r="P3" s="56"/>
      <c r="Q3" s="57"/>
      <c r="R3" s="56"/>
      <c r="S3" s="57"/>
      <c r="T3" s="56"/>
      <c r="U3" s="57"/>
      <c r="V3" s="62"/>
      <c r="W3" s="59"/>
      <c r="X3" s="52"/>
      <c r="Y3" s="53"/>
      <c r="Z3" s="56"/>
      <c r="AA3" s="57"/>
      <c r="AB3" s="56"/>
      <c r="AC3" s="57"/>
      <c r="AD3" s="54"/>
      <c r="AE3" s="55"/>
      <c r="AF3" s="50"/>
      <c r="AG3" s="51"/>
      <c r="AH3" s="50"/>
      <c r="AI3" s="51"/>
      <c r="AJ3" s="54"/>
      <c r="AK3" s="55"/>
      <c r="AL3" s="63"/>
      <c r="AM3" s="64"/>
      <c r="AN3" s="62"/>
      <c r="AO3" s="59"/>
      <c r="AP3" s="50"/>
      <c r="AQ3" s="51"/>
      <c r="AR3" s="63"/>
      <c r="AS3" s="64"/>
      <c r="AT3" s="63"/>
      <c r="AU3" s="64"/>
      <c r="AV3" s="50"/>
      <c r="AW3" s="51"/>
      <c r="AX3" s="50"/>
      <c r="AY3" s="51"/>
      <c r="AZ3" s="56"/>
      <c r="BA3" s="57"/>
      <c r="BB3" s="56"/>
      <c r="BC3" s="59"/>
      <c r="BD3" s="62"/>
      <c r="BE3" s="59"/>
      <c r="BF3" s="56"/>
      <c r="BG3" s="57"/>
      <c r="BH3" s="62"/>
      <c r="BI3" s="59"/>
      <c r="BJ3" s="62"/>
      <c r="BK3" s="59"/>
      <c r="BL3" s="62"/>
      <c r="BM3" s="59"/>
      <c r="BN3" s="62"/>
      <c r="BO3" s="59"/>
      <c r="BP3" s="56"/>
      <c r="BQ3" s="59"/>
      <c r="BR3" s="50"/>
      <c r="BS3" s="51"/>
      <c r="BT3" s="50"/>
      <c r="BU3" s="51"/>
      <c r="BV3" s="56"/>
      <c r="BW3" s="59"/>
      <c r="BX3" s="56"/>
      <c r="BY3" s="57"/>
      <c r="BZ3" s="62"/>
      <c r="CA3" s="59"/>
      <c r="CB3" s="62"/>
      <c r="CC3" s="59"/>
      <c r="CD3" s="50"/>
      <c r="CE3" s="51"/>
      <c r="CF3" s="62"/>
      <c r="CG3" s="59"/>
      <c r="CH3" s="62"/>
      <c r="CI3" s="59"/>
      <c r="CJ3" s="62"/>
      <c r="CK3" s="59"/>
      <c r="CL3" s="50"/>
      <c r="CM3" s="51"/>
      <c r="CN3" s="62"/>
      <c r="CO3" s="59"/>
      <c r="CP3" s="62"/>
      <c r="CQ3" s="59"/>
      <c r="CR3" s="56"/>
      <c r="CS3" s="57"/>
      <c r="CT3" s="54"/>
      <c r="CU3" s="55"/>
      <c r="CV3" s="54"/>
      <c r="CW3" s="55"/>
      <c r="CX3" s="63"/>
      <c r="CY3" s="64"/>
      <c r="CZ3" s="50"/>
      <c r="DA3" s="51"/>
      <c r="DB3" s="56"/>
      <c r="DC3" s="57"/>
    </row>
    <row r="4" spans="1:107" s="2" customFormat="1" ht="40.5" customHeight="1" x14ac:dyDescent="0.5">
      <c r="A4" s="30"/>
      <c r="B4" s="32"/>
      <c r="C4" s="71"/>
      <c r="D4" s="72"/>
      <c r="E4" s="72"/>
      <c r="F4" s="73"/>
      <c r="G4" s="29"/>
      <c r="H4" s="56"/>
      <c r="I4" s="57"/>
      <c r="J4" s="60"/>
      <c r="K4" s="61"/>
      <c r="L4" s="60"/>
      <c r="M4" s="53"/>
      <c r="N4" s="56"/>
      <c r="O4" s="57"/>
      <c r="P4" s="56"/>
      <c r="Q4" s="57"/>
      <c r="R4" s="56"/>
      <c r="S4" s="57"/>
      <c r="T4" s="56"/>
      <c r="U4" s="57"/>
      <c r="V4" s="56"/>
      <c r="W4" s="57"/>
      <c r="X4" s="60"/>
      <c r="Y4" s="53"/>
      <c r="Z4" s="56"/>
      <c r="AA4" s="57"/>
      <c r="AB4" s="56"/>
      <c r="AC4" s="57"/>
      <c r="AD4" s="54"/>
      <c r="AE4" s="55"/>
      <c r="AF4" s="56"/>
      <c r="AG4" s="57"/>
      <c r="AH4" s="56"/>
      <c r="AI4" s="57"/>
      <c r="AJ4" s="54"/>
      <c r="AK4" s="55"/>
      <c r="AL4" s="54"/>
      <c r="AM4" s="55"/>
      <c r="AN4" s="56"/>
      <c r="AO4" s="57"/>
      <c r="AP4" s="56"/>
      <c r="AQ4" s="57"/>
      <c r="AR4" s="56"/>
      <c r="AS4" s="57"/>
      <c r="AT4" s="56"/>
      <c r="AU4" s="59"/>
      <c r="AV4" s="56"/>
      <c r="AW4" s="57"/>
      <c r="AX4" s="62"/>
      <c r="AY4" s="59"/>
      <c r="AZ4" s="56"/>
      <c r="BA4" s="59"/>
      <c r="BB4" s="56"/>
      <c r="BC4" s="57"/>
      <c r="BD4" s="56"/>
      <c r="BE4" s="57"/>
      <c r="BF4" s="56"/>
      <c r="BG4" s="57"/>
      <c r="BH4" s="56"/>
      <c r="BI4" s="57"/>
      <c r="BJ4" s="56"/>
      <c r="BK4" s="57"/>
      <c r="BL4" s="56"/>
      <c r="BM4" s="57"/>
      <c r="BN4" s="56"/>
      <c r="BO4" s="57"/>
      <c r="BP4" s="56"/>
      <c r="BQ4" s="57"/>
      <c r="BR4" s="56"/>
      <c r="BS4" s="57"/>
      <c r="BT4" s="56"/>
      <c r="BU4" s="57"/>
      <c r="BV4" s="62"/>
      <c r="BW4" s="59"/>
      <c r="BX4" s="56"/>
      <c r="BY4" s="57"/>
      <c r="BZ4" s="56"/>
      <c r="CA4" s="57"/>
      <c r="CB4" s="56"/>
      <c r="CC4" s="57"/>
      <c r="CD4" s="56"/>
      <c r="CE4" s="57"/>
      <c r="CF4" s="56"/>
      <c r="CG4" s="57"/>
      <c r="CH4" s="56"/>
      <c r="CI4" s="57"/>
      <c r="CJ4" s="56"/>
      <c r="CK4" s="57"/>
      <c r="CL4" s="56"/>
      <c r="CM4" s="57"/>
      <c r="CN4" s="56"/>
      <c r="CO4" s="57"/>
      <c r="CP4" s="62"/>
      <c r="CQ4" s="59"/>
      <c r="CR4" s="56"/>
      <c r="CS4" s="57"/>
      <c r="CT4" s="54"/>
      <c r="CU4" s="55"/>
      <c r="CV4" s="54"/>
      <c r="CW4" s="55"/>
      <c r="CX4" s="63"/>
      <c r="CY4" s="64"/>
      <c r="CZ4" s="56"/>
      <c r="DA4" s="57"/>
      <c r="DB4" s="56"/>
      <c r="DC4" s="57"/>
    </row>
    <row r="5" spans="1:107" s="3" customFormat="1" ht="13" x14ac:dyDescent="0.55000000000000004">
      <c r="A5" s="30"/>
      <c r="B5" s="32"/>
      <c r="C5" s="11" t="s">
        <v>3</v>
      </c>
      <c r="D5" s="12" t="s">
        <v>4</v>
      </c>
      <c r="E5" s="12" t="s">
        <v>0</v>
      </c>
      <c r="F5" s="11" t="s">
        <v>1</v>
      </c>
      <c r="G5" s="11" t="s">
        <v>2</v>
      </c>
      <c r="H5" s="11" t="s">
        <v>1</v>
      </c>
      <c r="I5" s="11" t="s">
        <v>2</v>
      </c>
      <c r="J5" s="11" t="s">
        <v>1</v>
      </c>
      <c r="K5" s="11" t="s">
        <v>2</v>
      </c>
      <c r="L5" s="11" t="s">
        <v>1</v>
      </c>
      <c r="M5" s="11" t="s">
        <v>2</v>
      </c>
      <c r="N5" s="11" t="s">
        <v>1</v>
      </c>
      <c r="O5" s="11" t="s">
        <v>2</v>
      </c>
      <c r="P5" s="11" t="s">
        <v>1</v>
      </c>
      <c r="Q5" s="11" t="s">
        <v>2</v>
      </c>
      <c r="R5" s="11" t="s">
        <v>1</v>
      </c>
      <c r="S5" s="11" t="s">
        <v>2</v>
      </c>
      <c r="T5" s="11" t="s">
        <v>1</v>
      </c>
      <c r="U5" s="11" t="s">
        <v>2</v>
      </c>
      <c r="V5" s="11" t="s">
        <v>1</v>
      </c>
      <c r="W5" s="11" t="s">
        <v>2</v>
      </c>
      <c r="X5" s="11" t="s">
        <v>1</v>
      </c>
      <c r="Y5" s="11" t="s">
        <v>2</v>
      </c>
      <c r="Z5" s="11" t="s">
        <v>1</v>
      </c>
      <c r="AA5" s="11" t="s">
        <v>2</v>
      </c>
      <c r="AB5" s="11" t="s">
        <v>1</v>
      </c>
      <c r="AC5" s="11" t="s">
        <v>2</v>
      </c>
      <c r="AD5" s="11" t="s">
        <v>1</v>
      </c>
      <c r="AE5" s="11" t="s">
        <v>2</v>
      </c>
      <c r="AF5" s="11" t="s">
        <v>1</v>
      </c>
      <c r="AG5" s="11" t="s">
        <v>2</v>
      </c>
      <c r="AH5" s="11" t="s">
        <v>1</v>
      </c>
      <c r="AI5" s="11" t="s">
        <v>2</v>
      </c>
      <c r="AJ5" s="11" t="s">
        <v>1</v>
      </c>
      <c r="AK5" s="11" t="s">
        <v>2</v>
      </c>
      <c r="AL5" s="11" t="s">
        <v>1</v>
      </c>
      <c r="AM5" s="11" t="s">
        <v>2</v>
      </c>
      <c r="AN5" s="11" t="s">
        <v>1</v>
      </c>
      <c r="AO5" s="11" t="s">
        <v>2</v>
      </c>
      <c r="AP5" s="11" t="s">
        <v>1</v>
      </c>
      <c r="AQ5" s="11" t="s">
        <v>2</v>
      </c>
      <c r="AR5" s="11" t="s">
        <v>1</v>
      </c>
      <c r="AS5" s="11" t="s">
        <v>2</v>
      </c>
      <c r="AT5" s="11" t="s">
        <v>1</v>
      </c>
      <c r="AU5" s="11" t="s">
        <v>2</v>
      </c>
      <c r="AV5" s="11" t="s">
        <v>1</v>
      </c>
      <c r="AW5" s="11" t="s">
        <v>2</v>
      </c>
      <c r="AX5" s="11" t="s">
        <v>1</v>
      </c>
      <c r="AY5" s="11" t="s">
        <v>2</v>
      </c>
      <c r="AZ5" s="11" t="s">
        <v>1</v>
      </c>
      <c r="BA5" s="11" t="s">
        <v>2</v>
      </c>
      <c r="BB5" s="11" t="s">
        <v>1</v>
      </c>
      <c r="BC5" s="11" t="s">
        <v>2</v>
      </c>
      <c r="BD5" s="11" t="s">
        <v>1</v>
      </c>
      <c r="BE5" s="11" t="s">
        <v>2</v>
      </c>
      <c r="BF5" s="11" t="s">
        <v>1</v>
      </c>
      <c r="BG5" s="11" t="s">
        <v>2</v>
      </c>
      <c r="BH5" s="11" t="s">
        <v>1</v>
      </c>
      <c r="BI5" s="11" t="s">
        <v>2</v>
      </c>
      <c r="BJ5" s="11" t="s">
        <v>1</v>
      </c>
      <c r="BK5" s="11" t="s">
        <v>2</v>
      </c>
      <c r="BL5" s="11" t="s">
        <v>1</v>
      </c>
      <c r="BM5" s="11" t="s">
        <v>2</v>
      </c>
      <c r="BN5" s="11" t="s">
        <v>1</v>
      </c>
      <c r="BO5" s="11" t="s">
        <v>2</v>
      </c>
      <c r="BP5" s="11" t="s">
        <v>1</v>
      </c>
      <c r="BQ5" s="11" t="s">
        <v>2</v>
      </c>
      <c r="BR5" s="11" t="s">
        <v>1</v>
      </c>
      <c r="BS5" s="11" t="s">
        <v>2</v>
      </c>
      <c r="BT5" s="11" t="s">
        <v>1</v>
      </c>
      <c r="BU5" s="11" t="s">
        <v>2</v>
      </c>
      <c r="BV5" s="11" t="s">
        <v>1</v>
      </c>
      <c r="BW5" s="11" t="s">
        <v>2</v>
      </c>
      <c r="BX5" s="11" t="s">
        <v>1</v>
      </c>
      <c r="BY5" s="11" t="s">
        <v>2</v>
      </c>
      <c r="BZ5" s="11" t="s">
        <v>1</v>
      </c>
      <c r="CA5" s="11" t="s">
        <v>2</v>
      </c>
      <c r="CB5" s="11" t="s">
        <v>1</v>
      </c>
      <c r="CC5" s="11" t="s">
        <v>2</v>
      </c>
      <c r="CD5" s="11" t="s">
        <v>1</v>
      </c>
      <c r="CE5" s="11" t="s">
        <v>2</v>
      </c>
      <c r="CF5" s="11" t="s">
        <v>1</v>
      </c>
      <c r="CG5" s="11" t="s">
        <v>2</v>
      </c>
      <c r="CH5" s="11" t="s">
        <v>1</v>
      </c>
      <c r="CI5" s="11" t="s">
        <v>2</v>
      </c>
      <c r="CJ5" s="11" t="s">
        <v>1</v>
      </c>
      <c r="CK5" s="11" t="s">
        <v>2</v>
      </c>
      <c r="CL5" s="11" t="s">
        <v>1</v>
      </c>
      <c r="CM5" s="11" t="s">
        <v>2</v>
      </c>
      <c r="CN5" s="11" t="s">
        <v>1</v>
      </c>
      <c r="CO5" s="11" t="s">
        <v>2</v>
      </c>
      <c r="CP5" s="11" t="s">
        <v>1</v>
      </c>
      <c r="CQ5" s="11" t="s">
        <v>2</v>
      </c>
      <c r="CR5" s="11" t="s">
        <v>1</v>
      </c>
      <c r="CS5" s="11" t="s">
        <v>2</v>
      </c>
      <c r="CT5" s="11" t="s">
        <v>1</v>
      </c>
      <c r="CU5" s="11" t="s">
        <v>2</v>
      </c>
      <c r="CV5" s="11" t="s">
        <v>1</v>
      </c>
      <c r="CW5" s="11" t="s">
        <v>2</v>
      </c>
      <c r="CX5" s="11" t="s">
        <v>1</v>
      </c>
      <c r="CY5" s="11" t="s">
        <v>2</v>
      </c>
      <c r="CZ5" s="11" t="s">
        <v>1</v>
      </c>
      <c r="DA5" s="11" t="s">
        <v>2</v>
      </c>
      <c r="DB5" s="11" t="s">
        <v>1</v>
      </c>
      <c r="DC5" s="11" t="s">
        <v>2</v>
      </c>
    </row>
    <row r="6" spans="1:107" ht="21.75" x14ac:dyDescent="0.65">
      <c r="A6" s="31">
        <f t="shared" ref="A6:A7" si="0">ROUND(SUM(E6:G6),2)</f>
        <v>342226.5</v>
      </c>
      <c r="B6" s="33" t="str">
        <f>IFERROR(TRIM(INDEX(Главная!$D:$D,MATCH(A6,Главная!$H:$H,0))),"Ошибка")</f>
        <v>Бисопролол-Акос, таблетки покрытые пленочной оболочкой, 5 мг №30, АО "Биоком"- РОссия</v>
      </c>
      <c r="C6" s="24">
        <v>8</v>
      </c>
      <c r="D6" s="26" t="s">
        <v>9</v>
      </c>
      <c r="E6" s="23">
        <v>35.700000000000003</v>
      </c>
      <c r="F6" s="24">
        <f t="shared" ref="F6:F7" si="1">H6+J6+L6+N6+P6+R6+T6+V6+X6+Z6+AB6+AD6+AF6+AH6+AJ6+AL6+AN6+AP6+AR6+AT6+AV6+AX6+AZ6+BB6+BD6+BF6+BH6+BJ6+BL6+BN6+BP6+BR6+BT6+BV6+BX6+BZ6+CB6+CD6+CF6+CH6+CJ6+CL6+CN6+CP6+CR6+CT6+CV6+CX6+CZ6+DB6</f>
        <v>9324</v>
      </c>
      <c r="G6" s="25">
        <f t="shared" ref="G6:G7" si="2">F6*E6</f>
        <v>332866.80000000005</v>
      </c>
      <c r="H6" s="24">
        <v>0</v>
      </c>
      <c r="I6" s="25">
        <f t="shared" ref="I6:I7" si="3">E6*H6</f>
        <v>0</v>
      </c>
      <c r="J6" s="24">
        <v>0</v>
      </c>
      <c r="K6" s="25">
        <f t="shared" ref="K6:K7" si="4">E6*J6</f>
        <v>0</v>
      </c>
      <c r="L6" s="24">
        <v>0</v>
      </c>
      <c r="M6" s="25">
        <f t="shared" ref="M6:M7" si="5">L6*E6</f>
        <v>0</v>
      </c>
      <c r="N6" s="24">
        <v>0</v>
      </c>
      <c r="O6" s="25">
        <f t="shared" ref="O6:O7" si="6">N6*E6</f>
        <v>0</v>
      </c>
      <c r="P6" s="24">
        <v>0</v>
      </c>
      <c r="Q6" s="25">
        <f t="shared" ref="Q6:Q7" si="7">P6*E6</f>
        <v>0</v>
      </c>
      <c r="R6" s="24">
        <v>0</v>
      </c>
      <c r="S6" s="25">
        <f t="shared" ref="S6:S7" si="8">R6*E6</f>
        <v>0</v>
      </c>
      <c r="T6" s="24">
        <v>0</v>
      </c>
      <c r="U6" s="25">
        <f t="shared" ref="U6:U7" si="9">E6*T6</f>
        <v>0</v>
      </c>
      <c r="V6" s="24">
        <v>0</v>
      </c>
      <c r="W6" s="25">
        <f t="shared" ref="W6:W7" si="10">V6*E6</f>
        <v>0</v>
      </c>
      <c r="X6" s="24">
        <v>0</v>
      </c>
      <c r="Y6" s="25">
        <f t="shared" ref="Y6:Y7" si="11">X6*E6</f>
        <v>0</v>
      </c>
      <c r="Z6" s="24">
        <v>0</v>
      </c>
      <c r="AA6" s="25">
        <f t="shared" ref="AA6:AA7" si="12">Z6*E6</f>
        <v>0</v>
      </c>
      <c r="AB6" s="24">
        <v>0</v>
      </c>
      <c r="AC6" s="25">
        <f t="shared" ref="AC6:AC7" si="13">AB6*E6</f>
        <v>0</v>
      </c>
      <c r="AD6" s="24">
        <v>0</v>
      </c>
      <c r="AE6" s="25">
        <f t="shared" ref="AE6:AE7" si="14">AD6*E6</f>
        <v>0</v>
      </c>
      <c r="AF6" s="24">
        <v>0</v>
      </c>
      <c r="AG6" s="25">
        <f t="shared" ref="AG6:AG7" si="15">AF6*E6</f>
        <v>0</v>
      </c>
      <c r="AH6" s="24">
        <v>0</v>
      </c>
      <c r="AI6" s="25">
        <f t="shared" ref="AI6:AI7" si="16">AH6*E6</f>
        <v>0</v>
      </c>
      <c r="AJ6" s="24">
        <v>0</v>
      </c>
      <c r="AK6" s="25">
        <f t="shared" ref="AK6:AK7" si="17">AJ6*E6</f>
        <v>0</v>
      </c>
      <c r="AL6" s="24">
        <v>0</v>
      </c>
      <c r="AM6" s="25">
        <f t="shared" ref="AM6:AM7" si="18">AL6*E6</f>
        <v>0</v>
      </c>
      <c r="AN6" s="24">
        <v>0</v>
      </c>
      <c r="AO6" s="25">
        <f t="shared" ref="AO6:AO7" si="19">AN6*E6</f>
        <v>0</v>
      </c>
      <c r="AP6" s="24">
        <v>0</v>
      </c>
      <c r="AQ6" s="25">
        <f t="shared" ref="AQ6:AQ7" si="20">AP6*E6</f>
        <v>0</v>
      </c>
      <c r="AR6" s="24">
        <v>0</v>
      </c>
      <c r="AS6" s="25">
        <f t="shared" ref="AS6:AS7" si="21">AR6*E6</f>
        <v>0</v>
      </c>
      <c r="AT6" s="24">
        <v>0</v>
      </c>
      <c r="AU6" s="25">
        <f t="shared" ref="AU6:AU7" si="22">AT6*E6</f>
        <v>0</v>
      </c>
      <c r="AV6" s="24">
        <v>0</v>
      </c>
      <c r="AW6" s="25">
        <f t="shared" ref="AW6:AW7" si="23">AV6*E6</f>
        <v>0</v>
      </c>
      <c r="AX6" s="24">
        <v>0</v>
      </c>
      <c r="AY6" s="25">
        <f t="shared" ref="AY6:AY7" si="24">AX6*E6</f>
        <v>0</v>
      </c>
      <c r="AZ6" s="24">
        <v>0</v>
      </c>
      <c r="BA6" s="25">
        <f t="shared" ref="BA6:BA7" si="25">AZ6*E6</f>
        <v>0</v>
      </c>
      <c r="BB6" s="24">
        <v>0</v>
      </c>
      <c r="BC6" s="25">
        <f t="shared" ref="BC6:BC7" si="26">BB6*E6</f>
        <v>0</v>
      </c>
      <c r="BD6" s="24">
        <v>0</v>
      </c>
      <c r="BE6" s="25">
        <f t="shared" ref="BE6:BE7" si="27">BD6*E6</f>
        <v>0</v>
      </c>
      <c r="BF6" s="24">
        <v>0</v>
      </c>
      <c r="BG6" s="25">
        <f t="shared" ref="BG6:BG7" si="28">BF6*E6</f>
        <v>0</v>
      </c>
      <c r="BH6" s="38">
        <v>0</v>
      </c>
      <c r="BI6" s="39">
        <f t="shared" ref="BI6:BI7" si="29">BH6*E6</f>
        <v>0</v>
      </c>
      <c r="BJ6" s="24">
        <v>0</v>
      </c>
      <c r="BK6" s="25">
        <f t="shared" ref="BK6:BK7" si="30">E6*BJ6</f>
        <v>0</v>
      </c>
      <c r="BL6" s="24">
        <v>604</v>
      </c>
      <c r="BM6" s="25">
        <f t="shared" ref="BM6:BM7" si="31">BL6*E6</f>
        <v>21562.800000000003</v>
      </c>
      <c r="BN6" s="38">
        <v>345</v>
      </c>
      <c r="BO6" s="39">
        <f t="shared" ref="BO6:BO7" si="32">BN6*E6</f>
        <v>12316.500000000002</v>
      </c>
      <c r="BP6" s="24">
        <v>630</v>
      </c>
      <c r="BQ6" s="25">
        <f t="shared" ref="BQ6:BQ7" si="33">BP6*E6</f>
        <v>22491</v>
      </c>
      <c r="BR6" s="24">
        <v>2620</v>
      </c>
      <c r="BS6" s="25">
        <f t="shared" ref="BS6:BS7" si="34">BR6*E6</f>
        <v>93534.000000000015</v>
      </c>
      <c r="BT6" s="24">
        <v>315</v>
      </c>
      <c r="BU6" s="25">
        <f t="shared" ref="BU6:BU7" si="35">BT6*E6</f>
        <v>11245.5</v>
      </c>
      <c r="BV6" s="24">
        <v>378</v>
      </c>
      <c r="BW6" s="25">
        <f t="shared" ref="BW6:BW7" si="36">BV6*E6</f>
        <v>13494.6</v>
      </c>
      <c r="BX6" s="38">
        <v>190</v>
      </c>
      <c r="BY6" s="39">
        <f t="shared" ref="BY6:BY7" si="37">BX6*E6</f>
        <v>6783.0000000000009</v>
      </c>
      <c r="BZ6" s="38">
        <v>360</v>
      </c>
      <c r="CA6" s="39">
        <f t="shared" ref="CA6:CA7" si="38">BZ6*E6</f>
        <v>12852.000000000002</v>
      </c>
      <c r="CB6" s="24">
        <v>360</v>
      </c>
      <c r="CC6" s="25">
        <f t="shared" ref="CC6:CC7" si="39">CB6*E6</f>
        <v>12852.000000000002</v>
      </c>
      <c r="CD6" s="24">
        <v>420</v>
      </c>
      <c r="CE6" s="25">
        <f t="shared" ref="CE6:CE7" si="40">CD6*E6</f>
        <v>14994.000000000002</v>
      </c>
      <c r="CF6" s="24">
        <v>420</v>
      </c>
      <c r="CG6" s="25">
        <f t="shared" ref="CG6:CG7" si="41">CF6*E6</f>
        <v>14994.000000000002</v>
      </c>
      <c r="CH6" s="24">
        <v>1570</v>
      </c>
      <c r="CI6" s="25">
        <f t="shared" ref="CI6:CI7" si="42">CH6*E6</f>
        <v>56049.000000000007</v>
      </c>
      <c r="CJ6" s="24">
        <v>570</v>
      </c>
      <c r="CK6" s="25">
        <f t="shared" ref="CK6:CK7" si="43">CJ6*E6</f>
        <v>20349</v>
      </c>
      <c r="CL6" s="24">
        <v>105</v>
      </c>
      <c r="CM6" s="25">
        <f t="shared" ref="CM6:CM7" si="44">CL6*E6</f>
        <v>3748.5000000000005</v>
      </c>
      <c r="CN6" s="24">
        <v>210</v>
      </c>
      <c r="CO6" s="25">
        <f t="shared" ref="CO6:CO7" si="45">CN6*E6</f>
        <v>7497.0000000000009</v>
      </c>
      <c r="CP6" s="24">
        <v>157</v>
      </c>
      <c r="CQ6" s="25">
        <f t="shared" ref="CQ6:CQ7" si="46">CP6*E6</f>
        <v>5604.9000000000005</v>
      </c>
      <c r="CR6" s="24">
        <v>0</v>
      </c>
      <c r="CS6" s="25">
        <f t="shared" ref="CS6:CS7" si="47">CR6*E6</f>
        <v>0</v>
      </c>
      <c r="CT6" s="24">
        <v>0</v>
      </c>
      <c r="CU6" s="25">
        <f t="shared" ref="CU6:CU7" si="48">CT6*E6</f>
        <v>0</v>
      </c>
      <c r="CV6" s="24">
        <v>70</v>
      </c>
      <c r="CW6" s="25">
        <f t="shared" ref="CW6:CW7" si="49">CV6*E6</f>
        <v>2499</v>
      </c>
      <c r="CX6" s="24">
        <v>0</v>
      </c>
      <c r="CY6" s="25">
        <f t="shared" ref="CY6:CY7" si="50">CX6*E6</f>
        <v>0</v>
      </c>
      <c r="CZ6" s="24">
        <v>0</v>
      </c>
      <c r="DA6" s="25">
        <f t="shared" ref="DA6:DA7" si="51">CZ6*E6</f>
        <v>0</v>
      </c>
      <c r="DB6" s="24">
        <v>0</v>
      </c>
      <c r="DC6" s="25">
        <f t="shared" ref="DC6:DC7" si="52">DB6*E6</f>
        <v>0</v>
      </c>
    </row>
    <row r="7" spans="1:107" ht="21.75" x14ac:dyDescent="0.65">
      <c r="A7" s="41">
        <f t="shared" si="0"/>
        <v>110135.7</v>
      </c>
      <c r="B7" s="42" t="str">
        <f>IFERROR(TRIM(INDEX(Главная!$D:$D,MATCH(A7,Главная!$H:$H,0))),"Ошибка")</f>
        <v>Бисопролол Велфарм, таблетки покрытые пленочной оболочкой, 5 мг №30, ООО "Велфарм"- Россия</v>
      </c>
      <c r="C7" s="24">
        <v>9</v>
      </c>
      <c r="D7" s="26" t="s">
        <v>10</v>
      </c>
      <c r="E7" s="23">
        <v>35.700000000000003</v>
      </c>
      <c r="F7" s="40">
        <f t="shared" si="1"/>
        <v>3000</v>
      </c>
      <c r="G7" s="39">
        <f t="shared" si="2"/>
        <v>107100.00000000001</v>
      </c>
      <c r="H7" s="40">
        <v>0</v>
      </c>
      <c r="I7" s="39">
        <f t="shared" si="3"/>
        <v>0</v>
      </c>
      <c r="J7" s="40">
        <v>0</v>
      </c>
      <c r="K7" s="39">
        <f t="shared" si="4"/>
        <v>0</v>
      </c>
      <c r="L7" s="40">
        <v>0</v>
      </c>
      <c r="M7" s="39">
        <f t="shared" si="5"/>
        <v>0</v>
      </c>
      <c r="N7" s="40">
        <v>0</v>
      </c>
      <c r="O7" s="39">
        <f t="shared" si="6"/>
        <v>0</v>
      </c>
      <c r="P7" s="40">
        <v>0</v>
      </c>
      <c r="Q7" s="39">
        <f t="shared" si="7"/>
        <v>0</v>
      </c>
      <c r="R7" s="40">
        <v>0</v>
      </c>
      <c r="S7" s="39">
        <f t="shared" si="8"/>
        <v>0</v>
      </c>
      <c r="T7" s="40">
        <v>0</v>
      </c>
      <c r="U7" s="39">
        <f t="shared" si="9"/>
        <v>0</v>
      </c>
      <c r="V7" s="40">
        <v>0</v>
      </c>
      <c r="W7" s="39">
        <f t="shared" si="10"/>
        <v>0</v>
      </c>
      <c r="X7" s="40">
        <v>0</v>
      </c>
      <c r="Y7" s="39">
        <f t="shared" si="11"/>
        <v>0</v>
      </c>
      <c r="Z7" s="40">
        <v>0</v>
      </c>
      <c r="AA7" s="39">
        <f t="shared" si="12"/>
        <v>0</v>
      </c>
      <c r="AB7" s="40">
        <v>0</v>
      </c>
      <c r="AC7" s="39">
        <f t="shared" si="13"/>
        <v>0</v>
      </c>
      <c r="AD7" s="40">
        <v>0</v>
      </c>
      <c r="AE7" s="39">
        <f t="shared" si="14"/>
        <v>0</v>
      </c>
      <c r="AF7" s="40">
        <v>0</v>
      </c>
      <c r="AG7" s="39">
        <f t="shared" si="15"/>
        <v>0</v>
      </c>
      <c r="AH7" s="40">
        <v>0</v>
      </c>
      <c r="AI7" s="39">
        <f t="shared" si="16"/>
        <v>0</v>
      </c>
      <c r="AJ7" s="40">
        <v>0</v>
      </c>
      <c r="AK7" s="39">
        <f t="shared" si="17"/>
        <v>0</v>
      </c>
      <c r="AL7" s="40">
        <v>0</v>
      </c>
      <c r="AM7" s="39">
        <f t="shared" si="18"/>
        <v>0</v>
      </c>
      <c r="AN7" s="40">
        <v>0</v>
      </c>
      <c r="AO7" s="39">
        <f t="shared" si="19"/>
        <v>0</v>
      </c>
      <c r="AP7" s="40">
        <v>0</v>
      </c>
      <c r="AQ7" s="39">
        <f t="shared" si="20"/>
        <v>0</v>
      </c>
      <c r="AR7" s="40">
        <v>0</v>
      </c>
      <c r="AS7" s="39">
        <f t="shared" si="21"/>
        <v>0</v>
      </c>
      <c r="AT7" s="40">
        <v>977</v>
      </c>
      <c r="AU7" s="39">
        <f t="shared" si="22"/>
        <v>34878.9</v>
      </c>
      <c r="AV7" s="40">
        <v>12</v>
      </c>
      <c r="AW7" s="39">
        <f t="shared" si="23"/>
        <v>428.40000000000003</v>
      </c>
      <c r="AX7" s="40">
        <v>525</v>
      </c>
      <c r="AY7" s="39">
        <f t="shared" si="24"/>
        <v>18742.5</v>
      </c>
      <c r="AZ7" s="40">
        <v>400</v>
      </c>
      <c r="BA7" s="39">
        <f t="shared" si="25"/>
        <v>14280.000000000002</v>
      </c>
      <c r="BB7" s="40">
        <v>157</v>
      </c>
      <c r="BC7" s="39">
        <f t="shared" si="26"/>
        <v>5604.9000000000005</v>
      </c>
      <c r="BD7" s="40">
        <v>630</v>
      </c>
      <c r="BE7" s="39">
        <f t="shared" si="27"/>
        <v>22491</v>
      </c>
      <c r="BF7" s="40">
        <v>63</v>
      </c>
      <c r="BG7" s="39">
        <f t="shared" si="28"/>
        <v>2249.1000000000004</v>
      </c>
      <c r="BH7" s="40">
        <v>0</v>
      </c>
      <c r="BI7" s="39">
        <f t="shared" si="29"/>
        <v>0</v>
      </c>
      <c r="BJ7" s="40">
        <v>0</v>
      </c>
      <c r="BK7" s="39">
        <f t="shared" si="30"/>
        <v>0</v>
      </c>
      <c r="BL7" s="40">
        <v>236</v>
      </c>
      <c r="BM7" s="39">
        <f t="shared" si="31"/>
        <v>8425.2000000000007</v>
      </c>
      <c r="BN7" s="40">
        <v>0</v>
      </c>
      <c r="BO7" s="39">
        <f t="shared" si="32"/>
        <v>0</v>
      </c>
      <c r="BP7" s="40">
        <v>0</v>
      </c>
      <c r="BQ7" s="39">
        <f t="shared" si="33"/>
        <v>0</v>
      </c>
      <c r="BR7" s="40">
        <v>0</v>
      </c>
      <c r="BS7" s="39">
        <f t="shared" si="34"/>
        <v>0</v>
      </c>
      <c r="BT7" s="40">
        <v>0</v>
      </c>
      <c r="BU7" s="39">
        <f t="shared" si="35"/>
        <v>0</v>
      </c>
      <c r="BV7" s="40">
        <v>0</v>
      </c>
      <c r="BW7" s="39">
        <f t="shared" si="36"/>
        <v>0</v>
      </c>
      <c r="BX7" s="40">
        <v>0</v>
      </c>
      <c r="BY7" s="39">
        <f t="shared" si="37"/>
        <v>0</v>
      </c>
      <c r="BZ7" s="40">
        <v>0</v>
      </c>
      <c r="CA7" s="39">
        <f t="shared" si="38"/>
        <v>0</v>
      </c>
      <c r="CB7" s="40">
        <v>0</v>
      </c>
      <c r="CC7" s="39">
        <f t="shared" si="39"/>
        <v>0</v>
      </c>
      <c r="CD7" s="40">
        <v>0</v>
      </c>
      <c r="CE7" s="39">
        <f t="shared" si="40"/>
        <v>0</v>
      </c>
      <c r="CF7" s="40">
        <v>0</v>
      </c>
      <c r="CG7" s="39">
        <f t="shared" si="41"/>
        <v>0</v>
      </c>
      <c r="CH7" s="40">
        <v>0</v>
      </c>
      <c r="CI7" s="39">
        <f t="shared" si="42"/>
        <v>0</v>
      </c>
      <c r="CJ7" s="40">
        <v>0</v>
      </c>
      <c r="CK7" s="39">
        <f t="shared" si="43"/>
        <v>0</v>
      </c>
      <c r="CL7" s="40">
        <v>0</v>
      </c>
      <c r="CM7" s="39">
        <f t="shared" si="44"/>
        <v>0</v>
      </c>
      <c r="CN7" s="40">
        <v>0</v>
      </c>
      <c r="CO7" s="39">
        <f t="shared" si="45"/>
        <v>0</v>
      </c>
      <c r="CP7" s="40">
        <v>0</v>
      </c>
      <c r="CQ7" s="39">
        <f t="shared" si="46"/>
        <v>0</v>
      </c>
      <c r="CR7" s="40">
        <v>0</v>
      </c>
      <c r="CS7" s="39">
        <f t="shared" si="47"/>
        <v>0</v>
      </c>
      <c r="CT7" s="40">
        <v>0</v>
      </c>
      <c r="CU7" s="39">
        <f t="shared" si="48"/>
        <v>0</v>
      </c>
      <c r="CV7" s="40">
        <v>0</v>
      </c>
      <c r="CW7" s="39">
        <f t="shared" si="49"/>
        <v>0</v>
      </c>
      <c r="CX7" s="40">
        <v>0</v>
      </c>
      <c r="CY7" s="39">
        <f t="shared" si="50"/>
        <v>0</v>
      </c>
      <c r="CZ7" s="40">
        <v>0</v>
      </c>
      <c r="DA7" s="39">
        <f t="shared" si="51"/>
        <v>0</v>
      </c>
      <c r="DB7" s="40">
        <v>0</v>
      </c>
      <c r="DC7" s="39">
        <f t="shared" si="52"/>
        <v>0</v>
      </c>
    </row>
  </sheetData>
  <mergeCells count="201">
    <mergeCell ref="X3:Y3"/>
    <mergeCell ref="Z3:AA3"/>
    <mergeCell ref="AB3:AC3"/>
    <mergeCell ref="T3:U3"/>
    <mergeCell ref="AN3:AO3"/>
    <mergeCell ref="AP3:AQ3"/>
    <mergeCell ref="AT3:AU3"/>
    <mergeCell ref="AF3:AG3"/>
    <mergeCell ref="BR2:BS2"/>
    <mergeCell ref="BF3:BG3"/>
    <mergeCell ref="BP3:BQ3"/>
    <mergeCell ref="AR3:AS3"/>
    <mergeCell ref="BL2:BM2"/>
    <mergeCell ref="BN2:BO2"/>
    <mergeCell ref="BP2:BQ2"/>
    <mergeCell ref="BD3:BE3"/>
    <mergeCell ref="BH3:BI3"/>
    <mergeCell ref="AV3:AW3"/>
    <mergeCell ref="AX3:AY3"/>
    <mergeCell ref="AZ3:BA3"/>
    <mergeCell ref="AR2:AS2"/>
    <mergeCell ref="AH2:AI2"/>
    <mergeCell ref="BF2:BG2"/>
    <mergeCell ref="AJ2:AK2"/>
    <mergeCell ref="C1:F4"/>
    <mergeCell ref="AR4:AS4"/>
    <mergeCell ref="AT4:AU4"/>
    <mergeCell ref="AV4:AW4"/>
    <mergeCell ref="AX4:AY4"/>
    <mergeCell ref="AZ4:BA4"/>
    <mergeCell ref="AL4:AM4"/>
    <mergeCell ref="BF4:BG4"/>
    <mergeCell ref="BP4:BQ4"/>
    <mergeCell ref="R4:S4"/>
    <mergeCell ref="V3:W3"/>
    <mergeCell ref="H4:I4"/>
    <mergeCell ref="J4:K4"/>
    <mergeCell ref="L4:M4"/>
    <mergeCell ref="N4:O4"/>
    <mergeCell ref="R3:S3"/>
    <mergeCell ref="AD3:AE3"/>
    <mergeCell ref="BB3:BC3"/>
    <mergeCell ref="BH4:BI4"/>
    <mergeCell ref="BJ4:BK4"/>
    <mergeCell ref="BL4:BM4"/>
    <mergeCell ref="BN4:BO4"/>
    <mergeCell ref="AD4:AE4"/>
    <mergeCell ref="BB4:BC4"/>
    <mergeCell ref="CF4:CG4"/>
    <mergeCell ref="CH4:CI4"/>
    <mergeCell ref="BZ4:CA4"/>
    <mergeCell ref="CD4:CE4"/>
    <mergeCell ref="BV4:BW4"/>
    <mergeCell ref="CB4:CC4"/>
    <mergeCell ref="BX4:BY4"/>
    <mergeCell ref="BR4:BS4"/>
    <mergeCell ref="BT4:BU4"/>
    <mergeCell ref="CZ4:DA4"/>
    <mergeCell ref="CN4:CO4"/>
    <mergeCell ref="CP4:CQ4"/>
    <mergeCell ref="CR4:CS4"/>
    <mergeCell ref="CT4:CU4"/>
    <mergeCell ref="CV4:CW4"/>
    <mergeCell ref="CX4:CY4"/>
    <mergeCell ref="CJ4:CK4"/>
    <mergeCell ref="CL4:CM4"/>
    <mergeCell ref="CZ2:DA2"/>
    <mergeCell ref="CN2:CO2"/>
    <mergeCell ref="CP2:CQ2"/>
    <mergeCell ref="CR2:CS2"/>
    <mergeCell ref="CT2:CU2"/>
    <mergeCell ref="CZ3:DA3"/>
    <mergeCell ref="CV3:CW3"/>
    <mergeCell ref="CX3:CY3"/>
    <mergeCell ref="CV2:CW2"/>
    <mergeCell ref="CN3:CO3"/>
    <mergeCell ref="CP3:CQ3"/>
    <mergeCell ref="CT3:CU3"/>
    <mergeCell ref="CR3:CS3"/>
    <mergeCell ref="AB4:AC4"/>
    <mergeCell ref="T4:U4"/>
    <mergeCell ref="Z4:AA4"/>
    <mergeCell ref="P4:Q4"/>
    <mergeCell ref="AN4:AO4"/>
    <mergeCell ref="AP4:AQ4"/>
    <mergeCell ref="V4:W4"/>
    <mergeCell ref="X4:Y4"/>
    <mergeCell ref="BD4:BE4"/>
    <mergeCell ref="AF4:AG4"/>
    <mergeCell ref="AH4:AI4"/>
    <mergeCell ref="AJ4:AK4"/>
    <mergeCell ref="BZ3:CA3"/>
    <mergeCell ref="CB3:CC3"/>
    <mergeCell ref="CD3:CE3"/>
    <mergeCell ref="CF3:CG3"/>
    <mergeCell ref="CH3:CI3"/>
    <mergeCell ref="CJ3:CK3"/>
    <mergeCell ref="CL3:CM3"/>
    <mergeCell ref="BX3:BY3"/>
    <mergeCell ref="BL3:BM3"/>
    <mergeCell ref="BN3:BO3"/>
    <mergeCell ref="BV3:BW3"/>
    <mergeCell ref="BR3:BS3"/>
    <mergeCell ref="BT3:BU3"/>
    <mergeCell ref="BJ3:BK3"/>
    <mergeCell ref="BD2:BE2"/>
    <mergeCell ref="AH3:AI3"/>
    <mergeCell ref="BH2:BI2"/>
    <mergeCell ref="BJ2:BK2"/>
    <mergeCell ref="AV2:AW2"/>
    <mergeCell ref="AX2:AY2"/>
    <mergeCell ref="AZ2:BA2"/>
    <mergeCell ref="BB2:BC2"/>
    <mergeCell ref="AL2:AM2"/>
    <mergeCell ref="AJ3:AK3"/>
    <mergeCell ref="AL3:AM3"/>
    <mergeCell ref="AB2:AC2"/>
    <mergeCell ref="AF2:AG2"/>
    <mergeCell ref="T2:U2"/>
    <mergeCell ref="V2:W2"/>
    <mergeCell ref="X2:Y2"/>
    <mergeCell ref="Z2:AA2"/>
    <mergeCell ref="AD2:AE2"/>
    <mergeCell ref="DB4:DC4"/>
    <mergeCell ref="H2:I2"/>
    <mergeCell ref="J2:K2"/>
    <mergeCell ref="L2:M2"/>
    <mergeCell ref="N2:O2"/>
    <mergeCell ref="AN2:AO2"/>
    <mergeCell ref="AP2:AQ2"/>
    <mergeCell ref="AT2:AU2"/>
    <mergeCell ref="DB2:DC2"/>
    <mergeCell ref="DB3:DC3"/>
    <mergeCell ref="P2:Q2"/>
    <mergeCell ref="R2:S2"/>
    <mergeCell ref="H3:I3"/>
    <mergeCell ref="J3:K3"/>
    <mergeCell ref="L3:M3"/>
    <mergeCell ref="N3:O3"/>
    <mergeCell ref="P3:Q3"/>
    <mergeCell ref="CF2:CG2"/>
    <mergeCell ref="CH2:CI2"/>
    <mergeCell ref="CX2:CY2"/>
    <mergeCell ref="CJ2:CK2"/>
    <mergeCell ref="BT2:BU2"/>
    <mergeCell ref="BV2:BW2"/>
    <mergeCell ref="CL2:CM2"/>
    <mergeCell ref="BZ2:CA2"/>
    <mergeCell ref="CB2:CC2"/>
    <mergeCell ref="CD2:CE2"/>
    <mergeCell ref="BX2:BY2"/>
    <mergeCell ref="AL1:AM1"/>
    <mergeCell ref="AN1:AO1"/>
    <mergeCell ref="AP1:AQ1"/>
    <mergeCell ref="H1:I1"/>
    <mergeCell ref="J1:K1"/>
    <mergeCell ref="L1:M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AJ1:AK1"/>
    <mergeCell ref="DB1:DC1"/>
    <mergeCell ref="CL1:CM1"/>
    <mergeCell ref="CN1:CO1"/>
    <mergeCell ref="CP1:CQ1"/>
    <mergeCell ref="CR1:CS1"/>
    <mergeCell ref="CT1:CU1"/>
    <mergeCell ref="BJ1:BK1"/>
    <mergeCell ref="BL1:BM1"/>
    <mergeCell ref="BN1:BO1"/>
    <mergeCell ref="BP1:BQ1"/>
    <mergeCell ref="BR1:BS1"/>
    <mergeCell ref="BT1:BU1"/>
    <mergeCell ref="BV1:BW1"/>
    <mergeCell ref="BX1:BY1"/>
    <mergeCell ref="CV1:CW1"/>
    <mergeCell ref="BZ1:CA1"/>
    <mergeCell ref="CB1:CC1"/>
    <mergeCell ref="CD1:CE1"/>
    <mergeCell ref="CF1:CG1"/>
    <mergeCell ref="CH1:CI1"/>
    <mergeCell ref="CJ1:CK1"/>
    <mergeCell ref="CX1:CY1"/>
    <mergeCell ref="CZ1:DA1"/>
    <mergeCell ref="AR1:AS1"/>
    <mergeCell ref="AT1:AU1"/>
    <mergeCell ref="AV1:AW1"/>
    <mergeCell ref="AX1:AY1"/>
    <mergeCell ref="AZ1:BA1"/>
    <mergeCell ref="BB1:BC1"/>
    <mergeCell ref="BD1:BE1"/>
    <mergeCell ref="BF1:BG1"/>
    <mergeCell ref="BH1:BI1"/>
  </mergeCells>
  <phoneticPr fontId="2" type="noConversion"/>
  <conditionalFormatting sqref="H6:DC6">
    <cfRule type="containsBlanks" dxfId="4" priority="8">
      <formula>LEN(TRIM(H6))=0</formula>
    </cfRule>
  </conditionalFormatting>
  <conditionalFormatting sqref="H1:DC1">
    <cfRule type="cellIs" dxfId="3" priority="2" operator="equal">
      <formula>0</formula>
    </cfRule>
  </conditionalFormatting>
  <conditionalFormatting sqref="B1:B1048576">
    <cfRule type="cellIs" dxfId="2" priority="1" operator="equal">
      <formula>"Ошибка"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showGridLines="0" tabSelected="1" zoomScale="70" zoomScaleNormal="70" workbookViewId="0">
      <selection activeCell="A8" sqref="A8"/>
    </sheetView>
  </sheetViews>
  <sheetFormatPr defaultColWidth="8.76953125" defaultRowHeight="13.25" x14ac:dyDescent="0.65"/>
  <cols>
    <col min="1" max="1" width="100.76953125" style="1" customWidth="1"/>
    <col min="2" max="2" width="37.6328125" style="5" customWidth="1"/>
    <col min="3" max="16384" width="8.76953125" style="1"/>
  </cols>
  <sheetData>
    <row r="1" spans="1:4" x14ac:dyDescent="0.65">
      <c r="A1" s="75"/>
      <c r="B1" s="7" t="s">
        <v>5</v>
      </c>
    </row>
    <row r="2" spans="1:4" x14ac:dyDescent="0.65">
      <c r="A2" s="75"/>
      <c r="B2" s="7" t="e">
        <f>SUM(B4:B5)</f>
        <v>#VALUE!</v>
      </c>
    </row>
    <row r="3" spans="1:4" ht="106" customHeight="1" x14ac:dyDescent="0.65">
      <c r="A3" s="8"/>
      <c r="B3" s="45" t="s">
        <v>7</v>
      </c>
    </row>
    <row r="4" spans="1:4" ht="13.2" customHeight="1" x14ac:dyDescent="0.65">
      <c r="A4" s="43" t="s">
        <v>28</v>
      </c>
      <c r="B4" s="44" t="e">
        <f>SUMIFS(Места!H6:$DC$7,Места!B:B,B$3,Места!2:2,A4)</f>
        <v>#VALUE!</v>
      </c>
      <c r="D4" s="1" t="s">
        <v>46</v>
      </c>
    </row>
    <row r="5" spans="1:4" ht="13.2" customHeight="1" x14ac:dyDescent="0.65">
      <c r="A5" s="6" t="s">
        <v>29</v>
      </c>
      <c r="B5" s="13" t="e">
        <f>SUMIFS(Места!H6:$DC$7,Места!B:B,B$3,Места!3:3,A5)</f>
        <v>#VALUE!</v>
      </c>
    </row>
    <row r="12" spans="1:4" x14ac:dyDescent="0.65">
      <c r="A12" s="1" t="s">
        <v>48</v>
      </c>
    </row>
    <row r="13" spans="1:4" x14ac:dyDescent="0.65">
      <c r="A13" s="1" t="s">
        <v>49</v>
      </c>
    </row>
    <row r="14" spans="1:4" x14ac:dyDescent="0.65">
      <c r="A14" s="1" t="s">
        <v>47</v>
      </c>
    </row>
    <row r="15" spans="1:4" x14ac:dyDescent="0.65">
      <c r="A15" s="1" t="s">
        <v>51</v>
      </c>
    </row>
    <row r="16" spans="1:4" x14ac:dyDescent="0.65">
      <c r="A16" s="1" t="s">
        <v>50</v>
      </c>
    </row>
    <row r="17" spans="1:1" x14ac:dyDescent="0.65">
      <c r="A17" s="1" t="s">
        <v>52</v>
      </c>
    </row>
  </sheetData>
  <mergeCells count="1">
    <mergeCell ref="A1:A2"/>
  </mergeCells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>
    <oddFooter>&amp;L&amp;C&amp;R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2" operator="lessThan" id="{E0243FC4-696B-4909-932D-4474014CFD14}">
            <xm:f>Места!#REF!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3" operator="greaterThan" id="{B1DCD87F-AFF2-4B03-80B9-7F46CEB82CB9}">
            <xm:f>Места!#REF!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B2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С текста</vt:lpstr>
      <vt:lpstr>Места</vt:lpstr>
      <vt:lpstr>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2023-02-05T16:27:06Z</dcterms:modified>
</cp:coreProperties>
</file>