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17D050C-025A-4784-A11A-D0C6AC4C35FF}" xr6:coauthVersionLast="47" xr6:coauthVersionMax="47" xr10:uidLastSave="{00000000-0000-0000-0000-000000000000}"/>
  <bookViews>
    <workbookView xWindow="-120" yWindow="-120" windowWidth="29040" windowHeight="15720" activeTab="1" xr2:uid="{969586F7-FF98-4D8A-8F94-FA56430BE3B3}"/>
  </bookViews>
  <sheets>
    <sheet name="Литс 2" sheetId="2" r:id="rId1"/>
    <sheet name="Литс 1" sheetId="1" r:id="rId2"/>
  </sheets>
  <definedNames>
    <definedName name="Единицы" localSheetId="0">Таблица13[4]</definedName>
    <definedName name="Единицы">Таблица1[4]</definedName>
    <definedName name="Код" localSheetId="0">Таблица13[3]</definedName>
    <definedName name="Код">Таблица1[3]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F5" i="2"/>
  <c r="G5" i="2"/>
  <c r="N5" i="2"/>
  <c r="O5" i="2"/>
  <c r="Q5" i="2"/>
  <c r="A6" i="2"/>
  <c r="N6" i="2"/>
  <c r="O6" i="2"/>
  <c r="A7" i="2"/>
  <c r="N7" i="2"/>
  <c r="O7" i="2"/>
  <c r="A8" i="2"/>
  <c r="N8" i="2"/>
  <c r="O8" i="2"/>
  <c r="A9" i="2"/>
  <c r="H9" i="2"/>
  <c r="L9" i="2" s="1"/>
  <c r="O9" i="2" s="1"/>
  <c r="J9" i="2"/>
  <c r="M9" i="2"/>
  <c r="N9" i="2"/>
  <c r="N65" i="2"/>
  <c r="M65" i="2"/>
  <c r="J65" i="2"/>
  <c r="H65" i="2"/>
  <c r="L65" i="2" s="1"/>
  <c r="O65" i="2" s="1"/>
  <c r="A65" i="2"/>
  <c r="O64" i="2"/>
  <c r="N64" i="2"/>
  <c r="A64" i="2"/>
  <c r="N63" i="2"/>
  <c r="L63" i="2"/>
  <c r="O63" i="2" s="1"/>
  <c r="A63" i="2"/>
  <c r="O62" i="2"/>
  <c r="N62" i="2"/>
  <c r="A62" i="2"/>
  <c r="O61" i="2"/>
  <c r="N61" i="2"/>
  <c r="F61" i="2"/>
  <c r="A61" i="2"/>
  <c r="N60" i="2"/>
  <c r="M60" i="2"/>
  <c r="J60" i="2"/>
  <c r="H60" i="2"/>
  <c r="L60" i="2" s="1"/>
  <c r="O60" i="2" s="1"/>
  <c r="A60" i="2"/>
  <c r="O59" i="2"/>
  <c r="N59" i="2"/>
  <c r="A59" i="2"/>
  <c r="N58" i="2"/>
  <c r="L58" i="2"/>
  <c r="O58" i="2" s="1"/>
  <c r="A58" i="2"/>
  <c r="O57" i="2"/>
  <c r="N57" i="2"/>
  <c r="A57" i="2"/>
  <c r="N56" i="2"/>
  <c r="A56" i="2"/>
  <c r="N55" i="2"/>
  <c r="A55" i="2"/>
  <c r="N54" i="2"/>
  <c r="A54" i="2"/>
  <c r="N53" i="2"/>
  <c r="A53" i="2"/>
  <c r="N52" i="2"/>
  <c r="A52" i="2"/>
  <c r="N51" i="2"/>
  <c r="L51" i="2"/>
  <c r="L52" i="2" s="1"/>
  <c r="A51" i="2"/>
  <c r="O50" i="2"/>
  <c r="N50" i="2"/>
  <c r="A50" i="2"/>
  <c r="N49" i="2"/>
  <c r="A49" i="2"/>
  <c r="N48" i="2"/>
  <c r="A48" i="2"/>
  <c r="N47" i="2"/>
  <c r="A47" i="2"/>
  <c r="N46" i="2"/>
  <c r="A46" i="2"/>
  <c r="N45" i="2"/>
  <c r="A45" i="2"/>
  <c r="N44" i="2"/>
  <c r="A44" i="2"/>
  <c r="N43" i="2"/>
  <c r="A43" i="2"/>
  <c r="N42" i="2"/>
  <c r="L42" i="2"/>
  <c r="L43" i="2" s="1"/>
  <c r="A42" i="2"/>
  <c r="O41" i="2"/>
  <c r="N41" i="2"/>
  <c r="A41" i="2"/>
  <c r="O40" i="2"/>
  <c r="N40" i="2"/>
  <c r="F40" i="2"/>
  <c r="A40" i="2"/>
  <c r="N39" i="2"/>
  <c r="M39" i="2"/>
  <c r="J39" i="2"/>
  <c r="H39" i="2"/>
  <c r="L39" i="2" s="1"/>
  <c r="O39" i="2" s="1"/>
  <c r="A39" i="2"/>
  <c r="O38" i="2"/>
  <c r="N38" i="2"/>
  <c r="A38" i="2"/>
  <c r="N37" i="2"/>
  <c r="A37" i="2"/>
  <c r="O36" i="2"/>
  <c r="N36" i="2"/>
  <c r="A36" i="2"/>
  <c r="O35" i="2"/>
  <c r="N35" i="2"/>
  <c r="F35" i="2"/>
  <c r="L37" i="2" s="1"/>
  <c r="O37" i="2" s="1"/>
  <c r="A35" i="2"/>
  <c r="N34" i="2"/>
  <c r="M34" i="2"/>
  <c r="J34" i="2"/>
  <c r="H34" i="2"/>
  <c r="L34" i="2" s="1"/>
  <c r="O34" i="2" s="1"/>
  <c r="A34" i="2"/>
  <c r="O33" i="2"/>
  <c r="N33" i="2"/>
  <c r="A33" i="2"/>
  <c r="N32" i="2"/>
  <c r="A32" i="2"/>
  <c r="O31" i="2"/>
  <c r="N31" i="2"/>
  <c r="A31" i="2"/>
  <c r="O30" i="2"/>
  <c r="N30" i="2"/>
  <c r="F30" i="2"/>
  <c r="L32" i="2" s="1"/>
  <c r="O32" i="2" s="1"/>
  <c r="A30" i="2"/>
  <c r="N29" i="2"/>
  <c r="M29" i="2"/>
  <c r="J29" i="2"/>
  <c r="H29" i="2"/>
  <c r="L29" i="2" s="1"/>
  <c r="O29" i="2" s="1"/>
  <c r="A29" i="2"/>
  <c r="O28" i="2"/>
  <c r="N28" i="2"/>
  <c r="A28" i="2"/>
  <c r="N27" i="2"/>
  <c r="A27" i="2"/>
  <c r="O26" i="2"/>
  <c r="N26" i="2"/>
  <c r="A26" i="2"/>
  <c r="O25" i="2"/>
  <c r="N25" i="2"/>
  <c r="F25" i="2"/>
  <c r="L27" i="2" s="1"/>
  <c r="O27" i="2" s="1"/>
  <c r="A25" i="2"/>
  <c r="N24" i="2"/>
  <c r="M24" i="2"/>
  <c r="J24" i="2"/>
  <c r="H24" i="2"/>
  <c r="L24" i="2" s="1"/>
  <c r="O24" i="2" s="1"/>
  <c r="A24" i="2"/>
  <c r="O23" i="2"/>
  <c r="N23" i="2"/>
  <c r="A23" i="2"/>
  <c r="O22" i="2"/>
  <c r="N22" i="2"/>
  <c r="A22" i="2"/>
  <c r="O21" i="2"/>
  <c r="N21" i="2"/>
  <c r="A21" i="2"/>
  <c r="O20" i="2"/>
  <c r="N20" i="2"/>
  <c r="F20" i="2"/>
  <c r="A20" i="2"/>
  <c r="N19" i="2"/>
  <c r="M19" i="2"/>
  <c r="J19" i="2"/>
  <c r="H19" i="2"/>
  <c r="L19" i="2" s="1"/>
  <c r="O19" i="2" s="1"/>
  <c r="A19" i="2"/>
  <c r="O18" i="2"/>
  <c r="N18" i="2"/>
  <c r="A18" i="2"/>
  <c r="O17" i="2"/>
  <c r="N17" i="2"/>
  <c r="A17" i="2"/>
  <c r="O16" i="2"/>
  <c r="N16" i="2"/>
  <c r="A16" i="2"/>
  <c r="O15" i="2"/>
  <c r="N15" i="2"/>
  <c r="F15" i="2"/>
  <c r="A15" i="2"/>
  <c r="N14" i="2"/>
  <c r="M14" i="2"/>
  <c r="J14" i="2"/>
  <c r="H14" i="2"/>
  <c r="L14" i="2" s="1"/>
  <c r="O14" i="2" s="1"/>
  <c r="A14" i="2"/>
  <c r="O13" i="2"/>
  <c r="N13" i="2"/>
  <c r="A13" i="2"/>
  <c r="N12" i="2"/>
  <c r="A12" i="2"/>
  <c r="O11" i="2"/>
  <c r="N11" i="2"/>
  <c r="A11" i="2"/>
  <c r="O10" i="2"/>
  <c r="N10" i="2"/>
  <c r="F10" i="2"/>
  <c r="L12" i="2" s="1"/>
  <c r="O12" i="2" s="1"/>
  <c r="A10" i="2"/>
  <c r="O5" i="1"/>
  <c r="O6" i="1"/>
  <c r="O7" i="1"/>
  <c r="O8" i="1"/>
  <c r="O10" i="1"/>
  <c r="O11" i="1"/>
  <c r="O13" i="1"/>
  <c r="O15" i="1"/>
  <c r="O16" i="1"/>
  <c r="O17" i="1"/>
  <c r="O18" i="1"/>
  <c r="O20" i="1"/>
  <c r="O21" i="1"/>
  <c r="O22" i="1"/>
  <c r="O23" i="1"/>
  <c r="O25" i="1"/>
  <c r="O26" i="1"/>
  <c r="O28" i="1"/>
  <c r="O30" i="1"/>
  <c r="O31" i="1"/>
  <c r="O33" i="1"/>
  <c r="O35" i="1"/>
  <c r="O36" i="1"/>
  <c r="O38" i="1"/>
  <c r="O40" i="1"/>
  <c r="O41" i="1"/>
  <c r="O50" i="1"/>
  <c r="O57" i="1"/>
  <c r="O59" i="1"/>
  <c r="O61" i="1"/>
  <c r="O62" i="1"/>
  <c r="O64" i="1"/>
  <c r="N65" i="1"/>
  <c r="M65" i="1"/>
  <c r="J65" i="1"/>
  <c r="H65" i="1"/>
  <c r="L65" i="1" s="1"/>
  <c r="O65" i="1" s="1"/>
  <c r="A65" i="1"/>
  <c r="N64" i="1"/>
  <c r="A64" i="1"/>
  <c r="N63" i="1"/>
  <c r="L63" i="1"/>
  <c r="O63" i="1" s="1"/>
  <c r="A63" i="1"/>
  <c r="N62" i="1"/>
  <c r="A62" i="1"/>
  <c r="N61" i="1"/>
  <c r="F61" i="1"/>
  <c r="A61" i="1"/>
  <c r="N60" i="1"/>
  <c r="M60" i="1"/>
  <c r="J60" i="1"/>
  <c r="H60" i="1"/>
  <c r="L60" i="1" s="1"/>
  <c r="O60" i="1" s="1"/>
  <c r="A60" i="1"/>
  <c r="N59" i="1"/>
  <c r="A59" i="1"/>
  <c r="N58" i="1"/>
  <c r="L58" i="1"/>
  <c r="O58" i="1" s="1"/>
  <c r="A58" i="1"/>
  <c r="N57" i="1"/>
  <c r="A57" i="1"/>
  <c r="N56" i="1"/>
  <c r="A56" i="1"/>
  <c r="N55" i="1"/>
  <c r="A55" i="1"/>
  <c r="N54" i="1"/>
  <c r="A54" i="1"/>
  <c r="N53" i="1"/>
  <c r="A53" i="1"/>
  <c r="N52" i="1"/>
  <c r="A52" i="1"/>
  <c r="N51" i="1"/>
  <c r="L51" i="1"/>
  <c r="L52" i="1" s="1"/>
  <c r="O52" i="1" s="1"/>
  <c r="A51" i="1"/>
  <c r="N50" i="1"/>
  <c r="A50" i="1"/>
  <c r="N49" i="1"/>
  <c r="A49" i="1"/>
  <c r="N48" i="1"/>
  <c r="A48" i="1"/>
  <c r="N47" i="1"/>
  <c r="A47" i="1"/>
  <c r="N46" i="1"/>
  <c r="A46" i="1"/>
  <c r="N45" i="1"/>
  <c r="A45" i="1"/>
  <c r="N44" i="1"/>
  <c r="A44" i="1"/>
  <c r="N43" i="1"/>
  <c r="A43" i="1"/>
  <c r="N42" i="1"/>
  <c r="L42" i="1"/>
  <c r="L43" i="1" s="1"/>
  <c r="O43" i="1" s="1"/>
  <c r="A42" i="1"/>
  <c r="N41" i="1"/>
  <c r="A41" i="1"/>
  <c r="N40" i="1"/>
  <c r="F40" i="1"/>
  <c r="A40" i="1"/>
  <c r="N39" i="1"/>
  <c r="M39" i="1"/>
  <c r="J39" i="1"/>
  <c r="H39" i="1"/>
  <c r="L39" i="1" s="1"/>
  <c r="O39" i="1" s="1"/>
  <c r="A39" i="1"/>
  <c r="N38" i="1"/>
  <c r="A38" i="1"/>
  <c r="N37" i="1"/>
  <c r="A37" i="1"/>
  <c r="N36" i="1"/>
  <c r="A36" i="1"/>
  <c r="N35" i="1"/>
  <c r="F35" i="1"/>
  <c r="L37" i="1" s="1"/>
  <c r="O37" i="1" s="1"/>
  <c r="A35" i="1"/>
  <c r="N34" i="1"/>
  <c r="M34" i="1"/>
  <c r="J34" i="1"/>
  <c r="H34" i="1"/>
  <c r="L34" i="1" s="1"/>
  <c r="O34" i="1" s="1"/>
  <c r="A34" i="1"/>
  <c r="N33" i="1"/>
  <c r="A33" i="1"/>
  <c r="N32" i="1"/>
  <c r="A32" i="1"/>
  <c r="N31" i="1"/>
  <c r="A31" i="1"/>
  <c r="N30" i="1"/>
  <c r="F30" i="1"/>
  <c r="L32" i="1" s="1"/>
  <c r="O32" i="1" s="1"/>
  <c r="A30" i="1"/>
  <c r="N29" i="1"/>
  <c r="M29" i="1"/>
  <c r="J29" i="1"/>
  <c r="H29" i="1"/>
  <c r="L29" i="1" s="1"/>
  <c r="O29" i="1" s="1"/>
  <c r="A29" i="1"/>
  <c r="N28" i="1"/>
  <c r="A28" i="1"/>
  <c r="N27" i="1"/>
  <c r="A27" i="1"/>
  <c r="N26" i="1"/>
  <c r="A26" i="1"/>
  <c r="N25" i="1"/>
  <c r="F25" i="1"/>
  <c r="L27" i="1" s="1"/>
  <c r="O27" i="1" s="1"/>
  <c r="A25" i="1"/>
  <c r="N24" i="1"/>
  <c r="M24" i="1"/>
  <c r="J24" i="1"/>
  <c r="H24" i="1"/>
  <c r="L24" i="1" s="1"/>
  <c r="O24" i="1" s="1"/>
  <c r="A24" i="1"/>
  <c r="N23" i="1"/>
  <c r="A23" i="1"/>
  <c r="N22" i="1"/>
  <c r="A22" i="1"/>
  <c r="N21" i="1"/>
  <c r="A21" i="1"/>
  <c r="N20" i="1"/>
  <c r="F20" i="1"/>
  <c r="A20" i="1"/>
  <c r="N19" i="1"/>
  <c r="M19" i="1"/>
  <c r="J19" i="1"/>
  <c r="H19" i="1"/>
  <c r="L19" i="1" s="1"/>
  <c r="O19" i="1" s="1"/>
  <c r="A19" i="1"/>
  <c r="N18" i="1"/>
  <c r="A18" i="1"/>
  <c r="N17" i="1"/>
  <c r="A17" i="1"/>
  <c r="N16" i="1"/>
  <c r="A16" i="1"/>
  <c r="N15" i="1"/>
  <c r="F15" i="1"/>
  <c r="A15" i="1"/>
  <c r="N14" i="1"/>
  <c r="M14" i="1"/>
  <c r="J14" i="1"/>
  <c r="H14" i="1"/>
  <c r="L14" i="1" s="1"/>
  <c r="O14" i="1" s="1"/>
  <c r="A14" i="1"/>
  <c r="N13" i="1"/>
  <c r="A13" i="1"/>
  <c r="N12" i="1"/>
  <c r="A12" i="1"/>
  <c r="N11" i="1"/>
  <c r="A11" i="1"/>
  <c r="N10" i="1"/>
  <c r="F10" i="1"/>
  <c r="L12" i="1" s="1"/>
  <c r="O12" i="1" s="1"/>
  <c r="A10" i="1"/>
  <c r="N9" i="1"/>
  <c r="M9" i="1"/>
  <c r="J9" i="1"/>
  <c r="H9" i="1"/>
  <c r="L9" i="1" s="1"/>
  <c r="O9" i="1" s="1"/>
  <c r="A9" i="1"/>
  <c r="N8" i="1"/>
  <c r="A8" i="1"/>
  <c r="N7" i="1"/>
  <c r="A7" i="1"/>
  <c r="N6" i="1"/>
  <c r="A6" i="1"/>
  <c r="Q5" i="1"/>
  <c r="N5" i="1"/>
  <c r="G5" i="1"/>
  <c r="F5" i="1"/>
  <c r="A5" i="1"/>
  <c r="O51" i="2" l="1"/>
  <c r="L53" i="2"/>
  <c r="O52" i="2"/>
  <c r="L44" i="2"/>
  <c r="O43" i="2"/>
  <c r="O42" i="2"/>
  <c r="O51" i="1"/>
  <c r="O42" i="1"/>
  <c r="L53" i="1"/>
  <c r="O53" i="1" s="1"/>
  <c r="L44" i="1"/>
  <c r="O44" i="1" s="1"/>
  <c r="L45" i="2" l="1"/>
  <c r="O44" i="2"/>
  <c r="L54" i="2"/>
  <c r="O53" i="2"/>
  <c r="L54" i="1"/>
  <c r="O54" i="1" s="1"/>
  <c r="L45" i="1"/>
  <c r="O45" i="1" s="1"/>
  <c r="L55" i="2" l="1"/>
  <c r="O54" i="2"/>
  <c r="L46" i="2"/>
  <c r="O45" i="2"/>
  <c r="L55" i="1"/>
  <c r="O55" i="1" s="1"/>
  <c r="L46" i="1"/>
  <c r="O46" i="1" s="1"/>
  <c r="L47" i="2" l="1"/>
  <c r="O46" i="2"/>
  <c r="L56" i="2"/>
  <c r="O56" i="2" s="1"/>
  <c r="O55" i="2"/>
  <c r="L47" i="1"/>
  <c r="O47" i="1" s="1"/>
  <c r="L56" i="1"/>
  <c r="O56" i="1" s="1"/>
  <c r="L48" i="2" l="1"/>
  <c r="O47" i="2"/>
  <c r="L48" i="1"/>
  <c r="O48" i="1" s="1"/>
  <c r="L49" i="2" l="1"/>
  <c r="O49" i="2" s="1"/>
  <c r="O48" i="2"/>
  <c r="L49" i="1"/>
  <c r="O49" i="1" s="1"/>
  <c r="G10" i="1"/>
  <c r="G15" i="1"/>
  <c r="G20" i="1"/>
  <c r="G25" i="1"/>
  <c r="G30" i="1"/>
  <c r="G35" i="1"/>
  <c r="G40" i="1"/>
  <c r="G61" i="1"/>
  <c r="G10" i="2"/>
  <c r="G15" i="2"/>
  <c r="G20" i="2"/>
  <c r="G25" i="2"/>
  <c r="G30" i="2"/>
  <c r="G35" i="2"/>
  <c r="G40" i="2"/>
  <c r="G61" i="2"/>
</calcChain>
</file>

<file path=xl/sharedStrings.xml><?xml version="1.0" encoding="utf-8"?>
<sst xmlns="http://schemas.openxmlformats.org/spreadsheetml/2006/main" count="156" uniqueCount="46">
  <si>
    <t>№ п/п</t>
  </si>
  <si>
    <t>Материалы</t>
  </si>
  <si>
    <t>Единица измерения</t>
  </si>
  <si>
    <t>Остаток на момент заполнения</t>
  </si>
  <si>
    <t>Дата заполнения</t>
  </si>
  <si>
    <t>Дебет</t>
  </si>
  <si>
    <t>Кредит</t>
  </si>
  <si>
    <t>Остаток на</t>
  </si>
  <si>
    <t>наименование</t>
  </si>
  <si>
    <t>код</t>
  </si>
  <si>
    <t>наим.</t>
  </si>
  <si>
    <t>кол-во</t>
  </si>
  <si>
    <t>текущая дата</t>
  </si>
  <si>
    <t>кол-во
(с учетом остатка)</t>
  </si>
  <si>
    <t>номер и дата накладной</t>
  </si>
  <si>
    <t>номер и дата 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</si>
  <si>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</si>
  <si>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</si>
  <si>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</si>
  <si>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</si>
  <si>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</si>
  <si>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</si>
  <si>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</si>
  <si>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</si>
  <si>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</si>
  <si>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</si>
  <si>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</si>
  <si>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</si>
  <si>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</si>
  <si>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</si>
  <si>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</si>
  <si>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ИТОГО:</t>
  </si>
  <si>
    <t>шт.</t>
  </si>
  <si>
    <t>кг.</t>
  </si>
  <si>
    <t>Авт. выкл.</t>
  </si>
  <si>
    <t>Валик</t>
  </si>
  <si>
    <t>Выключатель 1-кл.</t>
  </si>
  <si>
    <t>Выключатель авт. мод.</t>
  </si>
  <si>
    <t>Выключатель 2-кл.</t>
  </si>
  <si>
    <t>Грунтовка</t>
  </si>
  <si>
    <t>Дин рейка</t>
  </si>
  <si>
    <t>по возможности эти строки должны тоже скрваться</t>
  </si>
  <si>
    <t xml:space="preserve">при значении=0 в ячейке L34 в данной ячейке нужно получить "х" </t>
  </si>
  <si>
    <t xml:space="preserve">при значении=0 в ячейке L14 в данной ячейке нужно получить "х" </t>
  </si>
  <si>
    <t xml:space="preserve">при значении=0 в ячейке L39 в данной ячейке нужно получить "х" </t>
  </si>
  <si>
    <t xml:space="preserve">при значении=0 в ячейке L65 в данной ячейке нужно получить "х"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</si>
</sst>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####"/>
    <numFmt numFmtId="165" formatCode="00#"/>
    <numFmt numFmtId="166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gray125"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66" fontId="3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165" fontId="3" fillId="0" borderId="7" xfId="0" applyNumberFormat="1" applyFont="1" applyBorder="1" applyAlignment="1">
      <alignment horizontal="center" vertical="top" wrapText="1"/>
    </xf>
    <xf numFmtId="14" fontId="3" fillId="0" borderId="7" xfId="0" applyNumberFormat="1" applyFont="1" applyBorder="1" applyAlignment="1">
      <alignment horizontal="center" vertical="top" wrapText="1"/>
    </xf>
    <xf numFmtId="166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right" vertical="top" wrapText="1"/>
    </xf>
    <xf numFmtId="164" fontId="4" fillId="3" borderId="9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165" fontId="4" fillId="3" borderId="9" xfId="0" applyNumberFormat="1" applyFont="1" applyFill="1" applyBorder="1" applyAlignment="1">
      <alignment horizontal="center" vertical="top" wrapText="1"/>
    </xf>
    <xf numFmtId="14" fontId="4" fillId="3" borderId="9" xfId="0" applyNumberFormat="1" applyFont="1" applyFill="1" applyBorder="1" applyAlignment="1">
      <alignment horizontal="center" vertical="top" wrapText="1"/>
    </xf>
    <xf numFmtId="166" fontId="4" fillId="3" borderId="9" xfId="0" applyNumberFormat="1" applyFont="1" applyFill="1" applyBorder="1" applyAlignment="1">
      <alignment horizontal="center" vertical="top" wrapText="1"/>
    </xf>
    <xf numFmtId="4" fontId="4" fillId="3" borderId="9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justify" vertical="top" wrapText="1"/>
    </xf>
    <xf numFmtId="0" fontId="7" fillId="1" borderId="7" xfId="0" applyFont="1" applyFill="1" applyBorder="1" applyAlignment="1">
      <alignment horizontal="center" vertical="top" wrapText="1"/>
    </xf>
    <xf numFmtId="166" fontId="7" fillId="1" borderId="7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justify" vertical="top" wrapText="1"/>
    </xf>
    <xf numFmtId="164" fontId="3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5" fontId="3" fillId="2" borderId="7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66" fontId="3" fillId="0" borderId="7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top" wrapText="1"/>
    </xf>
    <xf numFmtId="4" fontId="4" fillId="4" borderId="9" xfId="0" applyNumberFormat="1" applyFont="1" applyFill="1" applyBorder="1" applyAlignment="1">
      <alignment horizontal="center" vertical="top" wrapText="1"/>
    </xf>
    <xf numFmtId="4" fontId="7" fillId="4" borderId="1" xfId="0" applyNumberFormat="1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166" fontId="7" fillId="5" borderId="7" xfId="0" applyNumberFormat="1" applyFont="1" applyFill="1" applyBorder="1" applyAlignment="1">
      <alignment horizontal="center" vertical="top" wrapText="1"/>
    </xf>
    <xf numFmtId="4" fontId="3" fillId="6" borderId="7" xfId="0" applyNumberFormat="1" applyFont="1" applyFill="1" applyBorder="1" applyAlignment="1">
      <alignment horizontal="center" vertical="top" wrapText="1"/>
    </xf>
    <xf numFmtId="14" fontId="3" fillId="6" borderId="7" xfId="0" applyNumberFormat="1" applyFont="1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center" vertical="top" wrapText="1"/>
    </xf>
    <xf numFmtId="166" fontId="3" fillId="6" borderId="7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6" formatCode="#,##0.00\ _₽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4" formatCode="#,##0.0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6" formatCode="#,##0.00\ _₽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6" formatCode="#,##0.00\ _₽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5" formatCode="00#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4" formatCode="0#######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6" formatCode="#,##0.00\ _₽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4" formatCode="#,##0.00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6" formatCode="#,##0.00\ _₽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6" formatCode="#,##0.00\ _₽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9" formatCode="dd/mm/yyyy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5" formatCode="00#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numFmt numFmtId="164" formatCode="0#######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family val="1"/>
        <charset val="204"/>
        <scheme val="none"/>
      </font>
      <alignment horizontal="justify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charset val="204"/>
        <scheme val="none"/>
      </font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04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419143-A3EF-420D-9FAF-1557ADE2CA77}" name="Таблица13" displayName="Таблица13" ref="A4:O65" totalsRowShown="0" headerRowDxfId="63" dataDxfId="61" headerRowBorderDxfId="62" tableBorderDxfId="60" totalsRowBorderDxfId="59">
  <autoFilter ref="A4:O65" xr:uid="{7F4E0EB2-FD54-465B-A95A-3E7ED54C2490}"/>
  <sortState xmlns:xlrd2="http://schemas.microsoft.com/office/spreadsheetml/2017/richdata2" ref="A5:M65">
    <sortCondition ref="B4:B65"/>
  </sortState>
  <tableColumns count="15">
    <tableColumn id="1" xr3:uid="{EFB8BB9E-A22B-4D2A-82BA-F4311DA0AE8B}" name="1" dataDxfId="58" totalsRowDxfId="57">
      <calculatedColumnFormula>(C5&lt;&gt;"")*COUNTA($C$5:C5)</calculatedColumnFormula>
    </tableColumn>
    <tableColumn id="2" xr3:uid="{2A4E9490-73CB-4064-A8A8-3CF8539AE350}" name="2" dataDxfId="56" totalsRowDxfId="55"/>
    <tableColumn id="3" xr3:uid="{A0E25335-EC12-45BE-A5F1-F7744CE88973}" name="3" dataDxfId="54" totalsRowDxfId="53"/>
    <tableColumn id="4" xr3:uid="{22BBC5AD-5FB3-421E-93F3-5941E376BF02}" name="4" dataDxfId="52" totalsRowDxfId="51"/>
    <tableColumn id="5" xr3:uid="{3BD2F60B-5164-4215-A51E-EAE72688955D}" name="5" dataDxfId="50" totalsRowDxfId="49"/>
    <tableColumn id="6" xr3:uid="{141C4914-437A-4508-A54E-CEC9ED771B3C}" name="6" dataDxfId="48" totalsRowDxfId="47"/>
    <tableColumn id="7" xr3:uid="{A7FE77B5-1C93-4A70-B386-9D840CE08829}" name="7" dataDxfId="46">
      <calculatedColumnFormula>IF(Таблица13[[#This Row],[2]]="","",IF(G5="",IF(Таблица13[[#This Row],[2]]="","",NOW()),G5))</calculatedColumnFormula>
    </tableColumn>
    <tableColumn id="8" xr3:uid="{65AF14D1-AA3B-4D76-80E5-54755077D4ED}" name="8" dataDxfId="45" totalsRowDxfId="44">
      <calculatedColumnFormula>SUMIF(Таблица13[2],Таблица13[[#This Row],[2]],H6:H7)</calculatedColumnFormula>
    </tableColumn>
    <tableColumn id="9" xr3:uid="{0284D9F5-D6BF-420C-97C9-4CB255120DFD}" name="9" dataDxfId="43" totalsRowDxfId="42"/>
    <tableColumn id="10" xr3:uid="{6538A8C4-0510-4680-9B32-A812D8069332}" name="10" dataDxfId="41" totalsRowDxfId="40">
      <calculatedColumnFormula array="1">IF(OR(Таблица13[[#This Row],[2]]=Таблица13[[#This Row],[2]]),SUM(F5,-J6:J15),1)</calculatedColumnFormula>
    </tableColumn>
    <tableColumn id="11" xr3:uid="{B909C8A9-1783-47CF-9CE5-DD847AA5CAB4}" name="11" dataDxfId="39" totalsRowDxfId="38"/>
    <tableColumn id="12" xr3:uid="{F58D0161-47B5-4643-A348-28D5B6BC872E}" name="12" dataDxfId="37" totalsRowDxfId="36">
      <calculatedColumnFormula>IF(OR(B1=B1),Таблица13[[#This Row],[8]]-SUM(J2:J4))</calculatedColumnFormula>
    </tableColumn>
    <tableColumn id="13" xr3:uid="{338448F6-AD3D-46ED-A030-5C3A27AA3682}" name="13" dataDxfId="35" totalsRowDxfId="34">
      <calculatedColumnFormula>NOW()</calculatedColumnFormula>
    </tableColumn>
    <tableColumn id="14" xr3:uid="{DEEDB1A9-ED38-43B0-803E-12E4105E8FC2}" name="14" dataDxfId="33">
      <calculatedColumnFormula>IF((C5=""),"х","")</calculatedColumnFormula>
    </tableColumn>
    <tableColumn id="15" xr3:uid="{488362CD-4692-4B82-AD21-A66126E67D85}" name="15" dataDxfId="32">
      <calculatedColumnFormula>IF(C5=0,IF(L5&lt;=0,"х",0),0)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87F11-666B-4E9B-831D-2794A5EFDFA8}" name="Таблица1" displayName="Таблица1" ref="A4:O65" totalsRowShown="0" headerRowDxfId="31" dataDxfId="29" headerRowBorderDxfId="30" tableBorderDxfId="28" totalsRowBorderDxfId="27">
  <autoFilter ref="A4:O65" xr:uid="{7F4E0EB2-FD54-465B-A95A-3E7ED54C2490}"/>
  <sortState xmlns:xlrd2="http://schemas.microsoft.com/office/spreadsheetml/2017/richdata2" ref="A5:M65">
    <sortCondition ref="B4:B65"/>
  </sortState>
  <tableColumns count="15">
    <tableColumn id="1" xr3:uid="{8956B737-1709-460C-9FDE-E4BCDDF182CC}" name="1" dataDxfId="26" totalsRowDxfId="25">
      <calculatedColumnFormula>(F5&lt;&gt;"")*COUNTA($F$5:F5)</calculatedColumnFormula>
    </tableColumn>
    <tableColumn id="2" xr3:uid="{BCF88E3A-15E4-4796-A1EF-C6499DE3B18B}" name="2" dataDxfId="24" totalsRowDxfId="23"/>
    <tableColumn id="3" xr3:uid="{C96AFAFD-5FF1-487A-B6EE-7FAE0A681B8A}" name="3" dataDxfId="22" totalsRowDxfId="21"/>
    <tableColumn id="4" xr3:uid="{E31E7611-BEDD-4FDA-8C52-DDB6F7CCD926}" name="4" dataDxfId="20" totalsRowDxfId="19"/>
    <tableColumn id="5" xr3:uid="{3B7084D4-E35B-4F24-AF30-FC4EB55CD1DA}" name="5" dataDxfId="18" totalsRowDxfId="17"/>
    <tableColumn id="6" xr3:uid="{13F38E7F-4D3A-4290-9319-6FA48559D664}" name="6" dataDxfId="16" totalsRowDxfId="15"/>
    <tableColumn id="7" xr3:uid="{52F3F0F6-8F82-4200-A702-3671E8D5EE54}" name="7" dataDxfId="14">
      <calculatedColumnFormula>IF(Таблица1[[#This Row],[2]]="","",IF(G5="",IF(Таблица1[[#This Row],[2]]="","",NOW()),G5))</calculatedColumnFormula>
    </tableColumn>
    <tableColumn id="8" xr3:uid="{8E763B49-E6C8-4DEE-966E-207F411FD047}" name="8" dataDxfId="13" totalsRowDxfId="12">
      <calculatedColumnFormula>SUMIF(Таблица1[2],Таблица1[[#This Row],[2]],H6:H7)</calculatedColumnFormula>
    </tableColumn>
    <tableColumn id="9" xr3:uid="{78C68C79-C22E-4FD9-934C-822EB779366D}" name="9" dataDxfId="11" totalsRowDxfId="10"/>
    <tableColumn id="10" xr3:uid="{3ADBE4F1-6BDE-4653-AA7E-C09373A6BDB9}" name="10" dataDxfId="9" totalsRowDxfId="8">
      <calculatedColumnFormula array="1">IF(OR(Таблица1[[#This Row],[2]]=Таблица1[[#This Row],[2]]),SUM(F5,-J6:J15),1)</calculatedColumnFormula>
    </tableColumn>
    <tableColumn id="11" xr3:uid="{85B0EE1A-E684-4F2E-9F44-A2F801039F4A}" name="11" dataDxfId="7" totalsRowDxfId="6"/>
    <tableColumn id="12" xr3:uid="{2D118AED-AAC1-446A-B991-CD7FC5EAAC99}" name="12" dataDxfId="5" totalsRowDxfId="4">
      <calculatedColumnFormula>IF(OR(B1=B1),Таблица1[[#This Row],[8]]-SUM(J2:J4))</calculatedColumnFormula>
    </tableColumn>
    <tableColumn id="13" xr3:uid="{5C1A41F6-4A36-4DA9-8287-103C531D1E77}" name="13" dataDxfId="3" totalsRowDxfId="2">
      <calculatedColumnFormula>NOW()</calculatedColumnFormula>
    </tableColumn>
    <tableColumn id="14" xr3:uid="{DBD84B21-B954-4BE4-ABEB-0809F9DC3A7B}" name="14" dataDxfId="1">
      <calculatedColumnFormula>IF((C5=""),"х","")</calculatedColumnFormula>
    </tableColumn>
    <tableColumn id="15" xr3:uid="{55ACDABF-4929-42C4-84A2-4A20415F9546}" name="15" dataDxfId="0">
      <calculatedColumnFormula>IF(C5=0,IF(L5&lt;=0,"х",0),0)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9C956-0554-4C89-BCFF-0F05C904AC5F}">
  <sheetPr codeName="Лист1">
    <pageSetUpPr fitToPage="1"/>
  </sheetPr>
  <dimension ref="A1:V65"/>
  <sheetViews>
    <sheetView showZeros="0" zoomScale="55" zoomScaleNormal="55" workbookViewId="0">
      <pane ySplit="4" topLeftCell="A5" activePane="bottomLeft" state="frozen"/>
      <selection pane="bottomLeft" activeCell="D99" sqref="D99"/>
    </sheetView>
  </sheetViews>
  <sheetFormatPr defaultRowHeight="15" x14ac:dyDescent="0.25"/>
  <cols>
    <col min="1" max="1" width="6.28515625" style="6" customWidth="1"/>
    <col min="2" max="2" width="125.85546875" style="6" customWidth="1"/>
    <col min="3" max="3" width="17.5703125" style="6" customWidth="1"/>
    <col min="4" max="4" width="13" style="6" customWidth="1"/>
    <col min="5" max="5" width="9.140625" style="6"/>
    <col min="6" max="6" width="16.28515625" style="6" customWidth="1"/>
    <col min="7" max="7" width="18.140625" style="6" customWidth="1"/>
    <col min="8" max="8" width="19" style="6" customWidth="1"/>
    <col min="9" max="9" width="32.85546875" style="6" customWidth="1"/>
    <col min="10" max="10" width="13.140625" style="6" customWidth="1"/>
    <col min="11" max="11" width="31.42578125" style="6" customWidth="1"/>
    <col min="12" max="12" width="13.140625" style="6" customWidth="1"/>
    <col min="13" max="13" width="23" style="6" customWidth="1"/>
    <col min="14" max="14" width="10.140625" style="42" bestFit="1" customWidth="1"/>
    <col min="15" max="15" width="10.5703125" style="6" bestFit="1" customWidth="1"/>
    <col min="16" max="16" width="9.140625" style="6"/>
    <col min="17" max="17" width="102.140625" style="6" customWidth="1"/>
    <col min="18" max="16384" width="9.140625" style="6"/>
  </cols>
  <sheetData>
    <row r="1" spans="1:22" s="1" customFormat="1" ht="18.75" customHeight="1" x14ac:dyDescent="0.25">
      <c r="A1" s="59" t="s">
        <v>0</v>
      </c>
      <c r="B1" s="59" t="s">
        <v>1</v>
      </c>
      <c r="C1" s="59"/>
      <c r="D1" s="59" t="s">
        <v>2</v>
      </c>
      <c r="E1" s="59"/>
      <c r="F1" s="59" t="s">
        <v>3</v>
      </c>
      <c r="G1" s="59" t="s">
        <v>4</v>
      </c>
      <c r="H1" s="59" t="s">
        <v>5</v>
      </c>
      <c r="I1" s="59"/>
      <c r="J1" s="55" t="s">
        <v>6</v>
      </c>
      <c r="K1" s="56"/>
      <c r="L1" s="59" t="s">
        <v>7</v>
      </c>
      <c r="M1" s="59"/>
    </row>
    <row r="2" spans="1:22" s="1" customFormat="1" ht="15.75" customHeight="1" x14ac:dyDescent="0.25">
      <c r="A2" s="59"/>
      <c r="B2" s="59" t="s">
        <v>8</v>
      </c>
      <c r="C2" s="59" t="s">
        <v>9</v>
      </c>
      <c r="D2" s="59" t="s">
        <v>10</v>
      </c>
      <c r="E2" s="59" t="s">
        <v>9</v>
      </c>
      <c r="F2" s="59"/>
      <c r="G2" s="59"/>
      <c r="H2" s="59"/>
      <c r="I2" s="59"/>
      <c r="J2" s="57"/>
      <c r="K2" s="58"/>
      <c r="L2" s="59" t="s">
        <v>11</v>
      </c>
      <c r="M2" s="59" t="s">
        <v>12</v>
      </c>
    </row>
    <row r="3" spans="1:22" s="1" customFormat="1" ht="30" x14ac:dyDescent="0.25">
      <c r="A3" s="59"/>
      <c r="B3" s="59"/>
      <c r="C3" s="59"/>
      <c r="D3" s="59"/>
      <c r="E3" s="59"/>
      <c r="F3" s="59"/>
      <c r="G3" s="59"/>
      <c r="H3" s="44" t="s">
        <v>13</v>
      </c>
      <c r="I3" s="44" t="s">
        <v>14</v>
      </c>
      <c r="J3" s="44" t="s">
        <v>11</v>
      </c>
      <c r="K3" s="44" t="s">
        <v>15</v>
      </c>
      <c r="L3" s="59"/>
      <c r="M3" s="59"/>
    </row>
    <row r="4" spans="1:22" x14ac:dyDescent="0.25">
      <c r="A4" s="3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5" t="s">
        <v>29</v>
      </c>
      <c r="O4" s="4" t="s">
        <v>30</v>
      </c>
    </row>
    <row r="5" spans="1:22" s="17" customFormat="1" ht="18.75" hidden="1" x14ac:dyDescent="0.3">
      <c r="A5" s="7">
        <f>(C5&lt;&gt;"")*COUNTA($C$5:C5)</f>
        <v>0</v>
      </c>
      <c r="B5" s="8"/>
      <c r="C5" s="9"/>
      <c r="D5" s="10"/>
      <c r="E5" s="11"/>
      <c r="F5" s="12">
        <f>H6</f>
        <v>0</v>
      </c>
      <c r="G5" s="13" t="str">
        <f ca="1">IF(Таблица13[[#This Row],[2]]="","",IF(G5="",IF(Таблица13[[#This Row],[2]]="","",NOW()),G5))</f>
        <v/>
      </c>
      <c r="H5" s="10"/>
      <c r="I5" s="14"/>
      <c r="J5" s="10"/>
      <c r="K5" s="14"/>
      <c r="L5" s="15"/>
      <c r="M5" s="13"/>
      <c r="N5" s="16" t="str">
        <f>IF((C5=""),"х","")</f>
        <v>х</v>
      </c>
      <c r="O5" s="17" t="str">
        <f>IF(C5=0,IF(L5&lt;=0,"х",0),0)</f>
        <v>х</v>
      </c>
      <c r="Q5" s="17">
        <f>IF(OR(C5=0,L5&lt;=0),0,2)</f>
        <v>0</v>
      </c>
    </row>
    <row r="6" spans="1:22" s="17" customFormat="1" ht="18.75" hidden="1" x14ac:dyDescent="0.3">
      <c r="A6" s="18">
        <f>(C6&lt;&gt;"")*COUNTA($C$5:C6)</f>
        <v>0</v>
      </c>
      <c r="B6" s="19"/>
      <c r="C6" s="20"/>
      <c r="D6" s="21"/>
      <c r="E6" s="22"/>
      <c r="F6" s="21"/>
      <c r="G6" s="23"/>
      <c r="H6" s="21"/>
      <c r="I6" s="24"/>
      <c r="J6" s="21"/>
      <c r="K6" s="24"/>
      <c r="L6" s="25"/>
      <c r="M6" s="23"/>
      <c r="N6" s="16" t="str">
        <f t="shared" ref="N6:N65" si="0">IF((C6=""),"х","")</f>
        <v>х</v>
      </c>
      <c r="O6" s="17" t="str">
        <f t="shared" ref="O6:O65" si="1">IF(C6=0,IF(L6&lt;=0,"х",0),0)</f>
        <v>х</v>
      </c>
    </row>
    <row r="7" spans="1:22" s="17" customFormat="1" ht="18.75" hidden="1" x14ac:dyDescent="0.3">
      <c r="A7" s="18">
        <f>(C7&lt;&gt;"")*COUNTA($C$5:C7)</f>
        <v>0</v>
      </c>
      <c r="B7" s="19"/>
      <c r="C7" s="20"/>
      <c r="D7" s="21"/>
      <c r="E7" s="22"/>
      <c r="F7" s="21"/>
      <c r="G7" s="23"/>
      <c r="H7" s="21"/>
      <c r="I7" s="24"/>
      <c r="J7" s="21"/>
      <c r="K7" s="24"/>
      <c r="L7" s="25"/>
      <c r="M7" s="23"/>
      <c r="N7" s="16" t="str">
        <f t="shared" si="0"/>
        <v>х</v>
      </c>
      <c r="O7" s="17" t="str">
        <f t="shared" si="1"/>
        <v>х</v>
      </c>
      <c r="Q7" s="54"/>
      <c r="R7" s="54"/>
      <c r="S7" s="54"/>
      <c r="T7" s="54"/>
      <c r="U7" s="54"/>
      <c r="V7" s="54"/>
    </row>
    <row r="8" spans="1:22" s="17" customFormat="1" ht="19.5" hidden="1" thickBot="1" x14ac:dyDescent="0.35">
      <c r="A8" s="18">
        <f>(C8&lt;&gt;"")*COUNTA($C$5:C8)</f>
        <v>0</v>
      </c>
      <c r="B8" s="19"/>
      <c r="C8" s="20"/>
      <c r="D8" s="21"/>
      <c r="E8" s="22"/>
      <c r="F8" s="21"/>
      <c r="G8" s="23"/>
      <c r="H8" s="21"/>
      <c r="I8" s="24"/>
      <c r="J8" s="21"/>
      <c r="K8" s="24"/>
      <c r="L8" s="25"/>
      <c r="M8" s="23"/>
      <c r="N8" s="16" t="str">
        <f t="shared" si="0"/>
        <v>х</v>
      </c>
      <c r="O8" s="17" t="str">
        <f t="shared" si="1"/>
        <v>х</v>
      </c>
    </row>
    <row r="9" spans="1:22" s="17" customFormat="1" ht="18.75" hidden="1" x14ac:dyDescent="0.3">
      <c r="A9" s="26">
        <f>(C9&lt;&gt;"")*COUNTA($C$5:C9)</f>
        <v>0</v>
      </c>
      <c r="B9" s="27" t="s">
        <v>31</v>
      </c>
      <c r="C9" s="28"/>
      <c r="D9" s="29"/>
      <c r="E9" s="30"/>
      <c r="F9" s="29"/>
      <c r="G9" s="31"/>
      <c r="H9" s="29">
        <f>IF(OR(B5=B5),SUM(H6:H8))</f>
        <v>0</v>
      </c>
      <c r="I9" s="32"/>
      <c r="J9" s="29">
        <f>IF(OR(B5=B5),SUM(J6:J8))</f>
        <v>0</v>
      </c>
      <c r="K9" s="32"/>
      <c r="L9" s="33">
        <f>IF(OR(B5=B5),Таблица13[[#This Row],[8]]-SUM(J6:J8))</f>
        <v>0</v>
      </c>
      <c r="M9" s="31">
        <f t="shared" ref="M9:M19" ca="1" si="2">NOW()</f>
        <v>44845.585137499998</v>
      </c>
      <c r="N9" s="16" t="str">
        <f t="shared" si="0"/>
        <v>х</v>
      </c>
      <c r="O9" s="17" t="str">
        <f t="shared" si="1"/>
        <v>х</v>
      </c>
    </row>
    <row r="10" spans="1:22" s="17" customFormat="1" ht="18.75" hidden="1" x14ac:dyDescent="0.3">
      <c r="A10" s="7">
        <f>(C10&lt;&gt;"")*COUNTA($C$5:C10)</f>
        <v>1</v>
      </c>
      <c r="B10" s="8" t="s">
        <v>34</v>
      </c>
      <c r="C10" s="9">
        <v>123</v>
      </c>
      <c r="D10" s="10" t="s">
        <v>32</v>
      </c>
      <c r="E10" s="11">
        <v>55</v>
      </c>
      <c r="F10" s="12">
        <f>H11</f>
        <v>1</v>
      </c>
      <c r="G10" s="13">
        <f ca="1">IF(Таблица13[[#This Row],[2]]="","",IF(G10="",IF(Таблица13[[#This Row],[2]]="","",NOW()),G10))</f>
        <v>44817.644538773151</v>
      </c>
      <c r="H10" s="10"/>
      <c r="I10" s="14"/>
      <c r="J10" s="10"/>
      <c r="K10" s="14"/>
      <c r="L10" s="45"/>
      <c r="M10" s="13"/>
      <c r="N10" s="16" t="str">
        <f t="shared" si="0"/>
        <v/>
      </c>
      <c r="O10" s="17">
        <f t="shared" si="1"/>
        <v>0</v>
      </c>
      <c r="Q10" s="17" t="s">
        <v>43</v>
      </c>
    </row>
    <row r="11" spans="1:22" s="17" customFormat="1" ht="18.75" hidden="1" x14ac:dyDescent="0.3">
      <c r="A11" s="18">
        <f>(C11&lt;&gt;"")*COUNTA($C$5:C11)</f>
        <v>0</v>
      </c>
      <c r="B11" s="34"/>
      <c r="C11" s="20"/>
      <c r="D11" s="21"/>
      <c r="E11" s="22"/>
      <c r="F11" s="21"/>
      <c r="G11" s="23"/>
      <c r="H11" s="21">
        <v>1</v>
      </c>
      <c r="I11" s="24"/>
      <c r="J11" s="21"/>
      <c r="K11" s="24"/>
      <c r="L11" s="25"/>
      <c r="M11" s="23"/>
      <c r="N11" s="16" t="str">
        <f t="shared" si="0"/>
        <v>х</v>
      </c>
      <c r="O11" s="17" t="str">
        <f t="shared" si="1"/>
        <v>х</v>
      </c>
    </row>
    <row r="12" spans="1:22" s="17" customFormat="1" ht="18.75" hidden="1" x14ac:dyDescent="0.3">
      <c r="A12" s="18">
        <f>(C12&lt;&gt;"")*COUNTA($C$5:C12)</f>
        <v>0</v>
      </c>
      <c r="B12" s="34"/>
      <c r="C12" s="20"/>
      <c r="D12" s="21"/>
      <c r="E12" s="22"/>
      <c r="F12" s="21"/>
      <c r="G12" s="23"/>
      <c r="H12" s="21"/>
      <c r="I12" s="24"/>
      <c r="J12" s="35">
        <v>1</v>
      </c>
      <c r="K12" s="36"/>
      <c r="L12" s="25">
        <f>IF(OR(B10=B10),F10-SUM(Таблица13[[#This Row],[10]]))</f>
        <v>0</v>
      </c>
      <c r="M12" s="23"/>
      <c r="N12" s="16" t="str">
        <f t="shared" si="0"/>
        <v>х</v>
      </c>
      <c r="O12" s="17" t="str">
        <f t="shared" si="1"/>
        <v>х</v>
      </c>
    </row>
    <row r="13" spans="1:22" s="17" customFormat="1" ht="19.5" hidden="1" thickBot="1" x14ac:dyDescent="0.35">
      <c r="A13" s="18">
        <f>(C13&lt;&gt;"")*COUNTA($C$5:C13)</f>
        <v>0</v>
      </c>
      <c r="B13" s="34"/>
      <c r="C13" s="20"/>
      <c r="D13" s="21"/>
      <c r="E13" s="22"/>
      <c r="F13" s="21"/>
      <c r="G13" s="23"/>
      <c r="H13" s="21"/>
      <c r="I13" s="24"/>
      <c r="J13" s="21"/>
      <c r="K13" s="24"/>
      <c r="L13" s="25"/>
      <c r="M13" s="23"/>
      <c r="N13" s="16" t="str">
        <f t="shared" si="0"/>
        <v>х</v>
      </c>
      <c r="O13" s="17" t="str">
        <f t="shared" si="1"/>
        <v>х</v>
      </c>
    </row>
    <row r="14" spans="1:22" s="17" customFormat="1" ht="18.75" hidden="1" x14ac:dyDescent="0.3">
      <c r="A14" s="26">
        <f>(C14&lt;&gt;"")*COUNTA($C$5:C14)</f>
        <v>0</v>
      </c>
      <c r="B14" s="27" t="s">
        <v>31</v>
      </c>
      <c r="C14" s="28"/>
      <c r="D14" s="29"/>
      <c r="E14" s="30"/>
      <c r="F14" s="29"/>
      <c r="G14" s="31"/>
      <c r="H14" s="29">
        <f>IF(OR(B10=B10),SUM(H11:H13))</f>
        <v>1</v>
      </c>
      <c r="I14" s="32"/>
      <c r="J14" s="29">
        <f>IF(OR(B10=B10),SUM(J11:J13))</f>
        <v>1</v>
      </c>
      <c r="K14" s="32"/>
      <c r="L14" s="46">
        <f>IF(OR(B10=B10),Таблица13[[#This Row],[8]]-SUM(J11:J13))</f>
        <v>0</v>
      </c>
      <c r="M14" s="31">
        <f t="shared" ca="1" si="2"/>
        <v>44845.585137499998</v>
      </c>
      <c r="N14" s="16" t="str">
        <f t="shared" si="0"/>
        <v>х</v>
      </c>
      <c r="O14" s="17" t="str">
        <f t="shared" si="1"/>
        <v>х</v>
      </c>
    </row>
    <row r="15" spans="1:22" s="17" customFormat="1" ht="19.5" thickBot="1" x14ac:dyDescent="0.35">
      <c r="A15" s="37">
        <f>(C15&lt;&gt;"")*COUNTA($C$5:C15)</f>
        <v>2</v>
      </c>
      <c r="B15" s="38" t="s">
        <v>35</v>
      </c>
      <c r="C15" s="39">
        <v>124</v>
      </c>
      <c r="D15" s="40" t="s">
        <v>32</v>
      </c>
      <c r="E15" s="41">
        <v>55</v>
      </c>
      <c r="F15" s="12">
        <f>H16</f>
        <v>1</v>
      </c>
      <c r="G15" s="13">
        <f ca="1">IF(Таблица13[[#This Row],[2]]="","",IF(G15="",IF(Таблица13[[#This Row],[2]]="","",NOW()),G15))</f>
        <v>44817.644538773151</v>
      </c>
      <c r="H15" s="10"/>
      <c r="I15" s="14"/>
      <c r="J15" s="10"/>
      <c r="K15" s="14"/>
      <c r="L15" s="15"/>
      <c r="M15" s="13"/>
      <c r="N15" s="16" t="str">
        <f t="shared" si="0"/>
        <v/>
      </c>
      <c r="O15" s="17">
        <f t="shared" si="1"/>
        <v>0</v>
      </c>
    </row>
    <row r="16" spans="1:22" s="17" customFormat="1" ht="18.75" hidden="1" x14ac:dyDescent="0.3">
      <c r="A16" s="18">
        <f>(C16&lt;&gt;"")*COUNTA($C$5:C16)</f>
        <v>0</v>
      </c>
      <c r="B16" s="19"/>
      <c r="C16" s="20"/>
      <c r="D16" s="21"/>
      <c r="E16" s="22"/>
      <c r="F16" s="21"/>
      <c r="G16" s="23"/>
      <c r="H16" s="21">
        <v>1</v>
      </c>
      <c r="I16" s="24"/>
      <c r="J16" s="21"/>
      <c r="K16" s="24"/>
      <c r="L16" s="25"/>
      <c r="M16" s="23"/>
      <c r="N16" s="16" t="str">
        <f t="shared" si="0"/>
        <v>х</v>
      </c>
      <c r="O16" s="17" t="str">
        <f t="shared" si="1"/>
        <v>х</v>
      </c>
    </row>
    <row r="17" spans="1:17" s="17" customFormat="1" ht="18.75" hidden="1" x14ac:dyDescent="0.3">
      <c r="A17" s="18">
        <f>(C17&lt;&gt;"")*COUNTA($C$5:C17)</f>
        <v>0</v>
      </c>
      <c r="B17" s="19"/>
      <c r="C17" s="20"/>
      <c r="D17" s="21"/>
      <c r="E17" s="22"/>
      <c r="F17" s="21"/>
      <c r="G17" s="23"/>
      <c r="H17" s="21"/>
      <c r="I17" s="24"/>
      <c r="J17" s="21"/>
      <c r="K17" s="24"/>
      <c r="L17" s="25"/>
      <c r="M17" s="23"/>
      <c r="N17" s="16" t="str">
        <f t="shared" si="0"/>
        <v>х</v>
      </c>
      <c r="O17" s="17" t="str">
        <f t="shared" si="1"/>
        <v>х</v>
      </c>
    </row>
    <row r="18" spans="1:17" ht="19.5" hidden="1" thickBot="1" x14ac:dyDescent="0.35">
      <c r="A18" s="18">
        <f>(C18&lt;&gt;"")*COUNTA($C$5:C18)</f>
        <v>0</v>
      </c>
      <c r="B18" s="19"/>
      <c r="C18" s="20"/>
      <c r="D18" s="21"/>
      <c r="E18" s="22"/>
      <c r="F18" s="21"/>
      <c r="G18" s="23"/>
      <c r="H18" s="21"/>
      <c r="I18" s="24"/>
      <c r="J18" s="21"/>
      <c r="K18" s="24"/>
      <c r="L18" s="25"/>
      <c r="M18" s="23"/>
      <c r="N18" s="16" t="str">
        <f t="shared" si="0"/>
        <v>х</v>
      </c>
      <c r="O18" s="17" t="str">
        <f t="shared" si="1"/>
        <v>х</v>
      </c>
    </row>
    <row r="19" spans="1:17" ht="18.75" x14ac:dyDescent="0.3">
      <c r="A19" s="26">
        <f>(C19&lt;&gt;"")*COUNTA($C$5:C19)</f>
        <v>0</v>
      </c>
      <c r="B19" s="27" t="s">
        <v>31</v>
      </c>
      <c r="C19" s="28"/>
      <c r="D19" s="29"/>
      <c r="E19" s="30"/>
      <c r="F19" s="29"/>
      <c r="G19" s="31"/>
      <c r="H19" s="29">
        <f>IF(OR(B15=B15),SUM(H16:H18))</f>
        <v>1</v>
      </c>
      <c r="I19" s="32"/>
      <c r="J19" s="29">
        <f>IF(OR(B15=B15),SUM(J16:J18))</f>
        <v>0</v>
      </c>
      <c r="K19" s="32"/>
      <c r="L19" s="33">
        <f>IF(OR(B15=B15),Таблица13[[#This Row],[8]]-SUM(J16:J18))</f>
        <v>1</v>
      </c>
      <c r="M19" s="31">
        <f t="shared" ca="1" si="2"/>
        <v>44845.585137499998</v>
      </c>
      <c r="N19" s="16" t="str">
        <f t="shared" si="0"/>
        <v>х</v>
      </c>
      <c r="O19" s="17">
        <f t="shared" si="1"/>
        <v>0</v>
      </c>
    </row>
    <row r="20" spans="1:17" ht="19.5" thickBot="1" x14ac:dyDescent="0.35">
      <c r="A20" s="37">
        <f>(C20&lt;&gt;"")*COUNTA($C$5:C20)</f>
        <v>3</v>
      </c>
      <c r="B20" s="38" t="s">
        <v>35</v>
      </c>
      <c r="C20" s="39">
        <v>125</v>
      </c>
      <c r="D20" s="40" t="s">
        <v>32</v>
      </c>
      <c r="E20" s="41">
        <v>56</v>
      </c>
      <c r="F20" s="12">
        <f>H21</f>
        <v>1</v>
      </c>
      <c r="G20" s="13">
        <f ca="1">IF(Таблица13[[#This Row],[2]]="","",IF(G20="",IF(Таблица13[[#This Row],[2]]="","",NOW()),G20))</f>
        <v>44817.644538773151</v>
      </c>
      <c r="H20" s="10"/>
      <c r="I20" s="14"/>
      <c r="J20" s="10"/>
      <c r="K20" s="14"/>
      <c r="L20" s="15"/>
      <c r="M20" s="13"/>
      <c r="N20" s="16" t="str">
        <f t="shared" si="0"/>
        <v/>
      </c>
      <c r="O20" s="17">
        <f t="shared" si="1"/>
        <v>0</v>
      </c>
    </row>
    <row r="21" spans="1:17" ht="18.75" hidden="1" x14ac:dyDescent="0.3">
      <c r="A21" s="18">
        <f>(C21&lt;&gt;"")*COUNTA($C$5:C21)</f>
        <v>0</v>
      </c>
      <c r="B21" s="19"/>
      <c r="C21" s="20"/>
      <c r="D21" s="21"/>
      <c r="E21" s="22"/>
      <c r="F21" s="21"/>
      <c r="G21" s="23"/>
      <c r="H21" s="21">
        <v>1</v>
      </c>
      <c r="I21" s="24"/>
      <c r="J21" s="21"/>
      <c r="K21" s="24"/>
      <c r="L21" s="25"/>
      <c r="M21" s="23"/>
      <c r="N21" s="16" t="str">
        <f t="shared" si="0"/>
        <v>х</v>
      </c>
      <c r="O21" s="17" t="str">
        <f t="shared" si="1"/>
        <v>х</v>
      </c>
    </row>
    <row r="22" spans="1:17" s="17" customFormat="1" ht="18.75" hidden="1" x14ac:dyDescent="0.3">
      <c r="A22" s="18">
        <f>(C22&lt;&gt;"")*COUNTA($C$5:C22)</f>
        <v>0</v>
      </c>
      <c r="B22" s="19"/>
      <c r="C22" s="20"/>
      <c r="D22" s="21"/>
      <c r="E22" s="22"/>
      <c r="F22" s="21"/>
      <c r="G22" s="23"/>
      <c r="H22" s="21"/>
      <c r="I22" s="24"/>
      <c r="J22" s="21"/>
      <c r="K22" s="24"/>
      <c r="L22" s="25"/>
      <c r="M22" s="23"/>
      <c r="N22" s="16" t="str">
        <f t="shared" si="0"/>
        <v>х</v>
      </c>
      <c r="O22" s="17" t="str">
        <f t="shared" si="1"/>
        <v>х</v>
      </c>
    </row>
    <row r="23" spans="1:17" ht="19.5" hidden="1" thickBot="1" x14ac:dyDescent="0.35">
      <c r="A23" s="18">
        <f>(C23&lt;&gt;"")*COUNTA($C$5:C23)</f>
        <v>0</v>
      </c>
      <c r="B23" s="19"/>
      <c r="C23" s="20"/>
      <c r="D23" s="21"/>
      <c r="E23" s="22"/>
      <c r="F23" s="21"/>
      <c r="G23" s="23"/>
      <c r="H23" s="21"/>
      <c r="I23" s="24"/>
      <c r="J23" s="21"/>
      <c r="K23" s="24"/>
      <c r="L23" s="25"/>
      <c r="M23" s="23"/>
      <c r="N23" s="16" t="str">
        <f t="shared" si="0"/>
        <v>х</v>
      </c>
      <c r="O23" s="17" t="str">
        <f t="shared" si="1"/>
        <v>х</v>
      </c>
    </row>
    <row r="24" spans="1:17" ht="18.75" x14ac:dyDescent="0.3">
      <c r="A24" s="26">
        <f>(C24&lt;&gt;"")*COUNTA($C$5:C24)</f>
        <v>0</v>
      </c>
      <c r="B24" s="27" t="s">
        <v>31</v>
      </c>
      <c r="C24" s="28"/>
      <c r="D24" s="29"/>
      <c r="E24" s="30"/>
      <c r="F24" s="29"/>
      <c r="G24" s="31"/>
      <c r="H24" s="29">
        <f>IF(OR(B20=B20),SUM(H21:H23))</f>
        <v>1</v>
      </c>
      <c r="I24" s="32"/>
      <c r="J24" s="29">
        <f>IF(OR(B20=B20),SUM(J21:J23))</f>
        <v>0</v>
      </c>
      <c r="K24" s="32"/>
      <c r="L24" s="33">
        <f>IF(OR(B20=B20),Таблица13[[#This Row],[8]]-SUM(J21:J23))</f>
        <v>1</v>
      </c>
      <c r="M24" s="31">
        <f t="shared" ref="M24" ca="1" si="3">NOW()</f>
        <v>44845.585137499998</v>
      </c>
      <c r="N24" s="16" t="str">
        <f t="shared" si="0"/>
        <v>х</v>
      </c>
      <c r="O24" s="17">
        <f t="shared" si="1"/>
        <v>0</v>
      </c>
    </row>
    <row r="25" spans="1:17" ht="19.5" thickBot="1" x14ac:dyDescent="0.35">
      <c r="A25" s="37">
        <f>(C25&lt;&gt;"")*COUNTA($C$5:C25)</f>
        <v>4</v>
      </c>
      <c r="B25" s="38" t="s">
        <v>36</v>
      </c>
      <c r="C25" s="39">
        <v>126</v>
      </c>
      <c r="D25" s="40" t="s">
        <v>32</v>
      </c>
      <c r="E25" s="41">
        <v>1</v>
      </c>
      <c r="F25" s="12">
        <f>H26</f>
        <v>2</v>
      </c>
      <c r="G25" s="13">
        <f ca="1">IF(Таблица13[[#This Row],[2]]="","",IF(G25="",IF(Таблица13[[#This Row],[2]]="","",NOW()),G25))</f>
        <v>44817.644538773151</v>
      </c>
      <c r="H25" s="10"/>
      <c r="I25" s="14"/>
      <c r="J25" s="10"/>
      <c r="K25" s="14"/>
      <c r="L25" s="15"/>
      <c r="M25" s="13"/>
      <c r="N25" s="16" t="str">
        <f t="shared" si="0"/>
        <v/>
      </c>
      <c r="O25" s="17">
        <f t="shared" si="1"/>
        <v>0</v>
      </c>
    </row>
    <row r="26" spans="1:17" ht="18.75" hidden="1" x14ac:dyDescent="0.3">
      <c r="A26" s="18">
        <f>(C26&lt;&gt;"")*COUNTA($C$5:C26)</f>
        <v>0</v>
      </c>
      <c r="B26" s="19"/>
      <c r="C26" s="20"/>
      <c r="D26" s="21"/>
      <c r="E26" s="22"/>
      <c r="F26" s="21"/>
      <c r="G26" s="23"/>
      <c r="H26" s="21">
        <v>2</v>
      </c>
      <c r="I26" s="24"/>
      <c r="J26" s="21"/>
      <c r="K26" s="24"/>
      <c r="L26" s="25"/>
      <c r="M26" s="23"/>
      <c r="N26" s="16" t="str">
        <f t="shared" si="0"/>
        <v>х</v>
      </c>
      <c r="O26" s="17" t="str">
        <f t="shared" si="1"/>
        <v>х</v>
      </c>
    </row>
    <row r="27" spans="1:17" s="17" customFormat="1" ht="18.75" hidden="1" x14ac:dyDescent="0.3">
      <c r="A27" s="18">
        <f>(C27&lt;&gt;"")*COUNTA($C$5:C27)</f>
        <v>0</v>
      </c>
      <c r="B27" s="19"/>
      <c r="C27" s="20"/>
      <c r="D27" s="21"/>
      <c r="E27" s="22"/>
      <c r="F27" s="21"/>
      <c r="G27" s="23"/>
      <c r="H27" s="21"/>
      <c r="I27" s="24"/>
      <c r="J27" s="35">
        <v>1</v>
      </c>
      <c r="K27" s="36"/>
      <c r="L27" s="25">
        <f>IF(OR(B25=B25),F25-SUM(Таблица13[[#This Row],[10]]))</f>
        <v>1</v>
      </c>
      <c r="M27" s="23"/>
      <c r="N27" s="16" t="str">
        <f t="shared" si="0"/>
        <v>х</v>
      </c>
      <c r="O27" s="17">
        <f t="shared" si="1"/>
        <v>0</v>
      </c>
    </row>
    <row r="28" spans="1:17" ht="19.5" hidden="1" thickBot="1" x14ac:dyDescent="0.35">
      <c r="A28" s="18">
        <f>(C28&lt;&gt;"")*COUNTA($C$5:C28)</f>
        <v>0</v>
      </c>
      <c r="B28" s="19"/>
      <c r="C28" s="20"/>
      <c r="D28" s="21"/>
      <c r="E28" s="22"/>
      <c r="F28" s="21"/>
      <c r="G28" s="23"/>
      <c r="H28" s="21"/>
      <c r="I28" s="24"/>
      <c r="J28" s="21"/>
      <c r="K28" s="24"/>
      <c r="L28" s="25"/>
      <c r="M28" s="23"/>
      <c r="N28" s="16" t="str">
        <f t="shared" si="0"/>
        <v>х</v>
      </c>
      <c r="O28" s="17" t="str">
        <f t="shared" si="1"/>
        <v>х</v>
      </c>
    </row>
    <row r="29" spans="1:17" ht="18.75" x14ac:dyDescent="0.3">
      <c r="A29" s="26">
        <f>(C29&lt;&gt;"")*COUNTA($C$5:C29)</f>
        <v>0</v>
      </c>
      <c r="B29" s="27" t="s">
        <v>31</v>
      </c>
      <c r="C29" s="28"/>
      <c r="D29" s="29"/>
      <c r="E29" s="30"/>
      <c r="F29" s="29"/>
      <c r="G29" s="31"/>
      <c r="H29" s="29">
        <f>IF(OR(B25=B25),SUM(H26:H28))</f>
        <v>2</v>
      </c>
      <c r="I29" s="32"/>
      <c r="J29" s="29">
        <f>IF(OR(B25=B25),SUM(J26:J28))</f>
        <v>1</v>
      </c>
      <c r="K29" s="32"/>
      <c r="L29" s="33">
        <f>IF(OR(B25=B25),Таблица13[[#This Row],[8]]-SUM(J26:J28))</f>
        <v>1</v>
      </c>
      <c r="M29" s="31">
        <f t="shared" ref="M29" ca="1" si="4">NOW()</f>
        <v>44845.585137499998</v>
      </c>
      <c r="N29" s="16" t="str">
        <f t="shared" si="0"/>
        <v>х</v>
      </c>
      <c r="O29" s="17">
        <f t="shared" si="1"/>
        <v>0</v>
      </c>
    </row>
    <row r="30" spans="1:17" ht="18.75" hidden="1" x14ac:dyDescent="0.3">
      <c r="A30" s="37">
        <f>(C30&lt;&gt;"")*COUNTA($C$5:C30)</f>
        <v>5</v>
      </c>
      <c r="B30" s="38" t="s">
        <v>37</v>
      </c>
      <c r="C30" s="39">
        <v>127</v>
      </c>
      <c r="D30" s="40" t="s">
        <v>32</v>
      </c>
      <c r="E30" s="41">
        <v>3</v>
      </c>
      <c r="F30" s="12">
        <f>H31</f>
        <v>3</v>
      </c>
      <c r="G30" s="13">
        <f ca="1">IF(Таблица13[[#This Row],[2]]="","",IF(G30="",IF(Таблица13[[#This Row],[2]]="","",NOW()),G30))</f>
        <v>44817.644538773151</v>
      </c>
      <c r="H30" s="10"/>
      <c r="I30" s="14"/>
      <c r="J30" s="10"/>
      <c r="K30" s="14"/>
      <c r="L30" s="47"/>
      <c r="M30" s="13"/>
      <c r="N30" s="16" t="str">
        <f t="shared" si="0"/>
        <v/>
      </c>
      <c r="O30" s="17">
        <f t="shared" si="1"/>
        <v>0</v>
      </c>
      <c r="Q30" s="17" t="s">
        <v>42</v>
      </c>
    </row>
    <row r="31" spans="1:17" ht="18.75" hidden="1" x14ac:dyDescent="0.3">
      <c r="A31" s="18">
        <f>(C31&lt;&gt;"")*COUNTA($C$5:C31)</f>
        <v>0</v>
      </c>
      <c r="B31" s="19"/>
      <c r="C31" s="20"/>
      <c r="D31" s="21"/>
      <c r="E31" s="22"/>
      <c r="F31" s="21"/>
      <c r="G31" s="23"/>
      <c r="H31" s="21">
        <v>3</v>
      </c>
      <c r="I31" s="24"/>
      <c r="J31" s="21"/>
      <c r="K31" s="24"/>
      <c r="L31" s="25"/>
      <c r="M31" s="23"/>
      <c r="N31" s="16" t="str">
        <f t="shared" si="0"/>
        <v>х</v>
      </c>
      <c r="O31" s="17" t="str">
        <f t="shared" si="1"/>
        <v>х</v>
      </c>
    </row>
    <row r="32" spans="1:17" s="17" customFormat="1" ht="18.75" hidden="1" x14ac:dyDescent="0.3">
      <c r="A32" s="18">
        <f>(C32&lt;&gt;"")*COUNTA($C$5:C32)</f>
        <v>0</v>
      </c>
      <c r="B32" s="19"/>
      <c r="C32" s="20"/>
      <c r="D32" s="21"/>
      <c r="E32" s="22"/>
      <c r="F32" s="21"/>
      <c r="G32" s="23"/>
      <c r="H32" s="21"/>
      <c r="I32" s="24"/>
      <c r="J32" s="35">
        <v>3</v>
      </c>
      <c r="K32" s="36"/>
      <c r="L32" s="25">
        <f>IF(OR(B30=B30),F30-SUM(Таблица13[[#This Row],[10]]))</f>
        <v>0</v>
      </c>
      <c r="M32" s="23"/>
      <c r="N32" s="16" t="str">
        <f t="shared" si="0"/>
        <v>х</v>
      </c>
      <c r="O32" s="17" t="str">
        <f t="shared" si="1"/>
        <v>х</v>
      </c>
    </row>
    <row r="33" spans="1:17" ht="19.5" hidden="1" thickBot="1" x14ac:dyDescent="0.35">
      <c r="A33" s="18">
        <f>(C33&lt;&gt;"")*COUNTA($C$5:C33)</f>
        <v>0</v>
      </c>
      <c r="B33" s="19"/>
      <c r="C33" s="20"/>
      <c r="D33" s="21"/>
      <c r="E33" s="22"/>
      <c r="F33" s="21"/>
      <c r="G33" s="23"/>
      <c r="H33" s="21"/>
      <c r="I33" s="24"/>
      <c r="J33" s="21"/>
      <c r="K33" s="24"/>
      <c r="L33" s="25"/>
      <c r="M33" s="23"/>
      <c r="N33" s="16" t="str">
        <f t="shared" si="0"/>
        <v>х</v>
      </c>
      <c r="O33" s="17" t="str">
        <f t="shared" si="1"/>
        <v>х</v>
      </c>
    </row>
    <row r="34" spans="1:17" ht="18.75" hidden="1" x14ac:dyDescent="0.3">
      <c r="A34" s="26">
        <f>(C34&lt;&gt;"")*COUNTA($C$5:C34)</f>
        <v>0</v>
      </c>
      <c r="B34" s="27" t="s">
        <v>31</v>
      </c>
      <c r="C34" s="28"/>
      <c r="D34" s="29"/>
      <c r="E34" s="30"/>
      <c r="F34" s="29"/>
      <c r="G34" s="31"/>
      <c r="H34" s="29">
        <f>IF(OR(B30=B30),SUM(H31:H33))</f>
        <v>3</v>
      </c>
      <c r="I34" s="32"/>
      <c r="J34" s="29">
        <f>IF(OR(B30=B30),SUM(J31:J33))</f>
        <v>3</v>
      </c>
      <c r="K34" s="32"/>
      <c r="L34" s="46">
        <f>IF(OR(B30=B30),Таблица13[[#This Row],[8]]-SUM(J31:J33))</f>
        <v>0</v>
      </c>
      <c r="M34" s="31">
        <f t="shared" ref="M34" ca="1" si="5">NOW()</f>
        <v>44845.585137499998</v>
      </c>
      <c r="N34" s="16" t="str">
        <f t="shared" si="0"/>
        <v>х</v>
      </c>
      <c r="O34" s="17" t="str">
        <f t="shared" si="1"/>
        <v>х</v>
      </c>
      <c r="Q34" s="17"/>
    </row>
    <row r="35" spans="1:17" ht="18.75" hidden="1" x14ac:dyDescent="0.3">
      <c r="A35" s="37">
        <f>(C35&lt;&gt;"")*COUNTA($C$5:C35)</f>
        <v>6</v>
      </c>
      <c r="B35" s="38" t="s">
        <v>38</v>
      </c>
      <c r="C35" s="39">
        <v>128</v>
      </c>
      <c r="D35" s="40" t="s">
        <v>32</v>
      </c>
      <c r="E35" s="41">
        <v>2</v>
      </c>
      <c r="F35" s="12">
        <f>H36</f>
        <v>1</v>
      </c>
      <c r="G35" s="13">
        <f ca="1">IF(Таблица13[[#This Row],[2]]="","",IF(G35="",IF(Таблица13[[#This Row],[2]]="","",NOW()),G35))</f>
        <v>44817.644538773151</v>
      </c>
      <c r="H35" s="10"/>
      <c r="I35" s="14"/>
      <c r="J35" s="10"/>
      <c r="K35" s="14"/>
      <c r="L35" s="45"/>
      <c r="M35" s="13"/>
      <c r="N35" s="16" t="str">
        <f t="shared" si="0"/>
        <v/>
      </c>
      <c r="O35" s="17">
        <f t="shared" si="1"/>
        <v>0</v>
      </c>
      <c r="Q35" s="17" t="s">
        <v>44</v>
      </c>
    </row>
    <row r="36" spans="1:17" ht="18.75" hidden="1" x14ac:dyDescent="0.3">
      <c r="A36" s="18">
        <f>(C36&lt;&gt;"")*COUNTA($C$5:C36)</f>
        <v>0</v>
      </c>
      <c r="B36" s="19"/>
      <c r="C36" s="20"/>
      <c r="D36" s="21"/>
      <c r="E36" s="22"/>
      <c r="F36" s="21"/>
      <c r="G36" s="23"/>
      <c r="H36" s="21">
        <v>1</v>
      </c>
      <c r="I36" s="24"/>
      <c r="J36" s="21"/>
      <c r="K36" s="24"/>
      <c r="L36" s="25"/>
      <c r="M36" s="23"/>
      <c r="N36" s="16" t="str">
        <f t="shared" si="0"/>
        <v>х</v>
      </c>
      <c r="O36" s="17" t="str">
        <f t="shared" si="1"/>
        <v>х</v>
      </c>
    </row>
    <row r="37" spans="1:17" s="17" customFormat="1" ht="18.75" hidden="1" x14ac:dyDescent="0.3">
      <c r="A37" s="18">
        <f>(C37&lt;&gt;"")*COUNTA($C$5:C37)</f>
        <v>0</v>
      </c>
      <c r="B37" s="19"/>
      <c r="C37" s="20"/>
      <c r="D37" s="21"/>
      <c r="E37" s="22"/>
      <c r="F37" s="21"/>
      <c r="G37" s="23"/>
      <c r="H37" s="21"/>
      <c r="I37" s="24"/>
      <c r="J37" s="35">
        <v>1</v>
      </c>
      <c r="K37" s="36"/>
      <c r="L37" s="25">
        <f>IF(OR(B35=B35),F35-SUM(Таблица13[[#This Row],[10]]))</f>
        <v>0</v>
      </c>
      <c r="M37" s="23"/>
      <c r="N37" s="16" t="str">
        <f t="shared" si="0"/>
        <v>х</v>
      </c>
      <c r="O37" s="17" t="str">
        <f t="shared" si="1"/>
        <v>х</v>
      </c>
    </row>
    <row r="38" spans="1:17" ht="19.5" hidden="1" thickBot="1" x14ac:dyDescent="0.35">
      <c r="A38" s="18">
        <f>(C38&lt;&gt;"")*COUNTA($C$5:C38)</f>
        <v>0</v>
      </c>
      <c r="B38" s="19"/>
      <c r="C38" s="20"/>
      <c r="D38" s="21"/>
      <c r="E38" s="22"/>
      <c r="F38" s="21"/>
      <c r="G38" s="23"/>
      <c r="H38" s="21"/>
      <c r="I38" s="24"/>
      <c r="J38" s="21"/>
      <c r="K38" s="24"/>
      <c r="L38" s="25"/>
      <c r="M38" s="23"/>
      <c r="N38" s="16" t="str">
        <f t="shared" si="0"/>
        <v>х</v>
      </c>
      <c r="O38" s="17" t="str">
        <f t="shared" si="1"/>
        <v>х</v>
      </c>
    </row>
    <row r="39" spans="1:17" ht="18.75" hidden="1" x14ac:dyDescent="0.3">
      <c r="A39" s="26">
        <f>(C39&lt;&gt;"")*COUNTA($C$5:C39)</f>
        <v>0</v>
      </c>
      <c r="B39" s="27" t="s">
        <v>31</v>
      </c>
      <c r="C39" s="28"/>
      <c r="D39" s="29"/>
      <c r="E39" s="30"/>
      <c r="F39" s="29"/>
      <c r="G39" s="31"/>
      <c r="H39" s="29">
        <f>IF(OR(B35=B35),SUM(H36:H38))</f>
        <v>1</v>
      </c>
      <c r="I39" s="32"/>
      <c r="J39" s="29">
        <f>IF(OR(B35=B35),SUM(J36:J38))</f>
        <v>1</v>
      </c>
      <c r="K39" s="32"/>
      <c r="L39" s="46">
        <f>IF(OR(B35=B35),Таблица13[[#This Row],[8]]-SUM(J36:J38))</f>
        <v>0</v>
      </c>
      <c r="M39" s="31">
        <f t="shared" ref="M39" ca="1" si="6">NOW()</f>
        <v>44845.585137499998</v>
      </c>
      <c r="N39" s="16" t="str">
        <f t="shared" si="0"/>
        <v>х</v>
      </c>
      <c r="O39" s="17" t="str">
        <f t="shared" si="1"/>
        <v>х</v>
      </c>
      <c r="Q39" s="17"/>
    </row>
    <row r="40" spans="1:17" ht="19.5" thickBot="1" x14ac:dyDescent="0.35">
      <c r="A40" s="7">
        <f>(C40&lt;&gt;"")*COUNTA($C$5:C40)</f>
        <v>7</v>
      </c>
      <c r="B40" s="8" t="s">
        <v>39</v>
      </c>
      <c r="C40" s="9">
        <v>129</v>
      </c>
      <c r="D40" s="10" t="s">
        <v>33</v>
      </c>
      <c r="E40" s="11">
        <v>88</v>
      </c>
      <c r="F40" s="12">
        <f>H41</f>
        <v>10</v>
      </c>
      <c r="G40" s="13">
        <f ca="1">IF(Таблица13[[#This Row],[2]]="","",IF(G40="",IF(Таблица13[[#This Row],[2]]="","",NOW()),G40))</f>
        <v>44817.644538773151</v>
      </c>
      <c r="H40" s="10"/>
      <c r="I40" s="14"/>
      <c r="J40" s="10"/>
      <c r="K40" s="14"/>
      <c r="L40" s="15"/>
      <c r="M40" s="13"/>
      <c r="N40" s="16" t="str">
        <f t="shared" si="0"/>
        <v/>
      </c>
      <c r="O40" s="17">
        <f t="shared" si="1"/>
        <v>0</v>
      </c>
    </row>
    <row r="41" spans="1:17" ht="18.75" hidden="1" x14ac:dyDescent="0.3">
      <c r="A41" s="18">
        <f>(C41&lt;&gt;"")*COUNTA($C$5:C41)</f>
        <v>0</v>
      </c>
      <c r="B41" s="19"/>
      <c r="C41" s="20"/>
      <c r="D41" s="21"/>
      <c r="E41" s="22"/>
      <c r="F41" s="21"/>
      <c r="G41" s="23"/>
      <c r="H41" s="21">
        <v>10</v>
      </c>
      <c r="I41" s="24"/>
      <c r="J41" s="21"/>
      <c r="K41" s="24"/>
      <c r="L41" s="25"/>
      <c r="M41" s="23"/>
      <c r="N41" s="16" t="str">
        <f t="shared" si="0"/>
        <v>х</v>
      </c>
      <c r="O41" s="17" t="str">
        <f t="shared" si="1"/>
        <v>х</v>
      </c>
    </row>
    <row r="42" spans="1:17" s="17" customFormat="1" ht="18.75" hidden="1" x14ac:dyDescent="0.3">
      <c r="A42" s="18">
        <f>(C42&lt;&gt;"")*COUNTA($C$5:C42)</f>
        <v>0</v>
      </c>
      <c r="B42" s="19"/>
      <c r="C42" s="20"/>
      <c r="D42" s="21"/>
      <c r="E42" s="22"/>
      <c r="F42" s="21"/>
      <c r="G42" s="23"/>
      <c r="H42" s="21"/>
      <c r="I42" s="24"/>
      <c r="J42" s="48">
        <v>0.55000000000000004</v>
      </c>
      <c r="K42" s="49"/>
      <c r="L42" s="50">
        <f>IF(OR(B40=B40),H41-SUM(Таблица13[[#This Row],[10]]))</f>
        <v>9.4499999999999993</v>
      </c>
      <c r="M42" s="51"/>
      <c r="N42" s="16" t="str">
        <f t="shared" si="0"/>
        <v>х</v>
      </c>
      <c r="O42" s="17">
        <f t="shared" si="1"/>
        <v>0</v>
      </c>
      <c r="Q42" s="17" t="s">
        <v>41</v>
      </c>
    </row>
    <row r="43" spans="1:17" ht="18.75" hidden="1" x14ac:dyDescent="0.3">
      <c r="A43" s="18">
        <f>(C43&lt;&gt;"")*COUNTA($C$5:C43)</f>
        <v>0</v>
      </c>
      <c r="B43" s="19"/>
      <c r="C43" s="20"/>
      <c r="D43" s="21"/>
      <c r="E43" s="22"/>
      <c r="F43" s="21"/>
      <c r="G43" s="23"/>
      <c r="H43" s="21"/>
      <c r="I43" s="24"/>
      <c r="J43" s="48">
        <v>0.49</v>
      </c>
      <c r="K43" s="49"/>
      <c r="L43" s="50">
        <f>IF(OR(B40=B40),L42-SUM(Таблица13[[#This Row],[10]]))</f>
        <v>8.9599999999999991</v>
      </c>
      <c r="M43" s="51"/>
      <c r="N43" s="16" t="str">
        <f t="shared" si="0"/>
        <v>х</v>
      </c>
      <c r="O43" s="17">
        <f t="shared" si="1"/>
        <v>0</v>
      </c>
      <c r="Q43" s="17" t="s">
        <v>41</v>
      </c>
    </row>
    <row r="44" spans="1:17" ht="18.75" hidden="1" x14ac:dyDescent="0.3">
      <c r="A44" s="18">
        <f>(C44&lt;&gt;"")*COUNTA($C$5:C44)</f>
        <v>0</v>
      </c>
      <c r="B44" s="19"/>
      <c r="C44" s="20"/>
      <c r="D44" s="21"/>
      <c r="E44" s="22"/>
      <c r="F44" s="21"/>
      <c r="G44" s="23"/>
      <c r="H44" s="21"/>
      <c r="I44" s="24"/>
      <c r="J44" s="48">
        <v>0.51</v>
      </c>
      <c r="K44" s="49"/>
      <c r="L44" s="50">
        <f>IF(OR(B40=B40),L43-SUM(Таблица13[[#This Row],[10]]))</f>
        <v>8.4499999999999993</v>
      </c>
      <c r="M44" s="51"/>
      <c r="N44" s="16" t="str">
        <f t="shared" si="0"/>
        <v>х</v>
      </c>
      <c r="O44" s="17">
        <f t="shared" si="1"/>
        <v>0</v>
      </c>
      <c r="Q44" s="17" t="s">
        <v>41</v>
      </c>
    </row>
    <row r="45" spans="1:17" ht="18.75" hidden="1" x14ac:dyDescent="0.3">
      <c r="A45" s="18">
        <f>(C45&lt;&gt;"")*COUNTA($C$5:C45)</f>
        <v>0</v>
      </c>
      <c r="B45" s="19"/>
      <c r="C45" s="20"/>
      <c r="D45" s="21"/>
      <c r="E45" s="22"/>
      <c r="F45" s="21"/>
      <c r="G45" s="23"/>
      <c r="H45" s="21"/>
      <c r="I45" s="24"/>
      <c r="J45" s="48">
        <v>0.46</v>
      </c>
      <c r="K45" s="49"/>
      <c r="L45" s="50">
        <f>IF(OR(B40=B40),L44-SUM(Таблица13[[#This Row],[10]]))</f>
        <v>7.9899999999999993</v>
      </c>
      <c r="M45" s="51"/>
      <c r="N45" s="16" t="str">
        <f t="shared" si="0"/>
        <v>х</v>
      </c>
      <c r="O45" s="17">
        <f t="shared" si="1"/>
        <v>0</v>
      </c>
      <c r="Q45" s="17" t="s">
        <v>41</v>
      </c>
    </row>
    <row r="46" spans="1:17" ht="18.75" hidden="1" x14ac:dyDescent="0.3">
      <c r="A46" s="18">
        <f>(C46&lt;&gt;"")*COUNTA($C$5:C46)</f>
        <v>0</v>
      </c>
      <c r="B46" s="19"/>
      <c r="C46" s="20"/>
      <c r="D46" s="21"/>
      <c r="E46" s="22"/>
      <c r="F46" s="21"/>
      <c r="G46" s="23"/>
      <c r="H46" s="21"/>
      <c r="I46" s="24"/>
      <c r="J46" s="48">
        <v>0.09</v>
      </c>
      <c r="K46" s="49"/>
      <c r="L46" s="50">
        <f>IF(OR(B41=B41),L45-SUM(Таблица13[[#This Row],[10]]))</f>
        <v>7.8999999999999995</v>
      </c>
      <c r="M46" s="51"/>
      <c r="N46" s="16" t="str">
        <f t="shared" si="0"/>
        <v>х</v>
      </c>
      <c r="O46" s="17">
        <f t="shared" si="1"/>
        <v>0</v>
      </c>
      <c r="Q46" s="17" t="s">
        <v>41</v>
      </c>
    </row>
    <row r="47" spans="1:17" ht="18.75" hidden="1" x14ac:dyDescent="0.3">
      <c r="A47" s="18">
        <f>(C47&lt;&gt;"")*COUNTA($C$5:C47)</f>
        <v>0</v>
      </c>
      <c r="B47" s="19"/>
      <c r="C47" s="20"/>
      <c r="D47" s="21"/>
      <c r="E47" s="22"/>
      <c r="F47" s="21"/>
      <c r="G47" s="23"/>
      <c r="H47" s="21"/>
      <c r="I47" s="24"/>
      <c r="J47" s="48">
        <v>3.82</v>
      </c>
      <c r="K47" s="49"/>
      <c r="L47" s="50">
        <f>IF(OR(B42=B42),L46-SUM(Таблица13[[#This Row],[10]]))</f>
        <v>4.08</v>
      </c>
      <c r="M47" s="51"/>
      <c r="N47" s="16" t="str">
        <f t="shared" si="0"/>
        <v>х</v>
      </c>
      <c r="O47" s="17">
        <f t="shared" si="1"/>
        <v>0</v>
      </c>
      <c r="Q47" s="17" t="s">
        <v>41</v>
      </c>
    </row>
    <row r="48" spans="1:17" ht="18.75" hidden="1" x14ac:dyDescent="0.3">
      <c r="A48" s="18">
        <f>(C48&lt;&gt;"")*COUNTA($C$5:C48)</f>
        <v>0</v>
      </c>
      <c r="B48" s="19"/>
      <c r="C48" s="20"/>
      <c r="D48" s="21"/>
      <c r="E48" s="22"/>
      <c r="F48" s="21"/>
      <c r="G48" s="23"/>
      <c r="H48" s="21"/>
      <c r="I48" s="24"/>
      <c r="J48" s="48">
        <v>3.82</v>
      </c>
      <c r="K48" s="49"/>
      <c r="L48" s="50">
        <f>IF(OR(B43=B43),L47-SUM(Таблица13[[#This Row],[10]]))</f>
        <v>0.26000000000000023</v>
      </c>
      <c r="M48" s="51"/>
      <c r="N48" s="16" t="str">
        <f t="shared" si="0"/>
        <v>х</v>
      </c>
      <c r="O48" s="17">
        <f t="shared" si="1"/>
        <v>0</v>
      </c>
      <c r="Q48" s="17" t="s">
        <v>41</v>
      </c>
    </row>
    <row r="49" spans="1:17" ht="18.75" hidden="1" x14ac:dyDescent="0.3">
      <c r="A49" s="18">
        <f>(C49&lt;&gt;"")*COUNTA($C$5:C49)</f>
        <v>0</v>
      </c>
      <c r="B49" s="19"/>
      <c r="C49" s="20"/>
      <c r="D49" s="21"/>
      <c r="E49" s="22"/>
      <c r="F49" s="21"/>
      <c r="G49" s="23"/>
      <c r="H49" s="21"/>
      <c r="I49" s="24"/>
      <c r="J49" s="48">
        <v>0.26</v>
      </c>
      <c r="K49" s="49"/>
      <c r="L49" s="50">
        <f>IF(OR(B44=B44),L48-SUM(Таблица13[[#This Row],[10]]))</f>
        <v>2.2204460492503131E-16</v>
      </c>
      <c r="M49" s="51"/>
      <c r="N49" s="16" t="str">
        <f t="shared" si="0"/>
        <v>х</v>
      </c>
      <c r="O49" s="17">
        <f t="shared" si="1"/>
        <v>0</v>
      </c>
      <c r="Q49" s="17" t="s">
        <v>41</v>
      </c>
    </row>
    <row r="50" spans="1:17" s="17" customFormat="1" ht="18.75" hidden="1" x14ac:dyDescent="0.3">
      <c r="A50" s="18">
        <f>(C50&lt;&gt;"")*COUNTA($C$5:C50)</f>
        <v>0</v>
      </c>
      <c r="B50" s="19"/>
      <c r="C50" s="20"/>
      <c r="D50" s="21"/>
      <c r="E50" s="22"/>
      <c r="F50" s="21"/>
      <c r="G50" s="23"/>
      <c r="H50" s="21">
        <v>3.6</v>
      </c>
      <c r="I50" s="24"/>
      <c r="J50" s="21"/>
      <c r="K50" s="24"/>
      <c r="L50" s="25"/>
      <c r="M50" s="23"/>
      <c r="N50" s="16" t="str">
        <f t="shared" si="0"/>
        <v>х</v>
      </c>
      <c r="O50" s="17" t="str">
        <f t="shared" si="1"/>
        <v>х</v>
      </c>
    </row>
    <row r="51" spans="1:17" ht="18.75" hidden="1" x14ac:dyDescent="0.3">
      <c r="A51" s="18">
        <f>(C51&lt;&gt;"")*COUNTA($C$5:C51)</f>
        <v>0</v>
      </c>
      <c r="B51" s="19"/>
      <c r="C51" s="20"/>
      <c r="D51" s="21"/>
      <c r="E51" s="22"/>
      <c r="F51" s="21"/>
      <c r="G51" s="23"/>
      <c r="H51" s="21"/>
      <c r="I51" s="24"/>
      <c r="J51" s="48">
        <v>0.51</v>
      </c>
      <c r="K51" s="49"/>
      <c r="L51" s="50">
        <f>IF(OR(B40=B40),H50-SUM(Таблица13[[#This Row],[10]]))</f>
        <v>3.09</v>
      </c>
      <c r="M51" s="51"/>
      <c r="N51" s="16" t="str">
        <f t="shared" si="0"/>
        <v>х</v>
      </c>
      <c r="O51" s="17">
        <f t="shared" si="1"/>
        <v>0</v>
      </c>
      <c r="Q51" s="17" t="s">
        <v>41</v>
      </c>
    </row>
    <row r="52" spans="1:17" ht="18.75" hidden="1" x14ac:dyDescent="0.3">
      <c r="A52" s="18">
        <f>(C52&lt;&gt;"")*COUNTA($C$5:C52)</f>
        <v>0</v>
      </c>
      <c r="B52" s="19"/>
      <c r="C52" s="20"/>
      <c r="D52" s="21"/>
      <c r="E52" s="22"/>
      <c r="F52" s="21"/>
      <c r="G52" s="23"/>
      <c r="H52" s="21"/>
      <c r="I52" s="24"/>
      <c r="J52" s="48">
        <v>0.72</v>
      </c>
      <c r="K52" s="49"/>
      <c r="L52" s="50">
        <f>IF(OR(B40=B40),L51-SUM(Таблица13[[#This Row],[10]]))</f>
        <v>2.37</v>
      </c>
      <c r="M52" s="51"/>
      <c r="N52" s="16" t="str">
        <f t="shared" si="0"/>
        <v>х</v>
      </c>
      <c r="O52" s="17">
        <f t="shared" si="1"/>
        <v>0</v>
      </c>
      <c r="Q52" s="17" t="s">
        <v>41</v>
      </c>
    </row>
    <row r="53" spans="1:17" ht="18.75" hidden="1" x14ac:dyDescent="0.3">
      <c r="A53" s="18">
        <f>(C53&lt;&gt;"")*COUNTA($C$5:C53)</f>
        <v>0</v>
      </c>
      <c r="B53" s="19"/>
      <c r="C53" s="20"/>
      <c r="D53" s="21"/>
      <c r="E53" s="22"/>
      <c r="F53" s="21"/>
      <c r="G53" s="23"/>
      <c r="H53" s="21"/>
      <c r="I53" s="24"/>
      <c r="J53" s="48">
        <v>0.2</v>
      </c>
      <c r="K53" s="49"/>
      <c r="L53" s="50">
        <f>IF(OR(B40=B40),L52-SUM(Таблица13[[#This Row],[10]]))</f>
        <v>2.17</v>
      </c>
      <c r="M53" s="51"/>
      <c r="N53" s="16" t="str">
        <f t="shared" si="0"/>
        <v>х</v>
      </c>
      <c r="O53" s="17">
        <f t="shared" si="1"/>
        <v>0</v>
      </c>
      <c r="Q53" s="17" t="s">
        <v>41</v>
      </c>
    </row>
    <row r="54" spans="1:17" ht="18.75" hidden="1" x14ac:dyDescent="0.3">
      <c r="A54" s="18">
        <f>(C54&lt;&gt;"")*COUNTA($C$5:C54)</f>
        <v>0</v>
      </c>
      <c r="B54" s="19"/>
      <c r="C54" s="20"/>
      <c r="D54" s="21"/>
      <c r="E54" s="22"/>
      <c r="F54" s="21"/>
      <c r="G54" s="23"/>
      <c r="H54" s="21"/>
      <c r="I54" s="24"/>
      <c r="J54" s="48">
        <v>1.02</v>
      </c>
      <c r="K54" s="49"/>
      <c r="L54" s="50">
        <f>IF(OR(B40=B40),L53-SUM(Таблица13[[#This Row],[10]]))</f>
        <v>1.1499999999999999</v>
      </c>
      <c r="M54" s="51"/>
      <c r="N54" s="16" t="str">
        <f t="shared" si="0"/>
        <v>х</v>
      </c>
      <c r="O54" s="17">
        <f t="shared" si="1"/>
        <v>0</v>
      </c>
      <c r="Q54" s="17" t="s">
        <v>41</v>
      </c>
    </row>
    <row r="55" spans="1:17" s="17" customFormat="1" ht="18.75" hidden="1" x14ac:dyDescent="0.3">
      <c r="A55" s="18">
        <f>(C55&lt;&gt;"")*COUNTA($C$5:C55)</f>
        <v>0</v>
      </c>
      <c r="B55" s="19"/>
      <c r="C55" s="20"/>
      <c r="D55" s="21"/>
      <c r="E55" s="22"/>
      <c r="F55" s="21"/>
      <c r="G55" s="23"/>
      <c r="H55" s="21"/>
      <c r="I55" s="24"/>
      <c r="J55" s="48">
        <v>0.3</v>
      </c>
      <c r="K55" s="49"/>
      <c r="L55" s="50">
        <f>IF(OR(B40=B40),L54-SUM(Таблица13[[#This Row],[10]]))</f>
        <v>0.84999999999999987</v>
      </c>
      <c r="M55" s="51"/>
      <c r="N55" s="16" t="str">
        <f t="shared" si="0"/>
        <v>х</v>
      </c>
      <c r="O55" s="17">
        <f t="shared" si="1"/>
        <v>0</v>
      </c>
      <c r="Q55" s="17" t="s">
        <v>41</v>
      </c>
    </row>
    <row r="56" spans="1:17" ht="18.75" hidden="1" x14ac:dyDescent="0.3">
      <c r="A56" s="18">
        <f>(C56&lt;&gt;"")*COUNTA($C$5:C56)</f>
        <v>0</v>
      </c>
      <c r="B56" s="19"/>
      <c r="C56" s="20"/>
      <c r="D56" s="21"/>
      <c r="E56" s="22"/>
      <c r="F56" s="21"/>
      <c r="G56" s="23"/>
      <c r="H56" s="21"/>
      <c r="I56" s="24"/>
      <c r="J56" s="48">
        <v>0.85</v>
      </c>
      <c r="K56" s="49"/>
      <c r="L56" s="50">
        <f>IF(OR(B41=B41),L55-SUM(Таблица13[[#This Row],[10]]))</f>
        <v>-1.1102230246251565E-16</v>
      </c>
      <c r="M56" s="51"/>
      <c r="N56" s="16" t="str">
        <f t="shared" si="0"/>
        <v>х</v>
      </c>
      <c r="O56" s="17" t="str">
        <f t="shared" si="1"/>
        <v>х</v>
      </c>
      <c r="Q56" s="17" t="s">
        <v>41</v>
      </c>
    </row>
    <row r="57" spans="1:17" ht="18.75" hidden="1" x14ac:dyDescent="0.3">
      <c r="A57" s="18">
        <f>(C57&lt;&gt;"")*COUNTA($C$5:C57)</f>
        <v>0</v>
      </c>
      <c r="B57" s="19"/>
      <c r="C57" s="20"/>
      <c r="D57" s="21"/>
      <c r="E57" s="22"/>
      <c r="F57" s="21"/>
      <c r="G57" s="23"/>
      <c r="H57" s="21">
        <v>5.73</v>
      </c>
      <c r="I57" s="43"/>
      <c r="J57" s="52"/>
      <c r="K57" s="53"/>
      <c r="L57" s="50"/>
      <c r="M57" s="51"/>
      <c r="N57" s="16" t="str">
        <f t="shared" si="0"/>
        <v>х</v>
      </c>
      <c r="O57" s="17" t="str">
        <f t="shared" si="1"/>
        <v>х</v>
      </c>
      <c r="Q57" s="17" t="s">
        <v>41</v>
      </c>
    </row>
    <row r="58" spans="1:17" ht="18.75" hidden="1" x14ac:dyDescent="0.3">
      <c r="A58" s="18">
        <f>(C58&lt;&gt;"")*COUNTA($C$5:C58)</f>
        <v>0</v>
      </c>
      <c r="B58" s="19"/>
      <c r="C58" s="20"/>
      <c r="D58" s="21"/>
      <c r="E58" s="22"/>
      <c r="F58" s="21"/>
      <c r="G58" s="23"/>
      <c r="H58" s="21"/>
      <c r="I58" s="24"/>
      <c r="J58" s="48">
        <v>3.18</v>
      </c>
      <c r="K58" s="49"/>
      <c r="L58" s="50">
        <f>IF(OR(B40=B40),H57-SUM(Таблица13[[#This Row],[10]]))</f>
        <v>2.5500000000000003</v>
      </c>
      <c r="M58" s="51"/>
      <c r="N58" s="16" t="str">
        <f t="shared" si="0"/>
        <v>х</v>
      </c>
      <c r="O58" s="17">
        <f t="shared" si="1"/>
        <v>0</v>
      </c>
      <c r="Q58" s="17" t="s">
        <v>41</v>
      </c>
    </row>
    <row r="59" spans="1:17" ht="19.5" hidden="1" thickBot="1" x14ac:dyDescent="0.35">
      <c r="A59" s="18">
        <f>(C59&lt;&gt;"")*COUNTA($C$5:C59)</f>
        <v>0</v>
      </c>
      <c r="B59" s="19"/>
      <c r="C59" s="20"/>
      <c r="D59" s="21"/>
      <c r="E59" s="22"/>
      <c r="F59" s="21"/>
      <c r="G59" s="23"/>
      <c r="H59" s="21"/>
      <c r="I59" s="24"/>
      <c r="J59" s="21"/>
      <c r="K59" s="24"/>
      <c r="L59" s="25"/>
      <c r="M59" s="23"/>
      <c r="N59" s="16" t="str">
        <f t="shared" si="0"/>
        <v>х</v>
      </c>
      <c r="O59" s="17" t="str">
        <f t="shared" si="1"/>
        <v>х</v>
      </c>
    </row>
    <row r="60" spans="1:17" s="17" customFormat="1" ht="18.75" x14ac:dyDescent="0.3">
      <c r="A60" s="26">
        <f>(C60&lt;&gt;"")*COUNTA($C$5:C60)</f>
        <v>0</v>
      </c>
      <c r="B60" s="27" t="s">
        <v>31</v>
      </c>
      <c r="C60" s="28"/>
      <c r="D60" s="29"/>
      <c r="E60" s="30"/>
      <c r="F60" s="29"/>
      <c r="G60" s="31"/>
      <c r="H60" s="29">
        <f>IF(OR(B40=B40),SUM(H41:H59))</f>
        <v>19.329999999999998</v>
      </c>
      <c r="I60" s="32"/>
      <c r="J60" s="29">
        <f>IF(OR(B40=B40),SUM(J41:J59))</f>
        <v>16.78</v>
      </c>
      <c r="K60" s="32"/>
      <c r="L60" s="33">
        <f>IF(OR(B40=B40),Таблица13[[#This Row],[8]]-SUM(J41:J59))</f>
        <v>2.5499999999999972</v>
      </c>
      <c r="M60" s="31">
        <f t="shared" ref="M60" ca="1" si="7">NOW()</f>
        <v>44845.585137499998</v>
      </c>
      <c r="N60" s="16" t="str">
        <f t="shared" si="0"/>
        <v>х</v>
      </c>
      <c r="O60" s="17">
        <f t="shared" si="1"/>
        <v>0</v>
      </c>
    </row>
    <row r="61" spans="1:17" ht="18.75" hidden="1" x14ac:dyDescent="0.3">
      <c r="A61" s="7">
        <f>(C61&lt;&gt;"")*COUNTA($C$5:C61)</f>
        <v>8</v>
      </c>
      <c r="B61" s="8" t="s">
        <v>40</v>
      </c>
      <c r="C61" s="9">
        <v>130</v>
      </c>
      <c r="D61" s="10" t="s">
        <v>32</v>
      </c>
      <c r="E61" s="11">
        <v>1</v>
      </c>
      <c r="F61" s="12">
        <f>H62</f>
        <v>1</v>
      </c>
      <c r="G61" s="13">
        <f ca="1">IF(Таблица13[[#This Row],[2]]="","",IF(G61="",IF(Таблица13[[#This Row],[2]]="","",NOW()),G61))</f>
        <v>44817.644538773151</v>
      </c>
      <c r="H61" s="10"/>
      <c r="I61" s="14"/>
      <c r="J61" s="10"/>
      <c r="K61" s="14"/>
      <c r="L61" s="45"/>
      <c r="M61" s="13"/>
      <c r="N61" s="16" t="str">
        <f t="shared" si="0"/>
        <v/>
      </c>
      <c r="O61" s="17">
        <f t="shared" si="1"/>
        <v>0</v>
      </c>
      <c r="Q61" s="17" t="s">
        <v>45</v>
      </c>
    </row>
    <row r="62" spans="1:17" ht="18.75" hidden="1" x14ac:dyDescent="0.3">
      <c r="A62" s="18">
        <f>(C62&lt;&gt;"")*COUNTA($C$5:C62)</f>
        <v>0</v>
      </c>
      <c r="B62" s="19"/>
      <c r="C62" s="20"/>
      <c r="D62" s="21"/>
      <c r="E62" s="22"/>
      <c r="F62" s="21"/>
      <c r="G62" s="23"/>
      <c r="H62" s="21">
        <v>1</v>
      </c>
      <c r="I62" s="24"/>
      <c r="J62" s="21"/>
      <c r="K62" s="24"/>
      <c r="L62" s="25"/>
      <c r="M62" s="23"/>
      <c r="N62" s="16" t="str">
        <f t="shared" si="0"/>
        <v>х</v>
      </c>
      <c r="O62" s="17" t="str">
        <f t="shared" si="1"/>
        <v>х</v>
      </c>
    </row>
    <row r="63" spans="1:17" ht="18.75" hidden="1" x14ac:dyDescent="0.3">
      <c r="A63" s="18">
        <f>(C63&lt;&gt;"")*COUNTA($C$5:C63)</f>
        <v>0</v>
      </c>
      <c r="B63" s="19"/>
      <c r="C63" s="20"/>
      <c r="D63" s="21"/>
      <c r="E63" s="22"/>
      <c r="F63" s="21"/>
      <c r="G63" s="23"/>
      <c r="H63" s="21"/>
      <c r="I63" s="24"/>
      <c r="J63" s="35">
        <v>1</v>
      </c>
      <c r="K63" s="36"/>
      <c r="L63" s="25">
        <f>IF(OR(B61=B61),H62-SUM(Таблица13[[#This Row],[10]]))</f>
        <v>0</v>
      </c>
      <c r="M63" s="23"/>
      <c r="N63" s="16" t="str">
        <f t="shared" si="0"/>
        <v>х</v>
      </c>
      <c r="O63" s="17" t="str">
        <f t="shared" si="1"/>
        <v>х</v>
      </c>
    </row>
    <row r="64" spans="1:17" ht="19.5" hidden="1" thickBot="1" x14ac:dyDescent="0.35">
      <c r="A64" s="18">
        <f>(C64&lt;&gt;"")*COUNTA($C$5:C64)</f>
        <v>0</v>
      </c>
      <c r="B64" s="19"/>
      <c r="C64" s="20"/>
      <c r="D64" s="21"/>
      <c r="E64" s="22"/>
      <c r="F64" s="21"/>
      <c r="G64" s="23"/>
      <c r="H64" s="21"/>
      <c r="I64" s="24"/>
      <c r="J64" s="21"/>
      <c r="K64" s="24"/>
      <c r="L64" s="25"/>
      <c r="M64" s="23"/>
      <c r="N64" s="16" t="str">
        <f t="shared" si="0"/>
        <v>х</v>
      </c>
      <c r="O64" s="17" t="str">
        <f t="shared" si="1"/>
        <v>х</v>
      </c>
    </row>
    <row r="65" spans="1:15" s="17" customFormat="1" ht="18.75" hidden="1" x14ac:dyDescent="0.3">
      <c r="A65" s="26">
        <f>(C65&lt;&gt;"")*COUNTA($C$5:C65)</f>
        <v>0</v>
      </c>
      <c r="B65" s="27" t="s">
        <v>31</v>
      </c>
      <c r="C65" s="28"/>
      <c r="D65" s="29"/>
      <c r="E65" s="30"/>
      <c r="F65" s="29"/>
      <c r="G65" s="31"/>
      <c r="H65" s="29">
        <f>IF(OR(B61=B61),SUM(H62:H64))</f>
        <v>1</v>
      </c>
      <c r="I65" s="32"/>
      <c r="J65" s="29">
        <f>IF(OR(B61=B61),SUM(J62:J64))</f>
        <v>1</v>
      </c>
      <c r="K65" s="32"/>
      <c r="L65" s="46">
        <f>IF(OR(B61=B61),Таблица13[[#This Row],[8]]-SUM(J62:J64))</f>
        <v>0</v>
      </c>
      <c r="M65" s="31">
        <f t="shared" ref="M65" ca="1" si="8">NOW()</f>
        <v>44845.585137499998</v>
      </c>
      <c r="N65" s="16" t="str">
        <f t="shared" si="0"/>
        <v>х</v>
      </c>
      <c r="O65" s="17" t="str">
        <f t="shared" si="1"/>
        <v>х</v>
      </c>
    </row>
  </sheetData>
  <mergeCells count="15">
    <mergeCell ref="A1:A3"/>
    <mergeCell ref="B1:C1"/>
    <mergeCell ref="D1:E1"/>
    <mergeCell ref="F1:F3"/>
    <mergeCell ref="G1:G3"/>
    <mergeCell ref="Q7:V7"/>
    <mergeCell ref="J1:K2"/>
    <mergeCell ref="L1:M1"/>
    <mergeCell ref="B2:B3"/>
    <mergeCell ref="C2:C3"/>
    <mergeCell ref="D2:D3"/>
    <mergeCell ref="E2:E3"/>
    <mergeCell ref="L2:L3"/>
    <mergeCell ref="M2:M3"/>
    <mergeCell ref="H1:I2"/>
  </mergeCells>
  <dataValidations count="1">
    <dataValidation type="list" allowBlank="1" showInputMessage="1" sqref="D5:D65" xr:uid="{9AD02D11-BB21-4860-BA0F-DA2907B0CF31}">
      <formula1>Единица</formula1>
    </dataValidation>
  </dataValidations>
  <pageMargins left="0.7" right="0.7" top="0.75" bottom="0.75" header="0.3" footer="0.3"/>
  <pageSetup paperSize="9" scale="3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41AF8-AA42-47B3-9673-86FB3151AAD3}">
  <sheetPr codeName="Лист2">
    <pageSetUpPr fitToPage="1"/>
  </sheetPr>
  <dimension ref="A1:V65"/>
  <sheetViews>
    <sheetView showZeros="0" tabSelected="1" zoomScale="55" zoomScaleNormal="55" workbookViewId="0">
      <pane ySplit="4" topLeftCell="A5" activePane="bottomLeft" state="frozen"/>
      <selection pane="bottomLeft" activeCell="K82" sqref="K82"/>
    </sheetView>
  </sheetViews>
  <sheetFormatPr defaultRowHeight="15" x14ac:dyDescent="0.25"/>
  <cols>
    <col min="1" max="1" width="6.28515625" style="6" customWidth="1"/>
    <col min="2" max="2" width="125.85546875" style="6" customWidth="1"/>
    <col min="3" max="3" width="17.5703125" style="6" customWidth="1"/>
    <col min="4" max="4" width="13" style="6" customWidth="1"/>
    <col min="5" max="5" width="9.140625" style="6"/>
    <col min="6" max="6" width="16.28515625" style="6" customWidth="1"/>
    <col min="7" max="7" width="18.140625" style="6" customWidth="1"/>
    <col min="8" max="8" width="19" style="6" customWidth="1"/>
    <col min="9" max="9" width="32.85546875" style="6" customWidth="1"/>
    <col min="10" max="10" width="13.140625" style="6" customWidth="1"/>
    <col min="11" max="11" width="31.42578125" style="6" customWidth="1"/>
    <col min="12" max="12" width="13.140625" style="6" customWidth="1"/>
    <col min="13" max="13" width="23" style="6" customWidth="1"/>
    <col min="14" max="14" width="10.140625" style="42" bestFit="1" customWidth="1"/>
    <col min="15" max="15" width="10.5703125" style="6" bestFit="1" customWidth="1"/>
    <col min="16" max="16" width="9.140625" style="6"/>
    <col min="17" max="17" width="102.140625" style="6" customWidth="1"/>
    <col min="18" max="16384" width="9.140625" style="6"/>
  </cols>
  <sheetData>
    <row r="1" spans="1:22" s="1" customFormat="1" ht="18.75" customHeight="1" x14ac:dyDescent="0.25">
      <c r="A1" s="59" t="s">
        <v>0</v>
      </c>
      <c r="B1" s="59" t="s">
        <v>1</v>
      </c>
      <c r="C1" s="59"/>
      <c r="D1" s="59" t="s">
        <v>2</v>
      </c>
      <c r="E1" s="59"/>
      <c r="F1" s="59" t="s">
        <v>3</v>
      </c>
      <c r="G1" s="59" t="s">
        <v>4</v>
      </c>
      <c r="H1" s="59" t="s">
        <v>5</v>
      </c>
      <c r="I1" s="59"/>
      <c r="J1" s="55" t="s">
        <v>6</v>
      </c>
      <c r="K1" s="56"/>
      <c r="L1" s="59" t="s">
        <v>7</v>
      </c>
      <c r="M1" s="59"/>
    </row>
    <row r="2" spans="1:22" s="1" customFormat="1" ht="15.75" customHeight="1" x14ac:dyDescent="0.25">
      <c r="A2" s="59"/>
      <c r="B2" s="59" t="s">
        <v>8</v>
      </c>
      <c r="C2" s="59" t="s">
        <v>9</v>
      </c>
      <c r="D2" s="59" t="s">
        <v>10</v>
      </c>
      <c r="E2" s="59" t="s">
        <v>9</v>
      </c>
      <c r="F2" s="59"/>
      <c r="G2" s="59"/>
      <c r="H2" s="59"/>
      <c r="I2" s="59"/>
      <c r="J2" s="57"/>
      <c r="K2" s="58"/>
      <c r="L2" s="59" t="s">
        <v>11</v>
      </c>
      <c r="M2" s="59" t="s">
        <v>12</v>
      </c>
    </row>
    <row r="3" spans="1:22" s="1" customFormat="1" ht="30" x14ac:dyDescent="0.25">
      <c r="A3" s="59"/>
      <c r="B3" s="59"/>
      <c r="C3" s="59"/>
      <c r="D3" s="59"/>
      <c r="E3" s="59"/>
      <c r="F3" s="59"/>
      <c r="G3" s="59"/>
      <c r="H3" s="2" t="s">
        <v>13</v>
      </c>
      <c r="I3" s="2" t="s">
        <v>14</v>
      </c>
      <c r="J3" s="2" t="s">
        <v>11</v>
      </c>
      <c r="K3" s="2" t="s">
        <v>15</v>
      </c>
      <c r="L3" s="59"/>
      <c r="M3" s="59"/>
    </row>
    <row r="4" spans="1:22" x14ac:dyDescent="0.25">
      <c r="A4" s="3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5" t="s">
        <v>29</v>
      </c>
      <c r="O4" s="4" t="s">
        <v>30</v>
      </c>
    </row>
    <row r="5" spans="1:22" s="17" customFormat="1" ht="19.5" thickBot="1" x14ac:dyDescent="0.35">
      <c r="A5" s="7">
        <f>(C5&lt;&gt;"")*COUNTA($C$5:C5)</f>
        <v>0</v>
      </c>
      <c r="B5" s="8"/>
      <c r="C5" s="9"/>
      <c r="D5" s="10"/>
      <c r="E5" s="11"/>
      <c r="F5" s="12">
        <f>H6</f>
        <v>0</v>
      </c>
      <c r="G5" s="13" t="str">
        <f ca="1">IF(Таблица1[[#This Row],[2]]="","",IF(G5="",IF(Таблица1[[#This Row],[2]]="","",NOW()),G5))</f>
        <v/>
      </c>
      <c r="H5" s="10"/>
      <c r="I5" s="14"/>
      <c r="J5" s="10"/>
      <c r="K5" s="14"/>
      <c r="L5" s="15"/>
      <c r="M5" s="13"/>
      <c r="N5" s="16" t="str">
        <f>IF((C5=""),"х","")</f>
        <v>х</v>
      </c>
      <c r="O5" s="17" t="str">
        <f>IF(C5=0,IF(L5&lt;=0,"х",0),0)</f>
        <v>х</v>
      </c>
      <c r="Q5" s="17">
        <f>IF(OR(C5=0,L5&lt;=0),0,2)</f>
        <v>0</v>
      </c>
    </row>
    <row r="6" spans="1:22" s="17" customFormat="1" ht="18.75" hidden="1" x14ac:dyDescent="0.3">
      <c r="A6" s="18">
        <f>(C6&lt;&gt;"")*COUNTA($C$5:C6)</f>
        <v>0</v>
      </c>
      <c r="B6" s="19"/>
      <c r="C6" s="20"/>
      <c r="D6" s="21"/>
      <c r="E6" s="22"/>
      <c r="F6" s="21"/>
      <c r="G6" s="23"/>
      <c r="H6" s="21"/>
      <c r="I6" s="24"/>
      <c r="J6" s="21"/>
      <c r="K6" s="24"/>
      <c r="L6" s="25"/>
      <c r="M6" s="23"/>
      <c r="N6" s="16" t="str">
        <f t="shared" ref="N6:N65" si="0">IF((C6=""),"х","")</f>
        <v>х</v>
      </c>
      <c r="O6" s="17" t="str">
        <f t="shared" ref="O6:O65" si="1">IF(C6=0,IF(L6&lt;=0,"х",0),0)</f>
        <v>х</v>
      </c>
    </row>
    <row r="7" spans="1:22" s="17" customFormat="1" ht="18.75" hidden="1" x14ac:dyDescent="0.3">
      <c r="A7" s="18">
        <f>(C7&lt;&gt;"")*COUNTA($C$5:C7)</f>
        <v>0</v>
      </c>
      <c r="B7" s="19"/>
      <c r="C7" s="20"/>
      <c r="D7" s="21"/>
      <c r="E7" s="22"/>
      <c r="F7" s="21"/>
      <c r="G7" s="23"/>
      <c r="H7" s="21"/>
      <c r="I7" s="24"/>
      <c r="J7" s="21"/>
      <c r="K7" s="24"/>
      <c r="L7" s="25"/>
      <c r="M7" s="23"/>
      <c r="N7" s="16" t="str">
        <f t="shared" si="0"/>
        <v>х</v>
      </c>
      <c r="O7" s="17" t="str">
        <f t="shared" si="1"/>
        <v>х</v>
      </c>
      <c r="Q7" s="54"/>
      <c r="R7" s="54"/>
      <c r="S7" s="54"/>
      <c r="T7" s="54"/>
      <c r="U7" s="54"/>
      <c r="V7" s="54"/>
    </row>
    <row r="8" spans="1:22" s="17" customFormat="1" ht="19.5" hidden="1" thickBot="1" x14ac:dyDescent="0.35">
      <c r="A8" s="18">
        <f>(C8&lt;&gt;"")*COUNTA($C$5:C8)</f>
        <v>0</v>
      </c>
      <c r="B8" s="19"/>
      <c r="C8" s="20"/>
      <c r="D8" s="21"/>
      <c r="E8" s="22"/>
      <c r="F8" s="21"/>
      <c r="G8" s="23"/>
      <c r="H8" s="21"/>
      <c r="I8" s="24"/>
      <c r="J8" s="21"/>
      <c r="K8" s="24"/>
      <c r="L8" s="25"/>
      <c r="M8" s="23"/>
      <c r="N8" s="16" t="str">
        <f t="shared" si="0"/>
        <v>х</v>
      </c>
      <c r="O8" s="17" t="str">
        <f t="shared" si="1"/>
        <v>х</v>
      </c>
    </row>
    <row r="9" spans="1:22" s="17" customFormat="1" ht="18.75" x14ac:dyDescent="0.3">
      <c r="A9" s="26">
        <f>(C9&lt;&gt;"")*COUNTA($C$5:C9)</f>
        <v>0</v>
      </c>
      <c r="B9" s="27" t="s">
        <v>31</v>
      </c>
      <c r="C9" s="28"/>
      <c r="D9" s="29"/>
      <c r="E9" s="30"/>
      <c r="F9" s="29"/>
      <c r="G9" s="31"/>
      <c r="H9" s="29">
        <f>IF(OR(B5=B5),SUM(H6:H8))</f>
        <v>0</v>
      </c>
      <c r="I9" s="32"/>
      <c r="J9" s="29">
        <f>IF(OR(B5=B5),SUM(J6:J8))</f>
        <v>0</v>
      </c>
      <c r="K9" s="32"/>
      <c r="L9" s="33">
        <f>IF(OR(B5=B5),Таблица1[[#This Row],[8]]-SUM(J6:J8))</f>
        <v>0</v>
      </c>
      <c r="M9" s="31">
        <f t="shared" ref="M9:M19" ca="1" si="2">NOW()</f>
        <v>44845.585137499998</v>
      </c>
      <c r="N9" s="16" t="str">
        <f t="shared" si="0"/>
        <v>х</v>
      </c>
      <c r="O9" s="17" t="str">
        <f t="shared" si="1"/>
        <v>х</v>
      </c>
    </row>
    <row r="10" spans="1:22" s="17" customFormat="1" ht="19.5" thickBot="1" x14ac:dyDescent="0.35">
      <c r="A10" s="7">
        <f>(C10&lt;&gt;"")*COUNTA($C$5:C10)</f>
        <v>1</v>
      </c>
      <c r="B10" s="8" t="s">
        <v>34</v>
      </c>
      <c r="C10" s="9">
        <v>123</v>
      </c>
      <c r="D10" s="10" t="s">
        <v>32</v>
      </c>
      <c r="E10" s="11">
        <v>55</v>
      </c>
      <c r="F10" s="12">
        <f>H11</f>
        <v>1</v>
      </c>
      <c r="G10" s="13">
        <f ca="1">IF(Таблица1[[#This Row],[2]]="","",IF(G10="",IF(Таблица1[[#This Row],[2]]="","",NOW()),G10))</f>
        <v>44817.644538773151</v>
      </c>
      <c r="H10" s="10"/>
      <c r="I10" s="14"/>
      <c r="J10" s="10"/>
      <c r="K10" s="14"/>
      <c r="L10" s="45"/>
      <c r="M10" s="13"/>
      <c r="N10" s="16" t="str">
        <f t="shared" si="0"/>
        <v/>
      </c>
      <c r="O10" s="17">
        <f t="shared" si="1"/>
        <v>0</v>
      </c>
      <c r="Q10" s="17" t="s">
        <v>43</v>
      </c>
    </row>
    <row r="11" spans="1:22" s="17" customFormat="1" ht="18.75" hidden="1" x14ac:dyDescent="0.3">
      <c r="A11" s="18">
        <f>(C11&lt;&gt;"")*COUNTA($C$5:C11)</f>
        <v>0</v>
      </c>
      <c r="B11" s="34"/>
      <c r="C11" s="20"/>
      <c r="D11" s="21"/>
      <c r="E11" s="22"/>
      <c r="F11" s="21"/>
      <c r="G11" s="23"/>
      <c r="H11" s="21">
        <v>1</v>
      </c>
      <c r="I11" s="24"/>
      <c r="J11" s="21"/>
      <c r="K11" s="24"/>
      <c r="L11" s="25"/>
      <c r="M11" s="23"/>
      <c r="N11" s="16" t="str">
        <f t="shared" si="0"/>
        <v>х</v>
      </c>
      <c r="O11" s="17" t="str">
        <f t="shared" si="1"/>
        <v>х</v>
      </c>
    </row>
    <row r="12" spans="1:22" s="17" customFormat="1" ht="18.75" hidden="1" x14ac:dyDescent="0.3">
      <c r="A12" s="18">
        <f>(C12&lt;&gt;"")*COUNTA($C$5:C12)</f>
        <v>0</v>
      </c>
      <c r="B12" s="34"/>
      <c r="C12" s="20"/>
      <c r="D12" s="21"/>
      <c r="E12" s="22"/>
      <c r="F12" s="21"/>
      <c r="G12" s="23"/>
      <c r="H12" s="21"/>
      <c r="I12" s="24"/>
      <c r="J12" s="35">
        <v>1</v>
      </c>
      <c r="K12" s="36"/>
      <c r="L12" s="25">
        <f>IF(OR(B10=B10),F10-SUM(Таблица1[[#This Row],[10]]))</f>
        <v>0</v>
      </c>
      <c r="M12" s="23"/>
      <c r="N12" s="16" t="str">
        <f t="shared" si="0"/>
        <v>х</v>
      </c>
      <c r="O12" s="17" t="str">
        <f t="shared" si="1"/>
        <v>х</v>
      </c>
    </row>
    <row r="13" spans="1:22" s="17" customFormat="1" ht="19.5" hidden="1" thickBot="1" x14ac:dyDescent="0.35">
      <c r="A13" s="18">
        <f>(C13&lt;&gt;"")*COUNTA($C$5:C13)</f>
        <v>0</v>
      </c>
      <c r="B13" s="34"/>
      <c r="C13" s="20"/>
      <c r="D13" s="21"/>
      <c r="E13" s="22"/>
      <c r="F13" s="21"/>
      <c r="G13" s="23"/>
      <c r="H13" s="21"/>
      <c r="I13" s="24"/>
      <c r="J13" s="21"/>
      <c r="K13" s="24"/>
      <c r="L13" s="25"/>
      <c r="M13" s="23"/>
      <c r="N13" s="16" t="str">
        <f t="shared" si="0"/>
        <v>х</v>
      </c>
      <c r="O13" s="17" t="str">
        <f t="shared" si="1"/>
        <v>х</v>
      </c>
    </row>
    <row r="14" spans="1:22" s="17" customFormat="1" ht="18.75" x14ac:dyDescent="0.3">
      <c r="A14" s="26">
        <f>(C14&lt;&gt;"")*COUNTA($C$5:C14)</f>
        <v>0</v>
      </c>
      <c r="B14" s="27" t="s">
        <v>31</v>
      </c>
      <c r="C14" s="28"/>
      <c r="D14" s="29"/>
      <c r="E14" s="30"/>
      <c r="F14" s="29"/>
      <c r="G14" s="31"/>
      <c r="H14" s="29">
        <f>IF(OR(B10=B10),SUM(H11:H13))</f>
        <v>1</v>
      </c>
      <c r="I14" s="32"/>
      <c r="J14" s="29">
        <f>IF(OR(B10=B10),SUM(J11:J13))</f>
        <v>1</v>
      </c>
      <c r="K14" s="32"/>
      <c r="L14" s="46">
        <f>IF(OR(B10=B10),Таблица1[[#This Row],[8]]-SUM(J11:J13))</f>
        <v>0</v>
      </c>
      <c r="M14" s="31">
        <f t="shared" ca="1" si="2"/>
        <v>44845.585137499998</v>
      </c>
      <c r="N14" s="16" t="str">
        <f t="shared" si="0"/>
        <v>х</v>
      </c>
      <c r="O14" s="17" t="str">
        <f t="shared" si="1"/>
        <v>х</v>
      </c>
    </row>
    <row r="15" spans="1:22" s="17" customFormat="1" ht="19.5" thickBot="1" x14ac:dyDescent="0.35">
      <c r="A15" s="37">
        <f>(C15&lt;&gt;"")*COUNTA($C$5:C15)</f>
        <v>2</v>
      </c>
      <c r="B15" s="38" t="s">
        <v>35</v>
      </c>
      <c r="C15" s="39">
        <v>124</v>
      </c>
      <c r="D15" s="40" t="s">
        <v>32</v>
      </c>
      <c r="E15" s="41">
        <v>55</v>
      </c>
      <c r="F15" s="12">
        <f>H16</f>
        <v>1</v>
      </c>
      <c r="G15" s="13">
        <f ca="1">IF(Таблица1[[#This Row],[2]]="","",IF(G15="",IF(Таблица1[[#This Row],[2]]="","",NOW()),G15))</f>
        <v>44817.644538773151</v>
      </c>
      <c r="H15" s="10"/>
      <c r="I15" s="14"/>
      <c r="J15" s="10"/>
      <c r="K15" s="14"/>
      <c r="L15" s="15"/>
      <c r="M15" s="13"/>
      <c r="N15" s="16" t="str">
        <f t="shared" si="0"/>
        <v/>
      </c>
      <c r="O15" s="17">
        <f t="shared" si="1"/>
        <v>0</v>
      </c>
    </row>
    <row r="16" spans="1:22" s="17" customFormat="1" ht="18.75" hidden="1" x14ac:dyDescent="0.3">
      <c r="A16" s="18">
        <f>(C16&lt;&gt;"")*COUNTA($C$5:C16)</f>
        <v>0</v>
      </c>
      <c r="B16" s="19"/>
      <c r="C16" s="20"/>
      <c r="D16" s="21"/>
      <c r="E16" s="22"/>
      <c r="F16" s="21"/>
      <c r="G16" s="23"/>
      <c r="H16" s="21">
        <v>1</v>
      </c>
      <c r="I16" s="24"/>
      <c r="J16" s="21"/>
      <c r="K16" s="24"/>
      <c r="L16" s="25"/>
      <c r="M16" s="23"/>
      <c r="N16" s="16" t="str">
        <f t="shared" si="0"/>
        <v>х</v>
      </c>
      <c r="O16" s="17" t="str">
        <f t="shared" si="1"/>
        <v>х</v>
      </c>
    </row>
    <row r="17" spans="1:17" s="17" customFormat="1" ht="18.75" hidden="1" x14ac:dyDescent="0.3">
      <c r="A17" s="18">
        <f>(C17&lt;&gt;"")*COUNTA($C$5:C17)</f>
        <v>0</v>
      </c>
      <c r="B17" s="19"/>
      <c r="C17" s="20"/>
      <c r="D17" s="21"/>
      <c r="E17" s="22"/>
      <c r="F17" s="21"/>
      <c r="G17" s="23"/>
      <c r="H17" s="21"/>
      <c r="I17" s="24"/>
      <c r="J17" s="21"/>
      <c r="K17" s="24"/>
      <c r="L17" s="25"/>
      <c r="M17" s="23"/>
      <c r="N17" s="16" t="str">
        <f t="shared" si="0"/>
        <v>х</v>
      </c>
      <c r="O17" s="17" t="str">
        <f t="shared" si="1"/>
        <v>х</v>
      </c>
    </row>
    <row r="18" spans="1:17" ht="19.5" hidden="1" thickBot="1" x14ac:dyDescent="0.35">
      <c r="A18" s="18">
        <f>(C18&lt;&gt;"")*COUNTA($C$5:C18)</f>
        <v>0</v>
      </c>
      <c r="B18" s="19"/>
      <c r="C18" s="20"/>
      <c r="D18" s="21"/>
      <c r="E18" s="22"/>
      <c r="F18" s="21"/>
      <c r="G18" s="23"/>
      <c r="H18" s="21"/>
      <c r="I18" s="24"/>
      <c r="J18" s="21"/>
      <c r="K18" s="24"/>
      <c r="L18" s="25"/>
      <c r="M18" s="23"/>
      <c r="N18" s="16" t="str">
        <f t="shared" si="0"/>
        <v>х</v>
      </c>
      <c r="O18" s="17" t="str">
        <f t="shared" si="1"/>
        <v>х</v>
      </c>
    </row>
    <row r="19" spans="1:17" ht="18.75" x14ac:dyDescent="0.3">
      <c r="A19" s="26">
        <f>(C19&lt;&gt;"")*COUNTA($C$5:C19)</f>
        <v>0</v>
      </c>
      <c r="B19" s="27" t="s">
        <v>31</v>
      </c>
      <c r="C19" s="28"/>
      <c r="D19" s="29"/>
      <c r="E19" s="30"/>
      <c r="F19" s="29"/>
      <c r="G19" s="31"/>
      <c r="H19" s="29">
        <f>IF(OR(B15=B15),SUM(H16:H18))</f>
        <v>1</v>
      </c>
      <c r="I19" s="32"/>
      <c r="J19" s="29">
        <f>IF(OR(B15=B15),SUM(J16:J18))</f>
        <v>0</v>
      </c>
      <c r="K19" s="32"/>
      <c r="L19" s="33">
        <f>IF(OR(B15=B15),Таблица1[[#This Row],[8]]-SUM(J16:J18))</f>
        <v>1</v>
      </c>
      <c r="M19" s="31">
        <f t="shared" ca="1" si="2"/>
        <v>44845.585137499998</v>
      </c>
      <c r="N19" s="16" t="str">
        <f t="shared" si="0"/>
        <v>х</v>
      </c>
      <c r="O19" s="17">
        <f t="shared" si="1"/>
        <v>0</v>
      </c>
    </row>
    <row r="20" spans="1:17" ht="19.5" thickBot="1" x14ac:dyDescent="0.35">
      <c r="A20" s="37">
        <f>(C20&lt;&gt;"")*COUNTA($C$5:C20)</f>
        <v>3</v>
      </c>
      <c r="B20" s="38" t="s">
        <v>35</v>
      </c>
      <c r="C20" s="39">
        <v>125</v>
      </c>
      <c r="D20" s="40" t="s">
        <v>32</v>
      </c>
      <c r="E20" s="41">
        <v>56</v>
      </c>
      <c r="F20" s="12">
        <f>H21</f>
        <v>1</v>
      </c>
      <c r="G20" s="13">
        <f ca="1">IF(Таблица1[[#This Row],[2]]="","",IF(G20="",IF(Таблица1[[#This Row],[2]]="","",NOW()),G20))</f>
        <v>44817.644538773151</v>
      </c>
      <c r="H20" s="10"/>
      <c r="I20" s="14"/>
      <c r="J20" s="10"/>
      <c r="K20" s="14"/>
      <c r="L20" s="15"/>
      <c r="M20" s="13"/>
      <c r="N20" s="16" t="str">
        <f t="shared" si="0"/>
        <v/>
      </c>
      <c r="O20" s="17">
        <f t="shared" si="1"/>
        <v>0</v>
      </c>
    </row>
    <row r="21" spans="1:17" ht="18.75" hidden="1" x14ac:dyDescent="0.3">
      <c r="A21" s="18">
        <f>(C21&lt;&gt;"")*COUNTA($C$5:C21)</f>
        <v>0</v>
      </c>
      <c r="B21" s="19"/>
      <c r="C21" s="20"/>
      <c r="D21" s="21"/>
      <c r="E21" s="22"/>
      <c r="F21" s="21"/>
      <c r="G21" s="23"/>
      <c r="H21" s="21">
        <v>1</v>
      </c>
      <c r="I21" s="24"/>
      <c r="J21" s="21"/>
      <c r="K21" s="24"/>
      <c r="L21" s="25"/>
      <c r="M21" s="23"/>
      <c r="N21" s="16" t="str">
        <f t="shared" si="0"/>
        <v>х</v>
      </c>
      <c r="O21" s="17" t="str">
        <f t="shared" si="1"/>
        <v>х</v>
      </c>
    </row>
    <row r="22" spans="1:17" s="17" customFormat="1" ht="18.75" hidden="1" x14ac:dyDescent="0.3">
      <c r="A22" s="18">
        <f>(C22&lt;&gt;"")*COUNTA($C$5:C22)</f>
        <v>0</v>
      </c>
      <c r="B22" s="19"/>
      <c r="C22" s="20"/>
      <c r="D22" s="21"/>
      <c r="E22" s="22"/>
      <c r="F22" s="21"/>
      <c r="G22" s="23"/>
      <c r="H22" s="21"/>
      <c r="I22" s="24"/>
      <c r="J22" s="21"/>
      <c r="K22" s="24"/>
      <c r="L22" s="25"/>
      <c r="M22" s="23"/>
      <c r="N22" s="16" t="str">
        <f t="shared" si="0"/>
        <v>х</v>
      </c>
      <c r="O22" s="17" t="str">
        <f t="shared" si="1"/>
        <v>х</v>
      </c>
    </row>
    <row r="23" spans="1:17" ht="19.5" hidden="1" thickBot="1" x14ac:dyDescent="0.35">
      <c r="A23" s="18">
        <f>(C23&lt;&gt;"")*COUNTA($C$5:C23)</f>
        <v>0</v>
      </c>
      <c r="B23" s="19"/>
      <c r="C23" s="20"/>
      <c r="D23" s="21"/>
      <c r="E23" s="22"/>
      <c r="F23" s="21"/>
      <c r="G23" s="23"/>
      <c r="H23" s="21"/>
      <c r="I23" s="24"/>
      <c r="J23" s="21"/>
      <c r="K23" s="24"/>
      <c r="L23" s="25"/>
      <c r="M23" s="23"/>
      <c r="N23" s="16" t="str">
        <f t="shared" si="0"/>
        <v>х</v>
      </c>
      <c r="O23" s="17" t="str">
        <f t="shared" si="1"/>
        <v>х</v>
      </c>
    </row>
    <row r="24" spans="1:17" ht="18.75" x14ac:dyDescent="0.3">
      <c r="A24" s="26">
        <f>(C24&lt;&gt;"")*COUNTA($C$5:C24)</f>
        <v>0</v>
      </c>
      <c r="B24" s="27" t="s">
        <v>31</v>
      </c>
      <c r="C24" s="28"/>
      <c r="D24" s="29"/>
      <c r="E24" s="30"/>
      <c r="F24" s="29"/>
      <c r="G24" s="31"/>
      <c r="H24" s="29">
        <f>IF(OR(B20=B20),SUM(H21:H23))</f>
        <v>1</v>
      </c>
      <c r="I24" s="32"/>
      <c r="J24" s="29">
        <f>IF(OR(B20=B20),SUM(J21:J23))</f>
        <v>0</v>
      </c>
      <c r="K24" s="32"/>
      <c r="L24" s="33">
        <f>IF(OR(B20=B20),Таблица1[[#This Row],[8]]-SUM(J21:J23))</f>
        <v>1</v>
      </c>
      <c r="M24" s="31">
        <f t="shared" ref="M24" ca="1" si="3">NOW()</f>
        <v>44845.585137499998</v>
      </c>
      <c r="N24" s="16" t="str">
        <f t="shared" si="0"/>
        <v>х</v>
      </c>
      <c r="O24" s="17">
        <f t="shared" si="1"/>
        <v>0</v>
      </c>
    </row>
    <row r="25" spans="1:17" ht="19.5" thickBot="1" x14ac:dyDescent="0.35">
      <c r="A25" s="37">
        <f>(C25&lt;&gt;"")*COUNTA($C$5:C25)</f>
        <v>4</v>
      </c>
      <c r="B25" s="38" t="s">
        <v>36</v>
      </c>
      <c r="C25" s="39">
        <v>126</v>
      </c>
      <c r="D25" s="40" t="s">
        <v>32</v>
      </c>
      <c r="E25" s="41">
        <v>1</v>
      </c>
      <c r="F25" s="12">
        <f>H26</f>
        <v>2</v>
      </c>
      <c r="G25" s="13">
        <f ca="1">IF(Таблица1[[#This Row],[2]]="","",IF(G25="",IF(Таблица1[[#This Row],[2]]="","",NOW()),G25))</f>
        <v>44817.644538773151</v>
      </c>
      <c r="H25" s="10"/>
      <c r="I25" s="14"/>
      <c r="J25" s="10"/>
      <c r="K25" s="14"/>
      <c r="L25" s="15"/>
      <c r="M25" s="13"/>
      <c r="N25" s="16" t="str">
        <f t="shared" si="0"/>
        <v/>
      </c>
      <c r="O25" s="17">
        <f t="shared" si="1"/>
        <v>0</v>
      </c>
    </row>
    <row r="26" spans="1:17" ht="18.75" hidden="1" x14ac:dyDescent="0.3">
      <c r="A26" s="18">
        <f>(C26&lt;&gt;"")*COUNTA($C$5:C26)</f>
        <v>0</v>
      </c>
      <c r="B26" s="19"/>
      <c r="C26" s="20"/>
      <c r="D26" s="21"/>
      <c r="E26" s="22"/>
      <c r="F26" s="21"/>
      <c r="G26" s="23"/>
      <c r="H26" s="21">
        <v>2</v>
      </c>
      <c r="I26" s="24"/>
      <c r="J26" s="21"/>
      <c r="K26" s="24"/>
      <c r="L26" s="25"/>
      <c r="M26" s="23"/>
      <c r="N26" s="16" t="str">
        <f t="shared" si="0"/>
        <v>х</v>
      </c>
      <c r="O26" s="17" t="str">
        <f t="shared" si="1"/>
        <v>х</v>
      </c>
    </row>
    <row r="27" spans="1:17" s="17" customFormat="1" ht="18.75" hidden="1" x14ac:dyDescent="0.3">
      <c r="A27" s="18">
        <f>(C27&lt;&gt;"")*COUNTA($C$5:C27)</f>
        <v>0</v>
      </c>
      <c r="B27" s="19"/>
      <c r="C27" s="20"/>
      <c r="D27" s="21"/>
      <c r="E27" s="22"/>
      <c r="F27" s="21"/>
      <c r="G27" s="23"/>
      <c r="H27" s="21"/>
      <c r="I27" s="24"/>
      <c r="J27" s="35">
        <v>1</v>
      </c>
      <c r="K27" s="36"/>
      <c r="L27" s="25">
        <f>IF(OR(B25=B25),F25-SUM(Таблица1[[#This Row],[10]]))</f>
        <v>1</v>
      </c>
      <c r="M27" s="23"/>
      <c r="N27" s="16" t="str">
        <f t="shared" si="0"/>
        <v>х</v>
      </c>
      <c r="O27" s="17">
        <f t="shared" si="1"/>
        <v>0</v>
      </c>
    </row>
    <row r="28" spans="1:17" ht="19.5" hidden="1" thickBot="1" x14ac:dyDescent="0.35">
      <c r="A28" s="18">
        <f>(C28&lt;&gt;"")*COUNTA($C$5:C28)</f>
        <v>0</v>
      </c>
      <c r="B28" s="19"/>
      <c r="C28" s="20"/>
      <c r="D28" s="21"/>
      <c r="E28" s="22"/>
      <c r="F28" s="21"/>
      <c r="G28" s="23"/>
      <c r="H28" s="21"/>
      <c r="I28" s="24"/>
      <c r="J28" s="21"/>
      <c r="K28" s="24"/>
      <c r="L28" s="25"/>
      <c r="M28" s="23"/>
      <c r="N28" s="16" t="str">
        <f t="shared" si="0"/>
        <v>х</v>
      </c>
      <c r="O28" s="17" t="str">
        <f t="shared" si="1"/>
        <v>х</v>
      </c>
    </row>
    <row r="29" spans="1:17" ht="18.75" x14ac:dyDescent="0.3">
      <c r="A29" s="26">
        <f>(C29&lt;&gt;"")*COUNTA($C$5:C29)</f>
        <v>0</v>
      </c>
      <c r="B29" s="27" t="s">
        <v>31</v>
      </c>
      <c r="C29" s="28"/>
      <c r="D29" s="29"/>
      <c r="E29" s="30"/>
      <c r="F29" s="29"/>
      <c r="G29" s="31"/>
      <c r="H29" s="29">
        <f>IF(OR(B25=B25),SUM(H26:H28))</f>
        <v>2</v>
      </c>
      <c r="I29" s="32"/>
      <c r="J29" s="29">
        <f>IF(OR(B25=B25),SUM(J26:J28))</f>
        <v>1</v>
      </c>
      <c r="K29" s="32"/>
      <c r="L29" s="33">
        <f>IF(OR(B25=B25),Таблица1[[#This Row],[8]]-SUM(J26:J28))</f>
        <v>1</v>
      </c>
      <c r="M29" s="31">
        <f t="shared" ref="M29" ca="1" si="4">NOW()</f>
        <v>44845.585137499998</v>
      </c>
      <c r="N29" s="16" t="str">
        <f t="shared" si="0"/>
        <v>х</v>
      </c>
      <c r="O29" s="17">
        <f t="shared" si="1"/>
        <v>0</v>
      </c>
    </row>
    <row r="30" spans="1:17" ht="19.5" thickBot="1" x14ac:dyDescent="0.35">
      <c r="A30" s="37">
        <f>(C30&lt;&gt;"")*COUNTA($C$5:C30)</f>
        <v>5</v>
      </c>
      <c r="B30" s="38" t="s">
        <v>37</v>
      </c>
      <c r="C30" s="39">
        <v>127</v>
      </c>
      <c r="D30" s="40" t="s">
        <v>32</v>
      </c>
      <c r="E30" s="41">
        <v>3</v>
      </c>
      <c r="F30" s="12">
        <f>H31</f>
        <v>3</v>
      </c>
      <c r="G30" s="13">
        <f ca="1">IF(Таблица1[[#This Row],[2]]="","",IF(G30="",IF(Таблица1[[#This Row],[2]]="","",NOW()),G30))</f>
        <v>44817.644538773151</v>
      </c>
      <c r="H30" s="10"/>
      <c r="I30" s="14"/>
      <c r="J30" s="10"/>
      <c r="K30" s="14"/>
      <c r="L30" s="47"/>
      <c r="M30" s="13"/>
      <c r="N30" s="16" t="str">
        <f t="shared" si="0"/>
        <v/>
      </c>
      <c r="O30" s="17">
        <f t="shared" si="1"/>
        <v>0</v>
      </c>
      <c r="Q30" s="17" t="s">
        <v>42</v>
      </c>
    </row>
    <row r="31" spans="1:17" ht="18.75" hidden="1" x14ac:dyDescent="0.3">
      <c r="A31" s="18">
        <f>(C31&lt;&gt;"")*COUNTA($C$5:C31)</f>
        <v>0</v>
      </c>
      <c r="B31" s="19"/>
      <c r="C31" s="20"/>
      <c r="D31" s="21"/>
      <c r="E31" s="22"/>
      <c r="F31" s="21"/>
      <c r="G31" s="23"/>
      <c r="H31" s="21">
        <v>3</v>
      </c>
      <c r="I31" s="24"/>
      <c r="J31" s="21"/>
      <c r="K31" s="24"/>
      <c r="L31" s="25"/>
      <c r="M31" s="23"/>
      <c r="N31" s="16" t="str">
        <f t="shared" si="0"/>
        <v>х</v>
      </c>
      <c r="O31" s="17" t="str">
        <f t="shared" si="1"/>
        <v>х</v>
      </c>
    </row>
    <row r="32" spans="1:17" s="17" customFormat="1" ht="18.75" hidden="1" x14ac:dyDescent="0.3">
      <c r="A32" s="18">
        <f>(C32&lt;&gt;"")*COUNTA($C$5:C32)</f>
        <v>0</v>
      </c>
      <c r="B32" s="19"/>
      <c r="C32" s="20"/>
      <c r="D32" s="21"/>
      <c r="E32" s="22"/>
      <c r="F32" s="21"/>
      <c r="G32" s="23"/>
      <c r="H32" s="21"/>
      <c r="I32" s="24"/>
      <c r="J32" s="35">
        <v>3</v>
      </c>
      <c r="K32" s="36"/>
      <c r="L32" s="25">
        <f>IF(OR(B30=B30),F30-SUM(Таблица1[[#This Row],[10]]))</f>
        <v>0</v>
      </c>
      <c r="M32" s="23"/>
      <c r="N32" s="16" t="str">
        <f t="shared" si="0"/>
        <v>х</v>
      </c>
      <c r="O32" s="17" t="str">
        <f t="shared" si="1"/>
        <v>х</v>
      </c>
    </row>
    <row r="33" spans="1:17" ht="19.5" hidden="1" thickBot="1" x14ac:dyDescent="0.35">
      <c r="A33" s="18">
        <f>(C33&lt;&gt;"")*COUNTA($C$5:C33)</f>
        <v>0</v>
      </c>
      <c r="B33" s="19"/>
      <c r="C33" s="20"/>
      <c r="D33" s="21"/>
      <c r="E33" s="22"/>
      <c r="F33" s="21"/>
      <c r="G33" s="23"/>
      <c r="H33" s="21"/>
      <c r="I33" s="24"/>
      <c r="J33" s="21"/>
      <c r="K33" s="24"/>
      <c r="L33" s="25"/>
      <c r="M33" s="23"/>
      <c r="N33" s="16" t="str">
        <f t="shared" si="0"/>
        <v>х</v>
      </c>
      <c r="O33" s="17" t="str">
        <f t="shared" si="1"/>
        <v>х</v>
      </c>
    </row>
    <row r="34" spans="1:17" ht="18.75" x14ac:dyDescent="0.3">
      <c r="A34" s="26">
        <f>(C34&lt;&gt;"")*COUNTA($C$5:C34)</f>
        <v>0</v>
      </c>
      <c r="B34" s="27" t="s">
        <v>31</v>
      </c>
      <c r="C34" s="28"/>
      <c r="D34" s="29"/>
      <c r="E34" s="30"/>
      <c r="F34" s="29"/>
      <c r="G34" s="31"/>
      <c r="H34" s="29">
        <f>IF(OR(B30=B30),SUM(H31:H33))</f>
        <v>3</v>
      </c>
      <c r="I34" s="32"/>
      <c r="J34" s="29">
        <f>IF(OR(B30=B30),SUM(J31:J33))</f>
        <v>3</v>
      </c>
      <c r="K34" s="32"/>
      <c r="L34" s="46">
        <f>IF(OR(B30=B30),Таблица1[[#This Row],[8]]-SUM(J31:J33))</f>
        <v>0</v>
      </c>
      <c r="M34" s="31">
        <f t="shared" ref="M34" ca="1" si="5">NOW()</f>
        <v>44845.585137499998</v>
      </c>
      <c r="N34" s="16" t="str">
        <f t="shared" si="0"/>
        <v>х</v>
      </c>
      <c r="O34" s="17" t="str">
        <f t="shared" si="1"/>
        <v>х</v>
      </c>
      <c r="Q34" s="17"/>
    </row>
    <row r="35" spans="1:17" ht="19.5" thickBot="1" x14ac:dyDescent="0.35">
      <c r="A35" s="37">
        <f>(C35&lt;&gt;"")*COUNTA($C$5:C35)</f>
        <v>6</v>
      </c>
      <c r="B35" s="38" t="s">
        <v>38</v>
      </c>
      <c r="C35" s="39">
        <v>128</v>
      </c>
      <c r="D35" s="40" t="s">
        <v>32</v>
      </c>
      <c r="E35" s="41">
        <v>2</v>
      </c>
      <c r="F35" s="12">
        <f>H36</f>
        <v>1</v>
      </c>
      <c r="G35" s="13">
        <f ca="1">IF(Таблица1[[#This Row],[2]]="","",IF(G35="",IF(Таблица1[[#This Row],[2]]="","",NOW()),G35))</f>
        <v>44817.644538773151</v>
      </c>
      <c r="H35" s="10"/>
      <c r="I35" s="14"/>
      <c r="J35" s="10"/>
      <c r="K35" s="14"/>
      <c r="L35" s="45"/>
      <c r="M35" s="13"/>
      <c r="N35" s="16" t="str">
        <f t="shared" si="0"/>
        <v/>
      </c>
      <c r="O35" s="17">
        <f t="shared" si="1"/>
        <v>0</v>
      </c>
      <c r="Q35" s="17" t="s">
        <v>44</v>
      </c>
    </row>
    <row r="36" spans="1:17" ht="18.75" hidden="1" x14ac:dyDescent="0.3">
      <c r="A36" s="18">
        <f>(C36&lt;&gt;"")*COUNTA($C$5:C36)</f>
        <v>0</v>
      </c>
      <c r="B36" s="19"/>
      <c r="C36" s="20"/>
      <c r="D36" s="21"/>
      <c r="E36" s="22"/>
      <c r="F36" s="21"/>
      <c r="G36" s="23"/>
      <c r="H36" s="21">
        <v>1</v>
      </c>
      <c r="I36" s="24"/>
      <c r="J36" s="21"/>
      <c r="K36" s="24"/>
      <c r="L36" s="25"/>
      <c r="M36" s="23"/>
      <c r="N36" s="16" t="str">
        <f t="shared" si="0"/>
        <v>х</v>
      </c>
      <c r="O36" s="17" t="str">
        <f t="shared" si="1"/>
        <v>х</v>
      </c>
    </row>
    <row r="37" spans="1:17" s="17" customFormat="1" ht="18.75" hidden="1" x14ac:dyDescent="0.3">
      <c r="A37" s="18">
        <f>(C37&lt;&gt;"")*COUNTA($C$5:C37)</f>
        <v>0</v>
      </c>
      <c r="B37" s="19"/>
      <c r="C37" s="20"/>
      <c r="D37" s="21"/>
      <c r="E37" s="22"/>
      <c r="F37" s="21"/>
      <c r="G37" s="23"/>
      <c r="H37" s="21"/>
      <c r="I37" s="24"/>
      <c r="J37" s="35">
        <v>1</v>
      </c>
      <c r="K37" s="36"/>
      <c r="L37" s="25">
        <f>IF(OR(B35=B35),F35-SUM(Таблица1[[#This Row],[10]]))</f>
        <v>0</v>
      </c>
      <c r="M37" s="23"/>
      <c r="N37" s="16" t="str">
        <f t="shared" si="0"/>
        <v>х</v>
      </c>
      <c r="O37" s="17" t="str">
        <f t="shared" si="1"/>
        <v>х</v>
      </c>
    </row>
    <row r="38" spans="1:17" ht="19.5" hidden="1" thickBot="1" x14ac:dyDescent="0.35">
      <c r="A38" s="18">
        <f>(C38&lt;&gt;"")*COUNTA($C$5:C38)</f>
        <v>0</v>
      </c>
      <c r="B38" s="19"/>
      <c r="C38" s="20"/>
      <c r="D38" s="21"/>
      <c r="E38" s="22"/>
      <c r="F38" s="21"/>
      <c r="G38" s="23"/>
      <c r="H38" s="21"/>
      <c r="I38" s="24"/>
      <c r="J38" s="21"/>
      <c r="K38" s="24"/>
      <c r="L38" s="25"/>
      <c r="M38" s="23"/>
      <c r="N38" s="16" t="str">
        <f t="shared" si="0"/>
        <v>х</v>
      </c>
      <c r="O38" s="17" t="str">
        <f t="shared" si="1"/>
        <v>х</v>
      </c>
    </row>
    <row r="39" spans="1:17" ht="18.75" x14ac:dyDescent="0.3">
      <c r="A39" s="26">
        <f>(C39&lt;&gt;"")*COUNTA($C$5:C39)</f>
        <v>0</v>
      </c>
      <c r="B39" s="27" t="s">
        <v>31</v>
      </c>
      <c r="C39" s="28"/>
      <c r="D39" s="29"/>
      <c r="E39" s="30"/>
      <c r="F39" s="29"/>
      <c r="G39" s="31"/>
      <c r="H39" s="29">
        <f>IF(OR(B35=B35),SUM(H36:H38))</f>
        <v>1</v>
      </c>
      <c r="I39" s="32"/>
      <c r="J39" s="29">
        <f>IF(OR(B35=B35),SUM(J36:J38))</f>
        <v>1</v>
      </c>
      <c r="K39" s="32"/>
      <c r="L39" s="46">
        <f>IF(OR(B35=B35),Таблица1[[#This Row],[8]]-SUM(J36:J38))</f>
        <v>0</v>
      </c>
      <c r="M39" s="31">
        <f t="shared" ref="M39" ca="1" si="6">NOW()</f>
        <v>44845.585137499998</v>
      </c>
      <c r="N39" s="16" t="str">
        <f t="shared" si="0"/>
        <v>х</v>
      </c>
      <c r="O39" s="17" t="str">
        <f t="shared" si="1"/>
        <v>х</v>
      </c>
      <c r="Q39" s="17"/>
    </row>
    <row r="40" spans="1:17" ht="19.5" thickBot="1" x14ac:dyDescent="0.35">
      <c r="A40" s="7">
        <f>(C40&lt;&gt;"")*COUNTA($C$5:C40)</f>
        <v>7</v>
      </c>
      <c r="B40" s="8" t="s">
        <v>39</v>
      </c>
      <c r="C40" s="9">
        <v>129</v>
      </c>
      <c r="D40" s="10" t="s">
        <v>33</v>
      </c>
      <c r="E40" s="11">
        <v>88</v>
      </c>
      <c r="F40" s="12">
        <f>H41</f>
        <v>10</v>
      </c>
      <c r="G40" s="13">
        <f ca="1">IF(Таблица1[[#This Row],[2]]="","",IF(G40="",IF(Таблица1[[#This Row],[2]]="","",NOW()),G40))</f>
        <v>44817.644538773151</v>
      </c>
      <c r="H40" s="10"/>
      <c r="I40" s="14"/>
      <c r="J40" s="10"/>
      <c r="K40" s="14"/>
      <c r="L40" s="15"/>
      <c r="M40" s="13"/>
      <c r="N40" s="16" t="str">
        <f t="shared" si="0"/>
        <v/>
      </c>
      <c r="O40" s="17">
        <f t="shared" si="1"/>
        <v>0</v>
      </c>
    </row>
    <row r="41" spans="1:17" ht="18.75" hidden="1" x14ac:dyDescent="0.3">
      <c r="A41" s="18">
        <f>(C41&lt;&gt;"")*COUNTA($C$5:C41)</f>
        <v>0</v>
      </c>
      <c r="B41" s="19"/>
      <c r="C41" s="20"/>
      <c r="D41" s="21"/>
      <c r="E41" s="22"/>
      <c r="F41" s="21"/>
      <c r="G41" s="23"/>
      <c r="H41" s="21">
        <v>10</v>
      </c>
      <c r="I41" s="24"/>
      <c r="J41" s="21"/>
      <c r="K41" s="24"/>
      <c r="L41" s="25"/>
      <c r="M41" s="23"/>
      <c r="N41" s="16" t="str">
        <f t="shared" si="0"/>
        <v>х</v>
      </c>
      <c r="O41" s="17" t="str">
        <f t="shared" si="1"/>
        <v>х</v>
      </c>
    </row>
    <row r="42" spans="1:17" s="17" customFormat="1" ht="18.75" hidden="1" x14ac:dyDescent="0.3">
      <c r="A42" s="18">
        <f>(C42&lt;&gt;"")*COUNTA($C$5:C42)</f>
        <v>0</v>
      </c>
      <c r="B42" s="19"/>
      <c r="C42" s="20"/>
      <c r="D42" s="21"/>
      <c r="E42" s="22"/>
      <c r="F42" s="21"/>
      <c r="G42" s="23"/>
      <c r="H42" s="21"/>
      <c r="I42" s="24"/>
      <c r="J42" s="48">
        <v>0.55000000000000004</v>
      </c>
      <c r="K42" s="49"/>
      <c r="L42" s="50">
        <f>IF(OR(B40=B40),H41-SUM(Таблица1[[#This Row],[10]]))</f>
        <v>9.4499999999999993</v>
      </c>
      <c r="M42" s="51"/>
      <c r="N42" s="16" t="str">
        <f t="shared" si="0"/>
        <v>х</v>
      </c>
      <c r="O42" s="17">
        <f t="shared" si="1"/>
        <v>0</v>
      </c>
      <c r="Q42" s="17" t="s">
        <v>41</v>
      </c>
    </row>
    <row r="43" spans="1:17" ht="18.75" hidden="1" x14ac:dyDescent="0.3">
      <c r="A43" s="18">
        <f>(C43&lt;&gt;"")*COUNTA($C$5:C43)</f>
        <v>0</v>
      </c>
      <c r="B43" s="19"/>
      <c r="C43" s="20"/>
      <c r="D43" s="21"/>
      <c r="E43" s="22"/>
      <c r="F43" s="21"/>
      <c r="G43" s="23"/>
      <c r="H43" s="21"/>
      <c r="I43" s="24"/>
      <c r="J43" s="48">
        <v>0.49</v>
      </c>
      <c r="K43" s="49"/>
      <c r="L43" s="50">
        <f>IF(OR(B40=B40),L42-SUM(Таблица1[[#This Row],[10]]))</f>
        <v>8.9599999999999991</v>
      </c>
      <c r="M43" s="51"/>
      <c r="N43" s="16" t="str">
        <f t="shared" si="0"/>
        <v>х</v>
      </c>
      <c r="O43" s="17">
        <f t="shared" si="1"/>
        <v>0</v>
      </c>
      <c r="Q43" s="17" t="s">
        <v>41</v>
      </c>
    </row>
    <row r="44" spans="1:17" ht="18.75" hidden="1" x14ac:dyDescent="0.3">
      <c r="A44" s="18">
        <f>(C44&lt;&gt;"")*COUNTA($C$5:C44)</f>
        <v>0</v>
      </c>
      <c r="B44" s="19"/>
      <c r="C44" s="20"/>
      <c r="D44" s="21"/>
      <c r="E44" s="22"/>
      <c r="F44" s="21"/>
      <c r="G44" s="23"/>
      <c r="H44" s="21"/>
      <c r="I44" s="24"/>
      <c r="J44" s="48">
        <v>0.51</v>
      </c>
      <c r="K44" s="49"/>
      <c r="L44" s="50">
        <f>IF(OR(B40=B40),L43-SUM(Таблица1[[#This Row],[10]]))</f>
        <v>8.4499999999999993</v>
      </c>
      <c r="M44" s="51"/>
      <c r="N44" s="16" t="str">
        <f t="shared" si="0"/>
        <v>х</v>
      </c>
      <c r="O44" s="17">
        <f t="shared" si="1"/>
        <v>0</v>
      </c>
      <c r="Q44" s="17" t="s">
        <v>41</v>
      </c>
    </row>
    <row r="45" spans="1:17" ht="18.75" hidden="1" x14ac:dyDescent="0.3">
      <c r="A45" s="18">
        <f>(C45&lt;&gt;"")*COUNTA($C$5:C45)</f>
        <v>0</v>
      </c>
      <c r="B45" s="19"/>
      <c r="C45" s="20"/>
      <c r="D45" s="21"/>
      <c r="E45" s="22"/>
      <c r="F45" s="21"/>
      <c r="G45" s="23"/>
      <c r="H45" s="21"/>
      <c r="I45" s="24"/>
      <c r="J45" s="48">
        <v>0.46</v>
      </c>
      <c r="K45" s="49"/>
      <c r="L45" s="50">
        <f>IF(OR(B40=B40),L44-SUM(Таблица1[[#This Row],[10]]))</f>
        <v>7.9899999999999993</v>
      </c>
      <c r="M45" s="51"/>
      <c r="N45" s="16" t="str">
        <f t="shared" si="0"/>
        <v>х</v>
      </c>
      <c r="O45" s="17">
        <f t="shared" si="1"/>
        <v>0</v>
      </c>
      <c r="Q45" s="17" t="s">
        <v>41</v>
      </c>
    </row>
    <row r="46" spans="1:17" ht="18.75" hidden="1" x14ac:dyDescent="0.3">
      <c r="A46" s="18">
        <f>(C46&lt;&gt;"")*COUNTA($C$5:C46)</f>
        <v>0</v>
      </c>
      <c r="B46" s="19"/>
      <c r="C46" s="20"/>
      <c r="D46" s="21"/>
      <c r="E46" s="22"/>
      <c r="F46" s="21"/>
      <c r="G46" s="23"/>
      <c r="H46" s="21"/>
      <c r="I46" s="24"/>
      <c r="J46" s="48">
        <v>0.09</v>
      </c>
      <c r="K46" s="49"/>
      <c r="L46" s="50">
        <f>IF(OR(B41=B41),L45-SUM(Таблица1[[#This Row],[10]]))</f>
        <v>7.8999999999999995</v>
      </c>
      <c r="M46" s="51"/>
      <c r="N46" s="16" t="str">
        <f t="shared" si="0"/>
        <v>х</v>
      </c>
      <c r="O46" s="17">
        <f t="shared" si="1"/>
        <v>0</v>
      </c>
      <c r="Q46" s="17" t="s">
        <v>41</v>
      </c>
    </row>
    <row r="47" spans="1:17" ht="18.75" hidden="1" x14ac:dyDescent="0.3">
      <c r="A47" s="18">
        <f>(C47&lt;&gt;"")*COUNTA($C$5:C47)</f>
        <v>0</v>
      </c>
      <c r="B47" s="19"/>
      <c r="C47" s="20"/>
      <c r="D47" s="21"/>
      <c r="E47" s="22"/>
      <c r="F47" s="21"/>
      <c r="G47" s="23"/>
      <c r="H47" s="21"/>
      <c r="I47" s="24"/>
      <c r="J47" s="48">
        <v>3.82</v>
      </c>
      <c r="K47" s="49"/>
      <c r="L47" s="50">
        <f>IF(OR(B42=B42),L46-SUM(Таблица1[[#This Row],[10]]))</f>
        <v>4.08</v>
      </c>
      <c r="M47" s="51"/>
      <c r="N47" s="16" t="str">
        <f t="shared" si="0"/>
        <v>х</v>
      </c>
      <c r="O47" s="17">
        <f t="shared" si="1"/>
        <v>0</v>
      </c>
      <c r="Q47" s="17" t="s">
        <v>41</v>
      </c>
    </row>
    <row r="48" spans="1:17" ht="18.75" hidden="1" x14ac:dyDescent="0.3">
      <c r="A48" s="18">
        <f>(C48&lt;&gt;"")*COUNTA($C$5:C48)</f>
        <v>0</v>
      </c>
      <c r="B48" s="19"/>
      <c r="C48" s="20"/>
      <c r="D48" s="21"/>
      <c r="E48" s="22"/>
      <c r="F48" s="21"/>
      <c r="G48" s="23"/>
      <c r="H48" s="21"/>
      <c r="I48" s="24"/>
      <c r="J48" s="48">
        <v>3.82</v>
      </c>
      <c r="K48" s="49"/>
      <c r="L48" s="50">
        <f>IF(OR(B43=B43),L47-SUM(Таблица1[[#This Row],[10]]))</f>
        <v>0.26000000000000023</v>
      </c>
      <c r="M48" s="51"/>
      <c r="N48" s="16" t="str">
        <f t="shared" si="0"/>
        <v>х</v>
      </c>
      <c r="O48" s="17">
        <f t="shared" si="1"/>
        <v>0</v>
      </c>
      <c r="Q48" s="17" t="s">
        <v>41</v>
      </c>
    </row>
    <row r="49" spans="1:17" ht="18.75" hidden="1" x14ac:dyDescent="0.3">
      <c r="A49" s="18">
        <f>(C49&lt;&gt;"")*COUNTA($C$5:C49)</f>
        <v>0</v>
      </c>
      <c r="B49" s="19"/>
      <c r="C49" s="20"/>
      <c r="D49" s="21"/>
      <c r="E49" s="22"/>
      <c r="F49" s="21"/>
      <c r="G49" s="23"/>
      <c r="H49" s="21"/>
      <c r="I49" s="24"/>
      <c r="J49" s="48">
        <v>0.26</v>
      </c>
      <c r="K49" s="49"/>
      <c r="L49" s="50">
        <f>IF(OR(B44=B44),L48-SUM(Таблица1[[#This Row],[10]]))</f>
        <v>2.2204460492503131E-16</v>
      </c>
      <c r="M49" s="51"/>
      <c r="N49" s="16" t="str">
        <f t="shared" si="0"/>
        <v>х</v>
      </c>
      <c r="O49" s="17">
        <f t="shared" si="1"/>
        <v>0</v>
      </c>
      <c r="Q49" s="17" t="s">
        <v>41</v>
      </c>
    </row>
    <row r="50" spans="1:17" s="17" customFormat="1" ht="18.75" hidden="1" x14ac:dyDescent="0.3">
      <c r="A50" s="18">
        <f>(C50&lt;&gt;"")*COUNTA($C$5:C50)</f>
        <v>0</v>
      </c>
      <c r="B50" s="19"/>
      <c r="C50" s="20"/>
      <c r="D50" s="21"/>
      <c r="E50" s="22"/>
      <c r="F50" s="21"/>
      <c r="G50" s="23"/>
      <c r="H50" s="21">
        <v>3.6</v>
      </c>
      <c r="I50" s="24"/>
      <c r="J50" s="21"/>
      <c r="K50" s="24"/>
      <c r="L50" s="25"/>
      <c r="M50" s="23"/>
      <c r="N50" s="16" t="str">
        <f t="shared" si="0"/>
        <v>х</v>
      </c>
      <c r="O50" s="17" t="str">
        <f t="shared" si="1"/>
        <v>х</v>
      </c>
    </row>
    <row r="51" spans="1:17" ht="18.75" hidden="1" x14ac:dyDescent="0.3">
      <c r="A51" s="18">
        <f>(C51&lt;&gt;"")*COUNTA($C$5:C51)</f>
        <v>0</v>
      </c>
      <c r="B51" s="19"/>
      <c r="C51" s="20"/>
      <c r="D51" s="21"/>
      <c r="E51" s="22"/>
      <c r="F51" s="21"/>
      <c r="G51" s="23"/>
      <c r="H51" s="21"/>
      <c r="I51" s="24"/>
      <c r="J51" s="48">
        <v>0.51</v>
      </c>
      <c r="K51" s="49"/>
      <c r="L51" s="50">
        <f>IF(OR(B40=B40),H50-SUM(Таблица1[[#This Row],[10]]))</f>
        <v>3.09</v>
      </c>
      <c r="M51" s="51"/>
      <c r="N51" s="16" t="str">
        <f t="shared" si="0"/>
        <v>х</v>
      </c>
      <c r="O51" s="17">
        <f t="shared" si="1"/>
        <v>0</v>
      </c>
      <c r="Q51" s="17" t="s">
        <v>41</v>
      </c>
    </row>
    <row r="52" spans="1:17" ht="18.75" hidden="1" x14ac:dyDescent="0.3">
      <c r="A52" s="18">
        <f>(C52&lt;&gt;"")*COUNTA($C$5:C52)</f>
        <v>0</v>
      </c>
      <c r="B52" s="19"/>
      <c r="C52" s="20"/>
      <c r="D52" s="21"/>
      <c r="E52" s="22"/>
      <c r="F52" s="21"/>
      <c r="G52" s="23"/>
      <c r="H52" s="21"/>
      <c r="I52" s="24"/>
      <c r="J52" s="48">
        <v>0.72</v>
      </c>
      <c r="K52" s="49"/>
      <c r="L52" s="50">
        <f>IF(OR(B40=B40),L51-SUM(Таблица1[[#This Row],[10]]))</f>
        <v>2.37</v>
      </c>
      <c r="M52" s="51"/>
      <c r="N52" s="16" t="str">
        <f t="shared" si="0"/>
        <v>х</v>
      </c>
      <c r="O52" s="17">
        <f t="shared" si="1"/>
        <v>0</v>
      </c>
      <c r="Q52" s="17" t="s">
        <v>41</v>
      </c>
    </row>
    <row r="53" spans="1:17" ht="18.75" hidden="1" x14ac:dyDescent="0.3">
      <c r="A53" s="18">
        <f>(C53&lt;&gt;"")*COUNTA($C$5:C53)</f>
        <v>0</v>
      </c>
      <c r="B53" s="19"/>
      <c r="C53" s="20"/>
      <c r="D53" s="21"/>
      <c r="E53" s="22"/>
      <c r="F53" s="21"/>
      <c r="G53" s="23"/>
      <c r="H53" s="21"/>
      <c r="I53" s="24"/>
      <c r="J53" s="48">
        <v>0.2</v>
      </c>
      <c r="K53" s="49"/>
      <c r="L53" s="50">
        <f>IF(OR(B40=B40),L52-SUM(Таблица1[[#This Row],[10]]))</f>
        <v>2.17</v>
      </c>
      <c r="M53" s="51"/>
      <c r="N53" s="16" t="str">
        <f t="shared" si="0"/>
        <v>х</v>
      </c>
      <c r="O53" s="17">
        <f t="shared" si="1"/>
        <v>0</v>
      </c>
      <c r="Q53" s="17" t="s">
        <v>41</v>
      </c>
    </row>
    <row r="54" spans="1:17" ht="18.75" hidden="1" x14ac:dyDescent="0.3">
      <c r="A54" s="18">
        <f>(C54&lt;&gt;"")*COUNTA($C$5:C54)</f>
        <v>0</v>
      </c>
      <c r="B54" s="19"/>
      <c r="C54" s="20"/>
      <c r="D54" s="21"/>
      <c r="E54" s="22"/>
      <c r="F54" s="21"/>
      <c r="G54" s="23"/>
      <c r="H54" s="21"/>
      <c r="I54" s="24"/>
      <c r="J54" s="48">
        <v>1.02</v>
      </c>
      <c r="K54" s="49"/>
      <c r="L54" s="50">
        <f>IF(OR(B40=B40),L53-SUM(Таблица1[[#This Row],[10]]))</f>
        <v>1.1499999999999999</v>
      </c>
      <c r="M54" s="51"/>
      <c r="N54" s="16" t="str">
        <f t="shared" si="0"/>
        <v>х</v>
      </c>
      <c r="O54" s="17">
        <f t="shared" si="1"/>
        <v>0</v>
      </c>
      <c r="Q54" s="17" t="s">
        <v>41</v>
      </c>
    </row>
    <row r="55" spans="1:17" s="17" customFormat="1" ht="18.75" hidden="1" x14ac:dyDescent="0.3">
      <c r="A55" s="18">
        <f>(C55&lt;&gt;"")*COUNTA($C$5:C55)</f>
        <v>0</v>
      </c>
      <c r="B55" s="19"/>
      <c r="C55" s="20"/>
      <c r="D55" s="21"/>
      <c r="E55" s="22"/>
      <c r="F55" s="21"/>
      <c r="G55" s="23"/>
      <c r="H55" s="21"/>
      <c r="I55" s="24"/>
      <c r="J55" s="48">
        <v>0.3</v>
      </c>
      <c r="K55" s="49"/>
      <c r="L55" s="50">
        <f>IF(OR(B40=B40),L54-SUM(Таблица1[[#This Row],[10]]))</f>
        <v>0.84999999999999987</v>
      </c>
      <c r="M55" s="51"/>
      <c r="N55" s="16" t="str">
        <f t="shared" si="0"/>
        <v>х</v>
      </c>
      <c r="O55" s="17">
        <f t="shared" si="1"/>
        <v>0</v>
      </c>
      <c r="Q55" s="17" t="s">
        <v>41</v>
      </c>
    </row>
    <row r="56" spans="1:17" ht="18.75" hidden="1" x14ac:dyDescent="0.3">
      <c r="A56" s="18">
        <f>(C56&lt;&gt;"")*COUNTA($C$5:C56)</f>
        <v>0</v>
      </c>
      <c r="B56" s="19"/>
      <c r="C56" s="20"/>
      <c r="D56" s="21"/>
      <c r="E56" s="22"/>
      <c r="F56" s="21"/>
      <c r="G56" s="23"/>
      <c r="H56" s="21"/>
      <c r="I56" s="24"/>
      <c r="J56" s="48">
        <v>0.85</v>
      </c>
      <c r="K56" s="49"/>
      <c r="L56" s="50">
        <f>IF(OR(B41=B41),L55-SUM(Таблица1[[#This Row],[10]]))</f>
        <v>-1.1102230246251565E-16</v>
      </c>
      <c r="M56" s="51"/>
      <c r="N56" s="16" t="str">
        <f t="shared" si="0"/>
        <v>х</v>
      </c>
      <c r="O56" s="17" t="str">
        <f t="shared" si="1"/>
        <v>х</v>
      </c>
      <c r="Q56" s="17" t="s">
        <v>41</v>
      </c>
    </row>
    <row r="57" spans="1:17" ht="18.75" hidden="1" x14ac:dyDescent="0.3">
      <c r="A57" s="18">
        <f>(C57&lt;&gt;"")*COUNTA($C$5:C57)</f>
        <v>0</v>
      </c>
      <c r="B57" s="19"/>
      <c r="C57" s="20"/>
      <c r="D57" s="21"/>
      <c r="E57" s="22"/>
      <c r="F57" s="21"/>
      <c r="G57" s="23"/>
      <c r="H57" s="21">
        <v>5.73</v>
      </c>
      <c r="I57" s="43"/>
      <c r="J57" s="52"/>
      <c r="K57" s="53"/>
      <c r="L57" s="50"/>
      <c r="M57" s="51"/>
      <c r="N57" s="16" t="str">
        <f t="shared" si="0"/>
        <v>х</v>
      </c>
      <c r="O57" s="17" t="str">
        <f t="shared" si="1"/>
        <v>х</v>
      </c>
      <c r="Q57" s="17" t="s">
        <v>41</v>
      </c>
    </row>
    <row r="58" spans="1:17" ht="18.75" hidden="1" x14ac:dyDescent="0.3">
      <c r="A58" s="18">
        <f>(C58&lt;&gt;"")*COUNTA($C$5:C58)</f>
        <v>0</v>
      </c>
      <c r="B58" s="19"/>
      <c r="C58" s="20"/>
      <c r="D58" s="21"/>
      <c r="E58" s="22"/>
      <c r="F58" s="21"/>
      <c r="G58" s="23"/>
      <c r="H58" s="21"/>
      <c r="I58" s="24"/>
      <c r="J58" s="48">
        <v>3.18</v>
      </c>
      <c r="K58" s="49"/>
      <c r="L58" s="50">
        <f>IF(OR(B40=B40),H57-SUM(Таблица1[[#This Row],[10]]))</f>
        <v>2.5500000000000003</v>
      </c>
      <c r="M58" s="51"/>
      <c r="N58" s="16" t="str">
        <f t="shared" si="0"/>
        <v>х</v>
      </c>
      <c r="O58" s="17">
        <f t="shared" si="1"/>
        <v>0</v>
      </c>
      <c r="Q58" s="17" t="s">
        <v>41</v>
      </c>
    </row>
    <row r="59" spans="1:17" ht="19.5" hidden="1" thickBot="1" x14ac:dyDescent="0.35">
      <c r="A59" s="18">
        <f>(C59&lt;&gt;"")*COUNTA($C$5:C59)</f>
        <v>0</v>
      </c>
      <c r="B59" s="19"/>
      <c r="C59" s="20"/>
      <c r="D59" s="21"/>
      <c r="E59" s="22"/>
      <c r="F59" s="21"/>
      <c r="G59" s="23"/>
      <c r="H59" s="21"/>
      <c r="I59" s="24"/>
      <c r="J59" s="21"/>
      <c r="K59" s="24"/>
      <c r="L59" s="25"/>
      <c r="M59" s="23"/>
      <c r="N59" s="16" t="str">
        <f t="shared" si="0"/>
        <v>х</v>
      </c>
      <c r="O59" s="17" t="str">
        <f t="shared" si="1"/>
        <v>х</v>
      </c>
    </row>
    <row r="60" spans="1:17" s="17" customFormat="1" ht="18.75" x14ac:dyDescent="0.3">
      <c r="A60" s="26">
        <f>(C60&lt;&gt;"")*COUNTA($C$5:C60)</f>
        <v>0</v>
      </c>
      <c r="B60" s="27" t="s">
        <v>31</v>
      </c>
      <c r="C60" s="28"/>
      <c r="D60" s="29"/>
      <c r="E60" s="30"/>
      <c r="F60" s="29"/>
      <c r="G60" s="31"/>
      <c r="H60" s="29">
        <f>IF(OR(B40=B40),SUM(H41:H59))</f>
        <v>19.329999999999998</v>
      </c>
      <c r="I60" s="32"/>
      <c r="J60" s="29">
        <f>IF(OR(B40=B40),SUM(J41:J59))</f>
        <v>16.78</v>
      </c>
      <c r="K60" s="32"/>
      <c r="L60" s="33">
        <f>IF(OR(B40=B40),Таблица1[[#This Row],[8]]-SUM(J41:J59))</f>
        <v>2.5499999999999972</v>
      </c>
      <c r="M60" s="31">
        <f t="shared" ref="M60" ca="1" si="7">NOW()</f>
        <v>44845.585137499998</v>
      </c>
      <c r="N60" s="16" t="str">
        <f t="shared" si="0"/>
        <v>х</v>
      </c>
      <c r="O60" s="17">
        <f t="shared" si="1"/>
        <v>0</v>
      </c>
    </row>
    <row r="61" spans="1:17" ht="19.5" thickBot="1" x14ac:dyDescent="0.35">
      <c r="A61" s="7">
        <f>(C61&lt;&gt;"")*COUNTA($C$5:C61)</f>
        <v>8</v>
      </c>
      <c r="B61" s="8" t="s">
        <v>40</v>
      </c>
      <c r="C61" s="9">
        <v>130</v>
      </c>
      <c r="D61" s="10" t="s">
        <v>32</v>
      </c>
      <c r="E61" s="11">
        <v>1</v>
      </c>
      <c r="F61" s="12">
        <f>H62</f>
        <v>1</v>
      </c>
      <c r="G61" s="13">
        <f ca="1">IF(Таблица1[[#This Row],[2]]="","",IF(G61="",IF(Таблица1[[#This Row],[2]]="","",NOW()),G61))</f>
        <v>44817.644538773151</v>
      </c>
      <c r="H61" s="10"/>
      <c r="I61" s="14"/>
      <c r="J61" s="10"/>
      <c r="K61" s="14"/>
      <c r="L61" s="45"/>
      <c r="M61" s="13"/>
      <c r="N61" s="16" t="str">
        <f t="shared" si="0"/>
        <v/>
      </c>
      <c r="O61" s="17">
        <f t="shared" si="1"/>
        <v>0</v>
      </c>
      <c r="Q61" s="17" t="s">
        <v>45</v>
      </c>
    </row>
    <row r="62" spans="1:17" ht="18.75" hidden="1" x14ac:dyDescent="0.3">
      <c r="A62" s="18">
        <f>(C62&lt;&gt;"")*COUNTA($C$5:C62)</f>
        <v>0</v>
      </c>
      <c r="B62" s="19"/>
      <c r="C62" s="20"/>
      <c r="D62" s="21"/>
      <c r="E62" s="22"/>
      <c r="F62" s="21"/>
      <c r="G62" s="23"/>
      <c r="H62" s="21">
        <v>1</v>
      </c>
      <c r="I62" s="24"/>
      <c r="J62" s="21"/>
      <c r="K62" s="24"/>
      <c r="L62" s="25"/>
      <c r="M62" s="23"/>
      <c r="N62" s="16" t="str">
        <f t="shared" si="0"/>
        <v>х</v>
      </c>
      <c r="O62" s="17" t="str">
        <f t="shared" si="1"/>
        <v>х</v>
      </c>
    </row>
    <row r="63" spans="1:17" ht="18.75" hidden="1" x14ac:dyDescent="0.3">
      <c r="A63" s="18">
        <f>(C63&lt;&gt;"")*COUNTA($C$5:C63)</f>
        <v>0</v>
      </c>
      <c r="B63" s="19"/>
      <c r="C63" s="20"/>
      <c r="D63" s="21"/>
      <c r="E63" s="22"/>
      <c r="F63" s="21"/>
      <c r="G63" s="23"/>
      <c r="H63" s="21"/>
      <c r="I63" s="24"/>
      <c r="J63" s="35">
        <v>1</v>
      </c>
      <c r="K63" s="36"/>
      <c r="L63" s="25">
        <f>IF(OR(B61=B61),H62-SUM(Таблица1[[#This Row],[10]]))</f>
        <v>0</v>
      </c>
      <c r="M63" s="23"/>
      <c r="N63" s="16" t="str">
        <f t="shared" si="0"/>
        <v>х</v>
      </c>
      <c r="O63" s="17" t="str">
        <f t="shared" si="1"/>
        <v>х</v>
      </c>
    </row>
    <row r="64" spans="1:17" ht="19.5" hidden="1" thickBot="1" x14ac:dyDescent="0.35">
      <c r="A64" s="18">
        <f>(C64&lt;&gt;"")*COUNTA($C$5:C64)</f>
        <v>0</v>
      </c>
      <c r="B64" s="19"/>
      <c r="C64" s="20"/>
      <c r="D64" s="21"/>
      <c r="E64" s="22"/>
      <c r="F64" s="21"/>
      <c r="G64" s="23"/>
      <c r="H64" s="21"/>
      <c r="I64" s="24"/>
      <c r="J64" s="21"/>
      <c r="K64" s="24"/>
      <c r="L64" s="25"/>
      <c r="M64" s="23"/>
      <c r="N64" s="16" t="str">
        <f t="shared" si="0"/>
        <v>х</v>
      </c>
      <c r="O64" s="17" t="str">
        <f t="shared" si="1"/>
        <v>х</v>
      </c>
    </row>
    <row r="65" spans="1:15" s="17" customFormat="1" ht="18.75" x14ac:dyDescent="0.3">
      <c r="A65" s="26">
        <f>(C65&lt;&gt;"")*COUNTA($C$5:C65)</f>
        <v>0</v>
      </c>
      <c r="B65" s="27" t="s">
        <v>31</v>
      </c>
      <c r="C65" s="28"/>
      <c r="D65" s="29"/>
      <c r="E65" s="30"/>
      <c r="F65" s="29"/>
      <c r="G65" s="31"/>
      <c r="H65" s="29">
        <f>IF(OR(B61=B61),SUM(H62:H64))</f>
        <v>1</v>
      </c>
      <c r="I65" s="32"/>
      <c r="J65" s="29">
        <f>IF(OR(B61=B61),SUM(J62:J64))</f>
        <v>1</v>
      </c>
      <c r="K65" s="32"/>
      <c r="L65" s="46">
        <f>IF(OR(B61=B61),Таблица1[[#This Row],[8]]-SUM(J62:J64))</f>
        <v>0</v>
      </c>
      <c r="M65" s="31">
        <f t="shared" ref="M65" ca="1" si="8">NOW()</f>
        <v>44845.585137499998</v>
      </c>
      <c r="N65" s="16" t="str">
        <f t="shared" si="0"/>
        <v>х</v>
      </c>
      <c r="O65" s="17" t="str">
        <f t="shared" si="1"/>
        <v>х</v>
      </c>
    </row>
  </sheetData>
  <mergeCells count="15">
    <mergeCell ref="A1:A3"/>
    <mergeCell ref="B1:C1"/>
    <mergeCell ref="D1:E1"/>
    <mergeCell ref="F1:F3"/>
    <mergeCell ref="G1:G3"/>
    <mergeCell ref="Q7:V7"/>
    <mergeCell ref="J1:K2"/>
    <mergeCell ref="L1:M1"/>
    <mergeCell ref="B2:B3"/>
    <mergeCell ref="C2:C3"/>
    <mergeCell ref="D2:D3"/>
    <mergeCell ref="E2:E3"/>
    <mergeCell ref="L2:L3"/>
    <mergeCell ref="M2:M3"/>
    <mergeCell ref="H1:I2"/>
  </mergeCells>
  <dataValidations count="1">
    <dataValidation type="list" allowBlank="1" showInputMessage="1" sqref="D5:D65" xr:uid="{8CE90F03-A6D3-48F3-A695-A45F558DC581}">
      <formula1>Единица</formula1>
    </dataValidation>
  </dataValidations>
  <pageMargins left="0.7" right="0.7" top="0.75" bottom="0.75" header="0.3" footer="0.3"/>
  <pageSetup paperSize="9" scale="3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Литс 2</vt:lpstr>
      <vt:lpstr>Литс 1</vt:lpstr>
      <vt:lpstr>'Литс 2'!Единицы</vt:lpstr>
      <vt:lpstr>Единицы</vt:lpstr>
      <vt:lpstr>'Литс 2'!Код</vt:lpstr>
      <vt:lpstr>Код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graffserg graffserg</dc:creator>
  <cp:lastModifiedBy>graffserg graffserg</cp:lastModifiedBy>
  <dcterms:created xsi:type="dcterms:W3CDTF">2022-10-11T09:58:17Z</dcterms:created>
  <dcterms:modified xsi:type="dcterms:W3CDTF">2022-10-11T11:02:36Z</dcterms:modified>
</cp:coreProperties>
</file>