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5430" windowWidth="23970" windowHeight="5490" activeTab="0"/>
  </bookViews>
  <sheets>
    <sheet name="В" sheetId="1" r:id="rId1"/>
    <sheet name="Расчет" sheetId="2" r:id="rId2"/>
  </sheets>
  <externalReferences>
    <externalReference r:id="rId5"/>
  </externalReferences>
  <definedNames>
    <definedName name="ДверьАл">#REF!</definedName>
    <definedName name="ДверьАлЗамок">#REF!</definedName>
    <definedName name="ДС">#REF!</definedName>
    <definedName name="к">#REF!</definedName>
    <definedName name="К3">#REF!</definedName>
    <definedName name="К7">#REF!</definedName>
    <definedName name="Клипса">#REF!</definedName>
    <definedName name="_xlnm.Print_Area" localSheetId="1">'Расчет'!$A$1:$M$72</definedName>
    <definedName name="ОкрБазов">#REF!</definedName>
    <definedName name="ОстатДЮРАФ">#REF!</definedName>
    <definedName name="Рама">#REF!</definedName>
    <definedName name="Резина">#REF!</definedName>
    <definedName name="с">#REF!</definedName>
    <definedName name="УпрЖалюз">#REF!</definedName>
  </definedNames>
  <calcPr fullCalcOnLoad="1"/>
</workbook>
</file>

<file path=xl/comments2.xml><?xml version="1.0" encoding="utf-8"?>
<comments xmlns="http://schemas.openxmlformats.org/spreadsheetml/2006/main">
  <authors>
    <author>Registered User</author>
  </authors>
  <commentList>
    <comment ref="A17" authorId="0">
      <text>
        <r>
          <rPr>
            <b/>
            <sz val="8"/>
            <rFont val="Tahoma"/>
            <family val="2"/>
          </rPr>
          <t>Registered User:</t>
        </r>
        <r>
          <rPr>
            <sz val="8"/>
            <rFont val="Tahoma"/>
            <family val="2"/>
          </rPr>
          <t xml:space="preserve">
2 %  от "прибыли"
</t>
        </r>
      </text>
    </comment>
    <comment ref="C27" authorId="0">
      <text>
        <r>
          <rPr>
            <b/>
            <sz val="8"/>
            <rFont val="Tahoma"/>
            <family val="2"/>
          </rPr>
          <t>Количество раскрасок профиля нестандартными цветами - от 0 до 5</t>
        </r>
      </text>
    </comment>
  </commentList>
</comments>
</file>

<file path=xl/sharedStrings.xml><?xml version="1.0" encoding="utf-8"?>
<sst xmlns="http://schemas.openxmlformats.org/spreadsheetml/2006/main" count="191" uniqueCount="68">
  <si>
    <t>Система</t>
  </si>
  <si>
    <t>Стандарт</t>
  </si>
  <si>
    <t>Двери</t>
  </si>
  <si>
    <t>Цвет</t>
  </si>
  <si>
    <t>кол-во</t>
  </si>
  <si>
    <t xml:space="preserve">Заявка № </t>
  </si>
  <si>
    <t>ОТЧЕТ ПО ЗАТРАТАМ НА ПРОЕКТ</t>
  </si>
  <si>
    <t>Расчет выполнил:</t>
  </si>
  <si>
    <t>Дата:</t>
  </si>
  <si>
    <t>Расчет проверил:</t>
  </si>
  <si>
    <t>руководитель проекта</t>
  </si>
  <si>
    <t>№ \ дата договора</t>
  </si>
  <si>
    <t>сумма контракта</t>
  </si>
  <si>
    <t>план</t>
  </si>
  <si>
    <t>факт</t>
  </si>
  <si>
    <t>менеджер К.О.</t>
  </si>
  <si>
    <t>"валовая" приб.</t>
  </si>
  <si>
    <t>дата начала работ</t>
  </si>
  <si>
    <t>приб от продаж</t>
  </si>
  <si>
    <t>планируемая дата сдачи объекта</t>
  </si>
  <si>
    <t>рентабельность</t>
  </si>
  <si>
    <t xml:space="preserve">фактич. Дата сдачи объекта </t>
  </si>
  <si>
    <t>фактич. Оплата по контракту</t>
  </si>
  <si>
    <t>бонус клиенту</t>
  </si>
  <si>
    <t>защищаемая ячейка</t>
  </si>
  <si>
    <t>бонус менеджеру К.О.</t>
  </si>
  <si>
    <t>бонус рук-лю проекта</t>
  </si>
  <si>
    <t>Плановая себестоимость</t>
  </si>
  <si>
    <t>фактич. Себестоимость</t>
  </si>
  <si>
    <t>начисленно затрат</t>
  </si>
  <si>
    <t>курс$</t>
  </si>
  <si>
    <t>Данные по спецификации (себестоимость)</t>
  </si>
  <si>
    <t>ед. измерения</t>
  </si>
  <si>
    <t>Плановая с/ст-ть руб.</t>
  </si>
  <si>
    <t>начисленно</t>
  </si>
  <si>
    <t xml:space="preserve">Оказано работ услуг </t>
  </si>
  <si>
    <t>Фактическая с/ст-ть</t>
  </si>
  <si>
    <t>Отклонение факта от плана (%)</t>
  </si>
  <si>
    <t>Актированные затраты %</t>
  </si>
  <si>
    <t>Комментарий</t>
  </si>
  <si>
    <t>оплата без.нал</t>
  </si>
  <si>
    <t>оплата по кассе</t>
  </si>
  <si>
    <t>рублей</t>
  </si>
  <si>
    <t>%</t>
  </si>
  <si>
    <t>9=7+8</t>
  </si>
  <si>
    <t>10=5-2</t>
  </si>
  <si>
    <t>11 =10/5</t>
  </si>
  <si>
    <t>Материалы:</t>
  </si>
  <si>
    <t>Профиль:</t>
  </si>
  <si>
    <t>Этаж</t>
  </si>
  <si>
    <t>Окраска нестандарт:</t>
  </si>
  <si>
    <t>Длина перегородок:</t>
  </si>
  <si>
    <t>м.</t>
  </si>
  <si>
    <t>Задайте высоту "рогов"</t>
  </si>
  <si>
    <t>СКИДКА</t>
  </si>
  <si>
    <t>ЦВЕТ</t>
  </si>
  <si>
    <t>Объем</t>
  </si>
  <si>
    <t>цена на  единицу</t>
  </si>
  <si>
    <t>Цена</t>
  </si>
  <si>
    <t>Б</t>
  </si>
  <si>
    <t>Анод</t>
  </si>
  <si>
    <t>Нестандарт</t>
  </si>
  <si>
    <t>2С</t>
  </si>
  <si>
    <t>Лайт</t>
  </si>
  <si>
    <t>Т</t>
  </si>
  <si>
    <t>Д!</t>
  </si>
  <si>
    <t>2(9)</t>
  </si>
  <si>
    <t>П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</si>
</sst>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%"/>
    <numFmt numFmtId="184" formatCode="0.000"/>
    <numFmt numFmtId="185" formatCode="#,##0.00&quot;р.&quot;"/>
    <numFmt numFmtId="186" formatCode="#,##0.00_р_."/>
    <numFmt numFmtId="187" formatCode="000&quot; от&quot;"/>
    <numFmt numFmtId="188" formatCode="0.00&quot;*&quot;"/>
    <numFmt numFmtId="189" formatCode="###&quot; м2&quot;"/>
    <numFmt numFmtId="190" formatCode="&quot;(&quot;#&quot;)&quot;"/>
    <numFmt numFmtId="191" formatCode="0.000%"/>
    <numFmt numFmtId="192" formatCode="&quot;(&quot;#,##0.00&quot;р.&quot;&quot;)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00"/>
    <numFmt numFmtId="198" formatCode="#,##0_р_."/>
    <numFmt numFmtId="199" formatCode="#,##0&quot;р.&quot;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8"/>
      <color indexed="18"/>
      <name val="Arial"/>
      <family val="2"/>
    </font>
    <font>
      <sz val="8"/>
      <color indexed="17"/>
      <name val="Arial"/>
      <family val="2"/>
    </font>
    <font>
      <i/>
      <sz val="8"/>
      <color indexed="12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i/>
      <sz val="12"/>
      <name val="Arial"/>
      <family val="2"/>
    </font>
    <font>
      <b/>
      <sz val="20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63"/>
      <name val="Arial"/>
      <family val="2"/>
    </font>
    <font>
      <sz val="8"/>
      <color indexed="43"/>
      <name val="Arial"/>
      <family val="2"/>
    </font>
    <font>
      <b/>
      <sz val="8"/>
      <color indexed="43"/>
      <name val="Arial"/>
      <family val="2"/>
    </font>
    <font>
      <i/>
      <sz val="1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62"/>
      <name val="Arial"/>
      <family val="2"/>
    </font>
    <font>
      <b/>
      <i/>
      <sz val="10"/>
      <name val="Arial"/>
      <family val="2"/>
    </font>
    <font>
      <b/>
      <i/>
      <sz val="9"/>
      <name val="Arial Cyr"/>
      <family val="0"/>
    </font>
    <font>
      <b/>
      <i/>
      <sz val="11"/>
      <name val="Arial"/>
      <family val="2"/>
    </font>
    <font>
      <b/>
      <i/>
      <sz val="8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53" applyFont="1" applyAlignment="1" applyProtection="1">
      <alignment vertical="center" wrapText="1"/>
      <protection locked="0"/>
    </xf>
    <xf numFmtId="0" fontId="10" fillId="0" borderId="0" xfId="53" applyFont="1" applyAlignment="1" applyProtection="1">
      <alignment vertical="center" wrapText="1"/>
      <protection locked="0"/>
    </xf>
    <xf numFmtId="0" fontId="12" fillId="0" borderId="0" xfId="53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Alignment="1" applyProtection="1">
      <alignment vertical="center" wrapText="1"/>
      <protection locked="0"/>
    </xf>
    <xf numFmtId="185" fontId="12" fillId="0" borderId="0" xfId="53" applyNumberFormat="1" applyFont="1" applyFill="1" applyBorder="1" applyAlignment="1" applyProtection="1">
      <alignment vertical="center" wrapText="1"/>
      <protection locked="0"/>
    </xf>
    <xf numFmtId="10" fontId="12" fillId="0" borderId="0" xfId="53" applyNumberFormat="1" applyFont="1" applyFill="1" applyBorder="1" applyAlignment="1" applyProtection="1">
      <alignment vertical="center" wrapText="1"/>
      <protection locked="0"/>
    </xf>
    <xf numFmtId="0" fontId="12" fillId="0" borderId="0" xfId="53" applyFont="1" applyFill="1" applyBorder="1" applyAlignment="1" applyProtection="1">
      <alignment vertical="center" wrapText="1"/>
      <protection locked="0"/>
    </xf>
    <xf numFmtId="0" fontId="14" fillId="0" borderId="0" xfId="53" applyFont="1" applyFill="1" applyBorder="1" applyAlignment="1" applyProtection="1">
      <alignment vertical="center" wrapText="1"/>
      <protection locked="0"/>
    </xf>
    <xf numFmtId="0" fontId="12" fillId="0" borderId="0" xfId="53" applyFont="1" applyAlignment="1" applyProtection="1">
      <alignment vertical="center" wrapText="1"/>
      <protection locked="0"/>
    </xf>
    <xf numFmtId="0" fontId="9" fillId="0" borderId="0" xfId="53" applyFont="1" applyFill="1" applyAlignment="1" applyProtection="1">
      <alignment vertical="center" wrapText="1"/>
      <protection locked="0"/>
    </xf>
    <xf numFmtId="0" fontId="13" fillId="0" borderId="0" xfId="53" applyFont="1" applyFill="1" applyAlignment="1" applyProtection="1">
      <alignment vertical="center" wrapText="1"/>
      <protection locked="0"/>
    </xf>
    <xf numFmtId="0" fontId="12" fillId="0" borderId="0" xfId="53" applyFont="1" applyFill="1" applyAlignment="1" applyProtection="1">
      <alignment vertical="center" wrapText="1"/>
      <protection locked="0"/>
    </xf>
    <xf numFmtId="0" fontId="9" fillId="34" borderId="0" xfId="53" applyFont="1" applyFill="1" applyAlignment="1" applyProtection="1">
      <alignment vertical="center" wrapText="1"/>
      <protection locked="0"/>
    </xf>
    <xf numFmtId="0" fontId="14" fillId="0" borderId="0" xfId="53" applyFont="1" applyAlignment="1" applyProtection="1">
      <alignment vertical="center" wrapText="1"/>
      <protection locked="0"/>
    </xf>
    <xf numFmtId="0" fontId="9" fillId="0" borderId="11" xfId="53" applyFont="1" applyBorder="1" applyAlignment="1" applyProtection="1">
      <alignment horizontal="center" vertical="center" wrapText="1"/>
      <protection locked="0"/>
    </xf>
    <xf numFmtId="0" fontId="9" fillId="0" borderId="12" xfId="53" applyFont="1" applyBorder="1" applyAlignment="1" applyProtection="1">
      <alignment horizontal="center" vertical="center" wrapText="1"/>
      <protection locked="0"/>
    </xf>
    <xf numFmtId="0" fontId="9" fillId="0" borderId="13" xfId="53" applyFont="1" applyBorder="1" applyAlignment="1" applyProtection="1">
      <alignment horizontal="center" vertical="center" wrapText="1"/>
      <protection locked="0"/>
    </xf>
    <xf numFmtId="0" fontId="9" fillId="0" borderId="14" xfId="53" applyFont="1" applyBorder="1" applyAlignment="1" applyProtection="1">
      <alignment horizontal="center" vertical="center" wrapText="1"/>
      <protection locked="0"/>
    </xf>
    <xf numFmtId="0" fontId="9" fillId="0" borderId="15" xfId="53" applyFont="1" applyBorder="1" applyAlignment="1" applyProtection="1">
      <alignment horizontal="center" vertical="center" wrapText="1"/>
      <protection locked="0"/>
    </xf>
    <xf numFmtId="0" fontId="10" fillId="0" borderId="0" xfId="53" applyFont="1" applyBorder="1" applyAlignment="1" applyProtection="1">
      <alignment vertical="center" wrapText="1"/>
      <protection locked="0"/>
    </xf>
    <xf numFmtId="0" fontId="9" fillId="0" borderId="14" xfId="53" applyFont="1" applyBorder="1" applyAlignment="1" applyProtection="1">
      <alignment horizontal="center" vertical="center" wrapText="1"/>
      <protection/>
    </xf>
    <xf numFmtId="0" fontId="12" fillId="0" borderId="13" xfId="53" applyFont="1" applyBorder="1" applyAlignment="1" applyProtection="1">
      <alignment horizontal="center" vertical="center" wrapText="1"/>
      <protection locked="0"/>
    </xf>
    <xf numFmtId="0" fontId="9" fillId="0" borderId="16" xfId="53" applyFont="1" applyBorder="1" applyAlignment="1" applyProtection="1">
      <alignment horizontal="center" vertical="center" wrapText="1"/>
      <protection locked="0"/>
    </xf>
    <xf numFmtId="0" fontId="13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Border="1" applyAlignment="1" applyProtection="1">
      <alignment horizontal="center" vertical="center" wrapText="1"/>
      <protection locked="0"/>
    </xf>
    <xf numFmtId="0" fontId="11" fillId="35" borderId="14" xfId="53" applyFont="1" applyFill="1" applyBorder="1" applyAlignment="1" applyProtection="1">
      <alignment horizontal="center" vertical="center" wrapText="1"/>
      <protection hidden="1"/>
    </xf>
    <xf numFmtId="0" fontId="11" fillId="35" borderId="18" xfId="53" applyFont="1" applyFill="1" applyBorder="1" applyAlignment="1" applyProtection="1">
      <alignment horizontal="right" vertical="center" wrapText="1"/>
      <protection hidden="1"/>
    </xf>
    <xf numFmtId="0" fontId="11" fillId="35" borderId="19" xfId="53" applyFont="1" applyFill="1" applyBorder="1" applyAlignment="1" applyProtection="1">
      <alignment vertical="center" wrapText="1"/>
      <protection hidden="1"/>
    </xf>
    <xf numFmtId="0" fontId="11" fillId="35" borderId="14" xfId="53" applyFont="1" applyFill="1" applyBorder="1" applyAlignment="1" applyProtection="1">
      <alignment vertical="center" wrapText="1"/>
      <protection hidden="1"/>
    </xf>
    <xf numFmtId="4" fontId="11" fillId="35" borderId="18" xfId="53" applyNumberFormat="1" applyFont="1" applyFill="1" applyBorder="1" applyAlignment="1" applyProtection="1">
      <alignment vertical="center" wrapText="1"/>
      <protection/>
    </xf>
    <xf numFmtId="2" fontId="16" fillId="35" borderId="14" xfId="53" applyNumberFormat="1" applyFont="1" applyFill="1" applyBorder="1" applyAlignment="1" applyProtection="1">
      <alignment vertical="center" wrapText="1"/>
      <protection/>
    </xf>
    <xf numFmtId="2" fontId="11" fillId="35" borderId="14" xfId="53" applyNumberFormat="1" applyFont="1" applyFill="1" applyBorder="1" applyAlignment="1" applyProtection="1">
      <alignment vertical="center" wrapText="1"/>
      <protection/>
    </xf>
    <xf numFmtId="4" fontId="17" fillId="35" borderId="18" xfId="59" applyNumberFormat="1" applyFont="1" applyFill="1" applyBorder="1" applyAlignment="1" applyProtection="1">
      <alignment vertical="center" wrapText="1"/>
      <protection/>
    </xf>
    <xf numFmtId="2" fontId="11" fillId="35" borderId="18" xfId="53" applyNumberFormat="1" applyFont="1" applyFill="1" applyBorder="1" applyAlignment="1" applyProtection="1">
      <alignment vertical="center" wrapText="1"/>
      <protection/>
    </xf>
    <xf numFmtId="9" fontId="11" fillId="35" borderId="18" xfId="53" applyNumberFormat="1" applyFont="1" applyFill="1" applyBorder="1" applyAlignment="1" applyProtection="1">
      <alignment vertical="center" wrapText="1"/>
      <protection/>
    </xf>
    <xf numFmtId="3" fontId="11" fillId="35" borderId="14" xfId="53" applyNumberFormat="1" applyFont="1" applyFill="1" applyBorder="1" applyAlignment="1" applyProtection="1">
      <alignment vertical="center" wrapText="1"/>
      <protection locked="0"/>
    </xf>
    <xf numFmtId="0" fontId="18" fillId="0" borderId="0" xfId="53" applyFont="1" applyBorder="1" applyAlignment="1" applyProtection="1">
      <alignment vertical="center" wrapText="1"/>
      <protection locked="0"/>
    </xf>
    <xf numFmtId="0" fontId="18" fillId="0" borderId="0" xfId="53" applyFont="1" applyAlignment="1" applyProtection="1">
      <alignment vertical="center" wrapText="1"/>
      <protection locked="0"/>
    </xf>
    <xf numFmtId="0" fontId="9" fillId="0" borderId="20" xfId="53" applyFont="1" applyFill="1" applyBorder="1" applyAlignment="1" applyProtection="1">
      <alignment vertical="center" wrapText="1"/>
      <protection hidden="1"/>
    </xf>
    <xf numFmtId="0" fontId="9" fillId="0" borderId="15" xfId="53" applyFont="1" applyFill="1" applyBorder="1" applyAlignment="1" applyProtection="1">
      <alignment horizontal="right" vertical="center" wrapText="1"/>
      <protection hidden="1"/>
    </xf>
    <xf numFmtId="0" fontId="9" fillId="0" borderId="21" xfId="53" applyFont="1" applyFill="1" applyBorder="1" applyAlignment="1" applyProtection="1">
      <alignment vertical="center" wrapText="1"/>
      <protection hidden="1"/>
    </xf>
    <xf numFmtId="2" fontId="9" fillId="0" borderId="20" xfId="53" applyNumberFormat="1" applyFont="1" applyFill="1" applyBorder="1" applyAlignment="1" applyProtection="1">
      <alignment vertical="center" wrapText="1"/>
      <protection hidden="1"/>
    </xf>
    <xf numFmtId="4" fontId="9" fillId="0" borderId="15" xfId="53" applyNumberFormat="1" applyFont="1" applyFill="1" applyBorder="1" applyAlignment="1" applyProtection="1">
      <alignment horizontal="center" vertical="center" wrapText="1"/>
      <protection/>
    </xf>
    <xf numFmtId="2" fontId="12" fillId="0" borderId="20" xfId="53" applyNumberFormat="1" applyFont="1" applyFill="1" applyBorder="1" applyAlignment="1" applyProtection="1">
      <alignment vertical="center" wrapText="1"/>
      <protection locked="0"/>
    </xf>
    <xf numFmtId="2" fontId="9" fillId="0" borderId="20" xfId="53" applyNumberFormat="1" applyFont="1" applyFill="1" applyBorder="1" applyAlignment="1" applyProtection="1">
      <alignment vertical="center" wrapText="1"/>
      <protection locked="0"/>
    </xf>
    <xf numFmtId="4" fontId="13" fillId="0" borderId="22" xfId="59" applyNumberFormat="1" applyFont="1" applyFill="1" applyBorder="1" applyAlignment="1" applyProtection="1">
      <alignment vertical="center" wrapText="1"/>
      <protection locked="0"/>
    </xf>
    <xf numFmtId="2" fontId="9" fillId="0" borderId="22" xfId="53" applyNumberFormat="1" applyFont="1" applyFill="1" applyBorder="1" applyAlignment="1" applyProtection="1">
      <alignment vertical="center" wrapText="1"/>
      <protection locked="0"/>
    </xf>
    <xf numFmtId="9" fontId="9" fillId="0" borderId="22" xfId="53" applyNumberFormat="1" applyFont="1" applyFill="1" applyBorder="1" applyAlignment="1" applyProtection="1">
      <alignment vertical="center" wrapText="1"/>
      <protection locked="0"/>
    </xf>
    <xf numFmtId="3" fontId="9" fillId="0" borderId="22" xfId="53" applyNumberFormat="1" applyFont="1" applyFill="1" applyBorder="1" applyAlignment="1" applyProtection="1">
      <alignment vertical="center" wrapText="1"/>
      <protection locked="0"/>
    </xf>
    <xf numFmtId="0" fontId="10" fillId="0" borderId="0" xfId="53" applyFont="1" applyFill="1" applyAlignment="1" applyProtection="1">
      <alignment vertical="center" wrapText="1"/>
      <protection locked="0"/>
    </xf>
    <xf numFmtId="0" fontId="9" fillId="36" borderId="14" xfId="53" applyFont="1" applyFill="1" applyBorder="1" applyAlignment="1" applyProtection="1">
      <alignment horizontal="center" vertical="center" wrapText="1"/>
      <protection hidden="1"/>
    </xf>
    <xf numFmtId="0" fontId="10" fillId="36" borderId="14" xfId="53" applyFont="1" applyFill="1" applyBorder="1" applyAlignment="1" applyProtection="1">
      <alignment horizontal="right" vertical="center" wrapText="1"/>
      <protection hidden="1"/>
    </xf>
    <xf numFmtId="4" fontId="9" fillId="36" borderId="14" xfId="53" applyNumberFormat="1" applyFont="1" applyFill="1" applyBorder="1" applyAlignment="1" applyProtection="1">
      <alignment horizontal="right" vertical="center" wrapText="1"/>
      <protection/>
    </xf>
    <xf numFmtId="2" fontId="12" fillId="36" borderId="14" xfId="53" applyNumberFormat="1" applyFont="1" applyFill="1" applyBorder="1" applyAlignment="1" applyProtection="1">
      <alignment vertical="center" wrapText="1"/>
      <protection/>
    </xf>
    <xf numFmtId="2" fontId="9" fillId="36" borderId="14" xfId="53" applyNumberFormat="1" applyFont="1" applyFill="1" applyBorder="1" applyAlignment="1" applyProtection="1">
      <alignment vertical="center" wrapText="1"/>
      <protection/>
    </xf>
    <xf numFmtId="4" fontId="13" fillId="36" borderId="14" xfId="59" applyNumberFormat="1" applyFont="1" applyFill="1" applyBorder="1" applyAlignment="1" applyProtection="1">
      <alignment vertical="center" wrapText="1"/>
      <protection/>
    </xf>
    <xf numFmtId="9" fontId="9" fillId="36" borderId="14" xfId="53" applyNumberFormat="1" applyFont="1" applyFill="1" applyBorder="1" applyAlignment="1" applyProtection="1">
      <alignment vertical="center" wrapText="1"/>
      <protection/>
    </xf>
    <xf numFmtId="3" fontId="10" fillId="36" borderId="14" xfId="53" applyNumberFormat="1" applyFont="1" applyFill="1" applyBorder="1" applyAlignment="1" applyProtection="1">
      <alignment vertical="center" wrapText="1"/>
      <protection locked="0"/>
    </xf>
    <xf numFmtId="0" fontId="10" fillId="0" borderId="23" xfId="53" applyFont="1" applyBorder="1" applyAlignment="1" applyProtection="1">
      <alignment vertical="center" wrapText="1"/>
      <protection locked="0"/>
    </xf>
    <xf numFmtId="0" fontId="10" fillId="0" borderId="24" xfId="53" applyFont="1" applyBorder="1" applyAlignment="1" applyProtection="1">
      <alignment horizontal="center" vertical="center" wrapText="1"/>
      <protection locked="0"/>
    </xf>
    <xf numFmtId="4" fontId="9" fillId="0" borderId="25" xfId="53" applyNumberFormat="1" applyFont="1" applyFill="1" applyBorder="1" applyAlignment="1" applyProtection="1">
      <alignment horizontal="center" vertical="center" wrapText="1"/>
      <protection/>
    </xf>
    <xf numFmtId="2" fontId="19" fillId="0" borderId="26" xfId="53" applyNumberFormat="1" applyFont="1" applyBorder="1" applyAlignment="1" applyProtection="1">
      <alignment horizontal="center"/>
      <protection locked="0"/>
    </xf>
    <xf numFmtId="2" fontId="20" fillId="0" borderId="27" xfId="53" applyNumberFormat="1" applyFont="1" applyBorder="1" applyAlignment="1" applyProtection="1">
      <alignment horizontal="center"/>
      <protection locked="0"/>
    </xf>
    <xf numFmtId="2" fontId="21" fillId="0" borderId="27" xfId="53" applyNumberFormat="1" applyFont="1" applyBorder="1" applyAlignment="1" applyProtection="1">
      <alignment vertical="center" wrapText="1"/>
      <protection locked="0"/>
    </xf>
    <xf numFmtId="4" fontId="21" fillId="0" borderId="26" xfId="59" applyNumberFormat="1" applyFont="1" applyFill="1" applyBorder="1" applyAlignment="1" applyProtection="1">
      <alignment vertical="center" wrapText="1"/>
      <protection/>
    </xf>
    <xf numFmtId="2" fontId="10" fillId="0" borderId="26" xfId="53" applyNumberFormat="1" applyFont="1" applyFill="1" applyBorder="1" applyAlignment="1" applyProtection="1">
      <alignment vertical="center" wrapText="1"/>
      <protection/>
    </xf>
    <xf numFmtId="9" fontId="10" fillId="0" borderId="26" xfId="53" applyNumberFormat="1" applyFont="1" applyFill="1" applyBorder="1" applyAlignment="1" applyProtection="1">
      <alignment vertical="center" wrapText="1"/>
      <protection/>
    </xf>
    <xf numFmtId="9" fontId="10" fillId="0" borderId="26" xfId="53" applyNumberFormat="1" applyFont="1" applyBorder="1" applyAlignment="1" applyProtection="1">
      <alignment vertical="center" wrapText="1"/>
      <protection/>
    </xf>
    <xf numFmtId="3" fontId="10" fillId="0" borderId="26" xfId="53" applyNumberFormat="1" applyFont="1" applyBorder="1" applyAlignment="1" applyProtection="1">
      <alignment vertical="center" wrapText="1"/>
      <protection locked="0"/>
    </xf>
    <xf numFmtId="0" fontId="10" fillId="0" borderId="28" xfId="53" applyFont="1" applyFill="1" applyBorder="1" applyAlignment="1" applyProtection="1">
      <alignment vertical="center" wrapText="1"/>
      <protection locked="0"/>
    </xf>
    <xf numFmtId="0" fontId="10" fillId="0" borderId="29" xfId="53" applyFont="1" applyBorder="1" applyAlignment="1" applyProtection="1">
      <alignment horizontal="right" vertical="center" wrapText="1"/>
      <protection locked="0"/>
    </xf>
    <xf numFmtId="0" fontId="10" fillId="0" borderId="30" xfId="53" applyFont="1" applyBorder="1" applyAlignment="1" applyProtection="1">
      <alignment horizontal="center" vertical="center" wrapText="1"/>
      <protection locked="0"/>
    </xf>
    <xf numFmtId="2" fontId="10" fillId="0" borderId="28" xfId="53" applyNumberFormat="1" applyFont="1" applyBorder="1" applyAlignment="1" applyProtection="1">
      <alignment horizontal="center" vertical="center" wrapText="1"/>
      <protection locked="0"/>
    </xf>
    <xf numFmtId="4" fontId="9" fillId="0" borderId="26" xfId="53" applyNumberFormat="1" applyFont="1" applyFill="1" applyBorder="1" applyAlignment="1" applyProtection="1">
      <alignment horizontal="center" vertical="center" wrapText="1"/>
      <protection/>
    </xf>
    <xf numFmtId="4" fontId="9" fillId="0" borderId="29" xfId="53" applyNumberFormat="1" applyFont="1" applyFill="1" applyBorder="1" applyAlignment="1" applyProtection="1">
      <alignment horizontal="center" vertical="center" wrapText="1"/>
      <protection/>
    </xf>
    <xf numFmtId="2" fontId="21" fillId="0" borderId="28" xfId="53" applyNumberFormat="1" applyFont="1" applyBorder="1" applyAlignment="1" applyProtection="1">
      <alignment vertical="center" wrapText="1"/>
      <protection locked="0"/>
    </xf>
    <xf numFmtId="2" fontId="20" fillId="0" borderId="27" xfId="53" applyNumberFormat="1" applyFont="1" applyBorder="1" applyAlignment="1" applyProtection="1">
      <alignment horizontal="center"/>
      <protection/>
    </xf>
    <xf numFmtId="0" fontId="10" fillId="0" borderId="28" xfId="53" applyFont="1" applyBorder="1" applyAlignment="1" applyProtection="1">
      <alignment vertical="center" wrapText="1"/>
      <protection locked="0"/>
    </xf>
    <xf numFmtId="2" fontId="14" fillId="0" borderId="26" xfId="53" applyNumberFormat="1" applyFont="1" applyBorder="1" applyAlignment="1" applyProtection="1">
      <alignment vertical="center" wrapText="1"/>
      <protection locked="0"/>
    </xf>
    <xf numFmtId="2" fontId="22" fillId="0" borderId="29" xfId="53" applyNumberFormat="1" applyFont="1" applyBorder="1" applyAlignment="1" applyProtection="1">
      <alignment vertical="center" wrapText="1"/>
      <protection locked="0"/>
    </xf>
    <xf numFmtId="2" fontId="14" fillId="0" borderId="29" xfId="53" applyNumberFormat="1" applyFont="1" applyBorder="1" applyAlignment="1" applyProtection="1">
      <alignment vertical="center" wrapText="1"/>
      <protection locked="0"/>
    </xf>
    <xf numFmtId="2" fontId="10" fillId="0" borderId="29" xfId="53" applyNumberFormat="1" applyFont="1" applyBorder="1" applyAlignment="1" applyProtection="1">
      <alignment vertical="center" wrapText="1"/>
      <protection locked="0"/>
    </xf>
    <xf numFmtId="1" fontId="10" fillId="0" borderId="31" xfId="53" applyNumberFormat="1" applyFont="1" applyBorder="1" applyAlignment="1" applyProtection="1">
      <alignment horizontal="right" vertical="center" wrapText="1"/>
      <protection locked="0"/>
    </xf>
    <xf numFmtId="0" fontId="10" fillId="0" borderId="32" xfId="53" applyFont="1" applyBorder="1" applyAlignment="1" applyProtection="1">
      <alignment horizontal="center" vertical="center" wrapText="1"/>
      <protection locked="0"/>
    </xf>
    <xf numFmtId="2" fontId="10" fillId="0" borderId="33" xfId="53" applyNumberFormat="1" applyFont="1" applyBorder="1" applyAlignment="1" applyProtection="1">
      <alignment horizontal="center" vertical="center" wrapText="1"/>
      <protection locked="0"/>
    </xf>
    <xf numFmtId="2" fontId="14" fillId="0" borderId="31" xfId="53" applyNumberFormat="1" applyFont="1" applyBorder="1" applyAlignment="1" applyProtection="1">
      <alignment vertical="center" wrapText="1"/>
      <protection locked="0"/>
    </xf>
    <xf numFmtId="2" fontId="10" fillId="0" borderId="31" xfId="53" applyNumberFormat="1" applyFont="1" applyBorder="1" applyAlignment="1" applyProtection="1">
      <alignment vertical="center" wrapText="1"/>
      <protection locked="0"/>
    </xf>
    <xf numFmtId="2" fontId="21" fillId="0" borderId="33" xfId="53" applyNumberFormat="1" applyFont="1" applyBorder="1" applyAlignment="1" applyProtection="1">
      <alignment vertical="center" wrapText="1"/>
      <protection locked="0"/>
    </xf>
    <xf numFmtId="0" fontId="10" fillId="0" borderId="31" xfId="53" applyFont="1" applyBorder="1" applyAlignment="1" applyProtection="1">
      <alignment horizontal="right" vertical="center" wrapText="1"/>
      <protection locked="0"/>
    </xf>
    <xf numFmtId="0" fontId="23" fillId="0" borderId="33" xfId="53" applyFont="1" applyBorder="1" applyAlignment="1" applyProtection="1">
      <alignment vertical="center" wrapText="1"/>
      <protection locked="0"/>
    </xf>
    <xf numFmtId="4" fontId="9" fillId="0" borderId="28" xfId="53" applyNumberFormat="1" applyFont="1" applyFill="1" applyBorder="1" applyAlignment="1" applyProtection="1">
      <alignment horizontal="center" vertical="center" wrapText="1"/>
      <protection/>
    </xf>
    <xf numFmtId="0" fontId="10" fillId="0" borderId="33" xfId="53" applyFont="1" applyBorder="1" applyAlignment="1" applyProtection="1">
      <alignment vertical="center" wrapText="1"/>
      <protection locked="0"/>
    </xf>
    <xf numFmtId="4" fontId="9" fillId="0" borderId="22" xfId="53" applyNumberFormat="1" applyFont="1" applyFill="1" applyBorder="1" applyAlignment="1" applyProtection="1">
      <alignment horizontal="center" vertical="center" wrapText="1"/>
      <protection/>
    </xf>
    <xf numFmtId="4" fontId="21" fillId="0" borderId="22" xfId="59" applyNumberFormat="1" applyFont="1" applyFill="1" applyBorder="1" applyAlignment="1" applyProtection="1">
      <alignment vertical="center" wrapText="1"/>
      <protection/>
    </xf>
    <xf numFmtId="2" fontId="10" fillId="0" borderId="22" xfId="53" applyNumberFormat="1" applyFont="1" applyFill="1" applyBorder="1" applyAlignment="1" applyProtection="1">
      <alignment vertical="center" wrapText="1"/>
      <protection/>
    </xf>
    <xf numFmtId="9" fontId="10" fillId="0" borderId="22" xfId="53" applyNumberFormat="1" applyFont="1" applyFill="1" applyBorder="1" applyAlignment="1" applyProtection="1">
      <alignment vertical="center" wrapText="1"/>
      <protection/>
    </xf>
    <xf numFmtId="9" fontId="10" fillId="0" borderId="22" xfId="53" applyNumberFormat="1" applyFont="1" applyBorder="1" applyAlignment="1" applyProtection="1">
      <alignment vertical="center" wrapText="1"/>
      <protection/>
    </xf>
    <xf numFmtId="3" fontId="10" fillId="0" borderId="22" xfId="53" applyNumberFormat="1" applyFont="1" applyBorder="1" applyAlignment="1" applyProtection="1">
      <alignment vertical="center" wrapText="1"/>
      <protection locked="0"/>
    </xf>
    <xf numFmtId="0" fontId="10" fillId="36" borderId="18" xfId="53" applyFont="1" applyFill="1" applyBorder="1" applyAlignment="1" applyProtection="1">
      <alignment horizontal="right" vertical="center" wrapText="1"/>
      <protection hidden="1"/>
    </xf>
    <xf numFmtId="0" fontId="10" fillId="36" borderId="19" xfId="53" applyFont="1" applyFill="1" applyBorder="1" applyAlignment="1" applyProtection="1">
      <alignment horizontal="center" vertical="center" wrapText="1"/>
      <protection hidden="1"/>
    </xf>
    <xf numFmtId="2" fontId="10" fillId="36" borderId="14" xfId="53" applyNumberFormat="1" applyFont="1" applyFill="1" applyBorder="1" applyAlignment="1" applyProtection="1">
      <alignment horizontal="center" vertical="center" wrapText="1"/>
      <protection hidden="1"/>
    </xf>
    <xf numFmtId="2" fontId="12" fillId="36" borderId="18" xfId="53" applyNumberFormat="1" applyFont="1" applyFill="1" applyBorder="1" applyAlignment="1" applyProtection="1">
      <alignment vertical="center" wrapText="1"/>
      <protection/>
    </xf>
    <xf numFmtId="2" fontId="9" fillId="36" borderId="18" xfId="53" applyNumberFormat="1" applyFont="1" applyFill="1" applyBorder="1" applyAlignment="1" applyProtection="1">
      <alignment vertical="center" wrapText="1"/>
      <protection/>
    </xf>
    <xf numFmtId="9" fontId="9" fillId="36" borderId="18" xfId="53" applyNumberFormat="1" applyFont="1" applyFill="1" applyBorder="1" applyAlignment="1" applyProtection="1">
      <alignment vertical="center" wrapText="1"/>
      <protection/>
    </xf>
    <xf numFmtId="3" fontId="10" fillId="36" borderId="18" xfId="53" applyNumberFormat="1" applyFont="1" applyFill="1" applyBorder="1" applyAlignment="1" applyProtection="1">
      <alignment vertical="center" wrapText="1"/>
      <protection locked="0"/>
    </xf>
    <xf numFmtId="0" fontId="10" fillId="0" borderId="27" xfId="53" applyFont="1" applyBorder="1" applyAlignment="1" applyProtection="1">
      <alignment vertical="center" wrapText="1"/>
      <protection locked="0"/>
    </xf>
    <xf numFmtId="0" fontId="10" fillId="0" borderId="26" xfId="53" applyFont="1" applyBorder="1" applyAlignment="1" applyProtection="1">
      <alignment horizontal="right" vertical="center" wrapText="1"/>
      <protection locked="0"/>
    </xf>
    <xf numFmtId="0" fontId="10" fillId="0" borderId="34" xfId="53" applyFont="1" applyBorder="1" applyAlignment="1" applyProtection="1">
      <alignment horizontal="center" vertical="center" wrapText="1"/>
      <protection locked="0"/>
    </xf>
    <xf numFmtId="2" fontId="10" fillId="0" borderId="27" xfId="53" applyNumberFormat="1" applyFont="1" applyBorder="1" applyAlignment="1" applyProtection="1">
      <alignment horizontal="center" vertical="center" wrapText="1"/>
      <protection locked="0"/>
    </xf>
    <xf numFmtId="2" fontId="14" fillId="0" borderId="23" xfId="53" applyNumberFormat="1" applyFont="1" applyBorder="1" applyAlignment="1" applyProtection="1">
      <alignment vertical="center" wrapText="1"/>
      <protection locked="0"/>
    </xf>
    <xf numFmtId="2" fontId="10" fillId="0" borderId="26" xfId="53" applyNumberFormat="1" applyFont="1" applyBorder="1" applyAlignment="1" applyProtection="1">
      <alignment vertical="center" wrapText="1"/>
      <protection locked="0"/>
    </xf>
    <xf numFmtId="2" fontId="19" fillId="0" borderId="28" xfId="53" applyNumberFormat="1" applyFont="1" applyBorder="1" applyAlignment="1" applyProtection="1">
      <alignment horizontal="center"/>
      <protection locked="0"/>
    </xf>
    <xf numFmtId="2" fontId="20" fillId="0" borderId="29" xfId="53" applyNumberFormat="1" applyFont="1" applyBorder="1" applyAlignment="1" applyProtection="1">
      <alignment horizontal="center"/>
      <protection locked="0"/>
    </xf>
    <xf numFmtId="2" fontId="14" fillId="0" borderId="28" xfId="53" applyNumberFormat="1" applyFont="1" applyBorder="1" applyAlignment="1" applyProtection="1">
      <alignment vertical="center" wrapText="1"/>
      <protection locked="0"/>
    </xf>
    <xf numFmtId="2" fontId="18" fillId="0" borderId="30" xfId="53" applyNumberFormat="1" applyFont="1" applyBorder="1" applyAlignment="1" applyProtection="1">
      <alignment horizontal="center"/>
      <protection locked="0"/>
    </xf>
    <xf numFmtId="2" fontId="10" fillId="0" borderId="28" xfId="53" applyNumberFormat="1" applyFont="1" applyBorder="1" applyAlignment="1" applyProtection="1">
      <alignment vertical="center" wrapText="1"/>
      <protection locked="0"/>
    </xf>
    <xf numFmtId="4" fontId="21" fillId="0" borderId="28" xfId="59" applyNumberFormat="1" applyFont="1" applyFill="1" applyBorder="1" applyAlignment="1" applyProtection="1">
      <alignment vertical="center" wrapText="1"/>
      <protection/>
    </xf>
    <xf numFmtId="3" fontId="10" fillId="0" borderId="28" xfId="53" applyNumberFormat="1" applyFont="1" applyBorder="1" applyAlignment="1" applyProtection="1">
      <alignment vertical="center" wrapText="1"/>
      <protection locked="0"/>
    </xf>
    <xf numFmtId="4" fontId="9" fillId="0" borderId="27" xfId="53" applyNumberFormat="1" applyFont="1" applyFill="1" applyBorder="1" applyAlignment="1" applyProtection="1">
      <alignment horizontal="center" vertical="center" wrapText="1"/>
      <protection/>
    </xf>
    <xf numFmtId="4" fontId="9" fillId="0" borderId="35" xfId="53" applyNumberFormat="1" applyFont="1" applyFill="1" applyBorder="1" applyAlignment="1" applyProtection="1">
      <alignment horizontal="center" vertical="center" wrapText="1"/>
      <protection/>
    </xf>
    <xf numFmtId="4" fontId="9" fillId="0" borderId="36" xfId="53" applyNumberFormat="1" applyFont="1" applyFill="1" applyBorder="1" applyAlignment="1" applyProtection="1">
      <alignment horizontal="center" vertical="center" wrapText="1"/>
      <protection/>
    </xf>
    <xf numFmtId="2" fontId="14" fillId="0" borderId="36" xfId="53" applyNumberFormat="1" applyFont="1" applyBorder="1" applyAlignment="1" applyProtection="1">
      <alignment vertical="center" wrapText="1"/>
      <protection locked="0"/>
    </xf>
    <xf numFmtId="2" fontId="10" fillId="0" borderId="36" xfId="53" applyNumberFormat="1" applyFont="1" applyBorder="1" applyAlignment="1" applyProtection="1">
      <alignment vertical="center" wrapText="1"/>
      <protection locked="0"/>
    </xf>
    <xf numFmtId="4" fontId="21" fillId="0" borderId="36" xfId="59" applyNumberFormat="1" applyFont="1" applyFill="1" applyBorder="1" applyAlignment="1" applyProtection="1">
      <alignment vertical="center" wrapText="1"/>
      <protection/>
    </xf>
    <xf numFmtId="2" fontId="10" fillId="0" borderId="15" xfId="53" applyNumberFormat="1" applyFont="1" applyFill="1" applyBorder="1" applyAlignment="1" applyProtection="1">
      <alignment vertical="center" wrapText="1"/>
      <protection/>
    </xf>
    <xf numFmtId="9" fontId="10" fillId="0" borderId="15" xfId="53" applyNumberFormat="1" applyFont="1" applyFill="1" applyBorder="1" applyAlignment="1" applyProtection="1">
      <alignment vertical="center" wrapText="1"/>
      <protection/>
    </xf>
    <xf numFmtId="9" fontId="10" fillId="0" borderId="15" xfId="53" applyNumberFormat="1" applyFont="1" applyBorder="1" applyAlignment="1" applyProtection="1">
      <alignment vertical="center" wrapText="1"/>
      <protection/>
    </xf>
    <xf numFmtId="3" fontId="10" fillId="0" borderId="15" xfId="53" applyNumberFormat="1" applyFont="1" applyBorder="1" applyAlignment="1" applyProtection="1">
      <alignment vertical="center" wrapText="1"/>
      <protection locked="0"/>
    </xf>
    <xf numFmtId="4" fontId="9" fillId="36" borderId="18" xfId="53" applyNumberFormat="1" applyFont="1" applyFill="1" applyBorder="1" applyAlignment="1" applyProtection="1">
      <alignment horizontal="right" vertical="center" wrapText="1"/>
      <protection/>
    </xf>
    <xf numFmtId="2" fontId="10" fillId="0" borderId="35" xfId="53" applyNumberFormat="1" applyFont="1" applyBorder="1" applyAlignment="1" applyProtection="1">
      <alignment horizontal="center" vertical="center" wrapText="1"/>
      <protection locked="0"/>
    </xf>
    <xf numFmtId="2" fontId="12" fillId="36" borderId="20" xfId="53" applyNumberFormat="1" applyFont="1" applyFill="1" applyBorder="1" applyAlignment="1" applyProtection="1">
      <alignment vertical="center" wrapText="1"/>
      <protection/>
    </xf>
    <xf numFmtId="2" fontId="9" fillId="36" borderId="20" xfId="53" applyNumberFormat="1" applyFont="1" applyFill="1" applyBorder="1" applyAlignment="1" applyProtection="1">
      <alignment vertical="center" wrapText="1"/>
      <protection/>
    </xf>
    <xf numFmtId="4" fontId="13" fillId="36" borderId="18" xfId="59" applyNumberFormat="1" applyFont="1" applyFill="1" applyBorder="1" applyAlignment="1" applyProtection="1">
      <alignment vertical="center" wrapText="1"/>
      <protection/>
    </xf>
    <xf numFmtId="191" fontId="9" fillId="36" borderId="18" xfId="53" applyNumberFormat="1" applyFont="1" applyFill="1" applyBorder="1" applyAlignment="1" applyProtection="1">
      <alignment vertical="center" wrapText="1"/>
      <protection/>
    </xf>
    <xf numFmtId="0" fontId="10" fillId="0" borderId="27" xfId="53" applyFont="1" applyFill="1" applyBorder="1" applyAlignment="1" applyProtection="1">
      <alignment vertical="center" wrapText="1"/>
      <protection locked="0"/>
    </xf>
    <xf numFmtId="2" fontId="10" fillId="0" borderId="27" xfId="53" applyNumberFormat="1" applyFont="1" applyBorder="1" applyAlignment="1" applyProtection="1">
      <alignment vertical="center" wrapText="1"/>
      <protection locked="0"/>
    </xf>
    <xf numFmtId="2" fontId="10" fillId="0" borderId="0" xfId="53" applyNumberFormat="1" applyFont="1" applyBorder="1" applyAlignment="1" applyProtection="1">
      <alignment horizontal="center" vertical="center" wrapText="1"/>
      <protection locked="0"/>
    </xf>
    <xf numFmtId="1" fontId="10" fillId="0" borderId="25" xfId="53" applyNumberFormat="1" applyFont="1" applyBorder="1" applyAlignment="1" applyProtection="1">
      <alignment horizontal="right" vertical="center" wrapText="1"/>
      <protection locked="0"/>
    </xf>
    <xf numFmtId="1" fontId="10" fillId="0" borderId="29" xfId="53" applyNumberFormat="1" applyFont="1" applyBorder="1" applyAlignment="1" applyProtection="1">
      <alignment horizontal="right" vertical="center" wrapText="1"/>
      <protection locked="0"/>
    </xf>
    <xf numFmtId="2" fontId="10" fillId="0" borderId="28" xfId="0" applyNumberFormat="1" applyFont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182" fontId="10" fillId="0" borderId="29" xfId="53" applyNumberFormat="1" applyFont="1" applyFill="1" applyBorder="1" applyAlignment="1" applyProtection="1">
      <alignment horizontal="right" vertical="center" wrapText="1"/>
      <protection locked="0"/>
    </xf>
    <xf numFmtId="182" fontId="10" fillId="0" borderId="29" xfId="53" applyNumberFormat="1" applyFont="1" applyBorder="1" applyAlignment="1" applyProtection="1">
      <alignment horizontal="right" vertical="center" wrapText="1"/>
      <protection locked="0"/>
    </xf>
    <xf numFmtId="0" fontId="10" fillId="0" borderId="0" xfId="53" applyFont="1" applyAlignment="1" applyProtection="1">
      <alignment vertical="center" wrapText="1"/>
      <protection hidden="1"/>
    </xf>
    <xf numFmtId="0" fontId="27" fillId="36" borderId="12" xfId="54" applyFont="1" applyFill="1" applyBorder="1" applyAlignment="1" applyProtection="1">
      <alignment horizontal="center" vertical="center" wrapText="1"/>
      <protection hidden="1"/>
    </xf>
    <xf numFmtId="0" fontId="9" fillId="0" borderId="0" xfId="53" applyFont="1" applyAlignment="1" applyProtection="1">
      <alignment vertical="center" wrapText="1"/>
      <protection hidden="1"/>
    </xf>
    <xf numFmtId="0" fontId="9" fillId="0" borderId="0" xfId="53" applyFont="1" applyFill="1" applyAlignment="1" applyProtection="1">
      <alignment vertical="center" wrapText="1"/>
      <protection hidden="1"/>
    </xf>
    <xf numFmtId="0" fontId="14" fillId="0" borderId="18" xfId="54" applyFont="1" applyBorder="1" applyAlignment="1" applyProtection="1">
      <alignment vertical="center" wrapText="1"/>
      <protection hidden="1"/>
    </xf>
    <xf numFmtId="2" fontId="10" fillId="0" borderId="31" xfId="0" applyNumberFormat="1" applyFont="1" applyBorder="1" applyAlignment="1" applyProtection="1">
      <alignment horizontal="right" vertical="center" wrapText="1"/>
      <protection locked="0"/>
    </xf>
    <xf numFmtId="0" fontId="27" fillId="37" borderId="12" xfId="54" applyFont="1" applyFill="1" applyBorder="1" applyAlignment="1" applyProtection="1">
      <alignment horizontal="center" vertical="center" wrapText="1"/>
      <protection locked="0"/>
    </xf>
    <xf numFmtId="2" fontId="10" fillId="0" borderId="36" xfId="53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27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28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10" fillId="38" borderId="0" xfId="53" applyFont="1" applyFill="1" applyAlignment="1" applyProtection="1">
      <alignment vertical="center" wrapText="1"/>
      <protection locked="0"/>
    </xf>
    <xf numFmtId="0" fontId="9" fillId="38" borderId="0" xfId="53" applyFont="1" applyFill="1" applyAlignment="1" applyProtection="1">
      <alignment vertical="center" wrapText="1"/>
      <protection locked="0"/>
    </xf>
    <xf numFmtId="0" fontId="18" fillId="38" borderId="0" xfId="53" applyFont="1" applyFill="1" applyAlignment="1" applyProtection="1">
      <alignment vertical="center" wrapText="1"/>
      <protection locked="0"/>
    </xf>
    <xf numFmtId="0" fontId="10" fillId="38" borderId="35" xfId="53" applyFont="1" applyFill="1" applyBorder="1" applyAlignment="1" applyProtection="1">
      <alignment horizontal="center" vertical="center" wrapText="1"/>
      <protection locked="0"/>
    </xf>
    <xf numFmtId="185" fontId="9" fillId="39" borderId="37" xfId="53" applyNumberFormat="1" applyFont="1" applyFill="1" applyBorder="1" applyAlignment="1" applyProtection="1">
      <alignment horizontal="center" vertical="center" wrapText="1"/>
      <protection hidden="1"/>
    </xf>
    <xf numFmtId="2" fontId="9" fillId="39" borderId="14" xfId="53" applyNumberFormat="1" applyFont="1" applyFill="1" applyBorder="1" applyAlignment="1" applyProtection="1">
      <alignment horizontal="center" vertical="center" wrapText="1"/>
      <protection hidden="1"/>
    </xf>
    <xf numFmtId="0" fontId="18" fillId="38" borderId="12" xfId="53" applyFont="1" applyFill="1" applyBorder="1" applyAlignment="1" applyProtection="1">
      <alignment horizontal="center" vertical="center" wrapText="1"/>
      <protection locked="0"/>
    </xf>
    <xf numFmtId="0" fontId="18" fillId="0" borderId="0" xfId="53" applyFont="1" applyFill="1" applyBorder="1" applyAlignment="1" applyProtection="1">
      <alignment vertical="center" wrapText="1"/>
      <protection locked="0"/>
    </xf>
    <xf numFmtId="2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40" borderId="28" xfId="53" applyFont="1" applyFill="1" applyBorder="1" applyAlignment="1" applyProtection="1">
      <alignment vertical="center" wrapText="1"/>
      <protection locked="0"/>
    </xf>
    <xf numFmtId="2" fontId="10" fillId="39" borderId="28" xfId="53" applyNumberFormat="1" applyFont="1" applyFill="1" applyBorder="1" applyAlignment="1" applyProtection="1">
      <alignment horizontal="center" vertical="center" wrapText="1"/>
      <protection locked="0"/>
    </xf>
    <xf numFmtId="0" fontId="25" fillId="41" borderId="0" xfId="53" applyFont="1" applyFill="1" applyAlignment="1" applyProtection="1">
      <alignment vertical="center" wrapText="1"/>
      <protection hidden="1"/>
    </xf>
    <xf numFmtId="0" fontId="26" fillId="41" borderId="0" xfId="53" applyFont="1" applyFill="1" applyAlignment="1" applyProtection="1">
      <alignment vertical="center" wrapText="1"/>
      <protection hidden="1"/>
    </xf>
    <xf numFmtId="0" fontId="28" fillId="41" borderId="0" xfId="53" applyFont="1" applyFill="1" applyAlignment="1" applyProtection="1">
      <alignment vertical="center" wrapText="1"/>
      <protection hidden="1"/>
    </xf>
    <xf numFmtId="0" fontId="15" fillId="41" borderId="0" xfId="53" applyFont="1" applyFill="1" applyAlignment="1" applyProtection="1">
      <alignment vertical="center" wrapText="1"/>
      <protection hidden="1"/>
    </xf>
    <xf numFmtId="0" fontId="30" fillId="41" borderId="0" xfId="0" applyFont="1" applyFill="1" applyAlignment="1">
      <alignment/>
    </xf>
    <xf numFmtId="0" fontId="31" fillId="41" borderId="0" xfId="53" applyFont="1" applyFill="1" applyAlignment="1" applyProtection="1">
      <alignment vertical="center" wrapText="1"/>
      <protection hidden="1"/>
    </xf>
    <xf numFmtId="0" fontId="32" fillId="41" borderId="0" xfId="53" applyFont="1" applyFill="1" applyAlignment="1" applyProtection="1">
      <alignment vertical="center" wrapText="1"/>
      <protection hidden="1"/>
    </xf>
    <xf numFmtId="2" fontId="10" fillId="41" borderId="38" xfId="0" applyNumberFormat="1" applyFont="1" applyFill="1" applyBorder="1" applyAlignment="1" applyProtection="1">
      <alignment horizontal="center" vertical="center" wrapText="1"/>
      <protection locked="0"/>
    </xf>
    <xf numFmtId="2" fontId="10" fillId="41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3" applyFont="1" applyFill="1" applyBorder="1" applyAlignment="1" applyProtection="1">
      <alignment vertical="center" wrapText="1"/>
      <protection locked="0"/>
    </xf>
    <xf numFmtId="0" fontId="10" fillId="0" borderId="41" xfId="53" applyFont="1" applyFill="1" applyBorder="1" applyAlignment="1" applyProtection="1">
      <alignment horizontal="center" vertical="center" wrapText="1"/>
      <protection locked="0"/>
    </xf>
    <xf numFmtId="2" fontId="10" fillId="41" borderId="4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2" xfId="53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Alignment="1" applyProtection="1">
      <alignment horizontal="right" vertical="center" wrapText="1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0" fontId="24" fillId="0" borderId="0" xfId="53" applyFont="1" applyAlignment="1" applyProtection="1">
      <alignment vertical="center" wrapText="1"/>
      <protection locked="0"/>
    </xf>
    <xf numFmtId="0" fontId="24" fillId="0" borderId="14" xfId="53" applyFont="1" applyBorder="1" applyAlignment="1" applyProtection="1">
      <alignment vertical="center" wrapText="1"/>
      <protection locked="0"/>
    </xf>
    <xf numFmtId="14" fontId="24" fillId="0" borderId="14" xfId="53" applyNumberFormat="1" applyFont="1" applyBorder="1" applyAlignment="1" applyProtection="1">
      <alignment horizontal="center"/>
      <protection locked="0"/>
    </xf>
    <xf numFmtId="0" fontId="33" fillId="0" borderId="0" xfId="53" applyFont="1" applyBorder="1" applyAlignment="1" applyProtection="1">
      <alignment/>
      <protection locked="0"/>
    </xf>
    <xf numFmtId="0" fontId="24" fillId="0" borderId="0" xfId="53" applyFont="1" applyBorder="1" applyAlignment="1" applyProtection="1">
      <alignment vertical="center" wrapText="1"/>
      <protection locked="0"/>
    </xf>
    <xf numFmtId="3" fontId="24" fillId="0" borderId="0" xfId="53" applyNumberFormat="1" applyFont="1" applyFill="1" applyBorder="1" applyAlignment="1" applyProtection="1">
      <alignment horizontal="center" vertical="center" wrapText="1"/>
      <protection locked="0"/>
    </xf>
    <xf numFmtId="185" fontId="24" fillId="0" borderId="0" xfId="53" applyNumberFormat="1" applyFont="1" applyFill="1" applyBorder="1" applyAlignment="1" applyProtection="1">
      <alignment vertical="center" wrapText="1"/>
      <protection locked="0"/>
    </xf>
    <xf numFmtId="10" fontId="24" fillId="0" borderId="0" xfId="53" applyNumberFormat="1" applyFont="1" applyFill="1" applyBorder="1" applyAlignment="1" applyProtection="1">
      <alignment vertical="center" wrapText="1"/>
      <protection locked="0"/>
    </xf>
    <xf numFmtId="3" fontId="24" fillId="0" borderId="14" xfId="53" applyNumberFormat="1" applyFont="1" applyBorder="1" applyAlignment="1" applyProtection="1">
      <alignment horizontal="center" vertical="center" wrapText="1"/>
      <protection locked="0"/>
    </xf>
    <xf numFmtId="0" fontId="34" fillId="0" borderId="14" xfId="53" applyFont="1" applyBorder="1" applyAlignment="1" applyProtection="1">
      <alignment horizontal="center" vertical="center" wrapText="1"/>
      <protection locked="0"/>
    </xf>
    <xf numFmtId="185" fontId="24" fillId="34" borderId="14" xfId="53" applyNumberFormat="1" applyFont="1" applyFill="1" applyBorder="1" applyAlignment="1" applyProtection="1">
      <alignment vertical="center" wrapText="1"/>
      <protection locked="0"/>
    </xf>
    <xf numFmtId="185" fontId="34" fillId="34" borderId="14" xfId="53" applyNumberFormat="1" applyFont="1" applyFill="1" applyBorder="1" applyAlignment="1" applyProtection="1">
      <alignment vertical="center" wrapText="1"/>
      <protection locked="0"/>
    </xf>
    <xf numFmtId="10" fontId="24" fillId="34" borderId="14" xfId="53" applyNumberFormat="1" applyFont="1" applyFill="1" applyBorder="1" applyAlignment="1" applyProtection="1">
      <alignment vertical="center" wrapText="1"/>
      <protection locked="0"/>
    </xf>
    <xf numFmtId="10" fontId="34" fillId="34" borderId="14" xfId="53" applyNumberFormat="1" applyFont="1" applyFill="1" applyBorder="1" applyAlignment="1" applyProtection="1">
      <alignment vertical="center" wrapText="1"/>
      <protection locked="0"/>
    </xf>
    <xf numFmtId="2" fontId="24" fillId="0" borderId="0" xfId="53" applyNumberFormat="1" applyFont="1" applyAlignment="1" applyProtection="1">
      <alignment vertical="center" wrapText="1"/>
      <protection locked="0"/>
    </xf>
    <xf numFmtId="0" fontId="24" fillId="0" borderId="14" xfId="53" applyFont="1" applyFill="1" applyBorder="1" applyAlignment="1" applyProtection="1">
      <alignment vertical="center" wrapText="1"/>
      <protection locked="0"/>
    </xf>
    <xf numFmtId="0" fontId="24" fillId="0" borderId="0" xfId="53" applyFont="1" applyFill="1" applyBorder="1" applyAlignment="1" applyProtection="1">
      <alignment vertical="center" wrapText="1"/>
      <protection locked="0"/>
    </xf>
    <xf numFmtId="0" fontId="24" fillId="0" borderId="0" xfId="53" applyFont="1" applyFill="1" applyAlignment="1" applyProtection="1">
      <alignment vertical="center" wrapText="1"/>
      <protection locked="0"/>
    </xf>
    <xf numFmtId="1" fontId="35" fillId="0" borderId="0" xfId="53" applyNumberFormat="1" applyFont="1" applyFill="1" applyBorder="1" applyAlignment="1" applyProtection="1">
      <alignment vertical="center" wrapText="1"/>
      <protection locked="0"/>
    </xf>
    <xf numFmtId="9" fontId="36" fillId="34" borderId="14" xfId="53" applyNumberFormat="1" applyFont="1" applyFill="1" applyBorder="1" applyAlignment="1" applyProtection="1">
      <alignment/>
      <protection locked="0"/>
    </xf>
    <xf numFmtId="0" fontId="24" fillId="41" borderId="14" xfId="53" applyFont="1" applyFill="1" applyBorder="1" applyAlignment="1" applyProtection="1">
      <alignment horizontal="center" vertical="center" wrapText="1"/>
      <protection locked="0"/>
    </xf>
    <xf numFmtId="1" fontId="34" fillId="41" borderId="14" xfId="53" applyNumberFormat="1" applyFont="1" applyFill="1" applyBorder="1" applyAlignment="1" applyProtection="1">
      <alignment horizontal="center" vertical="center" wrapText="1"/>
      <protection locked="0"/>
    </xf>
    <xf numFmtId="0" fontId="38" fillId="42" borderId="14" xfId="53" applyFont="1" applyFill="1" applyBorder="1" applyAlignment="1" applyProtection="1">
      <alignment horizontal="center" vertical="center" wrapText="1"/>
      <protection hidden="1"/>
    </xf>
    <xf numFmtId="0" fontId="37" fillId="41" borderId="14" xfId="0" applyFont="1" applyFill="1" applyBorder="1" applyAlignment="1">
      <alignment horizontal="center"/>
    </xf>
    <xf numFmtId="0" fontId="39" fillId="43" borderId="12" xfId="53" applyFont="1" applyFill="1" applyBorder="1" applyAlignment="1" applyProtection="1">
      <alignment horizontal="center" vertical="center" wrapText="1"/>
      <protection hidden="1"/>
    </xf>
    <xf numFmtId="0" fontId="39" fillId="43" borderId="14" xfId="53" applyFont="1" applyFill="1" applyBorder="1" applyAlignment="1" applyProtection="1">
      <alignment horizontal="center" vertical="center" wrapText="1"/>
      <protection hidden="1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41" borderId="43" xfId="0" applyNumberFormat="1" applyFont="1" applyFill="1" applyBorder="1" applyAlignment="1" applyProtection="1">
      <alignment horizontal="center" vertical="center" wrapText="1"/>
      <protection locked="0"/>
    </xf>
    <xf numFmtId="2" fontId="10" fillId="41" borderId="44" xfId="0" applyNumberFormat="1" applyFont="1" applyFill="1" applyBorder="1" applyAlignment="1" applyProtection="1">
      <alignment horizontal="center" vertical="center" wrapText="1"/>
      <protection locked="0"/>
    </xf>
    <xf numFmtId="2" fontId="10" fillId="41" borderId="45" xfId="0" applyNumberFormat="1" applyFont="1" applyFill="1" applyBorder="1" applyAlignment="1" applyProtection="1">
      <alignment horizontal="center" vertical="center" wrapText="1"/>
      <protection locked="0"/>
    </xf>
    <xf numFmtId="0" fontId="26" fillId="44" borderId="12" xfId="53" applyFont="1" applyFill="1" applyBorder="1" applyAlignment="1" applyProtection="1">
      <alignment horizontal="center" vertical="center" wrapText="1"/>
      <protection locked="0"/>
    </xf>
    <xf numFmtId="0" fontId="26" fillId="44" borderId="19" xfId="53" applyFont="1" applyFill="1" applyBorder="1" applyAlignment="1" applyProtection="1">
      <alignment horizontal="center" vertical="center" wrapText="1"/>
      <protection locked="0"/>
    </xf>
    <xf numFmtId="0" fontId="26" fillId="44" borderId="18" xfId="53" applyFont="1" applyFill="1" applyBorder="1" applyAlignment="1" applyProtection="1">
      <alignment horizontal="center" vertical="center" wrapText="1"/>
      <protection locked="0"/>
    </xf>
    <xf numFmtId="1" fontId="9" fillId="39" borderId="14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18" fillId="0" borderId="0" xfId="53" applyFont="1" applyFill="1" applyAlignment="1" applyProtection="1">
      <alignment vertical="center" wrapText="1"/>
      <protection locked="0"/>
    </xf>
    <xf numFmtId="2" fontId="10" fillId="39" borderId="33" xfId="53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53" applyFont="1" applyBorder="1" applyAlignment="1" applyProtection="1">
      <alignment horizontal="center" vertical="center" wrapText="1"/>
      <protection/>
    </xf>
    <xf numFmtId="0" fontId="24" fillId="0" borderId="20" xfId="53" applyFont="1" applyBorder="1" applyAlignment="1" applyProtection="1">
      <alignment horizontal="center" vertical="center" wrapText="1"/>
      <protection/>
    </xf>
    <xf numFmtId="0" fontId="12" fillId="0" borderId="11" xfId="53" applyFont="1" applyBorder="1" applyAlignment="1" applyProtection="1">
      <alignment horizontal="center" vertical="center" wrapText="1"/>
      <protection locked="0"/>
    </xf>
    <xf numFmtId="0" fontId="12" fillId="0" borderId="20" xfId="53" applyFont="1" applyBorder="1" applyAlignment="1" applyProtection="1">
      <alignment horizontal="center" vertical="center" wrapText="1"/>
      <protection locked="0"/>
    </xf>
    <xf numFmtId="0" fontId="9" fillId="0" borderId="12" xfId="53" applyFont="1" applyBorder="1" applyAlignment="1" applyProtection="1">
      <alignment horizontal="center" vertical="center" wrapText="1"/>
      <protection locked="0"/>
    </xf>
    <xf numFmtId="0" fontId="9" fillId="0" borderId="18" xfId="53" applyFont="1" applyBorder="1" applyAlignment="1" applyProtection="1">
      <alignment horizontal="center" vertical="center" wrapText="1"/>
      <protection locked="0"/>
    </xf>
    <xf numFmtId="0" fontId="9" fillId="0" borderId="11" xfId="53" applyFont="1" applyBorder="1" applyAlignment="1" applyProtection="1">
      <alignment horizontal="center" vertical="center" wrapText="1"/>
      <protection locked="0"/>
    </xf>
    <xf numFmtId="0" fontId="9" fillId="0" borderId="20" xfId="53" applyFont="1" applyBorder="1" applyAlignment="1" applyProtection="1">
      <alignment horizontal="center" vertical="center" wrapText="1"/>
      <protection locked="0"/>
    </xf>
    <xf numFmtId="0" fontId="29" fillId="0" borderId="13" xfId="54" applyFont="1" applyBorder="1" applyAlignment="1" applyProtection="1">
      <alignment horizontal="center" vertical="center" wrapText="1"/>
      <protection hidden="1"/>
    </xf>
    <xf numFmtId="0" fontId="29" fillId="0" borderId="46" xfId="54" applyFont="1" applyBorder="1" applyAlignment="1" applyProtection="1">
      <alignment horizontal="center" vertical="center" wrapText="1"/>
      <protection hidden="1"/>
    </xf>
    <xf numFmtId="0" fontId="10" fillId="0" borderId="12" xfId="53" applyFont="1" applyFill="1" applyBorder="1" applyAlignment="1" applyProtection="1">
      <alignment horizontal="center" vertical="center" wrapText="1"/>
      <protection locked="0"/>
    </xf>
    <xf numFmtId="0" fontId="10" fillId="0" borderId="46" xfId="53" applyFont="1" applyFill="1" applyBorder="1" applyAlignment="1" applyProtection="1">
      <alignment horizontal="center" vertical="center" wrapText="1"/>
      <protection locked="0"/>
    </xf>
    <xf numFmtId="0" fontId="13" fillId="37" borderId="11" xfId="53" applyFont="1" applyFill="1" applyBorder="1" applyAlignment="1" applyProtection="1">
      <alignment horizontal="center" vertical="center" wrapText="1"/>
      <protection locked="0"/>
    </xf>
    <xf numFmtId="0" fontId="13" fillId="37" borderId="20" xfId="53" applyFont="1" applyFill="1" applyBorder="1" applyAlignment="1" applyProtection="1">
      <alignment horizontal="center" vertical="center" wrapText="1"/>
      <protection locked="0"/>
    </xf>
    <xf numFmtId="0" fontId="24" fillId="0" borderId="11" xfId="53" applyFont="1" applyBorder="1" applyAlignment="1" applyProtection="1">
      <alignment horizontal="center" vertical="center" wrapText="1"/>
      <protection locked="0"/>
    </xf>
    <xf numFmtId="0" fontId="24" fillId="0" borderId="20" xfId="53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себестоимости VIEW" xfId="53"/>
    <cellStyle name="Обычный_Шапка для расчета себестоимост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28575</xdr:rowOff>
    </xdr:from>
    <xdr:to>
      <xdr:col>2</xdr:col>
      <xdr:colOff>581025</xdr:colOff>
      <xdr:row>3</xdr:row>
      <xdr:rowOff>104775</xdr:rowOff>
    </xdr:to>
    <xdr:sp macro="[0]!ertert">
      <xdr:nvSpPr>
        <xdr:cNvPr id="1" name="Стрелка вправо 2"/>
        <xdr:cNvSpPr>
          <a:spLocks/>
        </xdr:cNvSpPr>
      </xdr:nvSpPr>
      <xdr:spPr>
        <a:xfrm>
          <a:off x="3438525" y="209550"/>
          <a:ext cx="314325" cy="466725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0;&#1056;&#1061;&#1048;&#1042;%20(&#1076;&#1083;&#1103;%20&#1088;&#1072;&#1079;&#1073;&#1086;&#1088;&#1072;)\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тли"/>
      <sheetName val="Профили"/>
      <sheetName val="Аксессуары"/>
      <sheetName val="Лист1"/>
      <sheetName val="Коробки"/>
      <sheetName val="Шпингалеты"/>
      <sheetName val="Цилиндры"/>
      <sheetName val="Ручки"/>
      <sheetName val="Замки"/>
      <sheetName val="Стекло"/>
      <sheetName val="Доводчики"/>
      <sheetName val="Курс"/>
    </sheetNames>
    <sheetDataSet>
      <sheetData sheetId="3">
        <row r="2">
          <cell r="C2">
            <v>230.15</v>
          </cell>
        </row>
        <row r="3">
          <cell r="D3">
            <v>771.16</v>
          </cell>
        </row>
        <row r="4">
          <cell r="D4">
            <v>865.41</v>
          </cell>
          <cell r="E4">
            <v>865.41</v>
          </cell>
        </row>
        <row r="5">
          <cell r="D5">
            <v>681.15</v>
          </cell>
          <cell r="E5">
            <v>681.15</v>
          </cell>
        </row>
        <row r="6">
          <cell r="D6">
            <v>300.45</v>
          </cell>
          <cell r="E6">
            <v>300.45</v>
          </cell>
        </row>
        <row r="10">
          <cell r="D10">
            <v>74.75</v>
          </cell>
          <cell r="E10">
            <v>74.75</v>
          </cell>
        </row>
        <row r="11">
          <cell r="D11">
            <v>105.2</v>
          </cell>
        </row>
        <row r="12">
          <cell r="D12">
            <v>118.48</v>
          </cell>
          <cell r="E12">
            <v>118.48</v>
          </cell>
        </row>
        <row r="13">
          <cell r="D13">
            <v>145.55</v>
          </cell>
          <cell r="E13">
            <v>145.55</v>
          </cell>
        </row>
        <row r="14">
          <cell r="D14">
            <v>70.39</v>
          </cell>
        </row>
        <row r="16">
          <cell r="C16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6" tint="-0.4999699890613556"/>
  </sheetPr>
  <dimension ref="A1:U390"/>
  <sheetViews>
    <sheetView tabSelected="1" zoomScale="90" zoomScaleNormal="90" zoomScalePageLayoutView="0" workbookViewId="0" topLeftCell="A1">
      <selection activeCell="G16" sqref="G16"/>
    </sheetView>
  </sheetViews>
  <sheetFormatPr defaultColWidth="9.00390625" defaultRowHeight="12.75"/>
  <cols>
    <col min="1" max="1" width="9.125" style="5" customWidth="1"/>
    <col min="2" max="15" width="9.125" style="161" customWidth="1"/>
    <col min="16" max="19" width="6.25390625" style="5" customWidth="1"/>
    <col min="20" max="20" width="6.125" style="5" customWidth="1"/>
    <col min="21" max="21" width="14.125" style="5" customWidth="1"/>
    <col min="22" max="16384" width="9.125" style="5" customWidth="1"/>
  </cols>
  <sheetData>
    <row r="1" spans="1:21" ht="12.75">
      <c r="A1" s="2">
        <v>1</v>
      </c>
      <c r="B1" s="3">
        <v>1023</v>
      </c>
      <c r="C1" s="3">
        <v>1023</v>
      </c>
      <c r="D1" s="3">
        <v>1023</v>
      </c>
      <c r="E1" s="3">
        <v>1023</v>
      </c>
      <c r="F1" s="3">
        <v>1023</v>
      </c>
      <c r="G1" s="3">
        <v>900</v>
      </c>
      <c r="H1" s="3">
        <v>600</v>
      </c>
      <c r="I1" s="3">
        <v>891</v>
      </c>
      <c r="J1" s="3">
        <v>891</v>
      </c>
      <c r="K1" s="3">
        <v>891</v>
      </c>
      <c r="L1" s="3" t="s">
        <v>59</v>
      </c>
      <c r="M1" s="3"/>
      <c r="N1" s="3"/>
      <c r="O1" s="3"/>
      <c r="P1" s="225"/>
      <c r="Q1" s="225"/>
      <c r="R1" s="225"/>
      <c r="S1" s="225"/>
      <c r="T1" s="225"/>
      <c r="U1" s="226"/>
    </row>
    <row r="2" spans="1:21" ht="12.75">
      <c r="A2" s="4">
        <v>580</v>
      </c>
      <c r="B2" s="1" t="s">
        <v>62</v>
      </c>
      <c r="C2" s="1" t="s">
        <v>62</v>
      </c>
      <c r="D2" s="1" t="s">
        <v>62</v>
      </c>
      <c r="E2" s="1" t="s">
        <v>62</v>
      </c>
      <c r="F2" s="1" t="s">
        <v>62</v>
      </c>
      <c r="G2" s="1" t="s">
        <v>65</v>
      </c>
      <c r="H2" s="1" t="s">
        <v>62</v>
      </c>
      <c r="I2" s="1" t="s">
        <v>62</v>
      </c>
      <c r="J2" s="1" t="s">
        <v>62</v>
      </c>
      <c r="K2" s="1" t="s">
        <v>62</v>
      </c>
      <c r="L2" s="1"/>
      <c r="M2" s="1"/>
      <c r="N2" s="1"/>
      <c r="O2" s="1"/>
      <c r="P2" s="225"/>
      <c r="Q2" s="225"/>
      <c r="R2" s="225"/>
      <c r="S2" s="225"/>
      <c r="T2" s="225"/>
      <c r="U2" s="226"/>
    </row>
    <row r="3" spans="1:21" ht="12.75">
      <c r="A3" s="4">
        <v>580</v>
      </c>
      <c r="B3" s="1" t="s">
        <v>62</v>
      </c>
      <c r="C3" s="1" t="s">
        <v>62</v>
      </c>
      <c r="D3" s="1" t="s">
        <v>62</v>
      </c>
      <c r="E3" s="1" t="s">
        <v>62</v>
      </c>
      <c r="F3" s="1" t="s">
        <v>62</v>
      </c>
      <c r="G3" s="1" t="s">
        <v>65</v>
      </c>
      <c r="H3" s="1" t="s">
        <v>62</v>
      </c>
      <c r="I3" s="1" t="s">
        <v>62</v>
      </c>
      <c r="J3" s="1" t="s">
        <v>62</v>
      </c>
      <c r="K3" s="1" t="s">
        <v>62</v>
      </c>
      <c r="L3" s="1"/>
      <c r="M3" s="1"/>
      <c r="N3" s="1"/>
      <c r="O3" s="1"/>
      <c r="P3" s="225"/>
      <c r="Q3" s="225"/>
      <c r="R3" s="225"/>
      <c r="S3" s="225"/>
      <c r="T3" s="225"/>
      <c r="U3" s="226"/>
    </row>
    <row r="4" spans="1:21" ht="12.75">
      <c r="A4" s="4">
        <v>580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65</v>
      </c>
      <c r="H4" s="1" t="s">
        <v>62</v>
      </c>
      <c r="I4" s="1" t="s">
        <v>62</v>
      </c>
      <c r="J4" s="1" t="s">
        <v>62</v>
      </c>
      <c r="K4" s="1" t="s">
        <v>62</v>
      </c>
      <c r="L4" s="1"/>
      <c r="M4" s="1"/>
      <c r="N4" s="1"/>
      <c r="O4" s="1"/>
      <c r="P4" s="225"/>
      <c r="Q4" s="225"/>
      <c r="R4" s="225"/>
      <c r="S4" s="225"/>
      <c r="T4" s="225"/>
      <c r="U4" s="226"/>
    </row>
    <row r="5" spans="1:21" ht="12.75">
      <c r="A5" s="4">
        <v>580</v>
      </c>
      <c r="B5" s="1" t="s">
        <v>62</v>
      </c>
      <c r="C5" s="1" t="s">
        <v>62</v>
      </c>
      <c r="D5" s="1" t="s">
        <v>62</v>
      </c>
      <c r="E5" s="1" t="s">
        <v>62</v>
      </c>
      <c r="F5" s="1" t="s">
        <v>62</v>
      </c>
      <c r="G5" s="1" t="s">
        <v>65</v>
      </c>
      <c r="H5" s="1" t="s">
        <v>62</v>
      </c>
      <c r="I5" s="1" t="s">
        <v>62</v>
      </c>
      <c r="J5" s="1" t="s">
        <v>62</v>
      </c>
      <c r="K5" s="1" t="s">
        <v>62</v>
      </c>
      <c r="L5" s="1"/>
      <c r="M5" s="1"/>
      <c r="N5" s="1"/>
      <c r="O5" s="1"/>
      <c r="P5" s="225"/>
      <c r="Q5" s="225"/>
      <c r="R5" s="225"/>
      <c r="S5" s="225"/>
      <c r="T5" s="225"/>
      <c r="U5" s="226"/>
    </row>
    <row r="6" spans="1:21" ht="12.75">
      <c r="A6" s="4">
        <v>580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1" t="s">
        <v>65</v>
      </c>
      <c r="H6" s="1" t="s">
        <v>62</v>
      </c>
      <c r="I6" s="1" t="s">
        <v>62</v>
      </c>
      <c r="J6" s="1" t="s">
        <v>62</v>
      </c>
      <c r="K6" s="1" t="s">
        <v>62</v>
      </c>
      <c r="L6" s="1"/>
      <c r="M6" s="1"/>
      <c r="N6" s="1"/>
      <c r="O6" s="1"/>
      <c r="P6" s="225"/>
      <c r="Q6" s="225"/>
      <c r="R6" s="225"/>
      <c r="S6" s="225"/>
      <c r="T6" s="225"/>
      <c r="U6" s="226"/>
    </row>
    <row r="7" spans="1:21" ht="12.75">
      <c r="A7" s="4" t="s">
        <v>59</v>
      </c>
      <c r="B7" s="1" t="s">
        <v>59</v>
      </c>
      <c r="C7" s="1"/>
      <c r="D7" s="1"/>
      <c r="E7" s="1"/>
      <c r="F7" s="1" t="s">
        <v>64</v>
      </c>
      <c r="G7" s="1" t="s">
        <v>64</v>
      </c>
      <c r="H7" s="1"/>
      <c r="I7" s="1"/>
      <c r="J7" s="1"/>
      <c r="K7" s="1"/>
      <c r="L7" s="1" t="s">
        <v>59</v>
      </c>
      <c r="M7" s="1"/>
      <c r="N7" s="1"/>
      <c r="O7" s="1"/>
      <c r="P7" s="225"/>
      <c r="Q7" s="225"/>
      <c r="R7" s="225"/>
      <c r="S7" s="225"/>
      <c r="T7" s="225"/>
      <c r="U7" s="226"/>
    </row>
    <row r="8" spans="1:21" ht="12.7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25"/>
      <c r="Q8" s="225"/>
      <c r="R8" s="225"/>
      <c r="S8" s="225"/>
      <c r="T8" s="225"/>
      <c r="U8" s="226"/>
    </row>
    <row r="9" spans="1:21" ht="12.7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25"/>
      <c r="Q9" s="225"/>
      <c r="R9" s="225"/>
      <c r="S9" s="225"/>
      <c r="T9" s="225"/>
      <c r="U9" s="226"/>
    </row>
    <row r="10" spans="1:21" ht="12" customHeight="1">
      <c r="A10" s="2" t="s">
        <v>66</v>
      </c>
      <c r="B10" s="3">
        <v>834</v>
      </c>
      <c r="C10" s="3">
        <v>834</v>
      </c>
      <c r="D10" s="3">
        <v>834</v>
      </c>
      <c r="E10" s="3">
        <v>834</v>
      </c>
      <c r="F10" s="3">
        <v>834</v>
      </c>
      <c r="G10" s="3">
        <v>834</v>
      </c>
      <c r="H10" s="3">
        <v>834</v>
      </c>
      <c r="I10" s="3">
        <v>834</v>
      </c>
      <c r="J10" s="3">
        <v>600</v>
      </c>
      <c r="K10" s="3">
        <v>900</v>
      </c>
      <c r="L10" s="3">
        <v>915</v>
      </c>
      <c r="M10" s="3">
        <v>915</v>
      </c>
      <c r="N10" s="3" t="s">
        <v>59</v>
      </c>
      <c r="O10" s="3"/>
      <c r="P10" s="225"/>
      <c r="Q10" s="225"/>
      <c r="R10" s="225"/>
      <c r="S10" s="225"/>
      <c r="T10" s="225"/>
      <c r="U10" s="225"/>
    </row>
    <row r="11" spans="1:21" ht="12.75">
      <c r="A11" s="4">
        <v>580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1" t="s">
        <v>62</v>
      </c>
      <c r="H11" s="1" t="s">
        <v>62</v>
      </c>
      <c r="I11" s="1" t="s">
        <v>62</v>
      </c>
      <c r="J11" s="1" t="s">
        <v>62</v>
      </c>
      <c r="K11" s="1" t="s">
        <v>65</v>
      </c>
      <c r="L11" s="1" t="s">
        <v>62</v>
      </c>
      <c r="M11" s="1" t="s">
        <v>62</v>
      </c>
      <c r="N11" s="1"/>
      <c r="O11" s="1"/>
      <c r="P11" s="225"/>
      <c r="Q11" s="225"/>
      <c r="R11" s="225"/>
      <c r="S11" s="225"/>
      <c r="T11" s="225"/>
      <c r="U11" s="225"/>
    </row>
    <row r="12" spans="1:21" ht="12.75">
      <c r="A12" s="4">
        <v>580</v>
      </c>
      <c r="B12" s="1" t="s">
        <v>67</v>
      </c>
      <c r="C12" s="1" t="s">
        <v>62</v>
      </c>
      <c r="D12" s="1" t="s">
        <v>62</v>
      </c>
      <c r="E12" s="1" t="s">
        <v>62</v>
      </c>
      <c r="F12" s="1" t="s">
        <v>62</v>
      </c>
      <c r="G12" s="1" t="s">
        <v>62</v>
      </c>
      <c r="H12" s="1" t="s">
        <v>62</v>
      </c>
      <c r="I12" s="1" t="s">
        <v>62</v>
      </c>
      <c r="J12" s="1" t="s">
        <v>62</v>
      </c>
      <c r="K12" s="1" t="s">
        <v>65</v>
      </c>
      <c r="L12" s="1" t="s">
        <v>62</v>
      </c>
      <c r="M12" s="1" t="s">
        <v>62</v>
      </c>
      <c r="N12" s="1"/>
      <c r="O12" s="1"/>
      <c r="P12" s="225"/>
      <c r="Q12" s="225"/>
      <c r="R12" s="225"/>
      <c r="S12" s="225"/>
      <c r="T12" s="225"/>
      <c r="U12" s="225"/>
    </row>
    <row r="13" spans="1:21" ht="12.75">
      <c r="A13" s="4">
        <v>580</v>
      </c>
      <c r="B13" s="1" t="s">
        <v>67</v>
      </c>
      <c r="C13" s="1" t="s">
        <v>62</v>
      </c>
      <c r="D13" s="1" t="s">
        <v>62</v>
      </c>
      <c r="E13" s="1" t="s">
        <v>62</v>
      </c>
      <c r="F13" s="1" t="s">
        <v>62</v>
      </c>
      <c r="G13" s="1" t="s">
        <v>62</v>
      </c>
      <c r="H13" s="1" t="s">
        <v>62</v>
      </c>
      <c r="I13" s="1" t="s">
        <v>62</v>
      </c>
      <c r="J13" s="1" t="s">
        <v>62</v>
      </c>
      <c r="K13" s="1" t="s">
        <v>65</v>
      </c>
      <c r="L13" s="1" t="s">
        <v>62</v>
      </c>
      <c r="M13" s="1" t="s">
        <v>62</v>
      </c>
      <c r="N13" s="1"/>
      <c r="O13" s="1"/>
      <c r="P13" s="225"/>
      <c r="Q13" s="225"/>
      <c r="R13" s="225"/>
      <c r="S13" s="225"/>
      <c r="T13" s="225"/>
      <c r="U13" s="225"/>
    </row>
    <row r="14" spans="1:21" ht="12.75">
      <c r="A14" s="4">
        <v>580</v>
      </c>
      <c r="B14" s="1" t="s">
        <v>62</v>
      </c>
      <c r="C14" s="1" t="s">
        <v>62</v>
      </c>
      <c r="D14" s="1" t="s">
        <v>62</v>
      </c>
      <c r="E14" s="1" t="s">
        <v>62</v>
      </c>
      <c r="F14" s="1" t="s">
        <v>62</v>
      </c>
      <c r="G14" s="1" t="s">
        <v>62</v>
      </c>
      <c r="H14" s="1" t="s">
        <v>62</v>
      </c>
      <c r="I14" s="1" t="s">
        <v>62</v>
      </c>
      <c r="J14" s="1" t="s">
        <v>62</v>
      </c>
      <c r="K14" s="1" t="s">
        <v>65</v>
      </c>
      <c r="L14" s="1" t="s">
        <v>62</v>
      </c>
      <c r="M14" s="1" t="s">
        <v>62</v>
      </c>
      <c r="N14" s="1"/>
      <c r="O14" s="1"/>
      <c r="P14" s="225"/>
      <c r="Q14" s="225"/>
      <c r="R14" s="225"/>
      <c r="S14" s="225"/>
      <c r="T14" s="225"/>
      <c r="U14" s="225"/>
    </row>
    <row r="15" spans="1:21" ht="12.75">
      <c r="A15" s="4">
        <v>580</v>
      </c>
      <c r="B15" s="1" t="s">
        <v>62</v>
      </c>
      <c r="C15" s="1" t="s">
        <v>62</v>
      </c>
      <c r="D15" s="1" t="s">
        <v>62</v>
      </c>
      <c r="E15" s="1" t="s">
        <v>62</v>
      </c>
      <c r="F15" s="1" t="s">
        <v>62</v>
      </c>
      <c r="G15" s="1" t="s">
        <v>62</v>
      </c>
      <c r="H15" s="1" t="s">
        <v>62</v>
      </c>
      <c r="I15" s="1" t="s">
        <v>62</v>
      </c>
      <c r="J15" s="1" t="s">
        <v>62</v>
      </c>
      <c r="K15" s="1" t="s">
        <v>65</v>
      </c>
      <c r="L15" s="1" t="s">
        <v>62</v>
      </c>
      <c r="M15" s="1" t="s">
        <v>62</v>
      </c>
      <c r="N15" s="1"/>
      <c r="O15" s="1"/>
      <c r="P15" s="225"/>
      <c r="Q15" s="225"/>
      <c r="R15" s="225"/>
      <c r="S15" s="225"/>
      <c r="T15" s="225"/>
      <c r="U15" s="225"/>
    </row>
    <row r="16" spans="1:21" ht="12.75">
      <c r="A16" s="4" t="s">
        <v>59</v>
      </c>
      <c r="B16" s="1" t="s">
        <v>59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 t="s">
        <v>59</v>
      </c>
      <c r="O16" s="1"/>
      <c r="P16" s="225"/>
      <c r="Q16" s="225"/>
      <c r="R16" s="225"/>
      <c r="S16" s="225"/>
      <c r="T16" s="225"/>
      <c r="U16" s="225"/>
    </row>
    <row r="17" spans="1:21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25"/>
      <c r="Q17" s="225"/>
      <c r="R17" s="225"/>
      <c r="S17" s="225"/>
      <c r="T17" s="225"/>
      <c r="U17" s="225"/>
    </row>
    <row r="18" spans="1:21" ht="12.7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25"/>
      <c r="Q18" s="225"/>
      <c r="R18" s="225"/>
      <c r="S18" s="225"/>
      <c r="T18" s="225"/>
      <c r="U18" s="225"/>
    </row>
    <row r="19" spans="1:21" ht="12.7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25"/>
      <c r="Q19" s="225"/>
      <c r="R19" s="225"/>
      <c r="S19" s="225"/>
      <c r="T19" s="225"/>
      <c r="U19" s="225"/>
    </row>
    <row r="20" spans="1:21" ht="12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25"/>
      <c r="Q20" s="225"/>
      <c r="R20" s="225"/>
      <c r="S20" s="225"/>
      <c r="T20" s="225"/>
      <c r="U20" s="225"/>
    </row>
    <row r="21" spans="1:21" ht="12.7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25"/>
      <c r="Q21" s="225"/>
      <c r="R21" s="225"/>
      <c r="S21" s="225"/>
      <c r="T21" s="225"/>
      <c r="U21" s="225"/>
    </row>
    <row r="22" spans="1:21" ht="12.7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25"/>
      <c r="Q22" s="225"/>
      <c r="R22" s="225"/>
      <c r="S22" s="225"/>
      <c r="T22" s="225"/>
      <c r="U22" s="225"/>
    </row>
    <row r="23" spans="1:21" ht="12.7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25"/>
      <c r="Q23" s="225"/>
      <c r="R23" s="225"/>
      <c r="S23" s="225"/>
      <c r="T23" s="225"/>
      <c r="U23" s="225"/>
    </row>
    <row r="24" spans="1:21" ht="12.7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25"/>
      <c r="Q24" s="225"/>
      <c r="R24" s="225"/>
      <c r="S24" s="225"/>
      <c r="T24" s="225"/>
      <c r="U24" s="225"/>
    </row>
    <row r="25" spans="1:21" ht="12.7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25"/>
      <c r="Q25" s="225"/>
      <c r="R25" s="225"/>
      <c r="S25" s="225"/>
      <c r="T25" s="225"/>
      <c r="U25" s="225"/>
    </row>
    <row r="26" spans="1:21" ht="12.7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25"/>
      <c r="Q26" s="225"/>
      <c r="R26" s="225"/>
      <c r="S26" s="225"/>
      <c r="T26" s="225"/>
      <c r="U26" s="225"/>
    </row>
    <row r="27" spans="1:21" ht="12.7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25"/>
      <c r="Q27" s="225"/>
      <c r="R27" s="225"/>
      <c r="S27" s="225"/>
      <c r="T27" s="225"/>
      <c r="U27" s="225"/>
    </row>
    <row r="28" spans="1:21" ht="12.7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25"/>
      <c r="Q28" s="225"/>
      <c r="R28" s="225"/>
      <c r="S28" s="225"/>
      <c r="T28" s="225"/>
      <c r="U28" s="225"/>
    </row>
    <row r="29" spans="1:21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25"/>
      <c r="Q29" s="225"/>
      <c r="R29" s="225"/>
      <c r="S29" s="225"/>
      <c r="T29" s="225"/>
      <c r="U29" s="225"/>
    </row>
    <row r="30" spans="1:21" ht="12.7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25"/>
      <c r="Q30" s="225"/>
      <c r="R30" s="225"/>
      <c r="S30" s="225"/>
      <c r="T30" s="225"/>
      <c r="U30" s="225"/>
    </row>
    <row r="31" spans="1:21" ht="12.7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25"/>
      <c r="Q31" s="225"/>
      <c r="R31" s="225"/>
      <c r="S31" s="225"/>
      <c r="T31" s="225"/>
      <c r="U31" s="225"/>
    </row>
    <row r="32" spans="1:21" ht="12.7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25"/>
      <c r="Q32" s="225"/>
      <c r="R32" s="225"/>
      <c r="S32" s="225"/>
      <c r="T32" s="225"/>
      <c r="U32" s="225"/>
    </row>
    <row r="33" spans="1:21" ht="12.7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25"/>
      <c r="Q33" s="225"/>
      <c r="R33" s="225"/>
      <c r="S33" s="225"/>
      <c r="T33" s="225"/>
      <c r="U33" s="225"/>
    </row>
    <row r="34" spans="1:21" ht="12.7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25"/>
      <c r="Q34" s="225"/>
      <c r="R34" s="225"/>
      <c r="S34" s="225"/>
      <c r="T34" s="225"/>
      <c r="U34" s="225"/>
    </row>
    <row r="35" spans="1:21" ht="12.7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25"/>
      <c r="Q35" s="225"/>
      <c r="R35" s="225"/>
      <c r="S35" s="225"/>
      <c r="T35" s="225"/>
      <c r="U35" s="225"/>
    </row>
    <row r="36" spans="1:21" ht="12.7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25"/>
      <c r="Q36" s="225"/>
      <c r="R36" s="225"/>
      <c r="S36" s="225"/>
      <c r="T36" s="225"/>
      <c r="U36" s="225"/>
    </row>
    <row r="37" spans="1:21" ht="12.7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25"/>
      <c r="Q37" s="225"/>
      <c r="R37" s="225"/>
      <c r="S37" s="225"/>
      <c r="T37" s="225"/>
      <c r="U37" s="225"/>
    </row>
    <row r="38" spans="1:21" ht="12.7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25"/>
      <c r="Q38" s="225"/>
      <c r="R38" s="225"/>
      <c r="S38" s="225"/>
      <c r="T38" s="225"/>
      <c r="U38" s="225"/>
    </row>
    <row r="39" spans="1:21" ht="12.7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25"/>
      <c r="Q39" s="225"/>
      <c r="R39" s="225"/>
      <c r="S39" s="225"/>
      <c r="T39" s="225"/>
      <c r="U39" s="225"/>
    </row>
    <row r="40" spans="1:21" ht="12.7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25"/>
      <c r="Q40" s="225"/>
      <c r="R40" s="225"/>
      <c r="S40" s="225"/>
      <c r="T40" s="225"/>
      <c r="U40" s="225"/>
    </row>
    <row r="41" spans="1:21" ht="12.7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25"/>
      <c r="Q41" s="225"/>
      <c r="R41" s="225"/>
      <c r="S41" s="225"/>
      <c r="T41" s="225"/>
      <c r="U41" s="225"/>
    </row>
    <row r="42" spans="1:21" ht="12.7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25"/>
      <c r="Q42" s="225"/>
      <c r="R42" s="225"/>
      <c r="S42" s="225"/>
      <c r="T42" s="225"/>
      <c r="U42" s="225"/>
    </row>
    <row r="43" spans="1:21" ht="12.7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25"/>
      <c r="Q43" s="225"/>
      <c r="R43" s="225"/>
      <c r="S43" s="225"/>
      <c r="T43" s="225"/>
      <c r="U43" s="225"/>
    </row>
    <row r="44" spans="1:21" ht="12.7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25"/>
      <c r="Q44" s="225"/>
      <c r="R44" s="225"/>
      <c r="S44" s="225"/>
      <c r="T44" s="225"/>
      <c r="U44" s="225"/>
    </row>
    <row r="45" spans="1:21" ht="12.7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25"/>
      <c r="Q45" s="225"/>
      <c r="R45" s="225"/>
      <c r="S45" s="225"/>
      <c r="T45" s="225"/>
      <c r="U45" s="225"/>
    </row>
    <row r="46" spans="1:21" ht="12.7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25"/>
      <c r="Q46" s="225"/>
      <c r="R46" s="225"/>
      <c r="S46" s="225"/>
      <c r="T46" s="225"/>
      <c r="U46" s="225"/>
    </row>
    <row r="47" spans="1:21" ht="12.7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25"/>
      <c r="Q47" s="225"/>
      <c r="R47" s="225"/>
      <c r="S47" s="225"/>
      <c r="T47" s="225"/>
      <c r="U47" s="225"/>
    </row>
    <row r="48" spans="1:21" ht="12.7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25"/>
      <c r="Q48" s="225"/>
      <c r="R48" s="225"/>
      <c r="S48" s="225"/>
      <c r="T48" s="225"/>
      <c r="U48" s="225"/>
    </row>
    <row r="49" spans="1:21" ht="12.7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25"/>
      <c r="Q49" s="225"/>
      <c r="R49" s="225"/>
      <c r="S49" s="225"/>
      <c r="T49" s="225"/>
      <c r="U49" s="225"/>
    </row>
    <row r="50" spans="1:21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25"/>
      <c r="Q50" s="225"/>
      <c r="R50" s="225"/>
      <c r="S50" s="225"/>
      <c r="T50" s="225"/>
      <c r="U50" s="225"/>
    </row>
    <row r="51" spans="1:21" ht="12.7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25"/>
      <c r="Q51" s="225"/>
      <c r="R51" s="225"/>
      <c r="S51" s="225"/>
      <c r="T51" s="225"/>
      <c r="U51" s="225"/>
    </row>
    <row r="52" spans="1:21" ht="12.7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25"/>
      <c r="Q52" s="225"/>
      <c r="R52" s="225"/>
      <c r="S52" s="225"/>
      <c r="T52" s="225"/>
      <c r="U52" s="225"/>
    </row>
    <row r="53" spans="1:21" ht="12.7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25"/>
      <c r="Q53" s="225"/>
      <c r="R53" s="225"/>
      <c r="S53" s="225"/>
      <c r="T53" s="225"/>
      <c r="U53" s="225"/>
    </row>
    <row r="54" spans="1:21" ht="12.7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25"/>
      <c r="Q54" s="225"/>
      <c r="R54" s="225"/>
      <c r="S54" s="225"/>
      <c r="T54" s="225"/>
      <c r="U54" s="225"/>
    </row>
    <row r="55" spans="1:21" ht="12.7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25"/>
      <c r="Q55" s="225"/>
      <c r="R55" s="225"/>
      <c r="S55" s="225"/>
      <c r="T55" s="225"/>
      <c r="U55" s="225"/>
    </row>
    <row r="56" spans="1:21" ht="12.7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25"/>
      <c r="Q56" s="225"/>
      <c r="R56" s="225"/>
      <c r="S56" s="225"/>
      <c r="T56" s="225"/>
      <c r="U56" s="225"/>
    </row>
    <row r="57" spans="1:21" ht="12.7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25"/>
      <c r="Q57" s="225"/>
      <c r="R57" s="225"/>
      <c r="S57" s="225"/>
      <c r="T57" s="225"/>
      <c r="U57" s="225"/>
    </row>
    <row r="58" spans="1:21" ht="12.7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25"/>
      <c r="Q58" s="225"/>
      <c r="R58" s="225"/>
      <c r="S58" s="225"/>
      <c r="T58" s="225"/>
      <c r="U58" s="225"/>
    </row>
    <row r="59" spans="1:21" ht="12.7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25"/>
      <c r="Q59" s="225"/>
      <c r="R59" s="225"/>
      <c r="S59" s="225"/>
      <c r="T59" s="225"/>
      <c r="U59" s="225"/>
    </row>
    <row r="60" spans="1:21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25"/>
      <c r="Q60" s="225"/>
      <c r="R60" s="225"/>
      <c r="S60" s="225"/>
      <c r="T60" s="225"/>
      <c r="U60" s="225"/>
    </row>
    <row r="61" spans="1:21" ht="12.7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25"/>
      <c r="Q61" s="225"/>
      <c r="R61" s="225"/>
      <c r="S61" s="225"/>
      <c r="T61" s="225"/>
      <c r="U61" s="225"/>
    </row>
    <row r="62" spans="1:21" ht="12.7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25"/>
      <c r="Q62" s="225"/>
      <c r="R62" s="225"/>
      <c r="S62" s="225"/>
      <c r="T62" s="225"/>
      <c r="U62" s="225"/>
    </row>
    <row r="63" spans="1:21" ht="12.7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25"/>
      <c r="Q63" s="225"/>
      <c r="R63" s="225"/>
      <c r="S63" s="225"/>
      <c r="T63" s="225"/>
      <c r="U63" s="225"/>
    </row>
    <row r="64" spans="1:21" ht="12.7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25"/>
      <c r="Q64" s="225"/>
      <c r="R64" s="225"/>
      <c r="S64" s="225"/>
      <c r="T64" s="225"/>
      <c r="U64" s="225"/>
    </row>
    <row r="65" spans="1:21" ht="12.7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25"/>
      <c r="Q65" s="225"/>
      <c r="R65" s="225"/>
      <c r="S65" s="225"/>
      <c r="T65" s="225"/>
      <c r="U65" s="225"/>
    </row>
    <row r="66" spans="1:21" ht="12.7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25"/>
      <c r="Q66" s="225"/>
      <c r="R66" s="225"/>
      <c r="S66" s="225"/>
      <c r="T66" s="225"/>
      <c r="U66" s="225"/>
    </row>
    <row r="67" spans="1:21" ht="12.7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25"/>
      <c r="Q67" s="225"/>
      <c r="R67" s="225"/>
      <c r="S67" s="225"/>
      <c r="T67" s="225"/>
      <c r="U67" s="225"/>
    </row>
    <row r="68" spans="1:21" ht="12.7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25"/>
      <c r="Q68" s="225"/>
      <c r="R68" s="225"/>
      <c r="S68" s="225"/>
      <c r="T68" s="225"/>
      <c r="U68" s="225"/>
    </row>
    <row r="69" spans="1:21" ht="12.7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25"/>
      <c r="Q69" s="225"/>
      <c r="R69" s="225"/>
      <c r="S69" s="225"/>
      <c r="T69" s="225"/>
      <c r="U69" s="225"/>
    </row>
    <row r="70" spans="1:21" ht="12.7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25"/>
      <c r="Q70" s="225"/>
      <c r="R70" s="225"/>
      <c r="S70" s="225"/>
      <c r="T70" s="225"/>
      <c r="U70" s="225"/>
    </row>
    <row r="71" spans="1:21" ht="12.7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25"/>
      <c r="Q71" s="225"/>
      <c r="R71" s="225"/>
      <c r="S71" s="225"/>
      <c r="T71" s="225"/>
      <c r="U71" s="225"/>
    </row>
    <row r="72" spans="1:21" ht="12.7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25"/>
      <c r="Q72" s="225"/>
      <c r="R72" s="225"/>
      <c r="S72" s="225"/>
      <c r="T72" s="225"/>
      <c r="U72" s="225"/>
    </row>
    <row r="73" spans="1:21" ht="12.7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25"/>
      <c r="Q73" s="225"/>
      <c r="R73" s="225"/>
      <c r="S73" s="225"/>
      <c r="T73" s="225"/>
      <c r="U73" s="225"/>
    </row>
    <row r="74" spans="1:21" ht="12.7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25"/>
      <c r="Q74" s="225"/>
      <c r="R74" s="225"/>
      <c r="S74" s="225"/>
      <c r="T74" s="225"/>
      <c r="U74" s="225"/>
    </row>
    <row r="75" spans="1:21" ht="12.7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25"/>
      <c r="Q75" s="225"/>
      <c r="R75" s="225"/>
      <c r="S75" s="225"/>
      <c r="T75" s="225"/>
      <c r="U75" s="225"/>
    </row>
    <row r="76" spans="1:21" ht="12.7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25"/>
      <c r="Q76" s="225"/>
      <c r="R76" s="225"/>
      <c r="S76" s="225"/>
      <c r="T76" s="225"/>
      <c r="U76" s="225"/>
    </row>
    <row r="77" spans="1:21" ht="12.7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25"/>
      <c r="Q77" s="225"/>
      <c r="R77" s="225"/>
      <c r="S77" s="225"/>
      <c r="T77" s="225"/>
      <c r="U77" s="225"/>
    </row>
    <row r="78" spans="1:21" ht="12.7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25"/>
      <c r="Q78" s="225"/>
      <c r="R78" s="225"/>
      <c r="S78" s="225"/>
      <c r="T78" s="225"/>
      <c r="U78" s="225"/>
    </row>
    <row r="79" spans="1:21" ht="12.7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25"/>
      <c r="Q79" s="225"/>
      <c r="R79" s="225"/>
      <c r="S79" s="225"/>
      <c r="T79" s="225"/>
      <c r="U79" s="225"/>
    </row>
    <row r="80" spans="1:21" ht="12.7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225"/>
      <c r="Q80" s="225"/>
      <c r="R80" s="225"/>
      <c r="S80" s="225"/>
      <c r="T80" s="225"/>
      <c r="U80" s="225"/>
    </row>
    <row r="81" spans="1:21" ht="12.7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25"/>
      <c r="Q81" s="225"/>
      <c r="R81" s="225"/>
      <c r="S81" s="225"/>
      <c r="T81" s="225"/>
      <c r="U81" s="225"/>
    </row>
    <row r="82" spans="1:21" ht="12.7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25"/>
      <c r="Q82" s="225"/>
      <c r="R82" s="225"/>
      <c r="S82" s="225"/>
      <c r="T82" s="225"/>
      <c r="U82" s="225"/>
    </row>
    <row r="83" spans="1:21" ht="12.7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25"/>
      <c r="Q83" s="225"/>
      <c r="R83" s="225"/>
      <c r="S83" s="225"/>
      <c r="T83" s="225"/>
      <c r="U83" s="225"/>
    </row>
    <row r="84" spans="1:21" ht="12.7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25"/>
      <c r="Q84" s="225"/>
      <c r="R84" s="225"/>
      <c r="S84" s="225"/>
      <c r="T84" s="225"/>
      <c r="U84" s="225"/>
    </row>
    <row r="85" spans="1:21" ht="12.7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25"/>
      <c r="Q85" s="225"/>
      <c r="R85" s="225"/>
      <c r="S85" s="225"/>
      <c r="T85" s="225"/>
      <c r="U85" s="225"/>
    </row>
    <row r="86" spans="1:21" ht="12.7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25"/>
      <c r="Q86" s="225"/>
      <c r="R86" s="225"/>
      <c r="S86" s="225"/>
      <c r="T86" s="225"/>
      <c r="U86" s="225"/>
    </row>
    <row r="87" spans="1:21" ht="12.7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25"/>
      <c r="Q87" s="225"/>
      <c r="R87" s="225"/>
      <c r="S87" s="225"/>
      <c r="T87" s="225"/>
      <c r="U87" s="225"/>
    </row>
    <row r="88" spans="1:21" ht="12.7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25"/>
      <c r="Q88" s="225"/>
      <c r="R88" s="225"/>
      <c r="S88" s="225"/>
      <c r="T88" s="225"/>
      <c r="U88" s="225"/>
    </row>
    <row r="89" spans="1:21" ht="12.7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25"/>
      <c r="Q89" s="225"/>
      <c r="R89" s="225"/>
      <c r="S89" s="225"/>
      <c r="T89" s="225"/>
      <c r="U89" s="225"/>
    </row>
    <row r="90" spans="1:21" ht="12.75">
      <c r="A90" s="2"/>
      <c r="B90" s="3"/>
      <c r="C90" s="3"/>
      <c r="D90" s="3"/>
      <c r="E90" s="3"/>
      <c r="F90" s="3"/>
      <c r="G90" s="3"/>
      <c r="H90" s="2"/>
      <c r="I90" s="2"/>
      <c r="J90" s="2"/>
      <c r="K90" s="2"/>
      <c r="L90" s="2"/>
      <c r="M90" s="2"/>
      <c r="N90" s="2"/>
      <c r="O90" s="2"/>
      <c r="P90" s="225"/>
      <c r="Q90" s="225"/>
      <c r="R90" s="225"/>
      <c r="S90" s="225"/>
      <c r="T90" s="225"/>
      <c r="U90" s="225"/>
    </row>
    <row r="91" spans="1:21" ht="12.7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25"/>
      <c r="Q91" s="225"/>
      <c r="R91" s="225"/>
      <c r="S91" s="225"/>
      <c r="T91" s="225"/>
      <c r="U91" s="225"/>
    </row>
    <row r="92" spans="1:21" ht="12.7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25"/>
      <c r="Q92" s="225"/>
      <c r="R92" s="225"/>
      <c r="S92" s="225"/>
      <c r="T92" s="225"/>
      <c r="U92" s="225"/>
    </row>
    <row r="93" spans="1:21" ht="12.7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25"/>
      <c r="Q93" s="225"/>
      <c r="R93" s="225"/>
      <c r="S93" s="225"/>
      <c r="T93" s="225"/>
      <c r="U93" s="225"/>
    </row>
    <row r="94" spans="1:21" ht="12.7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25"/>
      <c r="Q94" s="225"/>
      <c r="R94" s="225"/>
      <c r="S94" s="225"/>
      <c r="T94" s="225"/>
      <c r="U94" s="225"/>
    </row>
    <row r="95" spans="1:21" ht="12.7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25"/>
      <c r="Q95" s="225"/>
      <c r="R95" s="225"/>
      <c r="S95" s="225"/>
      <c r="T95" s="225"/>
      <c r="U95" s="225"/>
    </row>
    <row r="96" spans="1:21" ht="12.7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25"/>
      <c r="Q96" s="225"/>
      <c r="R96" s="225"/>
      <c r="S96" s="225"/>
      <c r="T96" s="225"/>
      <c r="U96" s="225"/>
    </row>
    <row r="97" spans="1:21" ht="12.7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25"/>
      <c r="Q97" s="225"/>
      <c r="R97" s="225"/>
      <c r="S97" s="225"/>
      <c r="T97" s="225"/>
      <c r="U97" s="225"/>
    </row>
    <row r="98" spans="1:21" ht="12.7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25"/>
      <c r="Q98" s="225"/>
      <c r="R98" s="225"/>
      <c r="S98" s="225"/>
      <c r="T98" s="225"/>
      <c r="U98" s="225"/>
    </row>
    <row r="99" spans="1:21" ht="12.7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25"/>
      <c r="Q99" s="225"/>
      <c r="R99" s="225"/>
      <c r="S99" s="225"/>
      <c r="T99" s="225"/>
      <c r="U99" s="225"/>
    </row>
    <row r="100" spans="1:21" ht="12.7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225"/>
      <c r="Q100" s="225"/>
      <c r="R100" s="225"/>
      <c r="S100" s="225"/>
      <c r="T100" s="225"/>
      <c r="U100" s="225"/>
    </row>
    <row r="101" spans="1:21" ht="12.7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25"/>
      <c r="Q101" s="225"/>
      <c r="R101" s="225"/>
      <c r="S101" s="225"/>
      <c r="T101" s="225"/>
      <c r="U101" s="225"/>
    </row>
    <row r="102" spans="1:21" ht="12.7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25"/>
      <c r="Q102" s="225"/>
      <c r="R102" s="225"/>
      <c r="S102" s="225"/>
      <c r="T102" s="225"/>
      <c r="U102" s="225"/>
    </row>
    <row r="103" spans="1:21" ht="12.7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25"/>
      <c r="Q103" s="225"/>
      <c r="R103" s="225"/>
      <c r="S103" s="225"/>
      <c r="T103" s="225"/>
      <c r="U103" s="225"/>
    </row>
    <row r="104" spans="1:21" ht="12.7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25"/>
      <c r="Q104" s="225"/>
      <c r="R104" s="225"/>
      <c r="S104" s="225"/>
      <c r="T104" s="225"/>
      <c r="U104" s="225"/>
    </row>
    <row r="105" spans="1:21" ht="12.7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25"/>
      <c r="Q105" s="225"/>
      <c r="R105" s="225"/>
      <c r="S105" s="225"/>
      <c r="T105" s="225"/>
      <c r="U105" s="225"/>
    </row>
    <row r="106" spans="1:21" ht="12.7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25"/>
      <c r="Q106" s="225"/>
      <c r="R106" s="225"/>
      <c r="S106" s="225"/>
      <c r="T106" s="225"/>
      <c r="U106" s="225"/>
    </row>
    <row r="107" spans="1:21" ht="12.7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25"/>
      <c r="Q107" s="225"/>
      <c r="R107" s="225"/>
      <c r="S107" s="225"/>
      <c r="T107" s="225"/>
      <c r="U107" s="225"/>
    </row>
    <row r="108" spans="1:21" ht="12.7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25"/>
      <c r="Q108" s="225"/>
      <c r="R108" s="225"/>
      <c r="S108" s="225"/>
      <c r="T108" s="225"/>
      <c r="U108" s="225"/>
    </row>
    <row r="109" spans="1:21" ht="12.7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25"/>
      <c r="Q109" s="225"/>
      <c r="R109" s="225"/>
      <c r="S109" s="225"/>
      <c r="T109" s="225"/>
      <c r="U109" s="225"/>
    </row>
    <row r="110" spans="1:21" ht="12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225"/>
      <c r="Q110" s="225"/>
      <c r="R110" s="225"/>
      <c r="S110" s="225"/>
      <c r="T110" s="225"/>
      <c r="U110" s="225"/>
    </row>
    <row r="111" spans="1:21" ht="12.7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25"/>
      <c r="Q111" s="225"/>
      <c r="R111" s="225"/>
      <c r="S111" s="225"/>
      <c r="T111" s="225"/>
      <c r="U111" s="225"/>
    </row>
    <row r="112" spans="1:21" ht="12.7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25"/>
      <c r="Q112" s="225"/>
      <c r="R112" s="225"/>
      <c r="S112" s="225"/>
      <c r="T112" s="225"/>
      <c r="U112" s="225"/>
    </row>
    <row r="113" spans="1:21" ht="12.7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25"/>
      <c r="Q113" s="225"/>
      <c r="R113" s="225"/>
      <c r="S113" s="225"/>
      <c r="T113" s="225"/>
      <c r="U113" s="225"/>
    </row>
    <row r="114" spans="1:21" ht="12.7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25"/>
      <c r="Q114" s="225"/>
      <c r="R114" s="225"/>
      <c r="S114" s="225"/>
      <c r="T114" s="225"/>
      <c r="U114" s="225"/>
    </row>
    <row r="115" spans="1:21" ht="12.7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25"/>
      <c r="Q115" s="225"/>
      <c r="R115" s="225"/>
      <c r="S115" s="225"/>
      <c r="T115" s="225"/>
      <c r="U115" s="225"/>
    </row>
    <row r="116" spans="1:21" ht="12.7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25"/>
      <c r="Q116" s="225"/>
      <c r="R116" s="225"/>
      <c r="S116" s="225"/>
      <c r="T116" s="225"/>
      <c r="U116" s="225"/>
    </row>
    <row r="117" spans="1:21" ht="12.7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25"/>
      <c r="Q117" s="225"/>
      <c r="R117" s="225"/>
      <c r="S117" s="225"/>
      <c r="T117" s="225"/>
      <c r="U117" s="225"/>
    </row>
    <row r="118" spans="1:21" ht="12.7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25"/>
      <c r="Q118" s="225"/>
      <c r="R118" s="225"/>
      <c r="S118" s="225"/>
      <c r="T118" s="225"/>
      <c r="U118" s="225"/>
    </row>
    <row r="119" spans="1:21" ht="12.7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25"/>
      <c r="Q119" s="225"/>
      <c r="R119" s="225"/>
      <c r="S119" s="225"/>
      <c r="T119" s="225"/>
      <c r="U119" s="225"/>
    </row>
    <row r="120" spans="1:21" ht="12.7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225"/>
      <c r="Q120" s="225"/>
      <c r="R120" s="225"/>
      <c r="S120" s="225"/>
      <c r="T120" s="225"/>
      <c r="U120" s="225"/>
    </row>
    <row r="121" spans="1:21" ht="12.7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25"/>
      <c r="Q121" s="225"/>
      <c r="R121" s="225"/>
      <c r="S121" s="225"/>
      <c r="T121" s="225"/>
      <c r="U121" s="225"/>
    </row>
    <row r="122" spans="1:21" ht="12.7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25"/>
      <c r="Q122" s="225"/>
      <c r="R122" s="225"/>
      <c r="S122" s="225"/>
      <c r="T122" s="225"/>
      <c r="U122" s="225"/>
    </row>
    <row r="123" spans="1:21" ht="12.7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25"/>
      <c r="Q123" s="225"/>
      <c r="R123" s="225"/>
      <c r="S123" s="225"/>
      <c r="T123" s="225"/>
      <c r="U123" s="225"/>
    </row>
    <row r="124" spans="1:21" ht="12.7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25"/>
      <c r="Q124" s="225"/>
      <c r="R124" s="225"/>
      <c r="S124" s="225"/>
      <c r="T124" s="225"/>
      <c r="U124" s="225"/>
    </row>
    <row r="125" spans="1:21" ht="12.7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25"/>
      <c r="Q125" s="225"/>
      <c r="R125" s="225"/>
      <c r="S125" s="225"/>
      <c r="T125" s="225"/>
      <c r="U125" s="225"/>
    </row>
    <row r="126" spans="1:21" ht="12.7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25"/>
      <c r="Q126" s="225"/>
      <c r="R126" s="225"/>
      <c r="S126" s="225"/>
      <c r="T126" s="225"/>
      <c r="U126" s="225"/>
    </row>
    <row r="127" spans="1:21" ht="12.7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25"/>
      <c r="Q127" s="225"/>
      <c r="R127" s="225"/>
      <c r="S127" s="225"/>
      <c r="T127" s="225"/>
      <c r="U127" s="225"/>
    </row>
    <row r="128" spans="1:21" ht="12.7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25"/>
      <c r="Q128" s="225"/>
      <c r="R128" s="225"/>
      <c r="S128" s="225"/>
      <c r="T128" s="225"/>
      <c r="U128" s="225"/>
    </row>
    <row r="129" spans="1:21" ht="12.7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25"/>
      <c r="Q129" s="225"/>
      <c r="R129" s="225"/>
      <c r="S129" s="225"/>
      <c r="T129" s="225"/>
      <c r="U129" s="225"/>
    </row>
    <row r="130" spans="1:21" ht="12.7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225"/>
      <c r="Q130" s="225"/>
      <c r="R130" s="225"/>
      <c r="S130" s="225"/>
      <c r="T130" s="225"/>
      <c r="U130" s="225"/>
    </row>
    <row r="131" spans="1:21" ht="12.7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25"/>
      <c r="Q131" s="225"/>
      <c r="R131" s="225"/>
      <c r="S131" s="225"/>
      <c r="T131" s="225"/>
      <c r="U131" s="225"/>
    </row>
    <row r="132" spans="1:21" ht="12.7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25"/>
      <c r="Q132" s="225"/>
      <c r="R132" s="225"/>
      <c r="S132" s="225"/>
      <c r="T132" s="225"/>
      <c r="U132" s="225"/>
    </row>
    <row r="133" spans="1:21" ht="12.7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25"/>
      <c r="Q133" s="225"/>
      <c r="R133" s="225"/>
      <c r="S133" s="225"/>
      <c r="T133" s="225"/>
      <c r="U133" s="225"/>
    </row>
    <row r="134" spans="1:21" ht="12.7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25"/>
      <c r="Q134" s="225"/>
      <c r="R134" s="225"/>
      <c r="S134" s="225"/>
      <c r="T134" s="225"/>
      <c r="U134" s="225"/>
    </row>
    <row r="135" spans="1:21" ht="12.7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25"/>
      <c r="Q135" s="225"/>
      <c r="R135" s="225"/>
      <c r="S135" s="225"/>
      <c r="T135" s="225"/>
      <c r="U135" s="225"/>
    </row>
    <row r="136" spans="1:21" ht="12.7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25"/>
      <c r="Q136" s="225"/>
      <c r="R136" s="225"/>
      <c r="S136" s="225"/>
      <c r="T136" s="225"/>
      <c r="U136" s="225"/>
    </row>
    <row r="137" spans="1:21" ht="12.7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25"/>
      <c r="Q137" s="225"/>
      <c r="R137" s="225"/>
      <c r="S137" s="225"/>
      <c r="T137" s="225"/>
      <c r="U137" s="225"/>
    </row>
    <row r="138" spans="1:21" ht="12.7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25"/>
      <c r="Q138" s="225"/>
      <c r="R138" s="225"/>
      <c r="S138" s="225"/>
      <c r="T138" s="225"/>
      <c r="U138" s="225"/>
    </row>
    <row r="139" spans="1:21" ht="12.7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25"/>
      <c r="Q139" s="225"/>
      <c r="R139" s="225"/>
      <c r="S139" s="225"/>
      <c r="T139" s="225"/>
      <c r="U139" s="225"/>
    </row>
    <row r="140" spans="1:21" ht="12.7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225"/>
      <c r="Q140" s="225"/>
      <c r="R140" s="225"/>
      <c r="S140" s="225"/>
      <c r="T140" s="225"/>
      <c r="U140" s="225"/>
    </row>
    <row r="141" spans="1:21" ht="12.7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25"/>
      <c r="Q141" s="225"/>
      <c r="R141" s="225"/>
      <c r="S141" s="225"/>
      <c r="T141" s="225"/>
      <c r="U141" s="225"/>
    </row>
    <row r="142" spans="1:21" ht="12.7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25"/>
      <c r="Q142" s="225"/>
      <c r="R142" s="225"/>
      <c r="S142" s="225"/>
      <c r="T142" s="225"/>
      <c r="U142" s="225"/>
    </row>
    <row r="143" spans="1:21" ht="12.7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25"/>
      <c r="Q143" s="225"/>
      <c r="R143" s="225"/>
      <c r="S143" s="225"/>
      <c r="T143" s="225"/>
      <c r="U143" s="225"/>
    </row>
    <row r="144" spans="1:21" ht="12.7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25"/>
      <c r="Q144" s="225"/>
      <c r="R144" s="225"/>
      <c r="S144" s="225"/>
      <c r="T144" s="225"/>
      <c r="U144" s="225"/>
    </row>
    <row r="145" spans="1:21" ht="12.7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25"/>
      <c r="Q145" s="225"/>
      <c r="R145" s="225"/>
      <c r="S145" s="225"/>
      <c r="T145" s="225"/>
      <c r="U145" s="225"/>
    </row>
    <row r="146" spans="1:21" ht="12.7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25"/>
      <c r="Q146" s="225"/>
      <c r="R146" s="225"/>
      <c r="S146" s="225"/>
      <c r="T146" s="225"/>
      <c r="U146" s="225"/>
    </row>
    <row r="147" spans="1:21" ht="12.7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25"/>
      <c r="Q147" s="225"/>
      <c r="R147" s="225"/>
      <c r="S147" s="225"/>
      <c r="T147" s="225"/>
      <c r="U147" s="225"/>
    </row>
    <row r="148" spans="1:21" ht="12.7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25"/>
      <c r="Q148" s="225"/>
      <c r="R148" s="225"/>
      <c r="S148" s="225"/>
      <c r="T148" s="225"/>
      <c r="U148" s="225"/>
    </row>
    <row r="149" spans="1:21" ht="12.7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25"/>
      <c r="Q149" s="225"/>
      <c r="R149" s="225"/>
      <c r="S149" s="225"/>
      <c r="T149" s="225"/>
      <c r="U149" s="225"/>
    </row>
    <row r="150" spans="1:21" ht="12.7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225"/>
      <c r="Q150" s="225"/>
      <c r="R150" s="225"/>
      <c r="S150" s="225"/>
      <c r="T150" s="225"/>
      <c r="U150" s="225"/>
    </row>
    <row r="151" spans="1:21" ht="12.7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25"/>
      <c r="Q151" s="225"/>
      <c r="R151" s="225"/>
      <c r="S151" s="225"/>
      <c r="T151" s="225"/>
      <c r="U151" s="225"/>
    </row>
    <row r="152" spans="1:21" ht="12.7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25"/>
      <c r="Q152" s="225"/>
      <c r="R152" s="225"/>
      <c r="S152" s="225"/>
      <c r="T152" s="225"/>
      <c r="U152" s="225"/>
    </row>
    <row r="153" spans="1:21" ht="12.7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25"/>
      <c r="Q153" s="225"/>
      <c r="R153" s="225"/>
      <c r="S153" s="225"/>
      <c r="T153" s="225"/>
      <c r="U153" s="225"/>
    </row>
    <row r="154" spans="1:21" ht="12.7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25"/>
      <c r="Q154" s="225"/>
      <c r="R154" s="225"/>
      <c r="S154" s="225"/>
      <c r="T154" s="225"/>
      <c r="U154" s="225"/>
    </row>
    <row r="155" spans="1:21" ht="12.7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25"/>
      <c r="Q155" s="225"/>
      <c r="R155" s="225"/>
      <c r="S155" s="225"/>
      <c r="T155" s="225"/>
      <c r="U155" s="225"/>
    </row>
    <row r="156" spans="1:21" ht="12.7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25"/>
      <c r="Q156" s="225"/>
      <c r="R156" s="225"/>
      <c r="S156" s="225"/>
      <c r="T156" s="225"/>
      <c r="U156" s="225"/>
    </row>
    <row r="157" spans="1:21" ht="12.7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25"/>
      <c r="Q157" s="225"/>
      <c r="R157" s="225"/>
      <c r="S157" s="225"/>
      <c r="T157" s="225"/>
      <c r="U157" s="225"/>
    </row>
    <row r="158" spans="1:21" ht="12.7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25"/>
      <c r="Q158" s="225"/>
      <c r="R158" s="225"/>
      <c r="S158" s="225"/>
      <c r="T158" s="225"/>
      <c r="U158" s="225"/>
    </row>
    <row r="159" spans="1:21" ht="12.7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25"/>
      <c r="Q159" s="225"/>
      <c r="R159" s="225"/>
      <c r="S159" s="225"/>
      <c r="T159" s="225"/>
      <c r="U159" s="225"/>
    </row>
    <row r="160" spans="1:21" ht="12.7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225"/>
      <c r="Q160" s="225"/>
      <c r="R160" s="225"/>
      <c r="S160" s="225"/>
      <c r="T160" s="225"/>
      <c r="U160" s="225"/>
    </row>
    <row r="161" spans="1:21" ht="12.7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25"/>
      <c r="Q161" s="225"/>
      <c r="R161" s="225"/>
      <c r="S161" s="225"/>
      <c r="T161" s="225"/>
      <c r="U161" s="225"/>
    </row>
    <row r="162" spans="1:21" ht="12.7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25"/>
      <c r="Q162" s="225"/>
      <c r="R162" s="225"/>
      <c r="S162" s="225"/>
      <c r="T162" s="225"/>
      <c r="U162" s="225"/>
    </row>
    <row r="163" spans="1:21" ht="12.7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25"/>
      <c r="Q163" s="225"/>
      <c r="R163" s="225"/>
      <c r="S163" s="225"/>
      <c r="T163" s="225"/>
      <c r="U163" s="225"/>
    </row>
    <row r="164" spans="1:21" ht="12.7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25"/>
      <c r="Q164" s="225"/>
      <c r="R164" s="225"/>
      <c r="S164" s="225"/>
      <c r="T164" s="225"/>
      <c r="U164" s="225"/>
    </row>
    <row r="165" spans="1:21" ht="12.7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25"/>
      <c r="Q165" s="225"/>
      <c r="R165" s="225"/>
      <c r="S165" s="225"/>
      <c r="T165" s="225"/>
      <c r="U165" s="225"/>
    </row>
    <row r="166" spans="1:21" ht="12.7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25"/>
      <c r="Q166" s="225"/>
      <c r="R166" s="225"/>
      <c r="S166" s="225"/>
      <c r="T166" s="225"/>
      <c r="U166" s="225"/>
    </row>
    <row r="167" spans="1:21" ht="12.7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25"/>
      <c r="Q167" s="225"/>
      <c r="R167" s="225"/>
      <c r="S167" s="225"/>
      <c r="T167" s="225"/>
      <c r="U167" s="225"/>
    </row>
    <row r="168" spans="1:21" ht="12.7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25"/>
      <c r="Q168" s="225"/>
      <c r="R168" s="225"/>
      <c r="S168" s="225"/>
      <c r="T168" s="225"/>
      <c r="U168" s="225"/>
    </row>
    <row r="169" spans="1:21" ht="12.7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25"/>
      <c r="Q169" s="225"/>
      <c r="R169" s="225"/>
      <c r="S169" s="225"/>
      <c r="T169" s="225"/>
      <c r="U169" s="225"/>
    </row>
    <row r="170" spans="1:21" ht="12.7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225"/>
      <c r="Q170" s="225"/>
      <c r="R170" s="225"/>
      <c r="S170" s="225"/>
      <c r="T170" s="225"/>
      <c r="U170" s="225"/>
    </row>
    <row r="171" spans="1:21" ht="12.7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25"/>
      <c r="Q171" s="225"/>
      <c r="R171" s="225"/>
      <c r="S171" s="225"/>
      <c r="T171" s="225"/>
      <c r="U171" s="225"/>
    </row>
    <row r="172" spans="1:21" ht="12.7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25"/>
      <c r="Q172" s="225"/>
      <c r="R172" s="225"/>
      <c r="S172" s="225"/>
      <c r="T172" s="225"/>
      <c r="U172" s="225"/>
    </row>
    <row r="173" spans="1:21" ht="12.7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25"/>
      <c r="Q173" s="225"/>
      <c r="R173" s="225"/>
      <c r="S173" s="225"/>
      <c r="T173" s="225"/>
      <c r="U173" s="225"/>
    </row>
    <row r="174" spans="1:21" ht="12.7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25"/>
      <c r="Q174" s="225"/>
      <c r="R174" s="225"/>
      <c r="S174" s="225"/>
      <c r="T174" s="225"/>
      <c r="U174" s="225"/>
    </row>
    <row r="175" spans="1:21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25"/>
      <c r="Q175" s="225"/>
      <c r="R175" s="225"/>
      <c r="S175" s="225"/>
      <c r="T175" s="225"/>
      <c r="U175" s="225"/>
    </row>
    <row r="176" spans="1:21" ht="12.7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25"/>
      <c r="Q176" s="225"/>
      <c r="R176" s="225"/>
      <c r="S176" s="225"/>
      <c r="T176" s="225"/>
      <c r="U176" s="225"/>
    </row>
    <row r="177" spans="1:21" ht="12.7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25"/>
      <c r="Q177" s="225"/>
      <c r="R177" s="225"/>
      <c r="S177" s="225"/>
      <c r="T177" s="225"/>
      <c r="U177" s="225"/>
    </row>
    <row r="178" spans="1:21" ht="12.7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25"/>
      <c r="Q178" s="225"/>
      <c r="R178" s="225"/>
      <c r="S178" s="225"/>
      <c r="T178" s="225"/>
      <c r="U178" s="225"/>
    </row>
    <row r="179" spans="1:21" ht="12.7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25"/>
      <c r="Q179" s="225"/>
      <c r="R179" s="225"/>
      <c r="S179" s="225"/>
      <c r="T179" s="225"/>
      <c r="U179" s="225"/>
    </row>
    <row r="180" spans="1:21" ht="12.7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225"/>
      <c r="Q180" s="225"/>
      <c r="R180" s="225"/>
      <c r="S180" s="225"/>
      <c r="T180" s="225"/>
      <c r="U180" s="225"/>
    </row>
    <row r="181" spans="1:21" ht="12.7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25"/>
      <c r="Q181" s="225"/>
      <c r="R181" s="225"/>
      <c r="S181" s="225"/>
      <c r="T181" s="225"/>
      <c r="U181" s="225"/>
    </row>
    <row r="182" spans="1:21" ht="12.7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25"/>
      <c r="Q182" s="225"/>
      <c r="R182" s="225"/>
      <c r="S182" s="225"/>
      <c r="T182" s="225"/>
      <c r="U182" s="225"/>
    </row>
    <row r="183" spans="1:21" ht="12.7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25"/>
      <c r="Q183" s="225"/>
      <c r="R183" s="225"/>
      <c r="S183" s="225"/>
      <c r="T183" s="225"/>
      <c r="U183" s="225"/>
    </row>
    <row r="184" spans="1:21" ht="12.7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25"/>
      <c r="Q184" s="225"/>
      <c r="R184" s="225"/>
      <c r="S184" s="225"/>
      <c r="T184" s="225"/>
      <c r="U184" s="225"/>
    </row>
    <row r="185" spans="1:21" ht="12.7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25"/>
      <c r="Q185" s="225"/>
      <c r="R185" s="225"/>
      <c r="S185" s="225"/>
      <c r="T185" s="225"/>
      <c r="U185" s="225"/>
    </row>
    <row r="186" spans="1:21" ht="12.7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25"/>
      <c r="Q186" s="225"/>
      <c r="R186" s="225"/>
      <c r="S186" s="225"/>
      <c r="T186" s="225"/>
      <c r="U186" s="225"/>
    </row>
    <row r="187" spans="1:21" ht="12.7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25"/>
      <c r="Q187" s="225"/>
      <c r="R187" s="225"/>
      <c r="S187" s="225"/>
      <c r="T187" s="225"/>
      <c r="U187" s="225"/>
    </row>
    <row r="188" spans="1:21" ht="12.7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25"/>
      <c r="Q188" s="225"/>
      <c r="R188" s="225"/>
      <c r="S188" s="225"/>
      <c r="T188" s="225"/>
      <c r="U188" s="225"/>
    </row>
    <row r="189" spans="1:21" ht="12.7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25"/>
      <c r="Q189" s="225"/>
      <c r="R189" s="225"/>
      <c r="S189" s="225"/>
      <c r="T189" s="225"/>
      <c r="U189" s="225"/>
    </row>
    <row r="190" spans="1:2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25"/>
      <c r="Q190" s="225"/>
      <c r="R190" s="225"/>
      <c r="S190" s="225"/>
      <c r="T190" s="225"/>
      <c r="U190" s="225"/>
    </row>
    <row r="191" spans="1:21" ht="12.7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25"/>
      <c r="Q191" s="225"/>
      <c r="R191" s="225"/>
      <c r="S191" s="225"/>
      <c r="T191" s="225"/>
      <c r="U191" s="225"/>
    </row>
    <row r="192" spans="1:21" ht="12.7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25"/>
      <c r="Q192" s="225"/>
      <c r="R192" s="225"/>
      <c r="S192" s="225"/>
      <c r="T192" s="225"/>
      <c r="U192" s="225"/>
    </row>
    <row r="193" spans="1:21" ht="12.7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25"/>
      <c r="Q193" s="225"/>
      <c r="R193" s="225"/>
      <c r="S193" s="225"/>
      <c r="T193" s="225"/>
      <c r="U193" s="225"/>
    </row>
    <row r="194" spans="1:21" ht="12.7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25"/>
      <c r="Q194" s="225"/>
      <c r="R194" s="225"/>
      <c r="S194" s="225"/>
      <c r="T194" s="225"/>
      <c r="U194" s="225"/>
    </row>
    <row r="195" spans="1:21" ht="12.7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25"/>
      <c r="Q195" s="225"/>
      <c r="R195" s="225"/>
      <c r="S195" s="225"/>
      <c r="T195" s="225"/>
      <c r="U195" s="225"/>
    </row>
    <row r="196" spans="1:21" ht="12.7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25"/>
      <c r="Q196" s="225"/>
      <c r="R196" s="225"/>
      <c r="S196" s="225"/>
      <c r="T196" s="225"/>
      <c r="U196" s="225"/>
    </row>
    <row r="197" spans="1:21" ht="12.7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25"/>
      <c r="Q197" s="225"/>
      <c r="R197" s="225"/>
      <c r="S197" s="225"/>
      <c r="T197" s="225"/>
      <c r="U197" s="225"/>
    </row>
    <row r="198" spans="1:21" ht="12.7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25"/>
      <c r="Q198" s="225"/>
      <c r="R198" s="225"/>
      <c r="S198" s="225"/>
      <c r="T198" s="225"/>
      <c r="U198" s="225"/>
    </row>
    <row r="199" spans="1:21" ht="12.7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25"/>
      <c r="Q199" s="225"/>
      <c r="R199" s="225"/>
      <c r="S199" s="225"/>
      <c r="T199" s="225"/>
      <c r="U199" s="225"/>
    </row>
    <row r="200" spans="1:21" ht="12.7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225"/>
      <c r="Q200" s="225"/>
      <c r="R200" s="225"/>
      <c r="S200" s="225"/>
      <c r="T200" s="225"/>
      <c r="U200" s="225"/>
    </row>
    <row r="201" spans="1:21" ht="12.7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25"/>
      <c r="Q201" s="225"/>
      <c r="R201" s="225"/>
      <c r="S201" s="225"/>
      <c r="T201" s="225"/>
      <c r="U201" s="225"/>
    </row>
    <row r="202" spans="1:21" ht="12.7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25"/>
      <c r="Q202" s="225"/>
      <c r="R202" s="225"/>
      <c r="S202" s="225"/>
      <c r="T202" s="225"/>
      <c r="U202" s="225"/>
    </row>
    <row r="203" spans="1:21" ht="12.7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25"/>
      <c r="Q203" s="225"/>
      <c r="R203" s="225"/>
      <c r="S203" s="225"/>
      <c r="T203" s="225"/>
      <c r="U203" s="225"/>
    </row>
    <row r="204" spans="1:21" ht="12.7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25"/>
      <c r="Q204" s="225"/>
      <c r="R204" s="225"/>
      <c r="S204" s="225"/>
      <c r="T204" s="225"/>
      <c r="U204" s="225"/>
    </row>
    <row r="205" spans="1:21" ht="12.7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25"/>
      <c r="Q205" s="225"/>
      <c r="R205" s="225"/>
      <c r="S205" s="225"/>
      <c r="T205" s="225"/>
      <c r="U205" s="225"/>
    </row>
    <row r="206" spans="1:21" ht="12.7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25"/>
      <c r="Q206" s="225"/>
      <c r="R206" s="225"/>
      <c r="S206" s="225"/>
      <c r="T206" s="225"/>
      <c r="U206" s="225"/>
    </row>
    <row r="207" spans="1:21" ht="12.7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25"/>
      <c r="Q207" s="225"/>
      <c r="R207" s="225"/>
      <c r="S207" s="225"/>
      <c r="T207" s="225"/>
      <c r="U207" s="225"/>
    </row>
    <row r="208" spans="1:21" ht="12.7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25"/>
      <c r="Q208" s="225"/>
      <c r="R208" s="225"/>
      <c r="S208" s="225"/>
      <c r="T208" s="225"/>
      <c r="U208" s="225"/>
    </row>
    <row r="209" spans="1:21" ht="12.7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25"/>
      <c r="Q209" s="225"/>
      <c r="R209" s="225"/>
      <c r="S209" s="225"/>
      <c r="T209" s="225"/>
      <c r="U209" s="225"/>
    </row>
    <row r="210" spans="1:21" ht="12" customHeight="1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225"/>
      <c r="Q210" s="225"/>
      <c r="R210" s="225"/>
      <c r="S210" s="225"/>
      <c r="T210" s="225"/>
      <c r="U210" s="225"/>
    </row>
    <row r="211" spans="1:21" ht="12.7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25"/>
      <c r="Q211" s="225"/>
      <c r="R211" s="225"/>
      <c r="S211" s="225"/>
      <c r="T211" s="225"/>
      <c r="U211" s="225"/>
    </row>
    <row r="212" spans="1:21" ht="12.7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25"/>
      <c r="Q212" s="225"/>
      <c r="R212" s="225"/>
      <c r="S212" s="225"/>
      <c r="T212" s="225"/>
      <c r="U212" s="225"/>
    </row>
    <row r="213" spans="1:21" ht="12.7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25"/>
      <c r="Q213" s="225"/>
      <c r="R213" s="225"/>
      <c r="S213" s="225"/>
      <c r="T213" s="225"/>
      <c r="U213" s="225"/>
    </row>
    <row r="214" spans="1:21" ht="12.7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25"/>
      <c r="Q214" s="225"/>
      <c r="R214" s="225"/>
      <c r="S214" s="225"/>
      <c r="T214" s="225"/>
      <c r="U214" s="225"/>
    </row>
    <row r="215" spans="1:21" ht="12.7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25"/>
      <c r="Q215" s="225"/>
      <c r="R215" s="225"/>
      <c r="S215" s="225"/>
      <c r="T215" s="225"/>
      <c r="U215" s="225"/>
    </row>
    <row r="216" spans="1:21" ht="12.7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25"/>
      <c r="Q216" s="225"/>
      <c r="R216" s="225"/>
      <c r="S216" s="225"/>
      <c r="T216" s="225"/>
      <c r="U216" s="225"/>
    </row>
    <row r="217" spans="1:21" ht="12.7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25"/>
      <c r="Q217" s="225"/>
      <c r="R217" s="225"/>
      <c r="S217" s="225"/>
      <c r="T217" s="225"/>
      <c r="U217" s="225"/>
    </row>
    <row r="218" spans="1:21" ht="12.7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25"/>
      <c r="Q218" s="225"/>
      <c r="R218" s="225"/>
      <c r="S218" s="225"/>
      <c r="T218" s="225"/>
      <c r="U218" s="225"/>
    </row>
    <row r="219" spans="1:21" ht="12.7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25"/>
      <c r="Q219" s="225"/>
      <c r="R219" s="225"/>
      <c r="S219" s="225"/>
      <c r="T219" s="225"/>
      <c r="U219" s="225"/>
    </row>
    <row r="220" spans="1:21" ht="12.7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225"/>
      <c r="Q220" s="225"/>
      <c r="R220" s="225"/>
      <c r="S220" s="225"/>
      <c r="T220" s="225"/>
      <c r="U220" s="225"/>
    </row>
    <row r="221" spans="1:21" ht="12.7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25"/>
      <c r="Q221" s="225"/>
      <c r="R221" s="225"/>
      <c r="S221" s="225"/>
      <c r="T221" s="225"/>
      <c r="U221" s="225"/>
    </row>
    <row r="222" spans="1:21" ht="12.7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25"/>
      <c r="Q222" s="225"/>
      <c r="R222" s="225"/>
      <c r="S222" s="225"/>
      <c r="T222" s="225"/>
      <c r="U222" s="225"/>
    </row>
    <row r="223" spans="1:21" ht="12.7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25"/>
      <c r="Q223" s="225"/>
      <c r="R223" s="225"/>
      <c r="S223" s="225"/>
      <c r="T223" s="225"/>
      <c r="U223" s="225"/>
    </row>
    <row r="224" spans="1:21" ht="12.7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25"/>
      <c r="Q224" s="225"/>
      <c r="R224" s="225"/>
      <c r="S224" s="225"/>
      <c r="T224" s="225"/>
      <c r="U224" s="225"/>
    </row>
    <row r="225" spans="1:21" ht="12.7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25"/>
      <c r="Q225" s="225"/>
      <c r="R225" s="225"/>
      <c r="S225" s="225"/>
      <c r="T225" s="225"/>
      <c r="U225" s="225"/>
    </row>
    <row r="226" spans="1:21" ht="12.7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25"/>
      <c r="Q226" s="225"/>
      <c r="R226" s="225"/>
      <c r="S226" s="225"/>
      <c r="T226" s="225"/>
      <c r="U226" s="225"/>
    </row>
    <row r="227" spans="1:21" ht="12.7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25"/>
      <c r="Q227" s="225"/>
      <c r="R227" s="225"/>
      <c r="S227" s="225"/>
      <c r="T227" s="225"/>
      <c r="U227" s="225"/>
    </row>
    <row r="228" spans="1:21" ht="12.7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25"/>
      <c r="Q228" s="225"/>
      <c r="R228" s="225"/>
      <c r="S228" s="225"/>
      <c r="T228" s="225"/>
      <c r="U228" s="225"/>
    </row>
    <row r="229" spans="1:21" ht="12.7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25"/>
      <c r="Q229" s="225"/>
      <c r="R229" s="225"/>
      <c r="S229" s="225"/>
      <c r="T229" s="225"/>
      <c r="U229" s="225"/>
    </row>
    <row r="230" spans="1:21" ht="12.7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225"/>
      <c r="Q230" s="225"/>
      <c r="R230" s="225"/>
      <c r="S230" s="225"/>
      <c r="T230" s="225"/>
      <c r="U230" s="225"/>
    </row>
    <row r="231" spans="1:21" ht="12.7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25"/>
      <c r="Q231" s="225"/>
      <c r="R231" s="225"/>
      <c r="S231" s="225"/>
      <c r="T231" s="225"/>
      <c r="U231" s="225"/>
    </row>
    <row r="232" spans="1:21" ht="12.7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25"/>
      <c r="Q232" s="225"/>
      <c r="R232" s="225"/>
      <c r="S232" s="225"/>
      <c r="T232" s="225"/>
      <c r="U232" s="225"/>
    </row>
    <row r="233" spans="1:21" ht="12.7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25"/>
      <c r="Q233" s="225"/>
      <c r="R233" s="225"/>
      <c r="S233" s="225"/>
      <c r="T233" s="225"/>
      <c r="U233" s="225"/>
    </row>
    <row r="234" spans="1:21" ht="12.7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25"/>
      <c r="Q234" s="225"/>
      <c r="R234" s="225"/>
      <c r="S234" s="225"/>
      <c r="T234" s="225"/>
      <c r="U234" s="225"/>
    </row>
    <row r="235" spans="1:21" ht="12.7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25"/>
      <c r="Q235" s="225"/>
      <c r="R235" s="225"/>
      <c r="S235" s="225"/>
      <c r="T235" s="225"/>
      <c r="U235" s="225"/>
    </row>
    <row r="236" spans="1:21" ht="12.7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25"/>
      <c r="Q236" s="225"/>
      <c r="R236" s="225"/>
      <c r="S236" s="225"/>
      <c r="T236" s="225"/>
      <c r="U236" s="225"/>
    </row>
    <row r="237" spans="1:21" ht="12.7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25"/>
      <c r="Q237" s="225"/>
      <c r="R237" s="225"/>
      <c r="S237" s="225"/>
      <c r="T237" s="225"/>
      <c r="U237" s="225"/>
    </row>
    <row r="238" spans="1:21" ht="12.7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25"/>
      <c r="Q238" s="225"/>
      <c r="R238" s="225"/>
      <c r="S238" s="225"/>
      <c r="T238" s="225"/>
      <c r="U238" s="225"/>
    </row>
    <row r="239" spans="1:21" ht="12.7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25"/>
      <c r="Q239" s="225"/>
      <c r="R239" s="225"/>
      <c r="S239" s="225"/>
      <c r="T239" s="225"/>
      <c r="U239" s="225"/>
    </row>
    <row r="240" spans="1:21" ht="12.7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225"/>
      <c r="Q240" s="225"/>
      <c r="R240" s="225"/>
      <c r="S240" s="225"/>
      <c r="T240" s="225"/>
      <c r="U240" s="225"/>
    </row>
    <row r="241" spans="1:21" ht="12.7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25"/>
      <c r="Q241" s="225"/>
      <c r="R241" s="225"/>
      <c r="S241" s="225"/>
      <c r="T241" s="225"/>
      <c r="U241" s="225"/>
    </row>
    <row r="242" spans="1:21" ht="12.7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25"/>
      <c r="Q242" s="225"/>
      <c r="R242" s="225"/>
      <c r="S242" s="225"/>
      <c r="T242" s="225"/>
      <c r="U242" s="225"/>
    </row>
    <row r="243" spans="1:21" ht="12.7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25"/>
      <c r="Q243" s="225"/>
      <c r="R243" s="225"/>
      <c r="S243" s="225"/>
      <c r="T243" s="225"/>
      <c r="U243" s="225"/>
    </row>
    <row r="244" spans="1:21" ht="12.7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25"/>
      <c r="Q244" s="225"/>
      <c r="R244" s="225"/>
      <c r="S244" s="225"/>
      <c r="T244" s="225"/>
      <c r="U244" s="225"/>
    </row>
    <row r="245" spans="1:21" ht="12.7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25"/>
      <c r="Q245" s="225"/>
      <c r="R245" s="225"/>
      <c r="S245" s="225"/>
      <c r="T245" s="225"/>
      <c r="U245" s="225"/>
    </row>
    <row r="246" spans="1:21" ht="12.7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25"/>
      <c r="Q246" s="225"/>
      <c r="R246" s="225"/>
      <c r="S246" s="225"/>
      <c r="T246" s="225"/>
      <c r="U246" s="225"/>
    </row>
    <row r="247" spans="1:21" ht="12.7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25"/>
      <c r="Q247" s="225"/>
      <c r="R247" s="225"/>
      <c r="S247" s="225"/>
      <c r="T247" s="225"/>
      <c r="U247" s="225"/>
    </row>
    <row r="248" spans="1:21" ht="12.7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25"/>
      <c r="Q248" s="225"/>
      <c r="R248" s="225"/>
      <c r="S248" s="225"/>
      <c r="T248" s="225"/>
      <c r="U248" s="225"/>
    </row>
    <row r="249" spans="1:21" ht="12.7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25"/>
      <c r="Q249" s="225"/>
      <c r="R249" s="225"/>
      <c r="S249" s="225"/>
      <c r="T249" s="225"/>
      <c r="U249" s="225"/>
    </row>
    <row r="250" spans="1:21" ht="12.7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225"/>
      <c r="Q250" s="225"/>
      <c r="R250" s="225"/>
      <c r="S250" s="225"/>
      <c r="T250" s="225"/>
      <c r="U250" s="225"/>
    </row>
    <row r="251" spans="1:21" ht="12.7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25"/>
      <c r="Q251" s="225"/>
      <c r="R251" s="225"/>
      <c r="S251" s="225"/>
      <c r="T251" s="225"/>
      <c r="U251" s="225"/>
    </row>
    <row r="252" spans="1:21" ht="12.7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25"/>
      <c r="Q252" s="225"/>
      <c r="R252" s="225"/>
      <c r="S252" s="225"/>
      <c r="T252" s="225"/>
      <c r="U252" s="225"/>
    </row>
    <row r="253" spans="1:21" ht="12.7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25"/>
      <c r="Q253" s="225"/>
      <c r="R253" s="225"/>
      <c r="S253" s="225"/>
      <c r="T253" s="225"/>
      <c r="U253" s="225"/>
    </row>
    <row r="254" spans="1:21" ht="12.7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25"/>
      <c r="Q254" s="225"/>
      <c r="R254" s="225"/>
      <c r="S254" s="225"/>
      <c r="T254" s="225"/>
      <c r="U254" s="225"/>
    </row>
    <row r="255" spans="1:21" ht="12.7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25"/>
      <c r="Q255" s="225"/>
      <c r="R255" s="225"/>
      <c r="S255" s="225"/>
      <c r="T255" s="225"/>
      <c r="U255" s="225"/>
    </row>
    <row r="256" spans="1:21" ht="12.7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25"/>
      <c r="Q256" s="225"/>
      <c r="R256" s="225"/>
      <c r="S256" s="225"/>
      <c r="T256" s="225"/>
      <c r="U256" s="225"/>
    </row>
    <row r="257" spans="1:21" ht="12.7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25"/>
      <c r="Q257" s="225"/>
      <c r="R257" s="225"/>
      <c r="S257" s="225"/>
      <c r="T257" s="225"/>
      <c r="U257" s="225"/>
    </row>
    <row r="258" spans="1:21" ht="12.7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25"/>
      <c r="Q258" s="225"/>
      <c r="R258" s="225"/>
      <c r="S258" s="225"/>
      <c r="T258" s="225"/>
      <c r="U258" s="225"/>
    </row>
    <row r="259" spans="1:21" ht="12.7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25"/>
      <c r="Q259" s="225"/>
      <c r="R259" s="225"/>
      <c r="S259" s="225"/>
      <c r="T259" s="225"/>
      <c r="U259" s="225"/>
    </row>
    <row r="260" spans="1:21" ht="12.7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225"/>
      <c r="Q260" s="225"/>
      <c r="R260" s="225"/>
      <c r="S260" s="225"/>
      <c r="T260" s="225"/>
      <c r="U260" s="225"/>
    </row>
    <row r="261" spans="1:21" ht="12.7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25"/>
      <c r="Q261" s="225"/>
      <c r="R261" s="225"/>
      <c r="S261" s="225"/>
      <c r="T261" s="225"/>
      <c r="U261" s="225"/>
    </row>
    <row r="262" spans="1:21" ht="12.7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25"/>
      <c r="Q262" s="225"/>
      <c r="R262" s="225"/>
      <c r="S262" s="225"/>
      <c r="T262" s="225"/>
      <c r="U262" s="225"/>
    </row>
    <row r="263" spans="1:21" ht="12.7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25"/>
      <c r="Q263" s="225"/>
      <c r="R263" s="225"/>
      <c r="S263" s="225"/>
      <c r="T263" s="225"/>
      <c r="U263" s="225"/>
    </row>
    <row r="264" spans="1:21" ht="12.7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25"/>
      <c r="Q264" s="225"/>
      <c r="R264" s="225"/>
      <c r="S264" s="225"/>
      <c r="T264" s="225"/>
      <c r="U264" s="225"/>
    </row>
    <row r="265" spans="1:21" ht="12.7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25"/>
      <c r="Q265" s="225"/>
      <c r="R265" s="225"/>
      <c r="S265" s="225"/>
      <c r="T265" s="225"/>
      <c r="U265" s="225"/>
    </row>
    <row r="266" spans="1:21" ht="12.7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25"/>
      <c r="Q266" s="225"/>
      <c r="R266" s="225"/>
      <c r="S266" s="225"/>
      <c r="T266" s="225"/>
      <c r="U266" s="225"/>
    </row>
    <row r="267" spans="1:21" ht="12.7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25"/>
      <c r="Q267" s="225"/>
      <c r="R267" s="225"/>
      <c r="S267" s="225"/>
      <c r="T267" s="225"/>
      <c r="U267" s="225"/>
    </row>
    <row r="268" spans="1:21" ht="12.7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25"/>
      <c r="Q268" s="225"/>
      <c r="R268" s="225"/>
      <c r="S268" s="225"/>
      <c r="T268" s="225"/>
      <c r="U268" s="225"/>
    </row>
    <row r="269" spans="1:21" ht="12.7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25"/>
      <c r="Q269" s="225"/>
      <c r="R269" s="225"/>
      <c r="S269" s="225"/>
      <c r="T269" s="225"/>
      <c r="U269" s="225"/>
    </row>
    <row r="270" spans="1:21" ht="12.7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225"/>
      <c r="Q270" s="225"/>
      <c r="R270" s="225"/>
      <c r="S270" s="225"/>
      <c r="T270" s="225"/>
      <c r="U270" s="225"/>
    </row>
    <row r="271" spans="1:21" ht="12.7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25"/>
      <c r="Q271" s="225"/>
      <c r="R271" s="225"/>
      <c r="S271" s="225"/>
      <c r="T271" s="225"/>
      <c r="U271" s="225"/>
    </row>
    <row r="272" spans="1:21" ht="12.7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25"/>
      <c r="Q272" s="225"/>
      <c r="R272" s="225"/>
      <c r="S272" s="225"/>
      <c r="T272" s="225"/>
      <c r="U272" s="225"/>
    </row>
    <row r="273" spans="1:21" ht="12.7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25"/>
      <c r="Q273" s="225"/>
      <c r="R273" s="225"/>
      <c r="S273" s="225"/>
      <c r="T273" s="225"/>
      <c r="U273" s="225"/>
    </row>
    <row r="274" spans="1:21" ht="12.7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25"/>
      <c r="Q274" s="225"/>
      <c r="R274" s="225"/>
      <c r="S274" s="225"/>
      <c r="T274" s="225"/>
      <c r="U274" s="225"/>
    </row>
    <row r="275" spans="1:21" ht="12.7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25"/>
      <c r="Q275" s="225"/>
      <c r="R275" s="225"/>
      <c r="S275" s="225"/>
      <c r="T275" s="225"/>
      <c r="U275" s="225"/>
    </row>
    <row r="276" spans="1:21" ht="12.7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25"/>
      <c r="Q276" s="225"/>
      <c r="R276" s="225"/>
      <c r="S276" s="225"/>
      <c r="T276" s="225"/>
      <c r="U276" s="225"/>
    </row>
    <row r="277" spans="1:21" ht="12.7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25"/>
      <c r="Q277" s="225"/>
      <c r="R277" s="225"/>
      <c r="S277" s="225"/>
      <c r="T277" s="225"/>
      <c r="U277" s="225"/>
    </row>
    <row r="278" spans="1:21" ht="12.7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25"/>
      <c r="Q278" s="225"/>
      <c r="R278" s="225"/>
      <c r="S278" s="225"/>
      <c r="T278" s="225"/>
      <c r="U278" s="225"/>
    </row>
    <row r="279" spans="1:21" ht="12.7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25"/>
      <c r="Q279" s="225"/>
      <c r="R279" s="225"/>
      <c r="S279" s="225"/>
      <c r="T279" s="225"/>
      <c r="U279" s="225"/>
    </row>
    <row r="280" spans="1:21" ht="12.7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225"/>
      <c r="Q280" s="225"/>
      <c r="R280" s="225"/>
      <c r="S280" s="225"/>
      <c r="T280" s="225"/>
      <c r="U280" s="225"/>
    </row>
    <row r="281" spans="1:21" ht="12.7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25"/>
      <c r="Q281" s="225"/>
      <c r="R281" s="225"/>
      <c r="S281" s="225"/>
      <c r="T281" s="225"/>
      <c r="U281" s="225"/>
    </row>
    <row r="282" spans="1:21" ht="12.7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25"/>
      <c r="Q282" s="225"/>
      <c r="R282" s="225"/>
      <c r="S282" s="225"/>
      <c r="T282" s="225"/>
      <c r="U282" s="225"/>
    </row>
    <row r="283" spans="1:21" ht="12.7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25"/>
      <c r="Q283" s="225"/>
      <c r="R283" s="225"/>
      <c r="S283" s="225"/>
      <c r="T283" s="225"/>
      <c r="U283" s="225"/>
    </row>
    <row r="284" spans="1:21" ht="12.7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25"/>
      <c r="Q284" s="225"/>
      <c r="R284" s="225"/>
      <c r="S284" s="225"/>
      <c r="T284" s="225"/>
      <c r="U284" s="225"/>
    </row>
    <row r="285" spans="1:21" ht="12.7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25"/>
      <c r="Q285" s="225"/>
      <c r="R285" s="225"/>
      <c r="S285" s="225"/>
      <c r="T285" s="225"/>
      <c r="U285" s="225"/>
    </row>
    <row r="286" spans="1:21" ht="12.7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25"/>
      <c r="Q286" s="225"/>
      <c r="R286" s="225"/>
      <c r="S286" s="225"/>
      <c r="T286" s="225"/>
      <c r="U286" s="225"/>
    </row>
    <row r="287" spans="1:21" ht="12.7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25"/>
      <c r="Q287" s="225"/>
      <c r="R287" s="225"/>
      <c r="S287" s="225"/>
      <c r="T287" s="225"/>
      <c r="U287" s="225"/>
    </row>
    <row r="288" spans="1:21" ht="12.7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25"/>
      <c r="Q288" s="225"/>
      <c r="R288" s="225"/>
      <c r="S288" s="225"/>
      <c r="T288" s="225"/>
      <c r="U288" s="225"/>
    </row>
    <row r="289" spans="1:21" ht="12.7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25"/>
      <c r="Q289" s="225"/>
      <c r="R289" s="225"/>
      <c r="S289" s="225"/>
      <c r="T289" s="225"/>
      <c r="U289" s="225"/>
    </row>
    <row r="290" spans="1:2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25"/>
      <c r="Q290" s="225"/>
      <c r="R290" s="225"/>
      <c r="S290" s="225"/>
      <c r="T290" s="225"/>
      <c r="U290" s="225"/>
    </row>
    <row r="291" spans="1:21" ht="12.7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25"/>
      <c r="Q291" s="225"/>
      <c r="R291" s="225"/>
      <c r="S291" s="225"/>
      <c r="T291" s="225"/>
      <c r="U291" s="225"/>
    </row>
    <row r="292" spans="1:21" ht="12.7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25"/>
      <c r="Q292" s="225"/>
      <c r="R292" s="225"/>
      <c r="S292" s="225"/>
      <c r="T292" s="225"/>
      <c r="U292" s="225"/>
    </row>
    <row r="293" spans="1:21" ht="12.7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25"/>
      <c r="Q293" s="225"/>
      <c r="R293" s="225"/>
      <c r="S293" s="225"/>
      <c r="T293" s="225"/>
      <c r="U293" s="225"/>
    </row>
    <row r="294" spans="1:21" ht="12.7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25"/>
      <c r="Q294" s="225"/>
      <c r="R294" s="225"/>
      <c r="S294" s="225"/>
      <c r="T294" s="225"/>
      <c r="U294" s="225"/>
    </row>
    <row r="295" spans="1:21" ht="12.7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25"/>
      <c r="Q295" s="225"/>
      <c r="R295" s="225"/>
      <c r="S295" s="225"/>
      <c r="T295" s="225"/>
      <c r="U295" s="225"/>
    </row>
    <row r="296" spans="1:21" ht="12.7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25"/>
      <c r="Q296" s="225"/>
      <c r="R296" s="225"/>
      <c r="S296" s="225"/>
      <c r="T296" s="225"/>
      <c r="U296" s="225"/>
    </row>
    <row r="297" spans="1:21" ht="12.7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25"/>
      <c r="Q297" s="225"/>
      <c r="R297" s="225"/>
      <c r="S297" s="225"/>
      <c r="T297" s="225"/>
      <c r="U297" s="225"/>
    </row>
    <row r="298" spans="1:21" ht="12.7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25"/>
      <c r="Q298" s="225"/>
      <c r="R298" s="225"/>
      <c r="S298" s="225"/>
      <c r="T298" s="225"/>
      <c r="U298" s="225"/>
    </row>
    <row r="299" spans="1:21" ht="12.7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25"/>
      <c r="Q299" s="225"/>
      <c r="R299" s="225"/>
      <c r="S299" s="225"/>
      <c r="T299" s="225"/>
      <c r="U299" s="225"/>
    </row>
    <row r="300" spans="1:21" ht="12.7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225"/>
      <c r="Q300" s="225"/>
      <c r="R300" s="225"/>
      <c r="S300" s="225"/>
      <c r="T300" s="225"/>
      <c r="U300" s="225"/>
    </row>
    <row r="301" spans="1:21" ht="12.7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25"/>
      <c r="Q301" s="225"/>
      <c r="R301" s="225"/>
      <c r="S301" s="225"/>
      <c r="T301" s="225"/>
      <c r="U301" s="225"/>
    </row>
    <row r="302" spans="1:21" ht="12.7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25"/>
      <c r="Q302" s="225"/>
      <c r="R302" s="225"/>
      <c r="S302" s="225"/>
      <c r="T302" s="225"/>
      <c r="U302" s="225"/>
    </row>
    <row r="303" spans="1:21" ht="12.7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25"/>
      <c r="Q303" s="225"/>
      <c r="R303" s="225"/>
      <c r="S303" s="225"/>
      <c r="T303" s="225"/>
      <c r="U303" s="225"/>
    </row>
    <row r="304" spans="1:21" ht="12.7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25"/>
      <c r="Q304" s="225"/>
      <c r="R304" s="225"/>
      <c r="S304" s="225"/>
      <c r="T304" s="225"/>
      <c r="U304" s="225"/>
    </row>
    <row r="305" spans="1:21" ht="12.7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25"/>
      <c r="Q305" s="225"/>
      <c r="R305" s="225"/>
      <c r="S305" s="225"/>
      <c r="T305" s="225"/>
      <c r="U305" s="225"/>
    </row>
    <row r="306" spans="1:21" ht="12.7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25"/>
      <c r="Q306" s="225"/>
      <c r="R306" s="225"/>
      <c r="S306" s="225"/>
      <c r="T306" s="225"/>
      <c r="U306" s="225"/>
    </row>
    <row r="307" spans="1:21" ht="12.7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25"/>
      <c r="Q307" s="225"/>
      <c r="R307" s="225"/>
      <c r="S307" s="225"/>
      <c r="T307" s="225"/>
      <c r="U307" s="225"/>
    </row>
    <row r="308" spans="1:21" ht="12.7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25"/>
      <c r="Q308" s="225"/>
      <c r="R308" s="225"/>
      <c r="S308" s="225"/>
      <c r="T308" s="225"/>
      <c r="U308" s="225"/>
    </row>
    <row r="309" spans="1:21" ht="12.7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25"/>
      <c r="Q309" s="225"/>
      <c r="R309" s="225"/>
      <c r="S309" s="225"/>
      <c r="T309" s="225"/>
      <c r="U309" s="225"/>
    </row>
    <row r="310" spans="1:21" ht="12" customHeight="1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225"/>
      <c r="Q310" s="225"/>
      <c r="R310" s="225"/>
      <c r="S310" s="225"/>
      <c r="T310" s="225"/>
      <c r="U310" s="225"/>
    </row>
    <row r="311" spans="1:21" ht="12.7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25"/>
      <c r="Q311" s="225"/>
      <c r="R311" s="225"/>
      <c r="S311" s="225"/>
      <c r="T311" s="225"/>
      <c r="U311" s="225"/>
    </row>
    <row r="312" spans="1:21" ht="12.7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25"/>
      <c r="Q312" s="225"/>
      <c r="R312" s="225"/>
      <c r="S312" s="225"/>
      <c r="T312" s="225"/>
      <c r="U312" s="225"/>
    </row>
    <row r="313" spans="1:21" ht="12.7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25"/>
      <c r="Q313" s="225"/>
      <c r="R313" s="225"/>
      <c r="S313" s="225"/>
      <c r="T313" s="225"/>
      <c r="U313" s="225"/>
    </row>
    <row r="314" spans="1:21" ht="12.7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25"/>
      <c r="Q314" s="225"/>
      <c r="R314" s="225"/>
      <c r="S314" s="225"/>
      <c r="T314" s="225"/>
      <c r="U314" s="225"/>
    </row>
    <row r="315" spans="1:21" ht="12.7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25"/>
      <c r="Q315" s="225"/>
      <c r="R315" s="225"/>
      <c r="S315" s="225"/>
      <c r="T315" s="225"/>
      <c r="U315" s="225"/>
    </row>
    <row r="316" spans="1:21" ht="12.7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25"/>
      <c r="Q316" s="225"/>
      <c r="R316" s="225"/>
      <c r="S316" s="225"/>
      <c r="T316" s="225"/>
      <c r="U316" s="225"/>
    </row>
    <row r="317" spans="1:21" ht="12.7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25"/>
      <c r="Q317" s="225"/>
      <c r="R317" s="225"/>
      <c r="S317" s="225"/>
      <c r="T317" s="225"/>
      <c r="U317" s="225"/>
    </row>
    <row r="318" spans="1:21" ht="12.7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25"/>
      <c r="Q318" s="225"/>
      <c r="R318" s="225"/>
      <c r="S318" s="225"/>
      <c r="T318" s="225"/>
      <c r="U318" s="225"/>
    </row>
    <row r="319" spans="1:21" ht="12.7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25"/>
      <c r="Q319" s="225"/>
      <c r="R319" s="225"/>
      <c r="S319" s="225"/>
      <c r="T319" s="225"/>
      <c r="U319" s="225"/>
    </row>
    <row r="320" spans="1:21" ht="12.7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225"/>
      <c r="Q320" s="225"/>
      <c r="R320" s="225"/>
      <c r="S320" s="225"/>
      <c r="T320" s="225"/>
      <c r="U320" s="225"/>
    </row>
    <row r="321" spans="1:21" ht="12.7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25"/>
      <c r="Q321" s="225"/>
      <c r="R321" s="225"/>
      <c r="S321" s="225"/>
      <c r="T321" s="225"/>
      <c r="U321" s="225"/>
    </row>
    <row r="322" spans="1:21" ht="12.7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25"/>
      <c r="Q322" s="225"/>
      <c r="R322" s="225"/>
      <c r="S322" s="225"/>
      <c r="T322" s="225"/>
      <c r="U322" s="225"/>
    </row>
    <row r="323" spans="1:21" ht="12.7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25"/>
      <c r="Q323" s="225"/>
      <c r="R323" s="225"/>
      <c r="S323" s="225"/>
      <c r="T323" s="225"/>
      <c r="U323" s="225"/>
    </row>
    <row r="324" spans="1:21" ht="12.7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25"/>
      <c r="Q324" s="225"/>
      <c r="R324" s="225"/>
      <c r="S324" s="225"/>
      <c r="T324" s="225"/>
      <c r="U324" s="225"/>
    </row>
    <row r="325" spans="1:21" ht="12.7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25"/>
      <c r="Q325" s="225"/>
      <c r="R325" s="225"/>
      <c r="S325" s="225"/>
      <c r="T325" s="225"/>
      <c r="U325" s="225"/>
    </row>
    <row r="326" spans="1:21" ht="12.7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25"/>
      <c r="Q326" s="225"/>
      <c r="R326" s="225"/>
      <c r="S326" s="225"/>
      <c r="T326" s="225"/>
      <c r="U326" s="225"/>
    </row>
    <row r="327" spans="1:21" ht="12.7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25"/>
      <c r="Q327" s="225"/>
      <c r="R327" s="225"/>
      <c r="S327" s="225"/>
      <c r="T327" s="225"/>
      <c r="U327" s="225"/>
    </row>
    <row r="328" spans="1:21" ht="12.7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25"/>
      <c r="Q328" s="225"/>
      <c r="R328" s="225"/>
      <c r="S328" s="225"/>
      <c r="T328" s="225"/>
      <c r="U328" s="225"/>
    </row>
    <row r="329" spans="1:21" ht="12.7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25"/>
      <c r="Q329" s="225"/>
      <c r="R329" s="225"/>
      <c r="S329" s="225"/>
      <c r="T329" s="225"/>
      <c r="U329" s="225"/>
    </row>
    <row r="330" spans="1:21" ht="12.7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225"/>
      <c r="Q330" s="225"/>
      <c r="R330" s="225"/>
      <c r="S330" s="225"/>
      <c r="T330" s="225"/>
      <c r="U330" s="225"/>
    </row>
    <row r="331" spans="1:21" ht="12.7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25"/>
      <c r="Q331" s="225"/>
      <c r="R331" s="225"/>
      <c r="S331" s="225"/>
      <c r="T331" s="225"/>
      <c r="U331" s="225"/>
    </row>
    <row r="332" spans="1:21" ht="12.7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25"/>
      <c r="Q332" s="225"/>
      <c r="R332" s="225"/>
      <c r="S332" s="225"/>
      <c r="T332" s="225"/>
      <c r="U332" s="225"/>
    </row>
    <row r="333" spans="1:21" ht="12.7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25"/>
      <c r="Q333" s="225"/>
      <c r="R333" s="225"/>
      <c r="S333" s="225"/>
      <c r="T333" s="225"/>
      <c r="U333" s="225"/>
    </row>
    <row r="334" spans="1:21" ht="12.7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25"/>
      <c r="Q334" s="225"/>
      <c r="R334" s="225"/>
      <c r="S334" s="225"/>
      <c r="T334" s="225"/>
      <c r="U334" s="225"/>
    </row>
    <row r="335" spans="1:21" ht="12.7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25"/>
      <c r="Q335" s="225"/>
      <c r="R335" s="225"/>
      <c r="S335" s="225"/>
      <c r="T335" s="225"/>
      <c r="U335" s="225"/>
    </row>
    <row r="336" spans="1:21" ht="12.7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25"/>
      <c r="Q336" s="225"/>
      <c r="R336" s="225"/>
      <c r="S336" s="225"/>
      <c r="T336" s="225"/>
      <c r="U336" s="225"/>
    </row>
    <row r="337" spans="1:21" ht="12.7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25"/>
      <c r="Q337" s="225"/>
      <c r="R337" s="225"/>
      <c r="S337" s="225"/>
      <c r="T337" s="225"/>
      <c r="U337" s="225"/>
    </row>
    <row r="338" spans="1:21" ht="12.7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25"/>
      <c r="Q338" s="225"/>
      <c r="R338" s="225"/>
      <c r="S338" s="225"/>
      <c r="T338" s="225"/>
      <c r="U338" s="225"/>
    </row>
    <row r="339" spans="1:21" ht="12.7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25"/>
      <c r="Q339" s="225"/>
      <c r="R339" s="225"/>
      <c r="S339" s="225"/>
      <c r="T339" s="225"/>
      <c r="U339" s="225"/>
    </row>
    <row r="340" spans="1:21" ht="12.7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225"/>
      <c r="Q340" s="225"/>
      <c r="R340" s="225"/>
      <c r="S340" s="225"/>
      <c r="T340" s="225"/>
      <c r="U340" s="225"/>
    </row>
    <row r="341" spans="1:21" ht="12.7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25"/>
      <c r="Q341" s="225"/>
      <c r="R341" s="225"/>
      <c r="S341" s="225"/>
      <c r="T341" s="225"/>
      <c r="U341" s="225"/>
    </row>
    <row r="342" spans="1:21" ht="12.7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25"/>
      <c r="Q342" s="225"/>
      <c r="R342" s="225"/>
      <c r="S342" s="225"/>
      <c r="T342" s="225"/>
      <c r="U342" s="225"/>
    </row>
    <row r="343" spans="1:21" ht="12.7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25"/>
      <c r="Q343" s="225"/>
      <c r="R343" s="225"/>
      <c r="S343" s="225"/>
      <c r="T343" s="225"/>
      <c r="U343" s="225"/>
    </row>
    <row r="344" spans="1:21" ht="12.7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25"/>
      <c r="Q344" s="225"/>
      <c r="R344" s="225"/>
      <c r="S344" s="225"/>
      <c r="T344" s="225"/>
      <c r="U344" s="225"/>
    </row>
    <row r="345" spans="1:21" ht="12.7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25"/>
      <c r="Q345" s="225"/>
      <c r="R345" s="225"/>
      <c r="S345" s="225"/>
      <c r="T345" s="225"/>
      <c r="U345" s="225"/>
    </row>
    <row r="346" spans="1:21" ht="12.7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25"/>
      <c r="Q346" s="225"/>
      <c r="R346" s="225"/>
      <c r="S346" s="225"/>
      <c r="T346" s="225"/>
      <c r="U346" s="225"/>
    </row>
    <row r="347" spans="1:21" ht="12.7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25"/>
      <c r="Q347" s="225"/>
      <c r="R347" s="225"/>
      <c r="S347" s="225"/>
      <c r="T347" s="225"/>
      <c r="U347" s="225"/>
    </row>
    <row r="348" spans="1:21" ht="12.7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25"/>
      <c r="Q348" s="225"/>
      <c r="R348" s="225"/>
      <c r="S348" s="225"/>
      <c r="T348" s="225"/>
      <c r="U348" s="225"/>
    </row>
    <row r="349" spans="1:21" ht="12.7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25"/>
      <c r="Q349" s="225"/>
      <c r="R349" s="225"/>
      <c r="S349" s="225"/>
      <c r="T349" s="225"/>
      <c r="U349" s="225"/>
    </row>
    <row r="350" spans="1:21" ht="12.7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225"/>
      <c r="Q350" s="225"/>
      <c r="R350" s="225"/>
      <c r="S350" s="225"/>
      <c r="T350" s="225"/>
      <c r="U350" s="225"/>
    </row>
    <row r="351" spans="1:21" ht="12.7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25"/>
      <c r="Q351" s="225"/>
      <c r="R351" s="225"/>
      <c r="S351" s="225"/>
      <c r="T351" s="225"/>
      <c r="U351" s="225"/>
    </row>
    <row r="352" spans="1:21" ht="12.7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25"/>
      <c r="Q352" s="225"/>
      <c r="R352" s="225"/>
      <c r="S352" s="225"/>
      <c r="T352" s="225"/>
      <c r="U352" s="225"/>
    </row>
    <row r="353" spans="1:21" ht="12.7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25"/>
      <c r="Q353" s="225"/>
      <c r="R353" s="225"/>
      <c r="S353" s="225"/>
      <c r="T353" s="225"/>
      <c r="U353" s="225"/>
    </row>
    <row r="354" spans="1:21" ht="12.7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25"/>
      <c r="Q354" s="225"/>
      <c r="R354" s="225"/>
      <c r="S354" s="225"/>
      <c r="T354" s="225"/>
      <c r="U354" s="225"/>
    </row>
    <row r="355" spans="1:21" ht="12.7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25"/>
      <c r="Q355" s="225"/>
      <c r="R355" s="225"/>
      <c r="S355" s="225"/>
      <c r="T355" s="225"/>
      <c r="U355" s="225"/>
    </row>
    <row r="356" spans="1:21" ht="12.7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25"/>
      <c r="Q356" s="225"/>
      <c r="R356" s="225"/>
      <c r="S356" s="225"/>
      <c r="T356" s="225"/>
      <c r="U356" s="225"/>
    </row>
    <row r="357" spans="1:21" ht="12.7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25"/>
      <c r="Q357" s="225"/>
      <c r="R357" s="225"/>
      <c r="S357" s="225"/>
      <c r="T357" s="225"/>
      <c r="U357" s="225"/>
    </row>
    <row r="358" spans="1:21" ht="12.7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25"/>
      <c r="Q358" s="225"/>
      <c r="R358" s="225"/>
      <c r="S358" s="225"/>
      <c r="T358" s="225"/>
      <c r="U358" s="225"/>
    </row>
    <row r="359" spans="1:21" ht="12.7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25"/>
      <c r="Q359" s="225"/>
      <c r="R359" s="225"/>
      <c r="S359" s="225"/>
      <c r="T359" s="225"/>
      <c r="U359" s="225"/>
    </row>
    <row r="360" spans="1:21" ht="12.7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225"/>
      <c r="Q360" s="225"/>
      <c r="R360" s="225"/>
      <c r="S360" s="225"/>
      <c r="T360" s="225"/>
      <c r="U360" s="225"/>
    </row>
    <row r="361" spans="1:21" ht="12.7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25"/>
      <c r="Q361" s="225"/>
      <c r="R361" s="225"/>
      <c r="S361" s="225"/>
      <c r="T361" s="225"/>
      <c r="U361" s="225"/>
    </row>
    <row r="362" spans="1:21" ht="12.7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25"/>
      <c r="Q362" s="225"/>
      <c r="R362" s="225"/>
      <c r="S362" s="225"/>
      <c r="T362" s="225"/>
      <c r="U362" s="225"/>
    </row>
    <row r="363" spans="1:21" ht="12.7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25"/>
      <c r="Q363" s="225"/>
      <c r="R363" s="225"/>
      <c r="S363" s="225"/>
      <c r="T363" s="225"/>
      <c r="U363" s="225"/>
    </row>
    <row r="364" spans="1:21" ht="12.7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25"/>
      <c r="Q364" s="225"/>
      <c r="R364" s="225"/>
      <c r="S364" s="225"/>
      <c r="T364" s="225"/>
      <c r="U364" s="225"/>
    </row>
    <row r="365" spans="1:21" ht="12.7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25"/>
      <c r="Q365" s="225"/>
      <c r="R365" s="225"/>
      <c r="S365" s="225"/>
      <c r="T365" s="225"/>
      <c r="U365" s="225"/>
    </row>
    <row r="366" spans="1:21" ht="12.7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25"/>
      <c r="Q366" s="225"/>
      <c r="R366" s="225"/>
      <c r="S366" s="225"/>
      <c r="T366" s="225"/>
      <c r="U366" s="225"/>
    </row>
    <row r="367" spans="1:21" ht="12.7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25"/>
      <c r="Q367" s="225"/>
      <c r="R367" s="225"/>
      <c r="S367" s="225"/>
      <c r="T367" s="225"/>
      <c r="U367" s="225"/>
    </row>
    <row r="368" spans="1:21" ht="12.7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25"/>
      <c r="Q368" s="225"/>
      <c r="R368" s="225"/>
      <c r="S368" s="225"/>
      <c r="T368" s="225"/>
      <c r="U368" s="225"/>
    </row>
    <row r="369" spans="1:21" ht="12.7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25"/>
      <c r="Q369" s="225"/>
      <c r="R369" s="225"/>
      <c r="S369" s="225"/>
      <c r="T369" s="225"/>
      <c r="U369" s="225"/>
    </row>
    <row r="370" spans="1:21" ht="12.7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225"/>
      <c r="Q370" s="225"/>
      <c r="R370" s="225"/>
      <c r="S370" s="225"/>
      <c r="T370" s="225"/>
      <c r="U370" s="225"/>
    </row>
    <row r="371" spans="1:21" ht="12.7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25"/>
      <c r="Q371" s="225"/>
      <c r="R371" s="225"/>
      <c r="S371" s="225"/>
      <c r="T371" s="225"/>
      <c r="U371" s="225"/>
    </row>
    <row r="372" spans="1:21" ht="12.7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25"/>
      <c r="Q372" s="225"/>
      <c r="R372" s="225"/>
      <c r="S372" s="225"/>
      <c r="T372" s="225"/>
      <c r="U372" s="225"/>
    </row>
    <row r="373" spans="1:21" ht="12.7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25"/>
      <c r="Q373" s="225"/>
      <c r="R373" s="225"/>
      <c r="S373" s="225"/>
      <c r="T373" s="225"/>
      <c r="U373" s="225"/>
    </row>
    <row r="374" spans="1:21" ht="12.7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25"/>
      <c r="Q374" s="225"/>
      <c r="R374" s="225"/>
      <c r="S374" s="225"/>
      <c r="T374" s="225"/>
      <c r="U374" s="225"/>
    </row>
    <row r="375" spans="1:21" ht="12.7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25"/>
      <c r="Q375" s="225"/>
      <c r="R375" s="225"/>
      <c r="S375" s="225"/>
      <c r="T375" s="225"/>
      <c r="U375" s="225"/>
    </row>
    <row r="376" spans="1:21" ht="12.7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25"/>
      <c r="Q376" s="225"/>
      <c r="R376" s="225"/>
      <c r="S376" s="225"/>
      <c r="T376" s="225"/>
      <c r="U376" s="225"/>
    </row>
    <row r="377" spans="1:21" ht="12.7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25"/>
      <c r="Q377" s="225"/>
      <c r="R377" s="225"/>
      <c r="S377" s="225"/>
      <c r="T377" s="225"/>
      <c r="U377" s="225"/>
    </row>
    <row r="378" spans="1:21" ht="12.7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25"/>
      <c r="Q378" s="225"/>
      <c r="R378" s="225"/>
      <c r="S378" s="225"/>
      <c r="T378" s="225"/>
      <c r="U378" s="225"/>
    </row>
    <row r="379" spans="1:21" ht="12.7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25"/>
      <c r="Q379" s="225"/>
      <c r="R379" s="225"/>
      <c r="S379" s="225"/>
      <c r="T379" s="225"/>
      <c r="U379" s="225"/>
    </row>
    <row r="380" spans="1:21" ht="12.7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225"/>
      <c r="Q380" s="225"/>
      <c r="R380" s="225"/>
      <c r="S380" s="225"/>
      <c r="T380" s="225"/>
      <c r="U380" s="225"/>
    </row>
    <row r="381" spans="1:21" ht="12.7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25"/>
      <c r="Q381" s="225"/>
      <c r="R381" s="225"/>
      <c r="S381" s="225"/>
      <c r="T381" s="225"/>
      <c r="U381" s="225"/>
    </row>
    <row r="382" spans="1:21" ht="12.7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25"/>
      <c r="Q382" s="225"/>
      <c r="R382" s="225"/>
      <c r="S382" s="225"/>
      <c r="T382" s="225"/>
      <c r="U382" s="225"/>
    </row>
    <row r="383" spans="1:21" ht="12.7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25"/>
      <c r="Q383" s="225"/>
      <c r="R383" s="225"/>
      <c r="S383" s="225"/>
      <c r="T383" s="225"/>
      <c r="U383" s="225"/>
    </row>
    <row r="384" spans="1:21" ht="12.7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25"/>
      <c r="Q384" s="225"/>
      <c r="R384" s="225"/>
      <c r="S384" s="225"/>
      <c r="T384" s="225"/>
      <c r="U384" s="225"/>
    </row>
    <row r="385" spans="1:21" ht="12.7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25"/>
      <c r="Q385" s="225"/>
      <c r="R385" s="225"/>
      <c r="S385" s="225"/>
      <c r="T385" s="225"/>
      <c r="U385" s="225"/>
    </row>
    <row r="386" spans="1:21" ht="12.7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25"/>
      <c r="Q386" s="225"/>
      <c r="R386" s="225"/>
      <c r="S386" s="225"/>
      <c r="T386" s="225"/>
      <c r="U386" s="225"/>
    </row>
    <row r="387" spans="1:21" ht="12.7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25"/>
      <c r="Q387" s="225"/>
      <c r="R387" s="225"/>
      <c r="S387" s="225"/>
      <c r="T387" s="225"/>
      <c r="U387" s="225"/>
    </row>
    <row r="388" spans="1:21" ht="12.7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25"/>
      <c r="Q388" s="225"/>
      <c r="R388" s="225"/>
      <c r="S388" s="225"/>
      <c r="T388" s="225"/>
      <c r="U388" s="225"/>
    </row>
    <row r="389" spans="1:21" ht="12.7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25"/>
      <c r="Q389" s="225"/>
      <c r="R389" s="225"/>
      <c r="S389" s="225"/>
      <c r="T389" s="225"/>
      <c r="U389" s="225"/>
    </row>
    <row r="390" spans="1:2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25"/>
      <c r="Q390" s="225"/>
      <c r="R390" s="225"/>
      <c r="S390" s="225"/>
      <c r="T390" s="225"/>
      <c r="U390" s="2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>
    <tabColor theme="3" tint="-0.24997000396251678"/>
  </sheetPr>
  <dimension ref="A1:AG72"/>
  <sheetViews>
    <sheetView zoomScalePageLayoutView="0" workbookViewId="0" topLeftCell="A1">
      <pane ySplit="23" topLeftCell="A24" activePane="bottomLeft" state="frozen"/>
      <selection pane="topLeft" activeCell="B33" sqref="B33:B38"/>
      <selection pane="bottomLeft" activeCell="U71" sqref="U71"/>
    </sheetView>
  </sheetViews>
  <sheetFormatPr defaultColWidth="9.00390625" defaultRowHeight="12.75" outlineLevelRow="1" outlineLevelCol="1"/>
  <cols>
    <col min="1" max="1" width="32.875" style="7" customWidth="1"/>
    <col min="2" max="2" width="8.75390625" style="7" customWidth="1"/>
    <col min="3" max="3" width="8.375" style="7" customWidth="1"/>
    <col min="4" max="4" width="9.00390625" style="7" customWidth="1"/>
    <col min="5" max="5" width="11.125" style="6" hidden="1" customWidth="1" outlineLevel="1"/>
    <col min="6" max="6" width="10.25390625" style="19" hidden="1" customWidth="1" outlineLevel="1"/>
    <col min="7" max="7" width="11.75390625" style="7" hidden="1" customWidth="1" outlineLevel="1"/>
    <col min="8" max="8" width="12.125" style="7" hidden="1" customWidth="1" outlineLevel="1"/>
    <col min="9" max="9" width="10.75390625" style="9" hidden="1" customWidth="1" outlineLevel="1"/>
    <col min="10" max="10" width="10.00390625" style="7" hidden="1" customWidth="1" outlineLevel="1"/>
    <col min="11" max="11" width="11.25390625" style="7" hidden="1" customWidth="1" outlineLevel="1"/>
    <col min="12" max="12" width="14.875" style="7" hidden="1" customWidth="1" outlineLevel="1"/>
    <col min="13" max="13" width="20.875" style="7" hidden="1" customWidth="1" outlineLevel="1"/>
    <col min="14" max="14" width="6.625" style="7" hidden="1" customWidth="1" outlineLevel="1"/>
    <col min="15" max="15" width="3.75390625" style="7" hidden="1" customWidth="1" outlineLevel="1"/>
    <col min="16" max="16" width="4.25390625" style="7" hidden="1" customWidth="1" outlineLevel="1"/>
    <col min="17" max="17" width="5.00390625" style="7" hidden="1" customWidth="1" outlineLevel="1"/>
    <col min="18" max="18" width="2.875" style="7" customWidth="1" collapsed="1"/>
    <col min="19" max="19" width="12.00390625" style="7" customWidth="1"/>
    <col min="20" max="20" width="10.00390625" style="7" customWidth="1"/>
    <col min="21" max="21" width="12.00390625" style="7" customWidth="1"/>
    <col min="22" max="22" width="11.00390625" style="7" customWidth="1"/>
    <col min="23" max="23" width="7.875" style="7" customWidth="1"/>
    <col min="24" max="24" width="9.625" style="7" customWidth="1"/>
    <col min="25" max="25" width="16.375" style="7" customWidth="1"/>
    <col min="26" max="26" width="72.125" style="7" hidden="1" customWidth="1"/>
    <col min="27" max="30" width="0" style="7" hidden="1" customWidth="1"/>
    <col min="31" max="52" width="9.125" style="7" customWidth="1"/>
    <col min="53" max="53" width="3.375" style="7" customWidth="1"/>
    <col min="54" max="16384" width="9.125" style="7" customWidth="1"/>
  </cols>
  <sheetData>
    <row r="1" spans="1:28" ht="14.25" customHeight="1" thickBot="1">
      <c r="A1" s="189" t="s">
        <v>5</v>
      </c>
      <c r="B1" s="190" t="e">
        <f>#REF!</f>
        <v>#REF!</v>
      </c>
      <c r="C1" s="191"/>
      <c r="D1" s="191"/>
      <c r="E1" s="191"/>
      <c r="F1" s="6"/>
      <c r="G1" s="6"/>
      <c r="H1" s="6"/>
      <c r="I1" s="6"/>
      <c r="J1" s="6"/>
      <c r="K1" s="6"/>
      <c r="L1" s="6"/>
      <c r="M1" s="6"/>
      <c r="R1" s="180">
        <f>((SUM(В!B1:O1)+SUM(В!B10:O10)+SUM(В!B20:O20)+SUM(В!B30:O30)+SUM(В!B40:O40)+SUM(В!B50:O50)+SUM(В!B60:O60)+SUM(В!B70:O70)+SUM(В!B80:O80)+SUM(В!B90:O90)+SUM(В!B100:O100)+SUM(В!B110:O110)+SUM(В!B120:O120)+SUM(В!B130:O130)+SUM(В!B140:O140)+SUM(В!B150:O150)+SUM(В!B160:O160)+SUM(В!B170:O170)+SUM(В!B180:O180)+SUM(В!B190:O190)+SUM(В!B200:O200)+SUM(В!B210:O210)+SUM(В!B220:O220)+SUM(В!B230:O230)+SUM(В!B240:O240)+SUM(В!B250:O250)+SUM(В!B260:O260)+SUM(В!B270:O270)+SUM(В!B280:O280)+SUM(В!B290:O290)+SUM(В!B300:O300)+SUM(В!B310:O310)+SUM(В!B320:O320)+SUM(В!B330:O330)+SUM(В!B340:O340)+SUM(В!B350:O350)+SUM(В!B360:O360)+SUM(В!B370:O370)+SUM(В!B380:O380)+SUM(В!B390:O390)+SUM(В!B400:O400)+SUM(В!B410:O410)+SUM(В!B420:O420)+SUM(В!B430:O430)+SUM(В!B440:O440)+SUM(В!B450:O450)+SUM(В!B460:O460)+SUM(В!B470:O470)+SUM(В!B480:O480)+SUM(В!B490:O490)+SUM(В!B500:O500)+SUM(В!B510:O510)+SUM(В!B520:O520)+SUM(В!B530:O530)+SUM(В!B540:O540)+SUM(В!B550:O550)+SUM(В!B560:O560)))/1000</f>
        <v>19.29</v>
      </c>
      <c r="S1" s="237" t="s">
        <v>51</v>
      </c>
      <c r="T1" s="238"/>
      <c r="U1" s="150"/>
      <c r="V1" s="150"/>
      <c r="AA1" s="55"/>
      <c r="AB1" s="55"/>
    </row>
    <row r="2" spans="1:28" ht="15.75" customHeight="1" thickBot="1">
      <c r="A2" s="189" t="s">
        <v>6</v>
      </c>
      <c r="B2" s="191" t="e">
        <f>#REF!</f>
        <v>#REF!</v>
      </c>
      <c r="C2" s="191"/>
      <c r="D2" s="191"/>
      <c r="E2" s="191"/>
      <c r="F2" s="6"/>
      <c r="G2" s="6"/>
      <c r="H2" s="6"/>
      <c r="I2" s="6"/>
      <c r="J2" s="6"/>
      <c r="K2" s="6"/>
      <c r="L2" s="6"/>
      <c r="M2" s="6"/>
      <c r="R2" s="180">
        <f>((SUM(В!B460:O460)+SUM(В!B470:O470)+SUM(В!B480:O480)+SUM(В!B490:O490)+SUM(В!B500:O500)+SUM(В!B510:O510)+SUM(В!B520:O520)+SUM(В!B530:O530)+SUM(В!B540:O540)+SUM(В!B550:O550)+SUM(В!B560:O560)+SUM(В!B570:O570)+SUM(В!B580:O580)+SUM(В!B590:O590)+SUM(В!B600:O600)+SUM(В!B610:O610)+SUM(В!B620:O620)+SUM(В!B630:O630)+SUM(В!B640:O640)+SUM(В!B650:O650)+SUM(В!B660:O660)+SUM(В!B670:O670)+SUM(В!B680:O680)+SUM(В!B690:O690)+SUM(В!B700:O700)+SUM(В!B710:O710)+SUM(В!B720:O720)+SUM(В!B730:O730)+SUM(В!B740:O740)+SUM(В!B750:O750)+SUM(В!B760:O760)+SUM(В!B770:O770)+SUM(В!B780:O780)+SUM(В!B790:O790)+SUM(В!B800:O800)+SUM(В!B810:O810)+SUM(В!B820:O820)+SUM(В!B830:O830)+SUM(В!B840:O840)+SUM(В!B850:O850)+SUM(В!B860:O860)+SUM(В!B870:O870)+SUM(В!B880:O880)+SUM(В!B890:O890)))</f>
        <v>0</v>
      </c>
      <c r="S2" s="151">
        <f>R1+R2</f>
        <v>19.29</v>
      </c>
      <c r="T2" s="154" t="s">
        <v>52</v>
      </c>
      <c r="U2" s="150"/>
      <c r="V2" s="213" t="s">
        <v>0</v>
      </c>
      <c r="W2" s="213" t="s">
        <v>3</v>
      </c>
      <c r="X2" s="213" t="s">
        <v>2</v>
      </c>
      <c r="AA2" s="55"/>
      <c r="AB2" s="55"/>
    </row>
    <row r="3" spans="1:28" s="6" customFormat="1" ht="15" customHeight="1" thickBot="1">
      <c r="A3" s="192" t="s">
        <v>7</v>
      </c>
      <c r="B3" s="193" t="e">
        <f>#REF!</f>
        <v>#REF!</v>
      </c>
      <c r="C3" s="194"/>
      <c r="D3" s="195"/>
      <c r="E3" s="196"/>
      <c r="F3" s="8"/>
      <c r="I3" s="9"/>
      <c r="R3" s="181"/>
      <c r="S3" s="237" t="s">
        <v>53</v>
      </c>
      <c r="T3" s="238"/>
      <c r="V3" s="214" t="s">
        <v>63</v>
      </c>
      <c r="W3" s="211">
        <v>2</v>
      </c>
      <c r="X3" s="212" t="e">
        <f>#REF!</f>
        <v>#REF!</v>
      </c>
      <c r="AA3" s="15"/>
      <c r="AB3" s="15"/>
    </row>
    <row r="4" spans="1:28" s="6" customFormat="1" ht="14.25" customHeight="1" thickBot="1">
      <c r="A4" s="192" t="s">
        <v>8</v>
      </c>
      <c r="B4" s="193" t="e">
        <f>#REF!</f>
        <v>#REF!</v>
      </c>
      <c r="C4" s="194"/>
      <c r="D4" s="195"/>
      <c r="E4" s="196"/>
      <c r="F4" s="8"/>
      <c r="I4" s="9"/>
      <c r="R4" s="175"/>
      <c r="S4" s="156">
        <v>0</v>
      </c>
      <c r="T4" s="154" t="s">
        <v>52</v>
      </c>
      <c r="U4" s="152"/>
      <c r="V4" s="152"/>
      <c r="AA4" s="15"/>
      <c r="AB4" s="15"/>
    </row>
    <row r="5" spans="1:28" s="6" customFormat="1" ht="11.25" customHeight="1" hidden="1" thickBot="1">
      <c r="A5" s="192" t="s">
        <v>9</v>
      </c>
      <c r="B5" s="193"/>
      <c r="C5" s="194"/>
      <c r="D5" s="195"/>
      <c r="E5" s="196"/>
      <c r="F5" s="8"/>
      <c r="I5" s="9"/>
      <c r="R5" s="175"/>
      <c r="S5" s="152"/>
      <c r="T5" s="152"/>
      <c r="U5" s="152"/>
      <c r="V5" s="152"/>
      <c r="AA5" s="15"/>
      <c r="AB5" s="15"/>
    </row>
    <row r="6" spans="1:28" s="6" customFormat="1" ht="11.25" customHeight="1" hidden="1" thickBot="1">
      <c r="A6" s="192" t="s">
        <v>8</v>
      </c>
      <c r="B6" s="193"/>
      <c r="C6" s="194"/>
      <c r="D6" s="195"/>
      <c r="E6" s="196"/>
      <c r="F6" s="8"/>
      <c r="I6" s="9"/>
      <c r="R6" s="175"/>
      <c r="S6" s="152"/>
      <c r="T6" s="152"/>
      <c r="U6" s="152"/>
      <c r="V6" s="152"/>
      <c r="AA6" s="15"/>
      <c r="AB6" s="15"/>
    </row>
    <row r="7" spans="1:28" s="6" customFormat="1" ht="11.25" customHeight="1" hidden="1" thickBot="1">
      <c r="A7" s="192" t="s">
        <v>10</v>
      </c>
      <c r="B7" s="193"/>
      <c r="C7" s="194"/>
      <c r="D7" s="195"/>
      <c r="E7" s="197"/>
      <c r="F7" s="10"/>
      <c r="I7" s="9"/>
      <c r="R7" s="175"/>
      <c r="S7" s="152"/>
      <c r="T7" s="152"/>
      <c r="U7" s="152"/>
      <c r="V7" s="152"/>
      <c r="AA7" s="15"/>
      <c r="AB7" s="15"/>
    </row>
    <row r="8" spans="1:28" s="6" customFormat="1" ht="11.25" customHeight="1" hidden="1" thickBot="1">
      <c r="A8" s="192" t="s">
        <v>11</v>
      </c>
      <c r="B8" s="193" t="e">
        <f>#REF!</f>
        <v>#REF!</v>
      </c>
      <c r="C8" s="194"/>
      <c r="D8" s="195"/>
      <c r="E8" s="198"/>
      <c r="F8" s="11"/>
      <c r="I8" s="9"/>
      <c r="R8" s="175"/>
      <c r="S8" s="152"/>
      <c r="T8" s="152"/>
      <c r="U8" s="152"/>
      <c r="V8" s="152"/>
      <c r="AA8" s="15"/>
      <c r="AB8" s="15"/>
    </row>
    <row r="9" spans="1:28" s="6" customFormat="1" ht="11.25" customHeight="1" hidden="1" thickBot="1">
      <c r="A9" s="192" t="s">
        <v>12</v>
      </c>
      <c r="B9" s="193" t="e">
        <f>#REF!</f>
        <v>#REF!</v>
      </c>
      <c r="C9" s="192"/>
      <c r="D9" s="199" t="s">
        <v>13</v>
      </c>
      <c r="E9" s="200" t="s">
        <v>14</v>
      </c>
      <c r="F9" s="12"/>
      <c r="I9" s="9"/>
      <c r="R9" s="175"/>
      <c r="S9" s="152"/>
      <c r="T9" s="152"/>
      <c r="U9" s="152"/>
      <c r="V9" s="152"/>
      <c r="AA9" s="15"/>
      <c r="AB9" s="15"/>
    </row>
    <row r="10" spans="1:28" ht="11.25" customHeight="1" hidden="1" thickBot="1">
      <c r="A10" s="192" t="s">
        <v>15</v>
      </c>
      <c r="B10" s="193" t="e">
        <f>#REF!</f>
        <v>#REF!</v>
      </c>
      <c r="C10" s="192" t="s">
        <v>16</v>
      </c>
      <c r="D10" s="201" t="e">
        <f>(B9-B18)/118*100</f>
        <v>#REF!</v>
      </c>
      <c r="E10" s="202" t="e">
        <f>(B14-B19)/118*100</f>
        <v>#REF!</v>
      </c>
      <c r="F10" s="13"/>
      <c r="G10" s="6"/>
      <c r="R10" s="176"/>
      <c r="S10" s="150"/>
      <c r="T10" s="150"/>
      <c r="U10" s="150"/>
      <c r="V10" s="150"/>
      <c r="AA10" s="55"/>
      <c r="AB10" s="55"/>
    </row>
    <row r="11" spans="1:28" s="6" customFormat="1" ht="11.25" customHeight="1" hidden="1" thickBot="1">
      <c r="A11" s="192" t="s">
        <v>17</v>
      </c>
      <c r="B11" s="193" t="e">
        <f>#REF!</f>
        <v>#REF!</v>
      </c>
      <c r="C11" s="192" t="s">
        <v>18</v>
      </c>
      <c r="D11" s="201" t="e">
        <f>D10-SUM(B15:B17)</f>
        <v>#REF!</v>
      </c>
      <c r="E11" s="202" t="e">
        <f>E10-SUM(B15:B17)</f>
        <v>#REF!</v>
      </c>
      <c r="F11" s="12"/>
      <c r="I11" s="9"/>
      <c r="R11" s="175"/>
      <c r="S11" s="152"/>
      <c r="T11" s="152"/>
      <c r="U11" s="152"/>
      <c r="V11" s="152"/>
      <c r="AA11" s="15"/>
      <c r="AB11" s="15"/>
    </row>
    <row r="12" spans="1:28" s="6" customFormat="1" ht="11.25" customHeight="1" hidden="1" thickBot="1">
      <c r="A12" s="192" t="s">
        <v>19</v>
      </c>
      <c r="B12" s="193" t="e">
        <f>#REF!</f>
        <v>#REF!</v>
      </c>
      <c r="C12" s="192" t="s">
        <v>20</v>
      </c>
      <c r="D12" s="203" t="e">
        <f>D11/(B8/118*100)</f>
        <v>#REF!</v>
      </c>
      <c r="E12" s="204" t="e">
        <f>E11/(B14/118*100)</f>
        <v>#REF!</v>
      </c>
      <c r="F12" s="14"/>
      <c r="I12" s="9"/>
      <c r="R12" s="175"/>
      <c r="S12" s="152"/>
      <c r="T12" s="152"/>
      <c r="U12" s="152"/>
      <c r="V12" s="152"/>
      <c r="AA12" s="15"/>
      <c r="AB12" s="15"/>
    </row>
    <row r="13" spans="1:28" s="6" customFormat="1" ht="11.25" customHeight="1" hidden="1" thickBot="1">
      <c r="A13" s="192" t="s">
        <v>21</v>
      </c>
      <c r="B13" s="193" t="e">
        <f>#REF!</f>
        <v>#REF!</v>
      </c>
      <c r="C13" s="194"/>
      <c r="D13" s="195"/>
      <c r="E13" s="191"/>
      <c r="F13" s="14"/>
      <c r="G13" s="15"/>
      <c r="H13" s="15"/>
      <c r="I13" s="16"/>
      <c r="R13" s="175"/>
      <c r="S13" s="152"/>
      <c r="T13" s="152"/>
      <c r="U13" s="152"/>
      <c r="V13" s="152"/>
      <c r="AA13" s="15"/>
      <c r="AB13" s="15"/>
    </row>
    <row r="14" spans="1:28" s="6" customFormat="1" ht="11.25" customHeight="1" hidden="1" thickBot="1">
      <c r="A14" s="192" t="s">
        <v>22</v>
      </c>
      <c r="B14" s="193" t="e">
        <f>#REF!</f>
        <v>#REF!</v>
      </c>
      <c r="C14" s="194"/>
      <c r="D14" s="195"/>
      <c r="E14" s="205"/>
      <c r="F14" s="14"/>
      <c r="G14" s="15"/>
      <c r="H14" s="15"/>
      <c r="I14" s="16"/>
      <c r="R14" s="175"/>
      <c r="S14" s="152"/>
      <c r="T14" s="152"/>
      <c r="U14" s="152"/>
      <c r="V14" s="152"/>
      <c r="AA14" s="15"/>
      <c r="AB14" s="15"/>
    </row>
    <row r="15" spans="1:22" s="15" customFormat="1" ht="11.25" customHeight="1" hidden="1" thickBot="1">
      <c r="A15" s="206" t="s">
        <v>23</v>
      </c>
      <c r="B15" s="193" t="e">
        <f>#REF!</f>
        <v>#REF!</v>
      </c>
      <c r="C15" s="194"/>
      <c r="D15" s="207"/>
      <c r="E15" s="208"/>
      <c r="F15" s="17"/>
      <c r="G15" s="18" t="s">
        <v>24</v>
      </c>
      <c r="I15" s="16"/>
      <c r="R15" s="175"/>
      <c r="S15" s="153"/>
      <c r="T15" s="153"/>
      <c r="U15" s="153"/>
      <c r="V15" s="153"/>
    </row>
    <row r="16" spans="1:22" s="15" customFormat="1" ht="11.25" customHeight="1" hidden="1" thickBot="1">
      <c r="A16" s="206" t="s">
        <v>25</v>
      </c>
      <c r="B16" s="193" t="e">
        <f>#REF!</f>
        <v>#REF!</v>
      </c>
      <c r="C16" s="194"/>
      <c r="D16" s="207"/>
      <c r="E16" s="208"/>
      <c r="F16" s="12"/>
      <c r="I16" s="16"/>
      <c r="R16" s="175"/>
      <c r="S16" s="153"/>
      <c r="T16" s="153"/>
      <c r="U16" s="153"/>
      <c r="V16" s="153"/>
    </row>
    <row r="17" spans="1:22" s="15" customFormat="1" ht="11.25" customHeight="1" hidden="1" thickBot="1">
      <c r="A17" s="206" t="s">
        <v>26</v>
      </c>
      <c r="B17" s="193" t="e">
        <f>#REF!</f>
        <v>#REF!</v>
      </c>
      <c r="C17" s="194"/>
      <c r="D17" s="207"/>
      <c r="E17" s="208"/>
      <c r="F17" s="12"/>
      <c r="I17" s="16"/>
      <c r="R17" s="175"/>
      <c r="S17" s="153"/>
      <c r="T17" s="153"/>
      <c r="U17" s="153"/>
      <c r="V17" s="153"/>
    </row>
    <row r="18" spans="1:22" s="15" customFormat="1" ht="11.25" customHeight="1" hidden="1" thickBot="1">
      <c r="A18" s="206" t="s">
        <v>27</v>
      </c>
      <c r="B18" s="193" t="e">
        <f>#REF!</f>
        <v>#REF!</v>
      </c>
      <c r="C18" s="209"/>
      <c r="D18" s="207"/>
      <c r="E18" s="208"/>
      <c r="F18" s="12"/>
      <c r="I18" s="16"/>
      <c r="R18" s="175"/>
      <c r="S18" s="153"/>
      <c r="T18" s="153"/>
      <c r="U18" s="153"/>
      <c r="V18" s="153"/>
    </row>
    <row r="19" spans="1:28" ht="13.5" customHeight="1" hidden="1" thickBot="1">
      <c r="A19" s="192" t="s">
        <v>28</v>
      </c>
      <c r="B19" s="193" t="e">
        <f>#REF!</f>
        <v>#REF!</v>
      </c>
      <c r="C19" s="210" t="e">
        <f>#REF!</f>
        <v>#REF!</v>
      </c>
      <c r="D19" s="195"/>
      <c r="E19" s="191"/>
      <c r="R19" s="176"/>
      <c r="S19" s="150"/>
      <c r="T19" s="150"/>
      <c r="U19" s="150"/>
      <c r="V19" s="150"/>
      <c r="AA19" s="55"/>
      <c r="AB19" s="55"/>
    </row>
    <row r="20" spans="1:28" ht="11.25" customHeight="1" hidden="1" thickBot="1">
      <c r="A20" s="192" t="s">
        <v>29</v>
      </c>
      <c r="B20" s="193" t="e">
        <f>#REF!</f>
        <v>#REF!</v>
      </c>
      <c r="C20" s="194"/>
      <c r="D20" s="191"/>
      <c r="E20" s="191"/>
      <c r="R20" s="176"/>
      <c r="S20" s="150"/>
      <c r="T20" s="150"/>
      <c r="U20" s="150"/>
      <c r="V20" s="150"/>
      <c r="AA20" s="55"/>
      <c r="AB20" s="55"/>
    </row>
    <row r="21" spans="1:28" ht="3.75" customHeight="1" thickBot="1">
      <c r="A21" s="191"/>
      <c r="B21" s="191"/>
      <c r="C21" s="191"/>
      <c r="D21" s="191"/>
      <c r="E21" s="191"/>
      <c r="H21" s="6" t="s">
        <v>30</v>
      </c>
      <c r="R21" s="176"/>
      <c r="S21" s="150"/>
      <c r="T21" s="150"/>
      <c r="U21" s="150"/>
      <c r="V21" s="150"/>
      <c r="AA21" s="55"/>
      <c r="AB21" s="55"/>
    </row>
    <row r="22" spans="1:28" ht="11.25" customHeight="1" thickBot="1">
      <c r="A22" s="243" t="s">
        <v>31</v>
      </c>
      <c r="B22" s="243" t="s">
        <v>4</v>
      </c>
      <c r="C22" s="243" t="s">
        <v>32</v>
      </c>
      <c r="D22" s="243" t="s">
        <v>57</v>
      </c>
      <c r="E22" s="229" t="s">
        <v>33</v>
      </c>
      <c r="F22" s="231" t="s">
        <v>34</v>
      </c>
      <c r="G22" s="233" t="s">
        <v>35</v>
      </c>
      <c r="H22" s="234"/>
      <c r="I22" s="241" t="s">
        <v>36</v>
      </c>
      <c r="J22" s="233" t="s">
        <v>37</v>
      </c>
      <c r="K22" s="234"/>
      <c r="L22" s="235" t="s">
        <v>38</v>
      </c>
      <c r="M22" s="235" t="s">
        <v>39</v>
      </c>
      <c r="R22" s="176"/>
      <c r="S22" s="215" t="s">
        <v>58</v>
      </c>
      <c r="T22" s="216" t="s">
        <v>56</v>
      </c>
      <c r="U22" s="216" t="s">
        <v>49</v>
      </c>
      <c r="V22" s="150"/>
      <c r="AA22" s="55"/>
      <c r="AB22" s="55"/>
    </row>
    <row r="23" spans="1:28" ht="21.75" customHeight="1" thickBot="1">
      <c r="A23" s="244"/>
      <c r="B23" s="244"/>
      <c r="C23" s="244"/>
      <c r="D23" s="244"/>
      <c r="E23" s="230"/>
      <c r="F23" s="232"/>
      <c r="G23" s="23" t="s">
        <v>40</v>
      </c>
      <c r="H23" s="24" t="s">
        <v>41</v>
      </c>
      <c r="I23" s="242"/>
      <c r="J23" s="21" t="s">
        <v>42</v>
      </c>
      <c r="K23" s="23" t="s">
        <v>43</v>
      </c>
      <c r="L23" s="236"/>
      <c r="M23" s="236"/>
      <c r="O23" s="25"/>
      <c r="P23" s="25"/>
      <c r="R23" s="177"/>
      <c r="S23" s="166" t="e">
        <f>#REF!/(SUM(#REF!))</f>
        <v>#REF!</v>
      </c>
      <c r="T23" s="167" t="e">
        <f>SUM(#REF!)</f>
        <v>#REF!</v>
      </c>
      <c r="U23" s="224">
        <v>2</v>
      </c>
      <c r="V23" s="150"/>
      <c r="AA23" s="55"/>
      <c r="AB23" s="55"/>
    </row>
    <row r="24" spans="1:33" ht="11.25" customHeight="1" thickBot="1">
      <c r="A24" s="22">
        <v>1</v>
      </c>
      <c r="B24" s="22">
        <v>2</v>
      </c>
      <c r="C24" s="20">
        <v>3</v>
      </c>
      <c r="D24" s="22">
        <v>4</v>
      </c>
      <c r="E24" s="26">
        <v>5</v>
      </c>
      <c r="F24" s="27">
        <v>6</v>
      </c>
      <c r="G24" s="20">
        <v>7</v>
      </c>
      <c r="H24" s="28">
        <v>8</v>
      </c>
      <c r="I24" s="29" t="s">
        <v>44</v>
      </c>
      <c r="J24" s="30" t="s">
        <v>45</v>
      </c>
      <c r="K24" s="30" t="s">
        <v>46</v>
      </c>
      <c r="L24" s="30">
        <v>12</v>
      </c>
      <c r="M24" s="20">
        <v>13</v>
      </c>
      <c r="N24" s="25"/>
      <c r="O24" s="25"/>
      <c r="P24" s="25"/>
      <c r="Q24" s="25"/>
      <c r="R24" s="178"/>
      <c r="S24" s="165" t="s">
        <v>54</v>
      </c>
      <c r="T24" s="25" t="s">
        <v>55</v>
      </c>
      <c r="U24" s="25"/>
      <c r="V24" s="25"/>
      <c r="W24" s="25"/>
      <c r="AA24" s="55"/>
      <c r="AB24" s="55"/>
      <c r="AF24" s="162" t="s">
        <v>59</v>
      </c>
      <c r="AG24" s="162">
        <v>0</v>
      </c>
    </row>
    <row r="25" spans="1:33" s="43" customFormat="1" ht="11.25" customHeight="1" thickBot="1">
      <c r="A25" s="31" t="s">
        <v>47</v>
      </c>
      <c r="B25" s="32"/>
      <c r="C25" s="33"/>
      <c r="D25" s="34"/>
      <c r="E25" s="35" t="e">
        <f>SUM(E27,E51,E68,#REF!)</f>
        <v>#REF!</v>
      </c>
      <c r="F25" s="36" t="e">
        <f>SUM(F27,F51,F68,#REF!)</f>
        <v>#REF!</v>
      </c>
      <c r="G25" s="37" t="e">
        <f>SUM(G27,G51,G68,#REF!)</f>
        <v>#REF!</v>
      </c>
      <c r="H25" s="37" t="e">
        <f>SUM(H27,H51,H68,#REF!)</f>
        <v>#REF!</v>
      </c>
      <c r="I25" s="38" t="e">
        <f>G25+H25</f>
        <v>#REF!</v>
      </c>
      <c r="J25" s="39" t="e">
        <f>I25-E25</f>
        <v>#REF!</v>
      </c>
      <c r="K25" s="40" t="e">
        <f>J25/E25</f>
        <v>#REF!</v>
      </c>
      <c r="L25" s="40" t="e">
        <f>I25/#REF!</f>
        <v>#REF!</v>
      </c>
      <c r="M25" s="41"/>
      <c r="N25" s="7"/>
      <c r="O25" s="7"/>
      <c r="P25" s="42"/>
      <c r="R25" s="178">
        <f aca="true" t="shared" si="0" ref="R25:R44">IF(P25=2,"Не указана цена","")</f>
      </c>
      <c r="S25" s="168">
        <v>0</v>
      </c>
      <c r="T25" s="169">
        <f>W3</f>
        <v>2</v>
      </c>
      <c r="AA25" s="227"/>
      <c r="AB25" s="227"/>
      <c r="AF25" s="162" t="s">
        <v>62</v>
      </c>
      <c r="AG25" s="162">
        <v>49753560</v>
      </c>
    </row>
    <row r="26" spans="1:33" s="55" customFormat="1" ht="11.25" customHeight="1" thickBot="1">
      <c r="A26" s="44"/>
      <c r="B26" s="45"/>
      <c r="C26" s="46"/>
      <c r="D26" s="47"/>
      <c r="E26" s="48"/>
      <c r="F26" s="49"/>
      <c r="G26" s="50"/>
      <c r="H26" s="50"/>
      <c r="I26" s="51"/>
      <c r="J26" s="52"/>
      <c r="K26" s="53"/>
      <c r="L26" s="53"/>
      <c r="M26" s="54"/>
      <c r="N26" s="7">
        <f>IF(B26&gt;0,1,0)</f>
        <v>0</v>
      </c>
      <c r="O26" s="7">
        <f>IF(D26&gt;0,0,1)</f>
        <v>1</v>
      </c>
      <c r="P26" s="42">
        <f>N26+O26</f>
        <v>1</v>
      </c>
      <c r="Q26" s="43">
        <f>IF(P26=2,1,0)</f>
        <v>0</v>
      </c>
      <c r="R26" s="178">
        <f t="shared" si="0"/>
      </c>
      <c r="S26" s="55">
        <v>0</v>
      </c>
      <c r="T26" s="55">
        <v>1</v>
      </c>
      <c r="U26" s="55">
        <v>2</v>
      </c>
      <c r="AF26" s="163" t="s">
        <v>65</v>
      </c>
      <c r="AG26" s="163">
        <v>5220000</v>
      </c>
    </row>
    <row r="27" spans="1:33" ht="11.25" customHeight="1" thickBot="1">
      <c r="A27" s="56" t="s">
        <v>48</v>
      </c>
      <c r="B27" s="57" t="s">
        <v>50</v>
      </c>
      <c r="C27" s="239">
        <v>0</v>
      </c>
      <c r="D27" s="240"/>
      <c r="E27" s="58">
        <f>SUM(E28:E50)</f>
        <v>0</v>
      </c>
      <c r="F27" s="59">
        <f>SUM(F28:F50)</f>
        <v>0</v>
      </c>
      <c r="G27" s="60">
        <f>SUM(G28:G50)</f>
        <v>0</v>
      </c>
      <c r="H27" s="60">
        <f>SUM(H28:H50)</f>
        <v>0</v>
      </c>
      <c r="I27" s="61">
        <f aca="true" t="shared" si="1" ref="I27:I66">G27+H27</f>
        <v>0</v>
      </c>
      <c r="J27" s="60">
        <f aca="true" t="shared" si="2" ref="J27:J46">I27-E27</f>
        <v>0</v>
      </c>
      <c r="K27" s="62" t="e">
        <f aca="true" t="shared" si="3" ref="K27:K46">J27/E27</f>
        <v>#DIV/0!</v>
      </c>
      <c r="L27" s="62" t="e">
        <f>I27/#REF!</f>
        <v>#REF!</v>
      </c>
      <c r="M27" s="63"/>
      <c r="P27" s="42"/>
      <c r="Q27" s="43"/>
      <c r="R27" s="178">
        <f t="shared" si="0"/>
      </c>
      <c r="S27" s="221" t="s">
        <v>1</v>
      </c>
      <c r="T27" s="222" t="s">
        <v>60</v>
      </c>
      <c r="U27" s="223" t="s">
        <v>61</v>
      </c>
      <c r="V27" s="185"/>
      <c r="AA27" s="55"/>
      <c r="AB27" s="55"/>
      <c r="AF27" s="163" t="s">
        <v>64</v>
      </c>
      <c r="AG27" s="163">
        <v>0</v>
      </c>
    </row>
    <row r="28" spans="1:33" ht="11.25" customHeight="1" outlineLevel="1">
      <c r="A28" s="64"/>
      <c r="B28" s="143"/>
      <c r="C28" s="65"/>
      <c r="D28" s="217"/>
      <c r="E28" s="66"/>
      <c r="F28" s="67"/>
      <c r="G28" s="68"/>
      <c r="H28" s="69"/>
      <c r="I28" s="70">
        <f t="shared" si="1"/>
        <v>0</v>
      </c>
      <c r="J28" s="71">
        <f t="shared" si="2"/>
        <v>0</v>
      </c>
      <c r="K28" s="72" t="e">
        <f t="shared" si="3"/>
        <v>#DIV/0!</v>
      </c>
      <c r="L28" s="73" t="e">
        <f>I28/#REF!</f>
        <v>#REF!</v>
      </c>
      <c r="M28" s="74"/>
      <c r="N28" s="7">
        <f aca="true" t="shared" si="4" ref="N28:N46">IF(B28&gt;0,1,0)</f>
        <v>0</v>
      </c>
      <c r="O28" s="7">
        <f aca="true" t="shared" si="5" ref="O28:O46">IF(D28&gt;0,0,1)</f>
        <v>1</v>
      </c>
      <c r="P28" s="42">
        <f aca="true" t="shared" si="6" ref="P28:P50">N28+O28</f>
        <v>1</v>
      </c>
      <c r="Q28" s="43">
        <f aca="true" t="shared" si="7" ref="Q28:Q50">IF(P28=2,1,0)</f>
        <v>0</v>
      </c>
      <c r="R28" s="178">
        <f t="shared" si="0"/>
      </c>
      <c r="S28" s="218">
        <f>'[1]Лист1'!$C$2</f>
        <v>230.15</v>
      </c>
      <c r="T28" s="219">
        <f>S28</f>
        <v>230.15</v>
      </c>
      <c r="U28" s="220">
        <f>S28</f>
        <v>230.15</v>
      </c>
      <c r="V28" s="184"/>
      <c r="AA28" s="55"/>
      <c r="AB28" s="55"/>
      <c r="AF28" s="163" t="s">
        <v>66</v>
      </c>
      <c r="AG28" s="163">
        <v>0</v>
      </c>
    </row>
    <row r="29" spans="1:33" ht="11.25" customHeight="1" outlineLevel="1">
      <c r="A29" s="75"/>
      <c r="B29" s="76"/>
      <c r="C29" s="77"/>
      <c r="D29" s="217"/>
      <c r="E29" s="79"/>
      <c r="F29" s="67"/>
      <c r="G29" s="68"/>
      <c r="H29" s="69"/>
      <c r="I29" s="70">
        <f t="shared" si="1"/>
        <v>0</v>
      </c>
      <c r="J29" s="71">
        <f t="shared" si="2"/>
        <v>0</v>
      </c>
      <c r="K29" s="72" t="e">
        <f t="shared" si="3"/>
        <v>#DIV/0!</v>
      </c>
      <c r="L29" s="73" t="e">
        <f>I29/#REF!</f>
        <v>#REF!</v>
      </c>
      <c r="M29" s="74"/>
      <c r="N29" s="7">
        <f t="shared" si="4"/>
        <v>0</v>
      </c>
      <c r="O29" s="7">
        <f t="shared" si="5"/>
        <v>1</v>
      </c>
      <c r="P29" s="42">
        <f t="shared" si="6"/>
        <v>1</v>
      </c>
      <c r="Q29" s="43">
        <f t="shared" si="7"/>
        <v>0</v>
      </c>
      <c r="R29" s="178">
        <f t="shared" si="0"/>
      </c>
      <c r="S29" s="170">
        <f>'[1]Лист1'!$E$10</f>
        <v>74.75</v>
      </c>
      <c r="T29" s="158">
        <f>'[1]Лист1'!$D$10</f>
        <v>74.75</v>
      </c>
      <c r="U29" s="186">
        <f>S29*1.25</f>
        <v>93.4375</v>
      </c>
      <c r="V29" s="184"/>
      <c r="AA29" s="55"/>
      <c r="AB29" s="55"/>
      <c r="AF29" s="163" t="s">
        <v>67</v>
      </c>
      <c r="AG29" s="163">
        <v>967440</v>
      </c>
    </row>
    <row r="30" spans="1:33" ht="11.25" customHeight="1" outlineLevel="1">
      <c r="A30" s="75"/>
      <c r="B30" s="144"/>
      <c r="C30" s="77"/>
      <c r="D30" s="217"/>
      <c r="E30" s="80"/>
      <c r="F30" s="67"/>
      <c r="G30" s="68"/>
      <c r="H30" s="69"/>
      <c r="I30" s="70">
        <f t="shared" si="1"/>
        <v>0</v>
      </c>
      <c r="J30" s="71">
        <f t="shared" si="2"/>
        <v>0</v>
      </c>
      <c r="K30" s="72" t="e">
        <f t="shared" si="3"/>
        <v>#DIV/0!</v>
      </c>
      <c r="L30" s="73" t="e">
        <f>I30/#REF!</f>
        <v>#REF!</v>
      </c>
      <c r="M30" s="74"/>
      <c r="N30" s="7">
        <f t="shared" si="4"/>
        <v>0</v>
      </c>
      <c r="O30" s="7">
        <f t="shared" si="5"/>
        <v>1</v>
      </c>
      <c r="P30" s="42">
        <f t="shared" si="6"/>
        <v>1</v>
      </c>
      <c r="Q30" s="43">
        <f t="shared" si="7"/>
        <v>0</v>
      </c>
      <c r="R30" s="178">
        <f t="shared" si="0"/>
      </c>
      <c r="S30" s="182">
        <v>140</v>
      </c>
      <c r="T30" s="183">
        <f>S30</f>
        <v>140</v>
      </c>
      <c r="U30" s="187">
        <f>S30</f>
        <v>140</v>
      </c>
      <c r="V30" s="184"/>
      <c r="AF30" s="163"/>
      <c r="AG30" s="163"/>
    </row>
    <row r="31" spans="1:33" ht="11.25" customHeight="1" outlineLevel="1">
      <c r="A31" s="75"/>
      <c r="B31" s="76"/>
      <c r="C31" s="77"/>
      <c r="D31" s="217"/>
      <c r="E31" s="79"/>
      <c r="F31" s="67"/>
      <c r="G31" s="68"/>
      <c r="H31" s="69"/>
      <c r="I31" s="70">
        <f t="shared" si="1"/>
        <v>0</v>
      </c>
      <c r="J31" s="71">
        <f t="shared" si="2"/>
        <v>0</v>
      </c>
      <c r="K31" s="72" t="e">
        <f t="shared" si="3"/>
        <v>#DIV/0!</v>
      </c>
      <c r="L31" s="73" t="e">
        <f>I31/#REF!</f>
        <v>#REF!</v>
      </c>
      <c r="M31" s="74"/>
      <c r="N31" s="7">
        <f t="shared" si="4"/>
        <v>0</v>
      </c>
      <c r="O31" s="7">
        <f t="shared" si="5"/>
        <v>1</v>
      </c>
      <c r="P31" s="42">
        <f t="shared" si="6"/>
        <v>1</v>
      </c>
      <c r="Q31" s="43">
        <f t="shared" si="7"/>
        <v>0</v>
      </c>
      <c r="R31" s="178">
        <f t="shared" si="0"/>
      </c>
      <c r="S31" s="170">
        <v>51</v>
      </c>
      <c r="T31" s="158">
        <f>'[1]Лист1'!$D$14</f>
        <v>70.39</v>
      </c>
      <c r="U31" s="186">
        <f>S31*1.25</f>
        <v>63.75</v>
      </c>
      <c r="V31" s="184"/>
      <c r="AF31" s="163"/>
      <c r="AG31" s="163"/>
    </row>
    <row r="32" spans="1:33" ht="11.25" customHeight="1" outlineLevel="1">
      <c r="A32" s="75"/>
      <c r="B32" s="144"/>
      <c r="C32" s="77"/>
      <c r="D32" s="217"/>
      <c r="E32" s="79"/>
      <c r="F32" s="67"/>
      <c r="G32" s="68"/>
      <c r="H32" s="81"/>
      <c r="I32" s="70">
        <f t="shared" si="1"/>
        <v>0</v>
      </c>
      <c r="J32" s="71">
        <f t="shared" si="2"/>
        <v>0</v>
      </c>
      <c r="K32" s="72" t="e">
        <f t="shared" si="3"/>
        <v>#DIV/0!</v>
      </c>
      <c r="L32" s="73" t="e">
        <f>I32/#REF!</f>
        <v>#REF!</v>
      </c>
      <c r="M32" s="74"/>
      <c r="N32" s="7">
        <f t="shared" si="4"/>
        <v>0</v>
      </c>
      <c r="O32" s="7">
        <f t="shared" si="5"/>
        <v>1</v>
      </c>
      <c r="P32" s="42">
        <f t="shared" si="6"/>
        <v>1</v>
      </c>
      <c r="Q32" s="43">
        <f t="shared" si="7"/>
        <v>0</v>
      </c>
      <c r="R32" s="178">
        <f t="shared" si="0"/>
      </c>
      <c r="S32" s="170">
        <f>'[1]Лист1'!$E$12</f>
        <v>118.48</v>
      </c>
      <c r="T32" s="158">
        <f>'[1]Лист1'!$D$12</f>
        <v>118.48</v>
      </c>
      <c r="U32" s="186">
        <f aca="true" t="shared" si="8" ref="U32:U37">S32*1.25</f>
        <v>148.1</v>
      </c>
      <c r="V32" s="184"/>
      <c r="AF32" s="163"/>
      <c r="AG32" s="163"/>
    </row>
    <row r="33" spans="1:33" ht="11.25" customHeight="1" outlineLevel="1">
      <c r="A33" s="75"/>
      <c r="B33" s="144"/>
      <c r="C33" s="77"/>
      <c r="D33" s="217"/>
      <c r="E33" s="79"/>
      <c r="F33" s="67"/>
      <c r="G33" s="68"/>
      <c r="H33" s="81"/>
      <c r="I33" s="70">
        <f t="shared" si="1"/>
        <v>0</v>
      </c>
      <c r="J33" s="71">
        <f t="shared" si="2"/>
        <v>0</v>
      </c>
      <c r="K33" s="72" t="e">
        <f t="shared" si="3"/>
        <v>#DIV/0!</v>
      </c>
      <c r="L33" s="73" t="e">
        <f>I33/#REF!</f>
        <v>#REF!</v>
      </c>
      <c r="M33" s="74"/>
      <c r="N33" s="7">
        <f t="shared" si="4"/>
        <v>0</v>
      </c>
      <c r="O33" s="7">
        <f t="shared" si="5"/>
        <v>1</v>
      </c>
      <c r="P33" s="42">
        <f t="shared" si="6"/>
        <v>1</v>
      </c>
      <c r="Q33" s="43">
        <f t="shared" si="7"/>
        <v>0</v>
      </c>
      <c r="R33" s="178">
        <f t="shared" si="0"/>
      </c>
      <c r="S33" s="170">
        <v>71</v>
      </c>
      <c r="T33" s="158">
        <f>'[1]Лист1'!$D$11</f>
        <v>105.2</v>
      </c>
      <c r="U33" s="186">
        <f t="shared" si="8"/>
        <v>88.75</v>
      </c>
      <c r="V33" s="184"/>
      <c r="AF33" s="162"/>
      <c r="AG33" s="162"/>
    </row>
    <row r="34" spans="1:33" ht="11.25" customHeight="1" outlineLevel="1">
      <c r="A34" s="75"/>
      <c r="B34" s="76"/>
      <c r="C34" s="77"/>
      <c r="D34" s="217"/>
      <c r="E34" s="79"/>
      <c r="F34" s="67"/>
      <c r="G34" s="68"/>
      <c r="H34" s="69"/>
      <c r="I34" s="70">
        <f t="shared" si="1"/>
        <v>0</v>
      </c>
      <c r="J34" s="71">
        <f t="shared" si="2"/>
        <v>0</v>
      </c>
      <c r="K34" s="72" t="e">
        <f t="shared" si="3"/>
        <v>#DIV/0!</v>
      </c>
      <c r="L34" s="73" t="e">
        <f>I34/#REF!</f>
        <v>#REF!</v>
      </c>
      <c r="M34" s="74"/>
      <c r="N34" s="7">
        <f t="shared" si="4"/>
        <v>0</v>
      </c>
      <c r="O34" s="7">
        <f t="shared" si="5"/>
        <v>1</v>
      </c>
      <c r="P34" s="42">
        <f t="shared" si="6"/>
        <v>1</v>
      </c>
      <c r="Q34" s="43">
        <f t="shared" si="7"/>
        <v>0</v>
      </c>
      <c r="R34" s="178">
        <f t="shared" si="0"/>
      </c>
      <c r="S34" s="170">
        <v>60.59</v>
      </c>
      <c r="T34" s="158">
        <v>0</v>
      </c>
      <c r="U34" s="186">
        <f t="shared" si="8"/>
        <v>75.73750000000001</v>
      </c>
      <c r="V34" s="184"/>
      <c r="AF34" s="163"/>
      <c r="AG34" s="163"/>
    </row>
    <row r="35" spans="1:33" ht="11.25" customHeight="1" outlineLevel="1">
      <c r="A35" s="75"/>
      <c r="B35" s="76"/>
      <c r="C35" s="77"/>
      <c r="D35" s="217"/>
      <c r="E35" s="79"/>
      <c r="F35" s="67"/>
      <c r="G35" s="68"/>
      <c r="H35" s="81"/>
      <c r="I35" s="70">
        <f t="shared" si="1"/>
        <v>0</v>
      </c>
      <c r="J35" s="71">
        <f t="shared" si="2"/>
        <v>0</v>
      </c>
      <c r="K35" s="72" t="e">
        <f t="shared" si="3"/>
        <v>#DIV/0!</v>
      </c>
      <c r="L35" s="73" t="e">
        <f>I35/#REF!</f>
        <v>#REF!</v>
      </c>
      <c r="M35" s="74"/>
      <c r="N35" s="7">
        <f t="shared" si="4"/>
        <v>0</v>
      </c>
      <c r="O35" s="7">
        <f t="shared" si="5"/>
        <v>1</v>
      </c>
      <c r="P35" s="42">
        <f t="shared" si="6"/>
        <v>1</v>
      </c>
      <c r="Q35" s="43">
        <f t="shared" si="7"/>
        <v>0</v>
      </c>
      <c r="R35" s="178">
        <f t="shared" si="0"/>
      </c>
      <c r="S35" s="170">
        <v>24.13</v>
      </c>
      <c r="T35" s="158">
        <v>0</v>
      </c>
      <c r="U35" s="186">
        <f t="shared" si="8"/>
        <v>30.162499999999998</v>
      </c>
      <c r="V35" s="184"/>
      <c r="AF35" s="163"/>
      <c r="AG35" s="163"/>
    </row>
    <row r="36" spans="1:33" ht="11.25" customHeight="1" outlineLevel="1">
      <c r="A36" s="75"/>
      <c r="B36" s="144"/>
      <c r="C36" s="77"/>
      <c r="D36" s="217"/>
      <c r="E36" s="79"/>
      <c r="F36" s="67"/>
      <c r="G36" s="82"/>
      <c r="H36" s="81"/>
      <c r="I36" s="70">
        <f t="shared" si="1"/>
        <v>0</v>
      </c>
      <c r="J36" s="71">
        <f t="shared" si="2"/>
        <v>0</v>
      </c>
      <c r="K36" s="72" t="e">
        <f t="shared" si="3"/>
        <v>#DIV/0!</v>
      </c>
      <c r="L36" s="73" t="e">
        <f>I36/#REF!</f>
        <v>#REF!</v>
      </c>
      <c r="M36" s="74"/>
      <c r="N36" s="7">
        <f t="shared" si="4"/>
        <v>0</v>
      </c>
      <c r="O36" s="7">
        <f t="shared" si="5"/>
        <v>1</v>
      </c>
      <c r="P36" s="42">
        <f t="shared" si="6"/>
        <v>1</v>
      </c>
      <c r="Q36" s="43">
        <f t="shared" si="7"/>
        <v>0</v>
      </c>
      <c r="R36" s="178">
        <f t="shared" si="0"/>
      </c>
      <c r="S36" s="170">
        <f>'[1]Лист1'!$E$13</f>
        <v>145.55</v>
      </c>
      <c r="T36" s="158">
        <f>'[1]Лист1'!$D$13</f>
        <v>145.55</v>
      </c>
      <c r="U36" s="186">
        <f t="shared" si="8"/>
        <v>181.9375</v>
      </c>
      <c r="V36" s="184"/>
      <c r="AF36" s="163"/>
      <c r="AG36" s="163"/>
    </row>
    <row r="37" spans="1:33" ht="11.25" customHeight="1" outlineLevel="1">
      <c r="A37" s="75"/>
      <c r="B37" s="144"/>
      <c r="C37" s="77"/>
      <c r="D37" s="217"/>
      <c r="E37" s="79"/>
      <c r="F37" s="67"/>
      <c r="G37" s="68"/>
      <c r="H37" s="81"/>
      <c r="I37" s="70">
        <f t="shared" si="1"/>
        <v>0</v>
      </c>
      <c r="J37" s="71">
        <f t="shared" si="2"/>
        <v>0</v>
      </c>
      <c r="K37" s="72" t="e">
        <f t="shared" si="3"/>
        <v>#DIV/0!</v>
      </c>
      <c r="L37" s="73" t="e">
        <f>I37/#REF!</f>
        <v>#REF!</v>
      </c>
      <c r="M37" s="74"/>
      <c r="N37" s="7">
        <f t="shared" si="4"/>
        <v>0</v>
      </c>
      <c r="O37" s="7">
        <f t="shared" si="5"/>
        <v>1</v>
      </c>
      <c r="P37" s="42">
        <f t="shared" si="6"/>
        <v>1</v>
      </c>
      <c r="Q37" s="43">
        <f t="shared" si="7"/>
        <v>0</v>
      </c>
      <c r="R37" s="178">
        <f t="shared" si="0"/>
      </c>
      <c r="S37" s="170">
        <v>178.47</v>
      </c>
      <c r="T37" s="158">
        <v>0</v>
      </c>
      <c r="U37" s="186">
        <f t="shared" si="8"/>
        <v>223.0875</v>
      </c>
      <c r="V37" s="184"/>
      <c r="AF37" s="163"/>
      <c r="AG37" s="163"/>
    </row>
    <row r="38" spans="1:33" ht="11.25" customHeight="1" outlineLevel="1">
      <c r="A38" s="83"/>
      <c r="B38" s="76"/>
      <c r="C38" s="77"/>
      <c r="D38" s="145"/>
      <c r="E38" s="79"/>
      <c r="F38" s="67"/>
      <c r="G38" s="68"/>
      <c r="H38" s="81"/>
      <c r="I38" s="70">
        <f t="shared" si="1"/>
        <v>0</v>
      </c>
      <c r="J38" s="71">
        <f t="shared" si="2"/>
        <v>0</v>
      </c>
      <c r="K38" s="72" t="e">
        <f t="shared" si="3"/>
        <v>#DIV/0!</v>
      </c>
      <c r="L38" s="73" t="e">
        <f>I38/#REF!</f>
        <v>#REF!</v>
      </c>
      <c r="M38" s="74"/>
      <c r="N38" s="7">
        <f t="shared" si="4"/>
        <v>0</v>
      </c>
      <c r="O38" s="7">
        <f t="shared" si="5"/>
        <v>1</v>
      </c>
      <c r="P38" s="42">
        <f t="shared" si="6"/>
        <v>1</v>
      </c>
      <c r="Q38" s="43">
        <f t="shared" si="7"/>
        <v>0</v>
      </c>
      <c r="R38" s="178">
        <f t="shared" si="0"/>
      </c>
      <c r="S38" s="182">
        <f>'[1]Лист1'!$C$16</f>
        <v>7</v>
      </c>
      <c r="T38" s="183">
        <f>S38</f>
        <v>7</v>
      </c>
      <c r="U38" s="187">
        <f>S38</f>
        <v>7</v>
      </c>
      <c r="V38" s="184"/>
      <c r="AF38" s="163"/>
      <c r="AG38" s="163"/>
    </row>
    <row r="39" spans="1:33" ht="11.25" customHeight="1" outlineLevel="1">
      <c r="A39" s="83"/>
      <c r="B39" s="76"/>
      <c r="C39" s="77"/>
      <c r="D39" s="145"/>
      <c r="E39" s="79"/>
      <c r="F39" s="67"/>
      <c r="G39" s="68"/>
      <c r="H39" s="81"/>
      <c r="I39" s="70">
        <f t="shared" si="1"/>
        <v>0</v>
      </c>
      <c r="J39" s="71">
        <f t="shared" si="2"/>
        <v>0</v>
      </c>
      <c r="K39" s="72" t="e">
        <f t="shared" si="3"/>
        <v>#DIV/0!</v>
      </c>
      <c r="L39" s="73" t="e">
        <f>I39/#REF!</f>
        <v>#REF!</v>
      </c>
      <c r="M39" s="74"/>
      <c r="N39" s="7">
        <f t="shared" si="4"/>
        <v>0</v>
      </c>
      <c r="O39" s="7">
        <f t="shared" si="5"/>
        <v>1</v>
      </c>
      <c r="P39" s="42">
        <f t="shared" si="6"/>
        <v>1</v>
      </c>
      <c r="Q39" s="43">
        <f t="shared" si="7"/>
        <v>0</v>
      </c>
      <c r="R39" s="178">
        <f t="shared" si="0"/>
      </c>
      <c r="S39" s="182">
        <v>26</v>
      </c>
      <c r="T39" s="183">
        <f>S39</f>
        <v>26</v>
      </c>
      <c r="U39" s="187">
        <f>S39</f>
        <v>26</v>
      </c>
      <c r="V39" s="184"/>
      <c r="AF39" s="163"/>
      <c r="AG39" s="163"/>
    </row>
    <row r="40" spans="1:33" ht="11.25" customHeight="1" outlineLevel="1">
      <c r="A40" s="83"/>
      <c r="B40" s="148"/>
      <c r="C40" s="77"/>
      <c r="D40" s="145"/>
      <c r="E40" s="79"/>
      <c r="F40" s="67"/>
      <c r="G40" s="68"/>
      <c r="H40" s="81"/>
      <c r="I40" s="70">
        <f t="shared" si="1"/>
        <v>0</v>
      </c>
      <c r="J40" s="71">
        <f t="shared" si="2"/>
        <v>0</v>
      </c>
      <c r="K40" s="72" t="e">
        <f t="shared" si="3"/>
        <v>#DIV/0!</v>
      </c>
      <c r="L40" s="73" t="e">
        <f>I40/#REF!</f>
        <v>#REF!</v>
      </c>
      <c r="M40" s="74"/>
      <c r="N40" s="7">
        <f t="shared" si="4"/>
        <v>0</v>
      </c>
      <c r="O40" s="7">
        <f t="shared" si="5"/>
        <v>1</v>
      </c>
      <c r="P40" s="42">
        <f t="shared" si="6"/>
        <v>1</v>
      </c>
      <c r="Q40" s="43">
        <f t="shared" si="7"/>
        <v>0</v>
      </c>
      <c r="R40" s="178">
        <f t="shared" si="0"/>
      </c>
      <c r="S40" s="170">
        <f>'[1]Лист1'!$E$5</f>
        <v>681.15</v>
      </c>
      <c r="T40" s="158">
        <f>'[1]Лист1'!$D$5</f>
        <v>681.15</v>
      </c>
      <c r="U40" s="186">
        <f>S40*1.25</f>
        <v>851.4375</v>
      </c>
      <c r="V40" s="184"/>
      <c r="AF40" s="163"/>
      <c r="AG40" s="163"/>
    </row>
    <row r="41" spans="1:33" ht="11.25" customHeight="1" outlineLevel="1">
      <c r="A41" s="83"/>
      <c r="B41" s="148"/>
      <c r="C41" s="77"/>
      <c r="D41" s="145"/>
      <c r="E41" s="79"/>
      <c r="F41" s="84"/>
      <c r="G41" s="85"/>
      <c r="H41" s="81"/>
      <c r="I41" s="70">
        <f t="shared" si="1"/>
        <v>0</v>
      </c>
      <c r="J41" s="71">
        <f t="shared" si="2"/>
        <v>0</v>
      </c>
      <c r="K41" s="72" t="e">
        <f t="shared" si="3"/>
        <v>#DIV/0!</v>
      </c>
      <c r="L41" s="73" t="e">
        <f>I41/#REF!</f>
        <v>#REF!</v>
      </c>
      <c r="M41" s="74"/>
      <c r="N41" s="7">
        <f t="shared" si="4"/>
        <v>0</v>
      </c>
      <c r="O41" s="7">
        <f t="shared" si="5"/>
        <v>1</v>
      </c>
      <c r="P41" s="42">
        <f t="shared" si="6"/>
        <v>1</v>
      </c>
      <c r="Q41" s="43">
        <f t="shared" si="7"/>
        <v>0</v>
      </c>
      <c r="R41" s="178">
        <f t="shared" si="0"/>
      </c>
      <c r="S41" s="170">
        <v>529</v>
      </c>
      <c r="T41" s="158">
        <f>'[1]Лист1'!$D$3</f>
        <v>771.16</v>
      </c>
      <c r="U41" s="186">
        <f>S41*1.25</f>
        <v>661.25</v>
      </c>
      <c r="V41" s="184"/>
      <c r="AF41" s="163"/>
      <c r="AG41" s="163"/>
    </row>
    <row r="42" spans="1:33" ht="11.25" customHeight="1" outlineLevel="1">
      <c r="A42" s="83"/>
      <c r="B42" s="149"/>
      <c r="C42" s="77"/>
      <c r="D42" s="145"/>
      <c r="E42" s="79"/>
      <c r="F42" s="86"/>
      <c r="G42" s="87"/>
      <c r="H42" s="81"/>
      <c r="I42" s="70">
        <f t="shared" si="1"/>
        <v>0</v>
      </c>
      <c r="J42" s="71">
        <f t="shared" si="2"/>
        <v>0</v>
      </c>
      <c r="K42" s="72" t="e">
        <f t="shared" si="3"/>
        <v>#DIV/0!</v>
      </c>
      <c r="L42" s="73" t="e">
        <f>I42/#REF!</f>
        <v>#REF!</v>
      </c>
      <c r="M42" s="74"/>
      <c r="N42" s="7">
        <f t="shared" si="4"/>
        <v>0</v>
      </c>
      <c r="O42" s="7">
        <f t="shared" si="5"/>
        <v>1</v>
      </c>
      <c r="P42" s="42">
        <f t="shared" si="6"/>
        <v>1</v>
      </c>
      <c r="Q42" s="43">
        <f t="shared" si="7"/>
        <v>0</v>
      </c>
      <c r="R42" s="178">
        <f t="shared" si="0"/>
      </c>
      <c r="S42" s="170">
        <f>'[1]Лист1'!$E$4</f>
        <v>865.41</v>
      </c>
      <c r="T42" s="158">
        <f>'[1]Лист1'!$D$4</f>
        <v>865.41</v>
      </c>
      <c r="U42" s="186">
        <f>S42*1.25</f>
        <v>1081.7625</v>
      </c>
      <c r="V42" s="184"/>
      <c r="AF42" s="162"/>
      <c r="AG42" s="162"/>
    </row>
    <row r="43" spans="1:33" ht="11.25" customHeight="1" outlineLevel="1" thickBot="1">
      <c r="A43" s="83"/>
      <c r="B43" s="149"/>
      <c r="C43" s="77"/>
      <c r="D43" s="145"/>
      <c r="E43" s="79"/>
      <c r="F43" s="86"/>
      <c r="G43" s="87"/>
      <c r="H43" s="81"/>
      <c r="I43" s="70">
        <f t="shared" si="1"/>
        <v>0</v>
      </c>
      <c r="J43" s="71">
        <f t="shared" si="2"/>
        <v>0</v>
      </c>
      <c r="K43" s="72" t="e">
        <f t="shared" si="3"/>
        <v>#DIV/0!</v>
      </c>
      <c r="L43" s="73" t="e">
        <f>I43/#REF!</f>
        <v>#REF!</v>
      </c>
      <c r="M43" s="74"/>
      <c r="N43" s="7">
        <f t="shared" si="4"/>
        <v>0</v>
      </c>
      <c r="O43" s="7">
        <f t="shared" si="5"/>
        <v>1</v>
      </c>
      <c r="P43" s="42">
        <f t="shared" si="6"/>
        <v>1</v>
      </c>
      <c r="Q43" s="43">
        <f t="shared" si="7"/>
        <v>0</v>
      </c>
      <c r="R43" s="178">
        <f t="shared" si="0"/>
      </c>
      <c r="S43" s="171">
        <f>'[1]Лист1'!$E$6</f>
        <v>300.45</v>
      </c>
      <c r="T43" s="172">
        <f>'[1]Лист1'!$D$6</f>
        <v>300.45</v>
      </c>
      <c r="U43" s="188">
        <f>S43*1.25</f>
        <v>375.5625</v>
      </c>
      <c r="V43" s="184"/>
      <c r="AF43" s="162"/>
      <c r="AG43" s="162"/>
    </row>
    <row r="44" spans="1:33" ht="11.25" customHeight="1" outlineLevel="1">
      <c r="A44" s="83"/>
      <c r="B44" s="88"/>
      <c r="C44" s="89"/>
      <c r="D44" s="145"/>
      <c r="E44" s="79"/>
      <c r="F44" s="91"/>
      <c r="G44" s="92"/>
      <c r="H44" s="93"/>
      <c r="I44" s="70">
        <f t="shared" si="1"/>
        <v>0</v>
      </c>
      <c r="J44" s="71">
        <f t="shared" si="2"/>
        <v>0</v>
      </c>
      <c r="K44" s="72" t="e">
        <f t="shared" si="3"/>
        <v>#DIV/0!</v>
      </c>
      <c r="L44" s="73" t="e">
        <f>I44/#REF!</f>
        <v>#REF!</v>
      </c>
      <c r="M44" s="74"/>
      <c r="N44" s="7">
        <f t="shared" si="4"/>
        <v>0</v>
      </c>
      <c r="O44" s="7">
        <f t="shared" si="5"/>
        <v>1</v>
      </c>
      <c r="P44" s="42">
        <f t="shared" si="6"/>
        <v>1</v>
      </c>
      <c r="Q44" s="43">
        <f t="shared" si="7"/>
        <v>0</v>
      </c>
      <c r="R44" s="178">
        <f t="shared" si="0"/>
      </c>
      <c r="S44" s="142"/>
      <c r="V44" s="55"/>
      <c r="AF44" s="162"/>
      <c r="AG44" s="162"/>
    </row>
    <row r="45" spans="1:33" ht="11.25" customHeight="1" outlineLevel="1">
      <c r="A45" s="83"/>
      <c r="B45" s="94"/>
      <c r="C45" s="77"/>
      <c r="D45" s="145"/>
      <c r="E45" s="79"/>
      <c r="F45" s="91"/>
      <c r="G45" s="92"/>
      <c r="H45" s="93"/>
      <c r="I45" s="70">
        <f t="shared" si="1"/>
        <v>0</v>
      </c>
      <c r="J45" s="71">
        <f t="shared" si="2"/>
        <v>0</v>
      </c>
      <c r="K45" s="72" t="e">
        <f t="shared" si="3"/>
        <v>#DIV/0!</v>
      </c>
      <c r="L45" s="73" t="e">
        <f>I45/#REF!</f>
        <v>#REF!</v>
      </c>
      <c r="M45" s="74"/>
      <c r="N45" s="7">
        <f t="shared" si="4"/>
        <v>0</v>
      </c>
      <c r="O45" s="7">
        <f t="shared" si="5"/>
        <v>1</v>
      </c>
      <c r="P45" s="42">
        <f t="shared" si="6"/>
        <v>1</v>
      </c>
      <c r="Q45" s="43">
        <f t="shared" si="7"/>
        <v>0</v>
      </c>
      <c r="R45" s="179"/>
      <c r="S45" s="142"/>
      <c r="AF45" s="162"/>
      <c r="AG45" s="162"/>
    </row>
    <row r="46" spans="1:33" ht="11.25" customHeight="1" outlineLevel="1" thickBot="1">
      <c r="A46" s="95"/>
      <c r="B46" s="94"/>
      <c r="C46" s="89"/>
      <c r="D46" s="157"/>
      <c r="E46" s="79"/>
      <c r="F46" s="91"/>
      <c r="G46" s="92"/>
      <c r="H46" s="93"/>
      <c r="I46" s="70">
        <f t="shared" si="1"/>
        <v>0</v>
      </c>
      <c r="J46" s="71">
        <f t="shared" si="2"/>
        <v>0</v>
      </c>
      <c r="K46" s="72" t="e">
        <f t="shared" si="3"/>
        <v>#DIV/0!</v>
      </c>
      <c r="L46" s="73" t="e">
        <f>I46/#REF!</f>
        <v>#REF!</v>
      </c>
      <c r="M46" s="74"/>
      <c r="N46" s="7">
        <f t="shared" si="4"/>
        <v>0</v>
      </c>
      <c r="O46" s="7">
        <f t="shared" si="5"/>
        <v>1</v>
      </c>
      <c r="P46" s="42">
        <f t="shared" si="6"/>
        <v>1</v>
      </c>
      <c r="Q46" s="43">
        <f t="shared" si="7"/>
        <v>0</v>
      </c>
      <c r="R46" s="178">
        <f aca="true" t="shared" si="9" ref="R46:R66">IF(P46=2,"Не указана цена","")</f>
      </c>
      <c r="S46" s="142"/>
      <c r="AF46" s="162"/>
      <c r="AG46" s="162"/>
    </row>
    <row r="47" spans="1:33" ht="11.25" customHeight="1" outlineLevel="1">
      <c r="A47" s="95"/>
      <c r="B47" s="94"/>
      <c r="C47" s="89"/>
      <c r="D47" s="135"/>
      <c r="E47" s="79"/>
      <c r="F47" s="91"/>
      <c r="G47" s="92"/>
      <c r="H47" s="93"/>
      <c r="I47" s="70">
        <f t="shared" si="1"/>
        <v>0</v>
      </c>
      <c r="J47" s="71">
        <f aca="true" t="shared" si="10" ref="J47:J66">I47-E47</f>
        <v>0</v>
      </c>
      <c r="K47" s="72" t="e">
        <f aca="true" t="shared" si="11" ref="K47:K66">J47/E47</f>
        <v>#DIV/0!</v>
      </c>
      <c r="L47" s="73" t="e">
        <f>I47/#REF!</f>
        <v>#REF!</v>
      </c>
      <c r="M47" s="74"/>
      <c r="N47" s="7">
        <f>IF(B47&gt;0,1,0)</f>
        <v>0</v>
      </c>
      <c r="O47" s="7">
        <f>IF(D47&gt;0,0,1)</f>
        <v>1</v>
      </c>
      <c r="P47" s="42">
        <f t="shared" si="6"/>
        <v>1</v>
      </c>
      <c r="Q47" s="43">
        <f t="shared" si="7"/>
        <v>0</v>
      </c>
      <c r="R47" s="178">
        <f t="shared" si="9"/>
      </c>
      <c r="AF47" s="162"/>
      <c r="AG47" s="162"/>
    </row>
    <row r="48" spans="1:33" ht="11.25" customHeight="1" outlineLevel="1">
      <c r="A48" s="95"/>
      <c r="B48" s="94"/>
      <c r="C48" s="89"/>
      <c r="D48" s="90"/>
      <c r="E48" s="80"/>
      <c r="F48" s="91"/>
      <c r="G48" s="92"/>
      <c r="H48" s="93"/>
      <c r="I48" s="70">
        <f t="shared" si="1"/>
        <v>0</v>
      </c>
      <c r="J48" s="71">
        <f t="shared" si="10"/>
        <v>0</v>
      </c>
      <c r="K48" s="72" t="e">
        <f t="shared" si="11"/>
        <v>#DIV/0!</v>
      </c>
      <c r="L48" s="73" t="e">
        <f>I48/#REF!</f>
        <v>#REF!</v>
      </c>
      <c r="M48" s="74"/>
      <c r="N48" s="7">
        <f>IF(B48&gt;0,1,0)</f>
        <v>0</v>
      </c>
      <c r="O48" s="7">
        <f>IF(D48&gt;0,0,1)</f>
        <v>1</v>
      </c>
      <c r="P48" s="42">
        <f t="shared" si="6"/>
        <v>1</v>
      </c>
      <c r="Q48" s="43">
        <f t="shared" si="7"/>
        <v>0</v>
      </c>
      <c r="R48" s="178">
        <f t="shared" si="9"/>
      </c>
      <c r="AF48" s="164"/>
      <c r="AG48" s="164"/>
    </row>
    <row r="49" spans="1:33" ht="11.25" customHeight="1" outlineLevel="1">
      <c r="A49" s="95"/>
      <c r="B49" s="94"/>
      <c r="C49" s="89"/>
      <c r="D49" s="90"/>
      <c r="E49" s="80"/>
      <c r="F49" s="91"/>
      <c r="G49" s="92"/>
      <c r="H49" s="93"/>
      <c r="I49" s="70">
        <f t="shared" si="1"/>
        <v>0</v>
      </c>
      <c r="J49" s="71">
        <f t="shared" si="10"/>
        <v>0</v>
      </c>
      <c r="K49" s="72" t="e">
        <f t="shared" si="11"/>
        <v>#DIV/0!</v>
      </c>
      <c r="L49" s="73" t="e">
        <f>I49/#REF!</f>
        <v>#REF!</v>
      </c>
      <c r="M49" s="74"/>
      <c r="N49" s="7">
        <f>IF(B49&gt;0,1,0)</f>
        <v>0</v>
      </c>
      <c r="O49" s="7">
        <f>IF(D49&gt;0,0,1)</f>
        <v>1</v>
      </c>
      <c r="P49" s="42">
        <f t="shared" si="6"/>
        <v>1</v>
      </c>
      <c r="Q49" s="43">
        <f t="shared" si="7"/>
        <v>0</v>
      </c>
      <c r="R49" s="178">
        <f t="shared" si="9"/>
      </c>
      <c r="AF49" s="162"/>
      <c r="AG49" s="162"/>
    </row>
    <row r="50" spans="1:33" ht="11.25" customHeight="1" thickBot="1">
      <c r="A50" s="97"/>
      <c r="B50" s="94"/>
      <c r="C50" s="89"/>
      <c r="D50" s="157"/>
      <c r="E50" s="98"/>
      <c r="F50" s="91"/>
      <c r="G50" s="92"/>
      <c r="H50" s="93"/>
      <c r="I50" s="99">
        <f t="shared" si="1"/>
        <v>0</v>
      </c>
      <c r="J50" s="100">
        <f t="shared" si="10"/>
        <v>0</v>
      </c>
      <c r="K50" s="101" t="e">
        <f t="shared" si="11"/>
        <v>#DIV/0!</v>
      </c>
      <c r="L50" s="102" t="e">
        <f>I50/#REF!</f>
        <v>#REF!</v>
      </c>
      <c r="M50" s="103"/>
      <c r="N50" s="7">
        <f>IF(B50&gt;0,1,0)</f>
        <v>0</v>
      </c>
      <c r="O50" s="7">
        <f>IF(D50&gt;0,0,1)</f>
        <v>1</v>
      </c>
      <c r="P50" s="42">
        <f t="shared" si="6"/>
        <v>1</v>
      </c>
      <c r="Q50" s="43">
        <f t="shared" si="7"/>
        <v>0</v>
      </c>
      <c r="R50" s="178">
        <f t="shared" si="9"/>
      </c>
      <c r="AF50" s="162"/>
      <c r="AG50" s="162"/>
    </row>
    <row r="51" spans="1:33" ht="11.25" customHeight="1" thickBot="1">
      <c r="A51" s="56"/>
      <c r="B51" s="104"/>
      <c r="C51" s="105"/>
      <c r="D51" s="106"/>
      <c r="E51" s="58"/>
      <c r="F51" s="107">
        <f>SUM(F52:F66)</f>
        <v>0</v>
      </c>
      <c r="G51" s="108">
        <f>SUM(G52:G66)</f>
        <v>0</v>
      </c>
      <c r="H51" s="60">
        <f>SUM(H52:H66)</f>
        <v>0</v>
      </c>
      <c r="I51" s="61">
        <f t="shared" si="1"/>
        <v>0</v>
      </c>
      <c r="J51" s="108">
        <f t="shared" si="10"/>
        <v>0</v>
      </c>
      <c r="K51" s="109" t="e">
        <f t="shared" si="11"/>
        <v>#DIV/0!</v>
      </c>
      <c r="L51" s="109" t="e">
        <f>I51/#REF!</f>
        <v>#REF!</v>
      </c>
      <c r="M51" s="110"/>
      <c r="P51" s="42"/>
      <c r="Q51" s="43"/>
      <c r="R51" s="178">
        <f t="shared" si="9"/>
      </c>
      <c r="AF51" s="162"/>
      <c r="AG51" s="162"/>
    </row>
    <row r="52" spans="1:18" ht="11.25" customHeight="1" outlineLevel="1">
      <c r="A52" s="111"/>
      <c r="B52" s="149"/>
      <c r="C52" s="113"/>
      <c r="D52" s="114"/>
      <c r="E52" s="79"/>
      <c r="F52" s="115"/>
      <c r="G52" s="116"/>
      <c r="H52" s="69"/>
      <c r="I52" s="70">
        <f t="shared" si="1"/>
        <v>0</v>
      </c>
      <c r="J52" s="71">
        <f t="shared" si="10"/>
        <v>0</v>
      </c>
      <c r="K52" s="72" t="e">
        <f t="shared" si="11"/>
        <v>#DIV/0!</v>
      </c>
      <c r="L52" s="73" t="e">
        <f>I52/#REF!</f>
        <v>#REF!</v>
      </c>
      <c r="M52" s="74"/>
      <c r="N52" s="7">
        <f aca="true" t="shared" si="12" ref="N52:N62">IF(B52&gt;0,1,0)</f>
        <v>0</v>
      </c>
      <c r="O52" s="7">
        <f aca="true" t="shared" si="13" ref="O52:O62">IF(D52&gt;0,0,1)</f>
        <v>1</v>
      </c>
      <c r="P52" s="42">
        <f aca="true" t="shared" si="14" ref="P52:P66">N52+O52</f>
        <v>1</v>
      </c>
      <c r="Q52" s="43">
        <f aca="true" t="shared" si="15" ref="Q52:Q66">IF(P52=2,1,0)</f>
        <v>0</v>
      </c>
      <c r="R52" s="178">
        <f t="shared" si="9"/>
      </c>
    </row>
    <row r="53" spans="1:18" ht="11.25" customHeight="1" outlineLevel="1">
      <c r="A53" s="83"/>
      <c r="B53" s="76"/>
      <c r="C53" s="77"/>
      <c r="D53" s="174"/>
      <c r="E53" s="79"/>
      <c r="F53" s="117"/>
      <c r="G53" s="118"/>
      <c r="H53" s="81"/>
      <c r="I53" s="70">
        <f t="shared" si="1"/>
        <v>0</v>
      </c>
      <c r="J53" s="71">
        <f t="shared" si="10"/>
        <v>0</v>
      </c>
      <c r="K53" s="72" t="e">
        <f t="shared" si="11"/>
        <v>#DIV/0!</v>
      </c>
      <c r="L53" s="73" t="e">
        <f>I53/#REF!</f>
        <v>#REF!</v>
      </c>
      <c r="M53" s="74"/>
      <c r="N53" s="7">
        <f t="shared" si="12"/>
        <v>0</v>
      </c>
      <c r="O53" s="7">
        <f t="shared" si="13"/>
        <v>1</v>
      </c>
      <c r="P53" s="42">
        <f t="shared" si="14"/>
        <v>1</v>
      </c>
      <c r="Q53" s="43">
        <f t="shared" si="15"/>
        <v>0</v>
      </c>
      <c r="R53" s="178">
        <f t="shared" si="9"/>
      </c>
    </row>
    <row r="54" spans="1:18" ht="11.25" customHeight="1" outlineLevel="1">
      <c r="A54" s="83"/>
      <c r="B54" s="144"/>
      <c r="C54" s="77"/>
      <c r="D54" s="78"/>
      <c r="E54" s="79"/>
      <c r="F54" s="119"/>
      <c r="G54" s="87"/>
      <c r="H54" s="81"/>
      <c r="I54" s="70">
        <f t="shared" si="1"/>
        <v>0</v>
      </c>
      <c r="J54" s="71">
        <f t="shared" si="10"/>
        <v>0</v>
      </c>
      <c r="K54" s="72" t="e">
        <f t="shared" si="11"/>
        <v>#DIV/0!</v>
      </c>
      <c r="L54" s="73" t="e">
        <f>I54/#REF!</f>
        <v>#REF!</v>
      </c>
      <c r="M54" s="74"/>
      <c r="N54" s="7">
        <f t="shared" si="12"/>
        <v>0</v>
      </c>
      <c r="O54" s="7">
        <f t="shared" si="13"/>
        <v>1</v>
      </c>
      <c r="P54" s="42">
        <f t="shared" si="14"/>
        <v>1</v>
      </c>
      <c r="Q54" s="43">
        <f t="shared" si="15"/>
        <v>0</v>
      </c>
      <c r="R54" s="178">
        <f t="shared" si="9"/>
      </c>
    </row>
    <row r="55" spans="1:18" ht="11.25" customHeight="1" outlineLevel="1">
      <c r="A55" s="83"/>
      <c r="B55" s="144"/>
      <c r="C55" s="77"/>
      <c r="D55" s="78"/>
      <c r="E55" s="79"/>
      <c r="F55" s="119"/>
      <c r="G55" s="87"/>
      <c r="H55" s="81"/>
      <c r="I55" s="70">
        <f t="shared" si="1"/>
        <v>0</v>
      </c>
      <c r="J55" s="71">
        <f t="shared" si="10"/>
        <v>0</v>
      </c>
      <c r="K55" s="72" t="e">
        <f t="shared" si="11"/>
        <v>#DIV/0!</v>
      </c>
      <c r="L55" s="73" t="e">
        <f>I55/#REF!</f>
        <v>#REF!</v>
      </c>
      <c r="M55" s="74"/>
      <c r="N55" s="7">
        <f t="shared" si="12"/>
        <v>0</v>
      </c>
      <c r="O55" s="7">
        <f t="shared" si="13"/>
        <v>1</v>
      </c>
      <c r="P55" s="42">
        <f t="shared" si="14"/>
        <v>1</v>
      </c>
      <c r="Q55" s="43">
        <f t="shared" si="15"/>
        <v>0</v>
      </c>
      <c r="R55" s="178">
        <f t="shared" si="9"/>
      </c>
    </row>
    <row r="56" spans="1:18" ht="11.25" customHeight="1" outlineLevel="1">
      <c r="A56" s="83"/>
      <c r="B56" s="144"/>
      <c r="C56" s="77"/>
      <c r="D56" s="78"/>
      <c r="E56" s="79"/>
      <c r="F56" s="117"/>
      <c r="G56" s="118"/>
      <c r="H56" s="81"/>
      <c r="I56" s="70">
        <f t="shared" si="1"/>
        <v>0</v>
      </c>
      <c r="J56" s="71">
        <f t="shared" si="10"/>
        <v>0</v>
      </c>
      <c r="K56" s="72" t="e">
        <f t="shared" si="11"/>
        <v>#DIV/0!</v>
      </c>
      <c r="L56" s="73" t="e">
        <f>I56/#REF!</f>
        <v>#REF!</v>
      </c>
      <c r="M56" s="74"/>
      <c r="N56" s="7">
        <f t="shared" si="12"/>
        <v>0</v>
      </c>
      <c r="O56" s="7">
        <f t="shared" si="13"/>
        <v>1</v>
      </c>
      <c r="P56" s="42">
        <f t="shared" si="14"/>
        <v>1</v>
      </c>
      <c r="Q56" s="43">
        <f t="shared" si="15"/>
        <v>0</v>
      </c>
      <c r="R56" s="178">
        <f t="shared" si="9"/>
      </c>
    </row>
    <row r="57" spans="1:18" ht="11.25" customHeight="1" outlineLevel="1">
      <c r="A57" s="83"/>
      <c r="B57" s="144"/>
      <c r="C57" s="77"/>
      <c r="D57" s="78"/>
      <c r="E57" s="79"/>
      <c r="F57" s="119"/>
      <c r="G57" s="87"/>
      <c r="H57" s="81"/>
      <c r="I57" s="70">
        <f t="shared" si="1"/>
        <v>0</v>
      </c>
      <c r="J57" s="71">
        <f t="shared" si="10"/>
        <v>0</v>
      </c>
      <c r="K57" s="72" t="e">
        <f t="shared" si="11"/>
        <v>#DIV/0!</v>
      </c>
      <c r="L57" s="73" t="e">
        <f>I57/#REF!</f>
        <v>#REF!</v>
      </c>
      <c r="M57" s="74"/>
      <c r="N57" s="7">
        <f t="shared" si="12"/>
        <v>0</v>
      </c>
      <c r="O57" s="7">
        <f t="shared" si="13"/>
        <v>1</v>
      </c>
      <c r="P57" s="42">
        <f t="shared" si="14"/>
        <v>1</v>
      </c>
      <c r="Q57" s="43">
        <f t="shared" si="15"/>
        <v>0</v>
      </c>
      <c r="R57" s="178">
        <f t="shared" si="9"/>
      </c>
    </row>
    <row r="58" spans="1:18" ht="11.25" customHeight="1" outlineLevel="1">
      <c r="A58" s="83"/>
      <c r="B58" s="76"/>
      <c r="C58" s="77"/>
      <c r="D58" s="78"/>
      <c r="E58" s="79"/>
      <c r="F58" s="117"/>
      <c r="G58" s="120"/>
      <c r="H58" s="121"/>
      <c r="I58" s="70">
        <f t="shared" si="1"/>
        <v>0</v>
      </c>
      <c r="J58" s="71">
        <f t="shared" si="10"/>
        <v>0</v>
      </c>
      <c r="K58" s="72" t="e">
        <f t="shared" si="11"/>
        <v>#DIV/0!</v>
      </c>
      <c r="L58" s="73" t="e">
        <f>I58/#REF!</f>
        <v>#REF!</v>
      </c>
      <c r="M58" s="74"/>
      <c r="N58" s="7">
        <f t="shared" si="12"/>
        <v>0</v>
      </c>
      <c r="O58" s="7">
        <f t="shared" si="13"/>
        <v>1</v>
      </c>
      <c r="P58" s="42">
        <f t="shared" si="14"/>
        <v>1</v>
      </c>
      <c r="Q58" s="43">
        <f t="shared" si="15"/>
        <v>0</v>
      </c>
      <c r="R58" s="178">
        <f t="shared" si="9"/>
      </c>
    </row>
    <row r="59" spans="1:18" ht="11.25" customHeight="1" outlineLevel="1">
      <c r="A59" s="83"/>
      <c r="B59" s="144"/>
      <c r="C59" s="77"/>
      <c r="D59" s="174"/>
      <c r="E59" s="79"/>
      <c r="F59" s="119"/>
      <c r="G59" s="87"/>
      <c r="H59" s="121"/>
      <c r="I59" s="70">
        <f t="shared" si="1"/>
        <v>0</v>
      </c>
      <c r="J59" s="71">
        <f t="shared" si="10"/>
        <v>0</v>
      </c>
      <c r="K59" s="72" t="e">
        <f t="shared" si="11"/>
        <v>#DIV/0!</v>
      </c>
      <c r="L59" s="73" t="e">
        <f>I59/#REF!</f>
        <v>#REF!</v>
      </c>
      <c r="M59" s="74"/>
      <c r="N59" s="7">
        <f t="shared" si="12"/>
        <v>0</v>
      </c>
      <c r="O59" s="7">
        <f t="shared" si="13"/>
        <v>1</v>
      </c>
      <c r="P59" s="42">
        <f t="shared" si="14"/>
        <v>1</v>
      </c>
      <c r="Q59" s="43">
        <f t="shared" si="15"/>
        <v>0</v>
      </c>
      <c r="R59" s="178">
        <f t="shared" si="9"/>
      </c>
    </row>
    <row r="60" spans="1:18" ht="11.25" customHeight="1" outlineLevel="1">
      <c r="A60" s="83"/>
      <c r="B60" s="144"/>
      <c r="C60" s="77"/>
      <c r="D60" s="174"/>
      <c r="E60" s="79"/>
      <c r="F60" s="119"/>
      <c r="G60" s="87"/>
      <c r="H60" s="121"/>
      <c r="I60" s="70">
        <f t="shared" si="1"/>
        <v>0</v>
      </c>
      <c r="J60" s="71">
        <f t="shared" si="10"/>
        <v>0</v>
      </c>
      <c r="K60" s="72" t="e">
        <f t="shared" si="11"/>
        <v>#DIV/0!</v>
      </c>
      <c r="L60" s="73" t="e">
        <f>I60/#REF!</f>
        <v>#REF!</v>
      </c>
      <c r="M60" s="74"/>
      <c r="N60" s="7">
        <f t="shared" si="12"/>
        <v>0</v>
      </c>
      <c r="O60" s="7">
        <f t="shared" si="13"/>
        <v>1</v>
      </c>
      <c r="P60" s="42">
        <f t="shared" si="14"/>
        <v>1</v>
      </c>
      <c r="Q60" s="43">
        <f t="shared" si="15"/>
        <v>0</v>
      </c>
      <c r="R60" s="178">
        <f t="shared" si="9"/>
      </c>
    </row>
    <row r="61" spans="1:18" ht="11.25" customHeight="1" outlineLevel="1">
      <c r="A61" s="83"/>
      <c r="B61" s="76"/>
      <c r="C61" s="77"/>
      <c r="D61" s="78"/>
      <c r="E61" s="79"/>
      <c r="F61" s="119"/>
      <c r="G61" s="87"/>
      <c r="H61" s="121"/>
      <c r="I61" s="70">
        <f t="shared" si="1"/>
        <v>0</v>
      </c>
      <c r="J61" s="71">
        <f t="shared" si="10"/>
        <v>0</v>
      </c>
      <c r="K61" s="72" t="e">
        <f t="shared" si="11"/>
        <v>#DIV/0!</v>
      </c>
      <c r="L61" s="73" t="e">
        <f>I61/#REF!</f>
        <v>#REF!</v>
      </c>
      <c r="M61" s="74"/>
      <c r="N61" s="7">
        <f t="shared" si="12"/>
        <v>0</v>
      </c>
      <c r="O61" s="7">
        <f t="shared" si="13"/>
        <v>1</v>
      </c>
      <c r="P61" s="42">
        <f t="shared" si="14"/>
        <v>1</v>
      </c>
      <c r="Q61" s="43">
        <f t="shared" si="15"/>
        <v>0</v>
      </c>
      <c r="R61" s="178">
        <f t="shared" si="9"/>
      </c>
    </row>
    <row r="62" spans="1:18" ht="11.25" customHeight="1" outlineLevel="1">
      <c r="A62" s="97"/>
      <c r="B62" s="94"/>
      <c r="C62" s="89"/>
      <c r="D62" s="228"/>
      <c r="E62" s="79"/>
      <c r="F62" s="119"/>
      <c r="G62" s="87"/>
      <c r="H62" s="121"/>
      <c r="I62" s="70">
        <f t="shared" si="1"/>
        <v>0</v>
      </c>
      <c r="J62" s="71">
        <f t="shared" si="10"/>
        <v>0</v>
      </c>
      <c r="K62" s="72" t="e">
        <f t="shared" si="11"/>
        <v>#DIV/0!</v>
      </c>
      <c r="L62" s="73" t="e">
        <f>I62/#REF!</f>
        <v>#REF!</v>
      </c>
      <c r="M62" s="74"/>
      <c r="N62" s="7">
        <f t="shared" si="12"/>
        <v>0</v>
      </c>
      <c r="O62" s="7">
        <f t="shared" si="13"/>
        <v>1</v>
      </c>
      <c r="P62" s="42">
        <f t="shared" si="14"/>
        <v>1</v>
      </c>
      <c r="Q62" s="43">
        <f t="shared" si="15"/>
        <v>0</v>
      </c>
      <c r="R62" s="178">
        <f t="shared" si="9"/>
      </c>
    </row>
    <row r="63" spans="1:18" ht="11.25" customHeight="1" outlineLevel="1">
      <c r="A63" s="97"/>
      <c r="B63" s="94"/>
      <c r="C63" s="89"/>
      <c r="D63" s="90"/>
      <c r="E63" s="79"/>
      <c r="F63" s="119"/>
      <c r="G63" s="87"/>
      <c r="H63" s="121"/>
      <c r="I63" s="70">
        <f t="shared" si="1"/>
        <v>0</v>
      </c>
      <c r="J63" s="71">
        <f t="shared" si="10"/>
        <v>0</v>
      </c>
      <c r="K63" s="72" t="e">
        <f t="shared" si="11"/>
        <v>#DIV/0!</v>
      </c>
      <c r="L63" s="73" t="e">
        <f>I63/#REF!</f>
        <v>#REF!</v>
      </c>
      <c r="M63" s="74"/>
      <c r="N63" s="7">
        <f>IF(B63&gt;0,1,0)</f>
        <v>0</v>
      </c>
      <c r="O63" s="7">
        <f>IF(D63&gt;0,0,1)</f>
        <v>1</v>
      </c>
      <c r="P63" s="42">
        <f t="shared" si="14"/>
        <v>1</v>
      </c>
      <c r="Q63" s="43">
        <f t="shared" si="15"/>
        <v>0</v>
      </c>
      <c r="R63" s="178">
        <f t="shared" si="9"/>
      </c>
    </row>
    <row r="64" spans="1:18" ht="11.25" customHeight="1" outlineLevel="1">
      <c r="A64" s="97"/>
      <c r="B64" s="94"/>
      <c r="C64" s="89"/>
      <c r="D64" s="90"/>
      <c r="E64" s="96"/>
      <c r="F64" s="119"/>
      <c r="G64" s="121"/>
      <c r="H64" s="121"/>
      <c r="I64" s="122">
        <f t="shared" si="1"/>
        <v>0</v>
      </c>
      <c r="J64" s="71">
        <f t="shared" si="10"/>
        <v>0</v>
      </c>
      <c r="K64" s="72" t="e">
        <f t="shared" si="11"/>
        <v>#DIV/0!</v>
      </c>
      <c r="L64" s="73" t="e">
        <f>I64/#REF!</f>
        <v>#REF!</v>
      </c>
      <c r="M64" s="123"/>
      <c r="N64" s="7">
        <f>IF(B64&gt;0,1,0)</f>
        <v>0</v>
      </c>
      <c r="O64" s="7">
        <f>IF(D64&gt;0,0,1)</f>
        <v>1</v>
      </c>
      <c r="P64" s="42">
        <f t="shared" si="14"/>
        <v>1</v>
      </c>
      <c r="Q64" s="43">
        <f t="shared" si="15"/>
        <v>0</v>
      </c>
      <c r="R64" s="178">
        <f t="shared" si="9"/>
      </c>
    </row>
    <row r="65" spans="1:18" ht="11.25" customHeight="1" outlineLevel="1">
      <c r="A65" s="97"/>
      <c r="B65" s="94"/>
      <c r="C65" s="89"/>
      <c r="D65" s="78"/>
      <c r="E65" s="124"/>
      <c r="F65" s="119"/>
      <c r="G65" s="121"/>
      <c r="H65" s="121"/>
      <c r="I65" s="122">
        <f t="shared" si="1"/>
        <v>0</v>
      </c>
      <c r="J65" s="71">
        <f t="shared" si="10"/>
        <v>0</v>
      </c>
      <c r="K65" s="72" t="e">
        <f t="shared" si="11"/>
        <v>#DIV/0!</v>
      </c>
      <c r="L65" s="73" t="e">
        <f>I65/#REF!</f>
        <v>#REF!</v>
      </c>
      <c r="M65" s="123"/>
      <c r="N65" s="7">
        <f>IF(B65&gt;0,1,0)</f>
        <v>0</v>
      </c>
      <c r="O65" s="7">
        <f>IF(D65&gt;0,0,1)</f>
        <v>1</v>
      </c>
      <c r="P65" s="42">
        <f t="shared" si="14"/>
        <v>1</v>
      </c>
      <c r="Q65" s="43">
        <f t="shared" si="15"/>
        <v>0</v>
      </c>
      <c r="R65" s="178">
        <f t="shared" si="9"/>
      </c>
    </row>
    <row r="66" spans="1:18" ht="11.25" customHeight="1">
      <c r="A66" s="97"/>
      <c r="B66" s="94"/>
      <c r="C66" s="89"/>
      <c r="D66" s="90"/>
      <c r="E66" s="125"/>
      <c r="F66" s="119"/>
      <c r="G66" s="121"/>
      <c r="H66" s="121"/>
      <c r="I66" s="122">
        <f t="shared" si="1"/>
        <v>0</v>
      </c>
      <c r="J66" s="71">
        <f t="shared" si="10"/>
        <v>0</v>
      </c>
      <c r="K66" s="72" t="e">
        <f t="shared" si="11"/>
        <v>#DIV/0!</v>
      </c>
      <c r="L66" s="73" t="e">
        <f>I66/#REF!</f>
        <v>#REF!</v>
      </c>
      <c r="M66" s="123"/>
      <c r="N66" s="7">
        <f>IF(B66&gt;0,1,0)</f>
        <v>0</v>
      </c>
      <c r="O66" s="7">
        <f>IF(D66&gt;0,0,1)</f>
        <v>1</v>
      </c>
      <c r="P66" s="42">
        <f t="shared" si="14"/>
        <v>1</v>
      </c>
      <c r="Q66" s="43">
        <f t="shared" si="15"/>
        <v>0</v>
      </c>
      <c r="R66" s="178">
        <f t="shared" si="9"/>
      </c>
    </row>
    <row r="67" spans="1:18" ht="11.25" customHeight="1" thickBot="1">
      <c r="A67" s="146"/>
      <c r="B67" s="155"/>
      <c r="C67" s="147"/>
      <c r="D67" s="90"/>
      <c r="E67" s="126"/>
      <c r="F67" s="127"/>
      <c r="G67" s="128"/>
      <c r="H67" s="128"/>
      <c r="I67" s="129"/>
      <c r="J67" s="130"/>
      <c r="K67" s="131"/>
      <c r="L67" s="132"/>
      <c r="M67" s="133"/>
      <c r="P67" s="42"/>
      <c r="Q67" s="43"/>
      <c r="R67" s="178"/>
    </row>
    <row r="68" spans="1:18" ht="11.25" customHeight="1" thickBot="1">
      <c r="A68" s="56"/>
      <c r="B68" s="104"/>
      <c r="C68" s="105"/>
      <c r="D68" s="106"/>
      <c r="E68" s="134"/>
      <c r="F68" s="136">
        <f>SUM(F69:F72)</f>
        <v>0</v>
      </c>
      <c r="G68" s="137">
        <f>SUM(G69:G72)</f>
        <v>0</v>
      </c>
      <c r="H68" s="137">
        <f>SUM(H69:H72)</f>
        <v>0</v>
      </c>
      <c r="I68" s="138">
        <f>G68+H68</f>
        <v>0</v>
      </c>
      <c r="J68" s="60">
        <f>I68-E68</f>
        <v>0</v>
      </c>
      <c r="K68" s="139" t="e">
        <f>J68/E68</f>
        <v>#DIV/0!</v>
      </c>
      <c r="L68" s="109" t="e">
        <f>I68/#REF!</f>
        <v>#REF!</v>
      </c>
      <c r="M68" s="110"/>
      <c r="P68" s="42"/>
      <c r="Q68" s="43"/>
      <c r="R68" s="178">
        <f>IF(P68=2,"Не указана цена","")</f>
      </c>
    </row>
    <row r="69" spans="1:18" ht="11.25" customHeight="1" outlineLevel="1">
      <c r="A69" s="140"/>
      <c r="B69" s="112"/>
      <c r="C69" s="113"/>
      <c r="D69" s="159"/>
      <c r="E69" s="79"/>
      <c r="F69" s="84"/>
      <c r="G69" s="141"/>
      <c r="H69" s="141"/>
      <c r="I69" s="70">
        <f>G69+H69</f>
        <v>0</v>
      </c>
      <c r="J69" s="71">
        <f>I69-E69</f>
        <v>0</v>
      </c>
      <c r="K69" s="72" t="e">
        <f>J69/E69</f>
        <v>#DIV/0!</v>
      </c>
      <c r="L69" s="73" t="e">
        <f>I69/#REF!</f>
        <v>#REF!</v>
      </c>
      <c r="M69" s="74"/>
      <c r="N69" s="7">
        <f>IF(B69&gt;0,1,0)</f>
        <v>0</v>
      </c>
      <c r="O69" s="7">
        <f>IF(D69&gt;0,0,1)</f>
        <v>1</v>
      </c>
      <c r="P69" s="42">
        <f>N69+O69</f>
        <v>1</v>
      </c>
      <c r="Q69" s="43">
        <f>IF(P69=2,1,0)</f>
        <v>0</v>
      </c>
      <c r="R69" s="178">
        <f>IF(P69=2,"Не указана цена","")</f>
      </c>
    </row>
    <row r="70" spans="1:18" ht="11.25" customHeight="1" outlineLevel="1">
      <c r="A70" s="173"/>
      <c r="B70" s="144"/>
      <c r="C70" s="77"/>
      <c r="D70" s="160"/>
      <c r="E70" s="79"/>
      <c r="F70" s="86"/>
      <c r="G70" s="121"/>
      <c r="H70" s="121"/>
      <c r="I70" s="70">
        <f>G70+H70</f>
        <v>0</v>
      </c>
      <c r="J70" s="71">
        <f>I70-E70</f>
        <v>0</v>
      </c>
      <c r="K70" s="72" t="e">
        <f>J70/E70</f>
        <v>#DIV/0!</v>
      </c>
      <c r="L70" s="73" t="e">
        <f>I70/#REF!</f>
        <v>#REF!</v>
      </c>
      <c r="M70" s="74"/>
      <c r="N70" s="7">
        <f>IF(B70&gt;0,1,0)</f>
        <v>0</v>
      </c>
      <c r="O70" s="7">
        <f>IF(D70&gt;0,0,1)</f>
        <v>1</v>
      </c>
      <c r="P70" s="42">
        <f>N70+O70</f>
        <v>1</v>
      </c>
      <c r="Q70" s="43">
        <f>IF(P70=2,1,0)</f>
        <v>0</v>
      </c>
      <c r="R70" s="178">
        <f>IF(P70=2,"Не указана цена","")</f>
      </c>
    </row>
    <row r="71" spans="1:18" ht="11.25" customHeight="1" outlineLevel="1">
      <c r="A71" s="173"/>
      <c r="B71" s="144"/>
      <c r="C71" s="77"/>
      <c r="D71" s="160"/>
      <c r="E71" s="79"/>
      <c r="F71" s="86"/>
      <c r="G71" s="121"/>
      <c r="H71" s="121"/>
      <c r="I71" s="70">
        <f>G71+H71</f>
        <v>0</v>
      </c>
      <c r="J71" s="71">
        <f>I71-E71</f>
        <v>0</v>
      </c>
      <c r="K71" s="72" t="e">
        <f>J71/E71</f>
        <v>#DIV/0!</v>
      </c>
      <c r="L71" s="73" t="e">
        <f>I71/#REF!</f>
        <v>#REF!</v>
      </c>
      <c r="M71" s="74"/>
      <c r="N71" s="7">
        <f>IF(B71&gt;0,1,0)</f>
        <v>0</v>
      </c>
      <c r="O71" s="7">
        <f>IF(D71&gt;0,0,1)</f>
        <v>1</v>
      </c>
      <c r="P71" s="42">
        <f>N71+O71</f>
        <v>1</v>
      </c>
      <c r="Q71" s="43">
        <f>IF(P71=2,1,0)</f>
        <v>0</v>
      </c>
      <c r="R71" s="178">
        <f>IF(P71=2,"Не указана цена","")</f>
      </c>
    </row>
    <row r="72" spans="1:18" ht="11.25" customHeight="1" outlineLevel="1">
      <c r="A72" s="75"/>
      <c r="B72" s="144"/>
      <c r="C72" s="77"/>
      <c r="D72" s="160"/>
      <c r="E72" s="79"/>
      <c r="F72" s="86"/>
      <c r="G72" s="121"/>
      <c r="H72" s="121"/>
      <c r="I72" s="70">
        <f>G72+H72</f>
        <v>0</v>
      </c>
      <c r="J72" s="71">
        <f>I72-E72</f>
        <v>0</v>
      </c>
      <c r="K72" s="72" t="e">
        <f>J72/E72</f>
        <v>#DIV/0!</v>
      </c>
      <c r="L72" s="73" t="e">
        <f>I72/#REF!</f>
        <v>#REF!</v>
      </c>
      <c r="M72" s="74"/>
      <c r="N72" s="7">
        <f>IF(B72&gt;0,1,0)</f>
        <v>0</v>
      </c>
      <c r="O72" s="7">
        <f>IF(D72&gt;0,0,1)</f>
        <v>1</v>
      </c>
      <c r="P72" s="42">
        <f>N72+O72</f>
        <v>1</v>
      </c>
      <c r="Q72" s="43">
        <f>IF(P72=2,1,0)</f>
        <v>0</v>
      </c>
      <c r="R72" s="178">
        <f>IF(P72=2,"Не указана цена","")</f>
      </c>
    </row>
  </sheetData>
  <sheetProtection insertHyperlinks="0" selectLockedCells="1" sort="0" autoFilter="0"/>
  <protectedRanges>
    <protectedRange password="CF7A" sqref="E27:E57" name="Диапазон1"/>
  </protectedRanges>
  <mergeCells count="14">
    <mergeCell ref="A22:A23"/>
    <mergeCell ref="B22:B23"/>
    <mergeCell ref="C22:C23"/>
    <mergeCell ref="S3:T3"/>
    <mergeCell ref="D22:D23"/>
    <mergeCell ref="M22:M23"/>
    <mergeCell ref="E22:E23"/>
    <mergeCell ref="F22:F23"/>
    <mergeCell ref="G22:H22"/>
    <mergeCell ref="L22:L23"/>
    <mergeCell ref="S1:T1"/>
    <mergeCell ref="C27:D27"/>
    <mergeCell ref="I22:I23"/>
    <mergeCell ref="J22:K22"/>
  </mergeCells>
  <conditionalFormatting sqref="E24:E72 D1:D26 D28:D72 T38:U39 A1:C72 V29:V43 S28:S46 T29 T30:U30 T31:T37 T40:T43 T28:V28 E1:E22 A73:E65536">
    <cfRule type="cellIs" priority="1" dxfId="1" operator="equal" stopIfTrue="1">
      <formula>0</formula>
    </cfRule>
  </conditionalFormatting>
  <dataValidations count="7">
    <dataValidation type="list" allowBlank="1" showInputMessage="1" showErrorMessage="1" sqref="A70">
      <formula1>"Двери ДА(1С), Двери ДА(2С)"</formula1>
    </dataValidation>
    <dataValidation type="list" allowBlank="1" showInputMessage="1" showErrorMessage="1" sqref="C27:D27">
      <formula1>"0,1,2,3,4,5"</formula1>
    </dataValidation>
    <dataValidation type="list" allowBlank="1" showInputMessage="1" showErrorMessage="1" sqref="B5">
      <formula1>"Анютин Д.М.,Здориков С.В.,Приходько Т.А.,Самсонов А.А."</formula1>
    </dataValidation>
    <dataValidation type="list" allowBlank="1" showInputMessage="1" showErrorMessage="1" sqref="A44">
      <formula1>"металлокаркас труба 40х40х2,металлокаркас труба 80х80х3"</formula1>
    </dataValidation>
    <dataValidation type="list" allowBlank="1" showInputMessage="1" showErrorMessage="1" sqref="V3">
      <formula1>"Стандарт,Лайт,ACCENT,VIEW,Комбирнир."</formula1>
    </dataValidation>
    <dataValidation type="list" allowBlank="1" showInputMessage="1" showErrorMessage="1" sqref="W3">
      <formula1>"0,1,2"</formula1>
    </dataValidation>
    <dataValidation type="list" allowBlank="1" showInputMessage="1" showErrorMessage="1" sqref="A52">
      <formula1>Расчет!#REF!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Артур, тел.: +7-903-717-903-1</dc:creator>
  <cp:keywords/>
  <dc:description/>
  <cp:lastModifiedBy>John</cp:lastModifiedBy>
  <cp:lastPrinted>2007-07-02T10:37:32Z</cp:lastPrinted>
  <dcterms:created xsi:type="dcterms:W3CDTF">2007-06-19T06:37:24Z</dcterms:created>
  <dcterms:modified xsi:type="dcterms:W3CDTF">2023-03-15T14:19:31Z</dcterms:modified>
  <cp:category/>
  <cp:version/>
  <cp:contentType/>
  <cp:contentStatus/>
</cp:coreProperties>
</file>