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lotova_L\Desktop\Загрузка\"/>
    </mc:Choice>
  </mc:AlternateContent>
  <bookViews>
    <workbookView xWindow="600" yWindow="216" windowWidth="11100" windowHeight="6348"/>
  </bookViews>
  <sheets>
    <sheet name="Инвойс" sheetId="1" r:id="rId1"/>
  </sheets>
  <definedNames>
    <definedName name="_FilterDatabase" localSheetId="0" hidden="1">Инвойс!$A$1:$Q$2</definedName>
  </definedNames>
  <calcPr calcId="162913"/>
</workbook>
</file>

<file path=xl/calcChain.xml><?xml version="1.0" encoding="utf-8"?>
<calcChain xmlns="http://schemas.openxmlformats.org/spreadsheetml/2006/main">
  <c r="N12" i="1" l="1"/>
  <c r="N13" i="1"/>
  <c r="N11" i="1"/>
  <c r="L12" i="1"/>
  <c r="L13" i="1"/>
  <c r="L11" i="1"/>
  <c r="N6" i="1"/>
  <c r="N7" i="1"/>
  <c r="N8" i="1"/>
  <c r="N9" i="1"/>
  <c r="N5" i="1"/>
  <c r="L6" i="1"/>
  <c r="L7" i="1"/>
  <c r="L8" i="1"/>
  <c r="L9" i="1"/>
  <c r="L5" i="1"/>
  <c r="N3" i="1"/>
  <c r="L3" i="1"/>
  <c r="V13" i="1" l="1"/>
  <c r="G13" i="1"/>
  <c r="V12" i="1"/>
  <c r="G12" i="1"/>
  <c r="V9" i="1"/>
  <c r="G9" i="1"/>
  <c r="V8" i="1"/>
  <c r="G8" i="1"/>
  <c r="V7" i="1"/>
  <c r="G7" i="1"/>
  <c r="V6" i="1"/>
  <c r="G6" i="1"/>
  <c r="V11" i="1"/>
  <c r="G11" i="1"/>
  <c r="F10" i="1"/>
  <c r="V5" i="1"/>
  <c r="G5" i="1"/>
  <c r="F5" i="1" s="1"/>
  <c r="F4" i="1"/>
  <c r="F12" i="1" l="1"/>
  <c r="F11" i="1"/>
  <c r="F13" i="1"/>
  <c r="F6" i="1"/>
  <c r="F7" i="1"/>
  <c r="F8" i="1"/>
  <c r="F9" i="1"/>
  <c r="G3" i="1" l="1"/>
  <c r="V3" i="1"/>
  <c r="F3" i="1" l="1"/>
  <c r="F2" i="1"/>
</calcChain>
</file>

<file path=xl/sharedStrings.xml><?xml version="1.0" encoding="utf-8"?>
<sst xmlns="http://schemas.openxmlformats.org/spreadsheetml/2006/main" count="72" uniqueCount="35">
  <si>
    <t>Код ТНВЭД</t>
  </si>
  <si>
    <t>Вес нетто</t>
  </si>
  <si>
    <t>Артикул</t>
  </si>
  <si>
    <t>Страна прои-я</t>
  </si>
  <si>
    <t>Номер инвойса</t>
  </si>
  <si>
    <t>№</t>
  </si>
  <si>
    <t>Кол-во</t>
  </si>
  <si>
    <t>Цена</t>
  </si>
  <si>
    <t>№ товара в ГТД</t>
  </si>
  <si>
    <t>Бренд</t>
  </si>
  <si>
    <t>Вес брутто</t>
  </si>
  <si>
    <t>Пошлина</t>
  </si>
  <si>
    <t>НДС</t>
  </si>
  <si>
    <t>Стоимость, руб.</t>
  </si>
  <si>
    <t>Стоимость, в валюте</t>
  </si>
  <si>
    <t xml:space="preserve"> </t>
  </si>
  <si>
    <t xml:space="preserve"> BOSCH,ИТАЛИЯ</t>
  </si>
  <si>
    <t xml:space="preserve">ИТАЛИЯ </t>
  </si>
  <si>
    <t>10317120/080323/3041145</t>
  </si>
  <si>
    <t>BOSCH</t>
  </si>
  <si>
    <t>1 987 476 717</t>
  </si>
  <si>
    <t xml:space="preserve"> BOSCH,ГЕРМАНИЯ</t>
  </si>
  <si>
    <t xml:space="preserve">ГЕРМАНИЯ </t>
  </si>
  <si>
    <t>F 00R J01 452</t>
  </si>
  <si>
    <t>F 00V P01 009</t>
  </si>
  <si>
    <t>F 00V P01 004</t>
  </si>
  <si>
    <t>F 00R J01 605</t>
  </si>
  <si>
    <t>F 00R J01 028</t>
  </si>
  <si>
    <t xml:space="preserve"> BOSCH,ЧЕХИЯ</t>
  </si>
  <si>
    <t xml:space="preserve">ЧЕХИЯ </t>
  </si>
  <si>
    <t>F 00R 0P0 166</t>
  </si>
  <si>
    <t>F 00N 200 048</t>
  </si>
  <si>
    <t>F 00N 201 938</t>
  </si>
  <si>
    <t>НДС по артикулам</t>
  </si>
  <si>
    <t>Пошлина по артикулам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</si>
</sst>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3" x14ac:knownFonts="1">
    <font>
      <sz val="10"/>
      <name val="Arial Cyr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Border="1"/>
    <xf numFmtId="2" fontId="2" fillId="0" borderId="1" xfId="0" applyNumberFormat="1" applyFont="1" applyBorder="1" applyAlignment="1">
      <alignment horizontal="right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/>
    </xf>
    <xf numFmtId="2" fontId="0" fillId="3" borderId="0" xfId="0" applyNumberFormat="1" applyFill="1"/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 vertical="top"/>
    </xf>
    <xf numFmtId="49" fontId="2" fillId="4" borderId="1" xfId="0" applyNumberFormat="1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right" vertical="top" wrapText="1"/>
    </xf>
    <xf numFmtId="2" fontId="2" fillId="4" borderId="1" xfId="0" applyNumberFormat="1" applyFont="1" applyFill="1" applyBorder="1" applyAlignment="1">
      <alignment horizontal="right" vertical="top"/>
    </xf>
    <xf numFmtId="165" fontId="2" fillId="4" borderId="1" xfId="0" applyNumberFormat="1" applyFont="1" applyFill="1" applyBorder="1" applyAlignment="1">
      <alignment horizontal="right" vertical="top"/>
    </xf>
    <xf numFmtId="0" fontId="0" fillId="4" borderId="0" xfId="0" applyFill="1"/>
    <xf numFmtId="0" fontId="2" fillId="4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workbookViewId="0">
      <selection activeCell="H4" sqref="H4"/>
    </sheetView>
  </sheetViews>
  <sheetFormatPr defaultRowHeight="13.2" x14ac:dyDescent="0.25"/>
  <cols>
    <col min="2" max="2" width="9.6640625" bestFit="1" customWidth="1"/>
    <col min="3" max="3" width="15.109375" bestFit="1" customWidth="1"/>
    <col min="4" max="4" width="15.109375" customWidth="1"/>
    <col min="5" max="5" width="12.44140625" customWidth="1"/>
    <col min="6" max="6" width="15.44140625" style="11" customWidth="1"/>
    <col min="7" max="7" width="20.109375" style="11" customWidth="1"/>
    <col min="8" max="8" width="17.44140625" style="16" bestFit="1" customWidth="1"/>
    <col min="9" max="9" width="10.5546875" customWidth="1"/>
    <col min="10" max="10" width="11.88671875" customWidth="1"/>
    <col min="11" max="11" width="10.5546875" customWidth="1"/>
    <col min="12" max="12" width="12.44140625" style="13" customWidth="1"/>
    <col min="13" max="13" width="10.5546875" customWidth="1"/>
    <col min="14" max="14" width="10.5546875" style="13" customWidth="1"/>
    <col min="15" max="15" width="15.88671875" bestFit="1" customWidth="1"/>
    <col min="16" max="16" width="14.109375" customWidth="1"/>
    <col min="17" max="17" width="26.88671875" style="3" customWidth="1"/>
    <col min="18" max="21" width="9.109375" hidden="1" customWidth="1"/>
    <col min="22" max="22" width="0" hidden="1" customWidth="1"/>
  </cols>
  <sheetData>
    <row r="1" spans="1:23" s="2" customFormat="1" ht="20.399999999999999" x14ac:dyDescent="0.25">
      <c r="A1" s="1" t="s">
        <v>5</v>
      </c>
      <c r="B1" s="1" t="s">
        <v>9</v>
      </c>
      <c r="C1" s="1" t="s">
        <v>2</v>
      </c>
      <c r="D1" s="1" t="s">
        <v>0</v>
      </c>
      <c r="E1" s="1" t="s">
        <v>6</v>
      </c>
      <c r="F1" s="12" t="s">
        <v>7</v>
      </c>
      <c r="G1" s="12" t="s">
        <v>14</v>
      </c>
      <c r="H1" s="17" t="s">
        <v>13</v>
      </c>
      <c r="I1" s="1" t="s">
        <v>1</v>
      </c>
      <c r="J1" s="1" t="s">
        <v>10</v>
      </c>
      <c r="K1" s="1" t="s">
        <v>11</v>
      </c>
      <c r="L1" s="14" t="s">
        <v>34</v>
      </c>
      <c r="M1" s="1" t="s">
        <v>12</v>
      </c>
      <c r="N1" s="14" t="s">
        <v>33</v>
      </c>
      <c r="O1" s="1" t="s">
        <v>3</v>
      </c>
      <c r="P1" s="1" t="s">
        <v>4</v>
      </c>
      <c r="Q1" s="1" t="s">
        <v>8</v>
      </c>
    </row>
    <row r="2" spans="1:23" s="25" customFormat="1" ht="32.25" customHeight="1" x14ac:dyDescent="0.25">
      <c r="A2" s="19">
        <v>1</v>
      </c>
      <c r="B2" s="19" t="s">
        <v>16</v>
      </c>
      <c r="C2" s="20"/>
      <c r="D2" s="19">
        <v>4009220009</v>
      </c>
      <c r="E2" s="19">
        <v>7</v>
      </c>
      <c r="F2" s="22">
        <f>G2/E2</f>
        <v>5.1000000000000005</v>
      </c>
      <c r="G2" s="22">
        <v>35.700000000000003</v>
      </c>
      <c r="H2" s="22">
        <v>2875.6207200000003</v>
      </c>
      <c r="I2" s="23">
        <v>0.63</v>
      </c>
      <c r="J2" s="23">
        <v>0.82</v>
      </c>
      <c r="K2" s="19">
        <v>87.52</v>
      </c>
      <c r="L2" s="24"/>
      <c r="M2" s="19">
        <v>600.96</v>
      </c>
      <c r="N2" s="19"/>
      <c r="O2" s="21" t="s">
        <v>17</v>
      </c>
      <c r="P2" s="19">
        <v>20230176</v>
      </c>
      <c r="Q2" s="19" t="s">
        <v>18</v>
      </c>
      <c r="R2" s="5"/>
      <c r="S2" s="4"/>
      <c r="T2" s="4"/>
      <c r="U2" s="4"/>
      <c r="V2" s="4"/>
    </row>
    <row r="3" spans="1:23" ht="27.75" customHeight="1" x14ac:dyDescent="0.25">
      <c r="A3" s="6"/>
      <c r="B3" s="6" t="s">
        <v>19</v>
      </c>
      <c r="C3" s="7" t="s">
        <v>20</v>
      </c>
      <c r="D3" s="6"/>
      <c r="E3" s="6">
        <v>7</v>
      </c>
      <c r="F3" s="10">
        <f>G3/E3</f>
        <v>5.1000000000000005</v>
      </c>
      <c r="G3" s="10">
        <f>IF(U3&lt;&gt;"",U3,V3)</f>
        <v>35.700000000000003</v>
      </c>
      <c r="H3" s="18">
        <v>2875.6207200000003</v>
      </c>
      <c r="I3" s="6">
        <v>0.63</v>
      </c>
      <c r="J3" s="6">
        <v>0.82</v>
      </c>
      <c r="K3" s="6" t="s">
        <v>15</v>
      </c>
      <c r="L3" s="15">
        <f>K2</f>
        <v>87.52</v>
      </c>
      <c r="M3" s="6"/>
      <c r="N3" s="15">
        <f>M2</f>
        <v>600.96</v>
      </c>
      <c r="O3" s="6" t="s">
        <v>17</v>
      </c>
      <c r="P3" s="6" t="s">
        <v>15</v>
      </c>
      <c r="Q3" s="6"/>
      <c r="R3" s="9">
        <v>7</v>
      </c>
      <c r="S3" s="8">
        <v>7</v>
      </c>
      <c r="T3" s="8">
        <v>35.700000000000003</v>
      </c>
      <c r="U3" s="8">
        <v>35.700000000000003</v>
      </c>
      <c r="V3">
        <f>T3/R3*S3</f>
        <v>35.700000000000003</v>
      </c>
    </row>
    <row r="4" spans="1:23" s="24" customFormat="1" ht="27.75" customHeight="1" x14ac:dyDescent="0.25">
      <c r="A4" s="19">
        <v>4</v>
      </c>
      <c r="B4" s="19" t="s">
        <v>21</v>
      </c>
      <c r="C4" s="20"/>
      <c r="D4" s="19">
        <v>4016930005</v>
      </c>
      <c r="E4" s="19">
        <v>2173</v>
      </c>
      <c r="F4" s="22">
        <f t="shared" ref="F4:F13" si="0">G4/E4</f>
        <v>1.3524988495167971</v>
      </c>
      <c r="G4" s="22">
        <v>2938.98</v>
      </c>
      <c r="H4" s="22">
        <v>236733.66340799999</v>
      </c>
      <c r="I4" s="23">
        <v>21.73</v>
      </c>
      <c r="J4" s="23">
        <v>25.16</v>
      </c>
      <c r="K4" s="19">
        <v>11911.74</v>
      </c>
      <c r="M4" s="19">
        <v>50029.29</v>
      </c>
      <c r="N4" s="19"/>
      <c r="O4" s="21" t="s">
        <v>22</v>
      </c>
      <c r="P4" s="19">
        <v>20230176</v>
      </c>
      <c r="Q4" s="19" t="s">
        <v>18</v>
      </c>
      <c r="R4" s="5"/>
      <c r="S4" s="4"/>
      <c r="T4" s="4"/>
      <c r="U4" s="4"/>
      <c r="V4" s="4"/>
      <c r="W4" s="25"/>
    </row>
    <row r="5" spans="1:23" ht="27.75" customHeight="1" x14ac:dyDescent="0.25">
      <c r="A5" s="6"/>
      <c r="B5" s="6" t="s">
        <v>19</v>
      </c>
      <c r="C5" s="7" t="s">
        <v>23</v>
      </c>
      <c r="D5" s="6"/>
      <c r="E5" s="6">
        <v>25</v>
      </c>
      <c r="F5" s="10">
        <f t="shared" si="0"/>
        <v>1.1599999999999999</v>
      </c>
      <c r="G5" s="10">
        <f t="shared" ref="G5" si="1">IF(U5&lt;&gt;"",U5,V5)</f>
        <v>29</v>
      </c>
      <c r="H5" s="18">
        <v>2335.9384</v>
      </c>
      <c r="I5" s="6">
        <v>0.25</v>
      </c>
      <c r="J5" s="6">
        <v>0.28999999999999998</v>
      </c>
      <c r="K5" s="6" t="s">
        <v>15</v>
      </c>
      <c r="L5" s="15">
        <f>$K$4/$H$4*H5</f>
        <v>117.53753342996549</v>
      </c>
      <c r="M5" s="6"/>
      <c r="N5" s="15">
        <f>$M$4/$H$4*H5</f>
        <v>493.65746279321394</v>
      </c>
      <c r="O5" s="6" t="s">
        <v>22</v>
      </c>
      <c r="P5" s="6" t="s">
        <v>15</v>
      </c>
      <c r="Q5" s="6"/>
      <c r="R5" s="9">
        <v>2173</v>
      </c>
      <c r="S5" s="8">
        <v>25</v>
      </c>
      <c r="T5" s="8">
        <v>2938.98</v>
      </c>
      <c r="U5" s="8">
        <v>29</v>
      </c>
      <c r="V5">
        <f t="shared" ref="V5" si="2">T5/R5*S5</f>
        <v>33.812471237919929</v>
      </c>
    </row>
    <row r="6" spans="1:23" ht="27.75" customHeight="1" x14ac:dyDescent="0.25">
      <c r="A6" s="6"/>
      <c r="B6" s="6" t="s">
        <v>19</v>
      </c>
      <c r="C6" s="7" t="s">
        <v>24</v>
      </c>
      <c r="D6" s="6"/>
      <c r="E6" s="6">
        <v>207</v>
      </c>
      <c r="F6" s="10">
        <f t="shared" si="0"/>
        <v>0.67999999999999994</v>
      </c>
      <c r="G6" s="10">
        <f t="shared" ref="G6:G9" si="3">IF(U6&lt;&gt;"",U6,V6)</f>
        <v>140.76</v>
      </c>
      <c r="H6" s="18">
        <v>11338.161695999999</v>
      </c>
      <c r="I6" s="6">
        <v>2.0699999999999998</v>
      </c>
      <c r="J6" s="6">
        <v>2.4</v>
      </c>
      <c r="K6" s="6" t="s">
        <v>15</v>
      </c>
      <c r="L6" s="15">
        <f t="shared" ref="L6:L9" si="4">$K$4/$H$4*H6</f>
        <v>570.50286915868764</v>
      </c>
      <c r="M6" s="6"/>
      <c r="N6" s="15">
        <f t="shared" ref="N6:N9" si="5">$M$4/$H$4*H6</f>
        <v>2396.1111883714757</v>
      </c>
      <c r="O6" s="6" t="s">
        <v>22</v>
      </c>
      <c r="P6" s="6" t="s">
        <v>15</v>
      </c>
      <c r="Q6" s="6"/>
      <c r="R6" s="9">
        <v>2173</v>
      </c>
      <c r="S6" s="8">
        <v>207</v>
      </c>
      <c r="T6" s="8">
        <v>2938.98</v>
      </c>
      <c r="U6" s="8">
        <v>140.76</v>
      </c>
      <c r="V6">
        <f t="shared" ref="V6:V9" si="6">T6/R6*S6</f>
        <v>279.96726184997698</v>
      </c>
    </row>
    <row r="7" spans="1:23" ht="27.75" customHeight="1" x14ac:dyDescent="0.25">
      <c r="A7" s="6"/>
      <c r="B7" s="6" t="s">
        <v>19</v>
      </c>
      <c r="C7" s="7" t="s">
        <v>25</v>
      </c>
      <c r="D7" s="6"/>
      <c r="E7" s="6">
        <v>1520</v>
      </c>
      <c r="F7" s="10">
        <f t="shared" si="0"/>
        <v>1.29</v>
      </c>
      <c r="G7" s="10">
        <f t="shared" si="3"/>
        <v>1960.8</v>
      </c>
      <c r="H7" s="18">
        <v>157941.65568</v>
      </c>
      <c r="I7" s="6">
        <v>15.2</v>
      </c>
      <c r="J7" s="6">
        <v>17.59</v>
      </c>
      <c r="K7" s="6" t="s">
        <v>15</v>
      </c>
      <c r="L7" s="15">
        <f t="shared" si="4"/>
        <v>7947.1584672233221</v>
      </c>
      <c r="M7" s="6"/>
      <c r="N7" s="15">
        <f t="shared" si="5"/>
        <v>33378.053553273581</v>
      </c>
      <c r="O7" s="6" t="s">
        <v>22</v>
      </c>
      <c r="P7" s="6" t="s">
        <v>15</v>
      </c>
      <c r="Q7" s="6"/>
      <c r="R7" s="9">
        <v>2173</v>
      </c>
      <c r="S7" s="8">
        <v>1520</v>
      </c>
      <c r="T7" s="8">
        <v>2938.98</v>
      </c>
      <c r="U7" s="8">
        <v>1960.8</v>
      </c>
      <c r="V7">
        <f t="shared" si="6"/>
        <v>2055.7982512655317</v>
      </c>
    </row>
    <row r="8" spans="1:23" ht="27.75" customHeight="1" x14ac:dyDescent="0.25">
      <c r="A8" s="6"/>
      <c r="B8" s="6" t="s">
        <v>19</v>
      </c>
      <c r="C8" s="7" t="s">
        <v>26</v>
      </c>
      <c r="D8" s="6"/>
      <c r="E8" s="6">
        <v>270</v>
      </c>
      <c r="F8" s="10">
        <f t="shared" si="0"/>
        <v>2.2000000000000002</v>
      </c>
      <c r="G8" s="10">
        <f t="shared" si="3"/>
        <v>594</v>
      </c>
      <c r="H8" s="18">
        <v>47846.462399999997</v>
      </c>
      <c r="I8" s="6">
        <v>2.7</v>
      </c>
      <c r="J8" s="6">
        <v>3.13</v>
      </c>
      <c r="K8" s="6" t="s">
        <v>15</v>
      </c>
      <c r="L8" s="15">
        <f t="shared" si="4"/>
        <v>2407.4929261172242</v>
      </c>
      <c r="M8" s="6"/>
      <c r="N8" s="15">
        <f t="shared" si="5"/>
        <v>10111.466651695486</v>
      </c>
      <c r="O8" s="6" t="s">
        <v>22</v>
      </c>
      <c r="P8" s="6" t="s">
        <v>15</v>
      </c>
      <c r="Q8" s="6"/>
      <c r="R8" s="9">
        <v>2173</v>
      </c>
      <c r="S8" s="8">
        <v>270</v>
      </c>
      <c r="T8" s="8">
        <v>2938.98</v>
      </c>
      <c r="U8" s="8">
        <v>594</v>
      </c>
      <c r="V8">
        <f t="shared" si="6"/>
        <v>365.1746893695352</v>
      </c>
    </row>
    <row r="9" spans="1:23" ht="27.75" customHeight="1" x14ac:dyDescent="0.25">
      <c r="A9" s="6"/>
      <c r="B9" s="6" t="s">
        <v>19</v>
      </c>
      <c r="C9" s="7" t="s">
        <v>27</v>
      </c>
      <c r="D9" s="6"/>
      <c r="E9" s="6">
        <v>151</v>
      </c>
      <c r="F9" s="10">
        <f t="shared" si="0"/>
        <v>1.42</v>
      </c>
      <c r="G9" s="10">
        <f t="shared" si="3"/>
        <v>214.42</v>
      </c>
      <c r="H9" s="18">
        <v>17271.445231999998</v>
      </c>
      <c r="I9" s="6">
        <v>1.51</v>
      </c>
      <c r="J9" s="6">
        <v>1.75</v>
      </c>
      <c r="K9" s="6" t="s">
        <v>15</v>
      </c>
      <c r="L9" s="15">
        <f t="shared" si="4"/>
        <v>869.04820407080001</v>
      </c>
      <c r="M9" s="6"/>
      <c r="N9" s="15">
        <f t="shared" si="5"/>
        <v>3650.0011438662391</v>
      </c>
      <c r="O9" s="6" t="s">
        <v>22</v>
      </c>
      <c r="P9" s="6" t="s">
        <v>15</v>
      </c>
      <c r="Q9" s="6"/>
      <c r="R9" s="9">
        <v>2173</v>
      </c>
      <c r="S9" s="8">
        <v>151</v>
      </c>
      <c r="T9" s="8">
        <v>2938.98</v>
      </c>
      <c r="U9" s="8">
        <v>214.42</v>
      </c>
      <c r="V9">
        <f t="shared" si="6"/>
        <v>204.22732627703635</v>
      </c>
    </row>
    <row r="10" spans="1:23" s="24" customFormat="1" ht="27.75" customHeight="1" x14ac:dyDescent="0.25">
      <c r="A10" s="19">
        <v>5</v>
      </c>
      <c r="B10" s="19" t="s">
        <v>28</v>
      </c>
      <c r="C10" s="20"/>
      <c r="D10" s="19">
        <v>4016930005</v>
      </c>
      <c r="E10" s="19">
        <v>37</v>
      </c>
      <c r="F10" s="22">
        <f t="shared" si="0"/>
        <v>1.5467567567567566</v>
      </c>
      <c r="G10" s="22">
        <v>57.23</v>
      </c>
      <c r="H10" s="22">
        <v>4609.8536079999994</v>
      </c>
      <c r="I10" s="23">
        <v>0.4</v>
      </c>
      <c r="J10" s="23">
        <v>0.46</v>
      </c>
      <c r="K10" s="19">
        <v>231.91</v>
      </c>
      <c r="M10" s="19">
        <v>974.01</v>
      </c>
      <c r="N10" s="19"/>
      <c r="O10" s="21" t="s">
        <v>29</v>
      </c>
      <c r="P10" s="19">
        <v>20230176</v>
      </c>
      <c r="Q10" s="19" t="s">
        <v>18</v>
      </c>
      <c r="R10" s="5"/>
      <c r="S10" s="4"/>
      <c r="T10" s="4"/>
      <c r="U10" s="4"/>
      <c r="V10" s="4"/>
      <c r="W10" s="25"/>
    </row>
    <row r="11" spans="1:23" ht="27.75" customHeight="1" x14ac:dyDescent="0.25">
      <c r="A11" s="6"/>
      <c r="B11" s="6" t="s">
        <v>19</v>
      </c>
      <c r="C11" s="7" t="s">
        <v>30</v>
      </c>
      <c r="D11" s="6"/>
      <c r="E11" s="6">
        <v>10</v>
      </c>
      <c r="F11" s="10">
        <f t="shared" si="0"/>
        <v>0.71</v>
      </c>
      <c r="G11" s="10">
        <f t="shared" ref="G11" si="7">IF(U11&lt;&gt;"",U11,V11)</f>
        <v>7.1</v>
      </c>
      <c r="H11" s="18">
        <v>571.90215999999998</v>
      </c>
      <c r="I11" s="6">
        <v>0.1</v>
      </c>
      <c r="J11" s="6">
        <v>0.12</v>
      </c>
      <c r="K11" s="6" t="s">
        <v>15</v>
      </c>
      <c r="L11" s="15">
        <f>$K$10/$H$10*H11</f>
        <v>28.770941813734058</v>
      </c>
      <c r="M11" s="6"/>
      <c r="N11" s="15">
        <f>$M$10/$H$10*H11</f>
        <v>120.83646688799583</v>
      </c>
      <c r="O11" s="6" t="s">
        <v>29</v>
      </c>
      <c r="P11" s="6" t="s">
        <v>15</v>
      </c>
      <c r="Q11" s="6"/>
      <c r="R11" s="9">
        <v>37</v>
      </c>
      <c r="S11" s="8">
        <v>10</v>
      </c>
      <c r="T11" s="8">
        <v>57.23</v>
      </c>
      <c r="U11" s="8">
        <v>7.1</v>
      </c>
      <c r="V11">
        <f t="shared" ref="V11" si="8">T11/R11*S11</f>
        <v>15.467567567567567</v>
      </c>
    </row>
    <row r="12" spans="1:23" ht="27.75" customHeight="1" x14ac:dyDescent="0.25">
      <c r="A12" s="6"/>
      <c r="B12" s="6" t="s">
        <v>19</v>
      </c>
      <c r="C12" s="7" t="s">
        <v>31</v>
      </c>
      <c r="D12" s="6"/>
      <c r="E12" s="6">
        <v>25</v>
      </c>
      <c r="F12" s="10">
        <f t="shared" si="0"/>
        <v>1.19</v>
      </c>
      <c r="G12" s="10">
        <f t="shared" ref="G12:G13" si="9">IF(U12&lt;&gt;"",U12,V12)</f>
        <v>29.75</v>
      </c>
      <c r="H12" s="18">
        <v>2396.3505999999998</v>
      </c>
      <c r="I12" s="6">
        <v>0.25</v>
      </c>
      <c r="J12" s="6">
        <v>0.28000000000000003</v>
      </c>
      <c r="K12" s="6" t="s">
        <v>15</v>
      </c>
      <c r="L12" s="15">
        <f t="shared" ref="L12:L13" si="10">$K$10/$H$10*H12</f>
        <v>120.55429844487158</v>
      </c>
      <c r="M12" s="6"/>
      <c r="N12" s="15">
        <f t="shared" ref="N12:N13" si="11">$M$10/$H$10*H12</f>
        <v>506.3218154813909</v>
      </c>
      <c r="O12" s="6" t="s">
        <v>29</v>
      </c>
      <c r="P12" s="6" t="s">
        <v>15</v>
      </c>
      <c r="Q12" s="6"/>
      <c r="R12" s="9">
        <v>37</v>
      </c>
      <c r="S12" s="8">
        <v>25</v>
      </c>
      <c r="T12" s="8">
        <v>57.23</v>
      </c>
      <c r="U12" s="8">
        <v>29.75</v>
      </c>
      <c r="V12">
        <f t="shared" ref="V12:V13" si="12">T12/R12*S12</f>
        <v>38.668918918918912</v>
      </c>
    </row>
    <row r="13" spans="1:23" ht="27.75" customHeight="1" x14ac:dyDescent="0.25">
      <c r="A13" s="6"/>
      <c r="B13" s="6" t="s">
        <v>19</v>
      </c>
      <c r="C13" s="7" t="s">
        <v>32</v>
      </c>
      <c r="D13" s="6"/>
      <c r="E13" s="6">
        <v>2</v>
      </c>
      <c r="F13" s="10">
        <f t="shared" si="0"/>
        <v>10.19</v>
      </c>
      <c r="G13" s="10">
        <f t="shared" si="9"/>
        <v>20.38</v>
      </c>
      <c r="H13" s="18">
        <v>1641.6008479999998</v>
      </c>
      <c r="I13" s="6">
        <v>0.05</v>
      </c>
      <c r="J13" s="6">
        <v>0.06</v>
      </c>
      <c r="K13" s="6" t="s">
        <v>15</v>
      </c>
      <c r="L13" s="15">
        <f t="shared" si="10"/>
        <v>82.584759741394379</v>
      </c>
      <c r="M13" s="6"/>
      <c r="N13" s="15">
        <f t="shared" si="11"/>
        <v>346.85171763061334</v>
      </c>
      <c r="O13" s="6" t="s">
        <v>29</v>
      </c>
      <c r="P13" s="6" t="s">
        <v>15</v>
      </c>
      <c r="Q13" s="6"/>
      <c r="R13" s="9">
        <v>37</v>
      </c>
      <c r="S13" s="8">
        <v>2</v>
      </c>
      <c r="T13" s="8">
        <v>57.23</v>
      </c>
      <c r="U13" s="8">
        <v>20.38</v>
      </c>
      <c r="V13">
        <f t="shared" si="12"/>
        <v>3.0935135135135132</v>
      </c>
    </row>
    <row r="24" spans="15:15" x14ac:dyDescent="0.25">
      <c r="O24" t="s">
        <v>15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Инвойс</vt:lpstr>
    </vt:vector>
  </TitlesOfParts>
  <Company>Альта-Софт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 Куделина</dc:creator>
  <dc:description>gtdw.exe от 03.03.23_x000d_
запрос2.XLSX</dc:description>
  <cp:lastModifiedBy>Bolotova_L Lyudmila</cp:lastModifiedBy>
  <dcterms:created xsi:type="dcterms:W3CDTF">2002-04-13T15:29:49Z</dcterms:created>
  <dcterms:modified xsi:type="dcterms:W3CDTF">2023-03-14T20:25:25Z</dcterms:modified>
</cp:coreProperties>
</file>