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сводная" sheetId="1" r:id="rId1"/>
    <sheet name="Report" sheetId="2" r:id="rId2"/>
    <sheet name="СВОДНАЯ ТАБЛИЦА" sheetId="3" r:id="rId3"/>
    <sheet name="база" sheetId="4" r:id="rId4"/>
  </sheets>
  <definedNames>
    <definedName name="_xlfn.NUMBERVALUE" hidden="1">#NAME?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<sst xmlns="http://schemas.openxmlformats.org/spreadsheetml/2006/main" count="1881" uniqueCount="257">
  <si>
    <t/>
  </si>
  <si>
    <t>Форма 203</t>
  </si>
  <si>
    <t>Сальдовая ведомость по лицевым счетам и услугам</t>
  </si>
  <si>
    <t>Услуга: Все услуги; без ФКР(203); без установки ИПУ; без проверки ИПУ</t>
  </si>
  <si>
    <t>31.03.2023</t>
  </si>
  <si>
    <t>Лицевой</t>
  </si>
  <si>
    <t>Квартира</t>
  </si>
  <si>
    <t>ФИО</t>
  </si>
  <si>
    <t>Услуга</t>
  </si>
  <si>
    <t>Кол-во прож.</t>
  </si>
  <si>
    <t>Площадь общ.</t>
  </si>
  <si>
    <t>Дебет (вх.)</t>
  </si>
  <si>
    <t>Кредит (вх.)</t>
  </si>
  <si>
    <t>Коррекция сальдо</t>
  </si>
  <si>
    <t>Постоянные начисления</t>
  </si>
  <si>
    <t>Доначисление/списание</t>
  </si>
  <si>
    <t>Поступление</t>
  </si>
  <si>
    <t>Дебет (исх.)</t>
  </si>
  <si>
    <t>Кредит (исх.)</t>
  </si>
  <si>
    <t>780100001</t>
  </si>
  <si>
    <t>1</t>
  </si>
  <si>
    <t>Лифт: ОтдКВ (собственность)</t>
  </si>
  <si>
    <t>117.84</t>
  </si>
  <si>
    <t>0.00</t>
  </si>
  <si>
    <t>Тех. освид. лифтов</t>
  </si>
  <si>
    <t>14.73</t>
  </si>
  <si>
    <t>Сод. и рем. помещений (с.ж.)</t>
  </si>
  <si>
    <t>638.30</t>
  </si>
  <si>
    <t>Электроснабжение: на СОИ при отсутствии ОДПУ</t>
  </si>
  <si>
    <t>151.87</t>
  </si>
  <si>
    <t>Электроснабжение: на СОИ при наличии ОДПУ</t>
  </si>
  <si>
    <t>72.91</t>
  </si>
  <si>
    <t>ТЭ для ГВ: на СОИ при отсутствии ОДПУ</t>
  </si>
  <si>
    <t>17.39</t>
  </si>
  <si>
    <t>79.21</t>
  </si>
  <si>
    <t>Капит. ремонт ФКР</t>
  </si>
  <si>
    <t>501.31</t>
  </si>
  <si>
    <t>Охрана дома</t>
  </si>
  <si>
    <t>60.00</t>
  </si>
  <si>
    <t>Видеодомофон</t>
  </si>
  <si>
    <t>30.00</t>
  </si>
  <si>
    <t>ХВС: на СОИ при отсутствии ОДПУ</t>
  </si>
  <si>
    <t>3.58</t>
  </si>
  <si>
    <t>14.70</t>
  </si>
  <si>
    <t>ХВ для ГВС: на СОИ при отсутствии  ОДПУ</t>
  </si>
  <si>
    <t>3.23</t>
  </si>
  <si>
    <t>Стоки ХВ: на СОИ при отсутствии ОДПУ по ХВС</t>
  </si>
  <si>
    <t>3.41</t>
  </si>
  <si>
    <t>13.99</t>
  </si>
  <si>
    <t>Стоки ГВ: на СОИ при отсутствии ОДПУ по ГВС</t>
  </si>
  <si>
    <t>3.08</t>
  </si>
  <si>
    <t>Обращение с ТКО (объем по площади)</t>
  </si>
  <si>
    <t>112.54</t>
  </si>
  <si>
    <t>49.1</t>
  </si>
  <si>
    <t>780100003</t>
  </si>
  <si>
    <t>3</t>
  </si>
  <si>
    <t>277.68</t>
  </si>
  <si>
    <t>555.36</t>
  </si>
  <si>
    <t>34.71</t>
  </si>
  <si>
    <t>69.42</t>
  </si>
  <si>
    <t>1504.10</t>
  </si>
  <si>
    <t>3008.20</t>
  </si>
  <si>
    <t>357.87</t>
  </si>
  <si>
    <t>171.81</t>
  </si>
  <si>
    <t>40.97</t>
  </si>
  <si>
    <t>186.66</t>
  </si>
  <si>
    <t>227.63</t>
  </si>
  <si>
    <t>1181.30</t>
  </si>
  <si>
    <t>2362.60</t>
  </si>
  <si>
    <t>120.00</t>
  </si>
  <si>
    <t>8.43</t>
  </si>
  <si>
    <t>34.66</t>
  </si>
  <si>
    <t>43.09</t>
  </si>
  <si>
    <t>7.60</t>
  </si>
  <si>
    <t>42.26</t>
  </si>
  <si>
    <t>8.03</t>
  </si>
  <si>
    <t>32.99</t>
  </si>
  <si>
    <t>41.02</t>
  </si>
  <si>
    <t>7.23</t>
  </si>
  <si>
    <t>40.22</t>
  </si>
  <si>
    <t>265.19</t>
  </si>
  <si>
    <t>530.38</t>
  </si>
  <si>
    <t>115.7</t>
  </si>
  <si>
    <t>780100004</t>
  </si>
  <si>
    <t>4</t>
  </si>
  <si>
    <t>272.64</t>
  </si>
  <si>
    <t>136.32</t>
  </si>
  <si>
    <t>3.82</t>
  </si>
  <si>
    <t>405.14</t>
  </si>
  <si>
    <t>34.08</t>
  </si>
  <si>
    <t>17.04</t>
  </si>
  <si>
    <t>0.48</t>
  </si>
  <si>
    <t>50.64</t>
  </si>
  <si>
    <t>1476.80</t>
  </si>
  <si>
    <t>738.40</t>
  </si>
  <si>
    <t>20.71</t>
  </si>
  <si>
    <t>2194.49</t>
  </si>
  <si>
    <t>175.69</t>
  </si>
  <si>
    <t>167.39</t>
  </si>
  <si>
    <t>2.33</t>
  </si>
  <si>
    <t>165.06</t>
  </si>
  <si>
    <t>91.64</t>
  </si>
  <si>
    <t>0.56</t>
  </si>
  <si>
    <t>131.30</t>
  </si>
  <si>
    <t>43321.33</t>
  </si>
  <si>
    <t>579.93</t>
  </si>
  <si>
    <t>1198.52</t>
  </si>
  <si>
    <t>42702.74</t>
  </si>
  <si>
    <t>180.00</t>
  </si>
  <si>
    <t>90.00</t>
  </si>
  <si>
    <t>8.32</t>
  </si>
  <si>
    <t>17.01</t>
  </si>
  <si>
    <t>0.12</t>
  </si>
  <si>
    <t>25.21</t>
  </si>
  <si>
    <t>7.46</t>
  </si>
  <si>
    <t>0.10</t>
  </si>
  <si>
    <t>24.37</t>
  </si>
  <si>
    <t>7.92</t>
  </si>
  <si>
    <t>16.19</t>
  </si>
  <si>
    <t>0.11</t>
  </si>
  <si>
    <t>24.00</t>
  </si>
  <si>
    <t>7.10</t>
  </si>
  <si>
    <t>23.19</t>
  </si>
  <si>
    <t>260.38</t>
  </si>
  <si>
    <t>130.19</t>
  </si>
  <si>
    <t>3.65</t>
  </si>
  <si>
    <t>386.92</t>
  </si>
  <si>
    <t>56.8</t>
  </si>
  <si>
    <t>780100005</t>
  </si>
  <si>
    <t>5</t>
  </si>
  <si>
    <t>176.21</t>
  </si>
  <si>
    <t>22.03</t>
  </si>
  <si>
    <t>954.46</t>
  </si>
  <si>
    <t>227.10</t>
  </si>
  <si>
    <t>109.03</t>
  </si>
  <si>
    <t>26.00</t>
  </si>
  <si>
    <t>118.45</t>
  </si>
  <si>
    <t>749.62</t>
  </si>
  <si>
    <t>5.37</t>
  </si>
  <si>
    <t>21.98</t>
  </si>
  <si>
    <t>4.82</t>
  </si>
  <si>
    <t>5.11</t>
  </si>
  <si>
    <t>20.92</t>
  </si>
  <si>
    <t>4.59</t>
  </si>
  <si>
    <t>168.28</t>
  </si>
  <si>
    <t>73.42</t>
  </si>
  <si>
    <t>780100006</t>
  </si>
  <si>
    <t>6</t>
  </si>
  <si>
    <t>230.40</t>
  </si>
  <si>
    <t>28.80</t>
  </si>
  <si>
    <t>1248.00</t>
  </si>
  <si>
    <t>296.94</t>
  </si>
  <si>
    <t>142.56</t>
  </si>
  <si>
    <t>33.99</t>
  </si>
  <si>
    <t>154.88</t>
  </si>
  <si>
    <t>980.16</t>
  </si>
  <si>
    <t>Целевой сбор (уборка авто)</t>
  </si>
  <si>
    <t>1250.00</t>
  </si>
  <si>
    <t>1350.00</t>
  </si>
  <si>
    <t>7.02</t>
  </si>
  <si>
    <t>28.76</t>
  </si>
  <si>
    <t>6.32</t>
  </si>
  <si>
    <t>6.68</t>
  </si>
  <si>
    <t>27.38</t>
  </si>
  <si>
    <t>6.02</t>
  </si>
  <si>
    <t>220.04</t>
  </si>
  <si>
    <t>96</t>
  </si>
  <si>
    <t>780100007</t>
  </si>
  <si>
    <t>7</t>
  </si>
  <si>
    <t>273.60</t>
  </si>
  <si>
    <t>34.20</t>
  </si>
  <si>
    <t>1482.00</t>
  </si>
  <si>
    <t>Антенна (базовый пакет, 10 каналов)</t>
  </si>
  <si>
    <t>52.20</t>
  </si>
  <si>
    <t>352.62</t>
  </si>
  <si>
    <t>169.29</t>
  </si>
  <si>
    <t>40.37</t>
  </si>
  <si>
    <t>183.92</t>
  </si>
  <si>
    <t>1163.94</t>
  </si>
  <si>
    <t>34.14</t>
  </si>
  <si>
    <t>7.48</t>
  </si>
  <si>
    <t>32.49</t>
  </si>
  <si>
    <t>7.12</t>
  </si>
  <si>
    <t>261.29</t>
  </si>
  <si>
    <t>114</t>
  </si>
  <si>
    <t>780100008</t>
  </si>
  <si>
    <t>8</t>
  </si>
  <si>
    <t>136.80</t>
  </si>
  <si>
    <t>17.10</t>
  </si>
  <si>
    <t>741.00</t>
  </si>
  <si>
    <t>176.31</t>
  </si>
  <si>
    <t>84.64</t>
  </si>
  <si>
    <t>20.18</t>
  </si>
  <si>
    <t>91.96</t>
  </si>
  <si>
    <t>581.97</t>
  </si>
  <si>
    <t>4.16</t>
  </si>
  <si>
    <t>17.07</t>
  </si>
  <si>
    <t>3.75</t>
  </si>
  <si>
    <t>3.96</t>
  </si>
  <si>
    <t>16.25</t>
  </si>
  <si>
    <t>3.57</t>
  </si>
  <si>
    <t>130.65</t>
  </si>
  <si>
    <t>0</t>
  </si>
  <si>
    <t>57</t>
  </si>
  <si>
    <t>780100009</t>
  </si>
  <si>
    <t>9</t>
  </si>
  <si>
    <t>180.48</t>
  </si>
  <si>
    <t>22.56</t>
  </si>
  <si>
    <t>977.60</t>
  </si>
  <si>
    <t>232.60</t>
  </si>
  <si>
    <t>111.67</t>
  </si>
  <si>
    <t>26.63</t>
  </si>
  <si>
    <t>121.32</t>
  </si>
  <si>
    <t>767.79</t>
  </si>
  <si>
    <t>5.49</t>
  </si>
  <si>
    <t>22.53</t>
  </si>
  <si>
    <t>4.94</t>
  </si>
  <si>
    <t>5.22</t>
  </si>
  <si>
    <t>21.44</t>
  </si>
  <si>
    <t>4.70</t>
  </si>
  <si>
    <t>172.36</t>
  </si>
  <si>
    <t>75.2</t>
  </si>
  <si>
    <t>780100010</t>
  </si>
  <si>
    <t>10</t>
  </si>
  <si>
    <t>230.64</t>
  </si>
  <si>
    <t>28.83</t>
  </si>
  <si>
    <t>1249.30</t>
  </si>
  <si>
    <t>297.25</t>
  </si>
  <si>
    <t>142.70</t>
  </si>
  <si>
    <t>34.03</t>
  </si>
  <si>
    <t>155.04</t>
  </si>
  <si>
    <t>981.18</t>
  </si>
  <si>
    <t>28.79</t>
  </si>
  <si>
    <t>27.41</t>
  </si>
  <si>
    <t>220.27</t>
  </si>
  <si>
    <t xml:space="preserve">ТСН ТСЖ </t>
  </si>
  <si>
    <t xml:space="preserve">АО </t>
  </si>
  <si>
    <t>Договор № 777</t>
  </si>
  <si>
    <t>ул Комарова</t>
  </si>
  <si>
    <t>ИВАНОВА СВЕТЛАНА НИКОЛАЕВНА</t>
  </si>
  <si>
    <t>ПЕТРОВА НАТАЛЬЯ ВИТАЛЬЕВНА</t>
  </si>
  <si>
    <t>СИДОРОВА ЛЮДМИЛА ВАЛЕНТИНОВНА</t>
  </si>
  <si>
    <t>ПУПКИНА ВАЛЕНТИНА ВАСИЛЬЕВНА</t>
  </si>
  <si>
    <t>ВАСИН ДМИТРИЙ АЛЕКСАНДРОВИЧ</t>
  </si>
  <si>
    <t>АЛЕКСАНДРОВ АЛЕКСАНДР ИВАНОВИЧ</t>
  </si>
  <si>
    <t>НИКИТИНА АЛИНА ГЕННАДЬЕВНА</t>
  </si>
  <si>
    <t>ПАВЛОВА ВЕРА ИВАНОВНА</t>
  </si>
  <si>
    <t>СЕРГЕЕВА АНЖЕЛИКА ВИКТОРОВНА</t>
  </si>
  <si>
    <t>Общая сумма</t>
  </si>
  <si>
    <t xml:space="preserve"> формула =ЕСЛИ(C10&lt;&gt;0;C10;O9)</t>
  </si>
  <si>
    <r>
      <t xml:space="preserve">дубль Дебет (вх.) </t>
    </r>
    <r>
      <rPr>
        <b/>
        <sz val="8"/>
        <color indexed="10"/>
        <rFont val="Arial"/>
        <family val="2"/>
      </rPr>
      <t>с заменой  точки на запятую</t>
    </r>
  </si>
  <si>
    <t>дубль услуга</t>
  </si>
  <si>
    <t>(пусто)</t>
  </si>
  <si>
    <t>Общий итог</t>
  </si>
  <si>
    <t>Сумма по полю дубль Дебет (вх.) с заменой  точки на запятую</t>
  </si>
  <si>
    <t>подсос лицевого счета с базы</t>
  </si>
  <si>
    <t>подсос номера квартиры с базы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</si>
</sst>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,##0.00\ &quot;₽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8"/>
      <name val="sans-serif"/>
      <family val="0"/>
    </font>
    <font>
      <sz val="6"/>
      <color indexed="8"/>
      <name val="sans-serif"/>
      <family val="0"/>
    </font>
    <font>
      <sz val="6"/>
      <color indexed="8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ABABAB"/>
      </left>
      <right style="thin"/>
      <top style="thin"/>
      <bottom>
        <color indexed="63"/>
      </bottom>
    </border>
    <border>
      <left style="thin">
        <color rgb="FFABABAB"/>
      </left>
      <right style="thin"/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 style="thin"/>
    </border>
    <border>
      <left>
        <color indexed="63"/>
      </left>
      <right>
        <color indexed="63"/>
      </right>
      <top style="thin">
        <color rgb="FFABABAB"/>
      </top>
      <bottom style="thin"/>
    </border>
    <border>
      <left style="thin">
        <color rgb="FFABABAB"/>
      </left>
      <right style="thin"/>
      <top style="thin">
        <color rgb="FFABABAB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rgb="FFABABAB"/>
      </top>
      <bottom>
        <color indexed="63"/>
      </bottom>
    </border>
    <border>
      <left style="thin"/>
      <right style="thin"/>
      <top style="thin">
        <color rgb="FFABABAB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174" fontId="7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4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alignment horizontal="center"/>
      <border/>
    </dxf>
    <dxf>
      <alignment wrapText="1"/>
      <border/>
    </dxf>
    <dxf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O8:S1606" sheet="Report"/>
  </cacheSource>
  <cacheFields count="5">
    <cacheField name="подсос лицевого счета с базы">
      <sharedItems containsBlank="1" containsMixedTypes="0" count="10">
        <m/>
        <s v="780100001"/>
        <s v="780100003"/>
        <s v="780100004"/>
        <s v="780100005"/>
        <s v="780100006"/>
        <s v="780100007"/>
        <s v="780100008"/>
        <s v="780100009"/>
        <s v="780100010"/>
      </sharedItems>
    </cacheField>
    <cacheField name="подсос номера квартиры с базы">
      <sharedItems containsBlank="1" containsMixedTypes="0" count="10">
        <m/>
        <s v="1"/>
        <s v="3"/>
        <s v="4"/>
        <s v="5"/>
        <s v="6"/>
        <s v="7"/>
        <s v="8"/>
        <s v="9"/>
        <s v="10"/>
      </sharedItems>
    </cacheField>
    <cacheField name=" формула =ЕСЛИ(C10&lt;&gt;0;C10;O9)">
      <sharedItems containsBlank="1" containsMixedTypes="0" count="10">
        <m/>
        <s v="ИВАНОВА СВЕТЛАНА НИКОЛАЕВНА"/>
        <s v="ПЕТРОВА НАТАЛЬЯ ВИТАЛЬЕВНА"/>
        <s v="СИДОРОВА ЛЮДМИЛА ВАЛЕНТИНОВНА"/>
        <s v="ПУПКИНА ВАЛЕНТИНА ВАСИЛЬЕВНА"/>
        <s v="ВАСИН ДМИТРИЙ АЛЕКСАНДРОВИЧ"/>
        <s v="АЛЕКСАНДРОВ АЛЕКСАНДР ИВАНОВИЧ"/>
        <s v="НИКИТИНА АЛИНА ГЕННАДЬЕВНА"/>
        <s v="ПАВЛОВА ВЕРА ИВАНОВНА"/>
        <s v="СЕРГЕЕВА АНЖЕЛИКА ВИКТОРОВНА"/>
      </sharedItems>
    </cacheField>
    <cacheField name="дубль услуга">
      <sharedItems containsBlank="1" containsMixedTypes="1" containsNumber="1" containsInteger="1" count="19">
        <m/>
        <s v="Лифт: ОтдКВ (собственность)"/>
        <s v="Тех. освид. лифтов"/>
        <s v="Сод. и рем. помещений (с.ж.)"/>
        <s v="Электроснабжение: на СОИ при отсутствии ОДПУ"/>
        <s v="Электроснабжение: на СОИ при наличии ОДПУ"/>
        <s v="ТЭ для ГВ: на СОИ при отсутствии ОДПУ"/>
        <s v="Капит. ремонт ФКР"/>
        <s v="Охрана дома"/>
        <s v="Видеодомофон"/>
        <s v="ХВС: на СОИ при отсутствии ОДПУ"/>
        <s v="ХВ для ГВС: на СОИ при отсутствии  ОДПУ"/>
        <s v="Стоки ХВ: на СОИ при отсутствии ОДПУ по ХВС"/>
        <s v="Стоки ГВ: на СОИ при отсутствии ОДПУ по ГВС"/>
        <s v="Обращение с ТКО (объем по площади)"/>
        <n v="0"/>
        <s v=""/>
        <s v="Целевой сбор (уборка авто)"/>
        <s v="Антенна (базовый пакет, 10 каналов)"/>
      </sharedItems>
    </cacheField>
    <cacheField name="дубль Дебет (вх.) с заменой  точки на запятую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" cacheId="2" applyNumberFormats="0" applyBorderFormats="0" applyFontFormats="0" applyPatternFormats="0" applyAlignmentFormats="0" applyWidthHeightFormats="0" dataCaption="Данные" showMissing="1" preserveFormatting="1" itemPrintTitles="1" compactData="0" updatedVersion="2" indent="0" showMemberPropertyTips="1">
  <location ref="A3:V15" firstHeaderRow="1" firstDataRow="2" firstDataCol="3"/>
  <pivotFields count="5">
    <pivotField axis="axisRow" compact="0" outline="0" showAll="0" defaultSubtotal="0">
      <items count="10">
        <item x="1"/>
        <item x="2"/>
        <item x="3"/>
        <item x="4"/>
        <item x="5"/>
        <item x="6"/>
        <item x="7"/>
        <item x="8"/>
        <item x="9"/>
        <item x="0"/>
      </items>
    </pivotField>
    <pivotField axis="axisRow" compact="0" outline="0" showAll="0" defaultSubtotal="0">
      <items count="10">
        <item x="1"/>
        <item x="9"/>
        <item x="2"/>
        <item x="3"/>
        <item x="4"/>
        <item x="5"/>
        <item x="6"/>
        <item x="7"/>
        <item x="8"/>
        <item x="0"/>
      </items>
    </pivotField>
    <pivotField axis="axisRow" compact="0" outline="0" showAll="0">
      <items count="11">
        <item x="6"/>
        <item x="5"/>
        <item x="1"/>
        <item x="7"/>
        <item x="8"/>
        <item x="2"/>
        <item x="4"/>
        <item x="9"/>
        <item x="3"/>
        <item x="0"/>
        <item t="default"/>
      </items>
    </pivotField>
    <pivotField axis="axisCol" compact="0" outline="0" showAll="0">
      <items count="20">
        <item h="1" x="15"/>
        <item x="16"/>
        <item x="18"/>
        <item x="0"/>
        <item x="1"/>
        <item x="2"/>
        <item x="3"/>
        <item x="4"/>
        <item x="5"/>
        <item x="6"/>
        <item x="7"/>
        <item x="8"/>
        <item x="9"/>
        <item x="17"/>
        <item x="10"/>
        <item x="11"/>
        <item x="12"/>
        <item x="13"/>
        <item x="14"/>
        <item t="default"/>
      </items>
    </pivotField>
    <pivotField dataField="1" compact="0" outline="0" showAll="0"/>
  </pivotFields>
  <rowFields count="3">
    <field x="0"/>
    <field x="1"/>
    <field x="2"/>
  </rowFields>
  <rowItems count="11">
    <i>
      <x/>
      <x/>
      <x v="2"/>
    </i>
    <i>
      <x v="1"/>
      <x v="2"/>
      <x v="5"/>
    </i>
    <i>
      <x v="2"/>
      <x v="3"/>
      <x v="8"/>
    </i>
    <i>
      <x v="3"/>
      <x v="4"/>
      <x v="6"/>
    </i>
    <i>
      <x v="4"/>
      <x v="5"/>
      <x v="1"/>
    </i>
    <i>
      <x v="5"/>
      <x v="6"/>
      <x/>
    </i>
    <i>
      <x v="6"/>
      <x v="7"/>
      <x v="3"/>
    </i>
    <i>
      <x v="7"/>
      <x v="8"/>
      <x v="4"/>
    </i>
    <i>
      <x v="8"/>
      <x v="1"/>
      <x v="7"/>
    </i>
    <i>
      <x v="9"/>
      <x v="9"/>
      <x v="9"/>
    </i>
    <i t="grand">
      <x/>
    </i>
  </rowItems>
  <colFields count="1">
    <field x="3"/>
  </colFields>
  <colItems count="1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Сумма по полю дубль Дебет (вх.) с заменой  точки на запятую" fld="4" baseField="0" baseItem="0"/>
  </dataFields>
  <formats count="17">
    <format dxfId="0">
      <pivotArea outline="0" fieldPosition="0"/>
    </format>
    <format dxfId="0">
      <pivotArea outline="0" fieldPosition="0" axis="axisCol" dataOnly="0" field="3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  <format dxfId="1">
      <pivotArea outline="0" fieldPosition="0" axis="axisRow" dataOnly="0" field="0" labelOnly="1" type="button"/>
    </format>
    <format dxfId="1">
      <pivotArea outline="0" fieldPosition="2" axis="axisRow" dataOnly="0" field="2" labelOnly="1" type="button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Col="1" labelOnly="1"/>
    </format>
    <format dxfId="2">
      <pivotArea outline="0" fieldPosition="0"/>
    </format>
    <format dxfId="2">
      <pivotArea outline="0" fieldPosition="0" axis="axisRow" dataOnly="0" field="0" labelOnly="1" type="button"/>
    </format>
    <format dxfId="2">
      <pivotArea outline="0" fieldPosition="2" axis="axisRow" dataOnly="0" field="2" labelOnly="1" type="button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3" count="0"/>
        </references>
      </pivotArea>
    </format>
    <format dxfId="2">
      <pivotArea outline="0" fieldPosition="0" dataOnly="0" grandCol="1" labelOnly="1"/>
    </format>
    <format dxfId="3">
      <pivotArea outline="0" fieldPosition="0" dataOnly="0" labelOnly="1">
        <references count="1">
          <reference field="3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6"/>
  <sheetViews>
    <sheetView tabSelected="1" zoomScalePageLayoutView="0" workbookViewId="0" topLeftCell="B1">
      <selection activeCell="F25" sqref="F25"/>
    </sheetView>
  </sheetViews>
  <sheetFormatPr defaultColWidth="9.140625" defaultRowHeight="12.75"/>
  <cols>
    <col min="1" max="1" width="20.140625" style="0" customWidth="1"/>
    <col min="2" max="2" width="11.57421875" style="12" customWidth="1"/>
    <col min="3" max="3" width="39.140625" style="12" bestFit="1" customWidth="1"/>
    <col min="4" max="21" width="9.421875" style="12" customWidth="1"/>
  </cols>
  <sheetData>
    <row r="3" spans="1:22" ht="12.75">
      <c r="A3" s="35" t="s">
        <v>254</v>
      </c>
      <c r="B3" s="34"/>
      <c r="C3" s="34"/>
      <c r="D3" s="39" t="s">
        <v>251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</row>
    <row r="4" spans="1:23" s="31" customFormat="1" ht="76.5">
      <c r="A4" s="44" t="s">
        <v>255</v>
      </c>
      <c r="B4" s="35" t="s">
        <v>256</v>
      </c>
      <c r="C4" s="44" t="s">
        <v>249</v>
      </c>
      <c r="D4" s="61"/>
      <c r="E4" s="64" t="s">
        <v>172</v>
      </c>
      <c r="F4" s="62" t="s">
        <v>252</v>
      </c>
      <c r="G4" s="62" t="s">
        <v>21</v>
      </c>
      <c r="H4" s="62" t="s">
        <v>24</v>
      </c>
      <c r="I4" s="62" t="s">
        <v>26</v>
      </c>
      <c r="J4" s="62" t="s">
        <v>28</v>
      </c>
      <c r="K4" s="62" t="s">
        <v>30</v>
      </c>
      <c r="L4" s="62" t="s">
        <v>32</v>
      </c>
      <c r="M4" s="62" t="s">
        <v>35</v>
      </c>
      <c r="N4" s="62" t="s">
        <v>37</v>
      </c>
      <c r="O4" s="62" t="s">
        <v>39</v>
      </c>
      <c r="P4" s="62" t="s">
        <v>156</v>
      </c>
      <c r="Q4" s="62" t="s">
        <v>41</v>
      </c>
      <c r="R4" s="62" t="s">
        <v>44</v>
      </c>
      <c r="S4" s="62" t="s">
        <v>46</v>
      </c>
      <c r="T4" s="62" t="s">
        <v>49</v>
      </c>
      <c r="U4" s="63" t="s">
        <v>51</v>
      </c>
      <c r="V4" s="45" t="s">
        <v>253</v>
      </c>
      <c r="W4"/>
    </row>
    <row r="5" spans="1:22" ht="12.75">
      <c r="A5" s="55" t="s">
        <v>19</v>
      </c>
      <c r="B5" s="33" t="s">
        <v>20</v>
      </c>
      <c r="C5" s="33" t="s">
        <v>239</v>
      </c>
      <c r="D5" s="47"/>
      <c r="E5" s="48"/>
      <c r="F5" s="48">
        <v>0</v>
      </c>
      <c r="G5" s="48">
        <v>117.84</v>
      </c>
      <c r="H5" s="48">
        <v>14.73</v>
      </c>
      <c r="I5" s="48">
        <v>638.3</v>
      </c>
      <c r="J5" s="48">
        <v>0</v>
      </c>
      <c r="K5" s="48">
        <v>72.91</v>
      </c>
      <c r="L5" s="48">
        <v>17.39</v>
      </c>
      <c r="M5" s="48">
        <v>501.31</v>
      </c>
      <c r="N5" s="48">
        <v>60</v>
      </c>
      <c r="O5" s="48">
        <v>30</v>
      </c>
      <c r="P5" s="48"/>
      <c r="Q5" s="48">
        <v>3.58</v>
      </c>
      <c r="R5" s="48">
        <v>3.23</v>
      </c>
      <c r="S5" s="48">
        <v>3.41</v>
      </c>
      <c r="T5" s="48">
        <v>3.08</v>
      </c>
      <c r="U5" s="48">
        <v>112.54</v>
      </c>
      <c r="V5" s="49">
        <v>1578.3199999999997</v>
      </c>
    </row>
    <row r="6" spans="1:22" ht="12.75">
      <c r="A6" s="56" t="s">
        <v>54</v>
      </c>
      <c r="B6" s="33" t="s">
        <v>55</v>
      </c>
      <c r="C6" s="33" t="s">
        <v>240</v>
      </c>
      <c r="D6" s="50">
        <v>0</v>
      </c>
      <c r="E6" s="46"/>
      <c r="F6" s="46"/>
      <c r="G6" s="46">
        <v>277.68</v>
      </c>
      <c r="H6" s="46">
        <v>34.71</v>
      </c>
      <c r="I6" s="46">
        <v>1504.1</v>
      </c>
      <c r="J6" s="46">
        <v>0</v>
      </c>
      <c r="K6" s="46">
        <v>171.81</v>
      </c>
      <c r="L6" s="46">
        <v>40.97</v>
      </c>
      <c r="M6" s="46">
        <v>1181.3</v>
      </c>
      <c r="N6" s="46">
        <v>60</v>
      </c>
      <c r="O6" s="46">
        <v>30</v>
      </c>
      <c r="P6" s="46"/>
      <c r="Q6" s="46">
        <v>8.43</v>
      </c>
      <c r="R6" s="46">
        <v>7.6</v>
      </c>
      <c r="S6" s="46">
        <v>8.03</v>
      </c>
      <c r="T6" s="46">
        <v>7.23</v>
      </c>
      <c r="U6" s="46">
        <v>265.19</v>
      </c>
      <c r="V6" s="51">
        <v>3597.0499999999997</v>
      </c>
    </row>
    <row r="7" spans="1:22" ht="12.75">
      <c r="A7" s="56" t="s">
        <v>83</v>
      </c>
      <c r="B7" s="33" t="s">
        <v>84</v>
      </c>
      <c r="C7" s="33" t="s">
        <v>241</v>
      </c>
      <c r="D7" s="50">
        <v>0</v>
      </c>
      <c r="E7" s="46"/>
      <c r="F7" s="46"/>
      <c r="G7" s="46">
        <v>272.64</v>
      </c>
      <c r="H7" s="46">
        <v>34.08</v>
      </c>
      <c r="I7" s="46">
        <v>1476.8</v>
      </c>
      <c r="J7" s="46">
        <v>0</v>
      </c>
      <c r="K7" s="46">
        <v>167.39</v>
      </c>
      <c r="L7" s="46">
        <v>40.22</v>
      </c>
      <c r="M7" s="46">
        <v>43321.33</v>
      </c>
      <c r="N7" s="46">
        <v>120</v>
      </c>
      <c r="O7" s="46">
        <v>60</v>
      </c>
      <c r="P7" s="46"/>
      <c r="Q7" s="46">
        <v>8.32</v>
      </c>
      <c r="R7" s="46">
        <v>7.46</v>
      </c>
      <c r="S7" s="46">
        <v>7.92</v>
      </c>
      <c r="T7" s="46">
        <v>7.1</v>
      </c>
      <c r="U7" s="46">
        <v>260.38</v>
      </c>
      <c r="V7" s="51">
        <v>45783.63999999999</v>
      </c>
    </row>
    <row r="8" spans="1:22" ht="12.75">
      <c r="A8" s="56" t="s">
        <v>128</v>
      </c>
      <c r="B8" s="33" t="s">
        <v>129</v>
      </c>
      <c r="C8" s="33" t="s">
        <v>242</v>
      </c>
      <c r="D8" s="50">
        <v>0</v>
      </c>
      <c r="E8" s="46"/>
      <c r="F8" s="46"/>
      <c r="G8" s="46">
        <v>176.21</v>
      </c>
      <c r="H8" s="46">
        <v>22.03</v>
      </c>
      <c r="I8" s="46">
        <v>954.46</v>
      </c>
      <c r="J8" s="46">
        <v>0</v>
      </c>
      <c r="K8" s="46">
        <v>109.03</v>
      </c>
      <c r="L8" s="46">
        <v>26</v>
      </c>
      <c r="M8" s="46">
        <v>749.62</v>
      </c>
      <c r="N8" s="46">
        <v>60</v>
      </c>
      <c r="O8" s="46">
        <v>30</v>
      </c>
      <c r="P8" s="46"/>
      <c r="Q8" s="46">
        <v>5.37</v>
      </c>
      <c r="R8" s="46">
        <v>4.82</v>
      </c>
      <c r="S8" s="46">
        <v>5.11</v>
      </c>
      <c r="T8" s="46">
        <v>4.59</v>
      </c>
      <c r="U8" s="46">
        <v>168.28</v>
      </c>
      <c r="V8" s="51">
        <v>2315.5200000000004</v>
      </c>
    </row>
    <row r="9" spans="1:22" ht="12.75">
      <c r="A9" s="56" t="s">
        <v>146</v>
      </c>
      <c r="B9" s="33" t="s">
        <v>147</v>
      </c>
      <c r="C9" s="33" t="s">
        <v>243</v>
      </c>
      <c r="D9" s="50">
        <v>0</v>
      </c>
      <c r="E9" s="46"/>
      <c r="F9" s="46"/>
      <c r="G9" s="46">
        <v>230.4</v>
      </c>
      <c r="H9" s="46">
        <v>28.8</v>
      </c>
      <c r="I9" s="46">
        <v>1248</v>
      </c>
      <c r="J9" s="46">
        <v>0</v>
      </c>
      <c r="K9" s="46">
        <v>142.56</v>
      </c>
      <c r="L9" s="46">
        <v>33.99</v>
      </c>
      <c r="M9" s="46">
        <v>980.16</v>
      </c>
      <c r="N9" s="46">
        <v>60</v>
      </c>
      <c r="O9" s="46">
        <v>30</v>
      </c>
      <c r="P9" s="46">
        <v>1250</v>
      </c>
      <c r="Q9" s="46">
        <v>7.02</v>
      </c>
      <c r="R9" s="46">
        <v>6.32</v>
      </c>
      <c r="S9" s="46">
        <v>6.68</v>
      </c>
      <c r="T9" s="46">
        <v>6.02</v>
      </c>
      <c r="U9" s="46">
        <v>220.04</v>
      </c>
      <c r="V9" s="51">
        <v>4249.99</v>
      </c>
    </row>
    <row r="10" spans="1:22" ht="12.75">
      <c r="A10" s="56" t="s">
        <v>167</v>
      </c>
      <c r="B10" s="33" t="s">
        <v>168</v>
      </c>
      <c r="C10" s="33" t="s">
        <v>244</v>
      </c>
      <c r="D10" s="50">
        <v>0</v>
      </c>
      <c r="E10" s="46">
        <v>52.2</v>
      </c>
      <c r="F10" s="46"/>
      <c r="G10" s="46">
        <v>273.6</v>
      </c>
      <c r="H10" s="46">
        <v>34.2</v>
      </c>
      <c r="I10" s="46">
        <v>1482</v>
      </c>
      <c r="J10" s="46">
        <v>0</v>
      </c>
      <c r="K10" s="46">
        <v>169.29</v>
      </c>
      <c r="L10" s="46">
        <v>40.37</v>
      </c>
      <c r="M10" s="46">
        <v>1163.94</v>
      </c>
      <c r="N10" s="46">
        <v>60</v>
      </c>
      <c r="O10" s="46">
        <v>30</v>
      </c>
      <c r="P10" s="46"/>
      <c r="Q10" s="46">
        <v>8.32</v>
      </c>
      <c r="R10" s="46">
        <v>7.48</v>
      </c>
      <c r="S10" s="46">
        <v>7.92</v>
      </c>
      <c r="T10" s="46">
        <v>7.12</v>
      </c>
      <c r="U10" s="46">
        <v>261.29</v>
      </c>
      <c r="V10" s="51">
        <v>3597.73</v>
      </c>
    </row>
    <row r="11" spans="1:22" ht="12.75">
      <c r="A11" s="56" t="s">
        <v>185</v>
      </c>
      <c r="B11" s="33" t="s">
        <v>186</v>
      </c>
      <c r="C11" s="33" t="s">
        <v>245</v>
      </c>
      <c r="D11" s="50">
        <v>0</v>
      </c>
      <c r="E11" s="46">
        <v>52.2</v>
      </c>
      <c r="F11" s="46"/>
      <c r="G11" s="46">
        <v>136.8</v>
      </c>
      <c r="H11" s="46">
        <v>17.1</v>
      </c>
      <c r="I11" s="46">
        <v>741</v>
      </c>
      <c r="J11" s="46">
        <v>0</v>
      </c>
      <c r="K11" s="46">
        <v>84.64</v>
      </c>
      <c r="L11" s="46">
        <v>20.18</v>
      </c>
      <c r="M11" s="46">
        <v>581.97</v>
      </c>
      <c r="N11" s="46">
        <v>60</v>
      </c>
      <c r="O11" s="46">
        <v>30</v>
      </c>
      <c r="P11" s="46"/>
      <c r="Q11" s="46">
        <v>4.16</v>
      </c>
      <c r="R11" s="46">
        <v>3.75</v>
      </c>
      <c r="S11" s="46">
        <v>3.96</v>
      </c>
      <c r="T11" s="46">
        <v>3.57</v>
      </c>
      <c r="U11" s="46">
        <v>130.65</v>
      </c>
      <c r="V11" s="51">
        <v>1869.9800000000002</v>
      </c>
    </row>
    <row r="12" spans="1:22" ht="12.75">
      <c r="A12" s="56" t="s">
        <v>204</v>
      </c>
      <c r="B12" s="33" t="s">
        <v>205</v>
      </c>
      <c r="C12" s="33" t="s">
        <v>246</v>
      </c>
      <c r="D12" s="50">
        <v>0</v>
      </c>
      <c r="E12" s="46">
        <v>52.2</v>
      </c>
      <c r="F12" s="46"/>
      <c r="G12" s="46">
        <v>180.48</v>
      </c>
      <c r="H12" s="46">
        <v>22.56</v>
      </c>
      <c r="I12" s="46">
        <v>977.6</v>
      </c>
      <c r="J12" s="46">
        <v>0</v>
      </c>
      <c r="K12" s="46">
        <v>111.67</v>
      </c>
      <c r="L12" s="46">
        <v>26.63</v>
      </c>
      <c r="M12" s="46">
        <v>767.79</v>
      </c>
      <c r="N12" s="46">
        <v>60</v>
      </c>
      <c r="O12" s="46">
        <v>30</v>
      </c>
      <c r="P12" s="46"/>
      <c r="Q12" s="46">
        <v>5.49</v>
      </c>
      <c r="R12" s="46">
        <v>4.94</v>
      </c>
      <c r="S12" s="46">
        <v>5.22</v>
      </c>
      <c r="T12" s="46">
        <v>4.7</v>
      </c>
      <c r="U12" s="46">
        <v>172.36</v>
      </c>
      <c r="V12" s="51">
        <v>2421.64</v>
      </c>
    </row>
    <row r="13" spans="1:22" ht="12.75">
      <c r="A13" s="56" t="s">
        <v>222</v>
      </c>
      <c r="B13" s="33" t="s">
        <v>223</v>
      </c>
      <c r="C13" s="33" t="s">
        <v>247</v>
      </c>
      <c r="D13" s="50">
        <v>0</v>
      </c>
      <c r="E13" s="46"/>
      <c r="F13" s="46"/>
      <c r="G13" s="46">
        <v>230.64</v>
      </c>
      <c r="H13" s="46">
        <v>28.83</v>
      </c>
      <c r="I13" s="46">
        <v>1249.3</v>
      </c>
      <c r="J13" s="46">
        <v>0</v>
      </c>
      <c r="K13" s="46">
        <v>142.7</v>
      </c>
      <c r="L13" s="46">
        <v>34.03</v>
      </c>
      <c r="M13" s="46">
        <v>981.18</v>
      </c>
      <c r="N13" s="46">
        <v>60</v>
      </c>
      <c r="O13" s="46">
        <v>30</v>
      </c>
      <c r="P13" s="46"/>
      <c r="Q13" s="46">
        <v>7.02</v>
      </c>
      <c r="R13" s="46">
        <v>6.32</v>
      </c>
      <c r="S13" s="46">
        <v>6.68</v>
      </c>
      <c r="T13" s="46">
        <v>6.02</v>
      </c>
      <c r="U13" s="46">
        <v>220.27</v>
      </c>
      <c r="V13" s="51">
        <v>3002.99</v>
      </c>
    </row>
    <row r="14" spans="1:22" ht="12.75">
      <c r="A14" s="57" t="s">
        <v>252</v>
      </c>
      <c r="B14" s="33" t="s">
        <v>252</v>
      </c>
      <c r="C14" s="33" t="s">
        <v>252</v>
      </c>
      <c r="D14" s="50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51"/>
    </row>
    <row r="15" spans="1:22" ht="12.75">
      <c r="A15" s="58" t="s">
        <v>253</v>
      </c>
      <c r="B15" s="59"/>
      <c r="C15" s="60"/>
      <c r="D15" s="52">
        <v>0</v>
      </c>
      <c r="E15" s="53">
        <v>156.60000000000002</v>
      </c>
      <c r="F15" s="53">
        <v>0</v>
      </c>
      <c r="G15" s="53">
        <v>1896.29</v>
      </c>
      <c r="H15" s="53">
        <v>237.04000000000002</v>
      </c>
      <c r="I15" s="53">
        <v>10271.56</v>
      </c>
      <c r="J15" s="53">
        <v>0</v>
      </c>
      <c r="K15" s="53">
        <v>1172</v>
      </c>
      <c r="L15" s="53">
        <v>279.78</v>
      </c>
      <c r="M15" s="53">
        <v>50228.60000000001</v>
      </c>
      <c r="N15" s="53">
        <v>600</v>
      </c>
      <c r="O15" s="53">
        <v>300</v>
      </c>
      <c r="P15" s="53">
        <v>1250</v>
      </c>
      <c r="Q15" s="53">
        <v>57.71000000000001</v>
      </c>
      <c r="R15" s="53">
        <v>51.919999999999995</v>
      </c>
      <c r="S15" s="53">
        <v>54.93</v>
      </c>
      <c r="T15" s="53">
        <v>49.43000000000001</v>
      </c>
      <c r="U15" s="53">
        <v>1811</v>
      </c>
      <c r="V15" s="54">
        <v>68416.86</v>
      </c>
    </row>
    <row r="16" spans="2:21" ht="12.7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ht="12.75"/>
    <row r="18" ht="12.75"/>
    <row r="19" ht="12.75"/>
    <row r="20" ht="12.7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1"/>
  <sheetViews>
    <sheetView zoomScalePageLayoutView="0" workbookViewId="0" topLeftCell="D1">
      <selection activeCell="S11" sqref="S11"/>
    </sheetView>
  </sheetViews>
  <sheetFormatPr defaultColWidth="9.140625" defaultRowHeight="12.75"/>
  <cols>
    <col min="1" max="2" width="9.57421875" style="0" customWidth="1"/>
    <col min="3" max="4" width="15.00390625" style="0" customWidth="1"/>
    <col min="5" max="5" width="5.421875" style="0" customWidth="1"/>
    <col min="6" max="14" width="10.7109375" style="0" customWidth="1"/>
    <col min="15" max="15" width="21.140625" style="0" bestFit="1" customWidth="1"/>
    <col min="16" max="16" width="14.8515625" style="0" bestFit="1" customWidth="1"/>
    <col min="17" max="17" width="39.140625" style="0" bestFit="1" customWidth="1"/>
    <col min="18" max="18" width="45.00390625" style="0" bestFit="1" customWidth="1"/>
    <col min="19" max="19" width="8.57421875" style="36" bestFit="1" customWidth="1"/>
    <col min="20" max="21" width="9.140625" style="31" customWidth="1"/>
  </cols>
  <sheetData>
    <row r="1" spans="1:16" ht="12.75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8"/>
      <c r="P1" s="28"/>
    </row>
    <row r="2" spans="1:16" ht="15">
      <c r="A2" s="66" t="s">
        <v>236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27"/>
      <c r="P2" s="27"/>
    </row>
    <row r="3" spans="1:16" ht="15">
      <c r="A3" s="66" t="s">
        <v>235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27"/>
      <c r="P3" s="27"/>
    </row>
    <row r="4" spans="1:16" ht="1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29"/>
      <c r="P4" s="29"/>
    </row>
    <row r="5" spans="1:16" ht="15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27"/>
      <c r="P5" s="27"/>
    </row>
    <row r="6" spans="1:16" ht="15">
      <c r="A6" s="66" t="s">
        <v>237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27"/>
      <c r="P6" s="27"/>
    </row>
    <row r="7" spans="1:16" ht="15">
      <c r="A7" s="66" t="s">
        <v>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27"/>
      <c r="P7" s="27"/>
    </row>
    <row r="8" spans="1:19" ht="67.5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1" t="s">
        <v>13</v>
      </c>
      <c r="J8" s="1" t="s">
        <v>14</v>
      </c>
      <c r="K8" s="1" t="s">
        <v>15</v>
      </c>
      <c r="L8" s="1" t="s">
        <v>16</v>
      </c>
      <c r="M8" s="1" t="s">
        <v>17</v>
      </c>
      <c r="N8" s="1" t="s">
        <v>18</v>
      </c>
      <c r="O8" s="32" t="s">
        <v>255</v>
      </c>
      <c r="P8" s="32" t="s">
        <v>256</v>
      </c>
      <c r="Q8" s="30" t="s">
        <v>249</v>
      </c>
      <c r="R8" s="32" t="s">
        <v>251</v>
      </c>
      <c r="S8" s="37" t="s">
        <v>250</v>
      </c>
    </row>
    <row r="9" spans="1:16" ht="12.75">
      <c r="A9" s="68" t="s">
        <v>238</v>
      </c>
      <c r="B9" s="69"/>
      <c r="C9" s="69"/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42"/>
      <c r="P9" s="42"/>
    </row>
    <row r="10" spans="1:19" ht="33.75">
      <c r="A10" s="3" t="s">
        <v>19</v>
      </c>
      <c r="B10" s="4" t="s">
        <v>20</v>
      </c>
      <c r="C10" s="11" t="s">
        <v>239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5" t="s">
        <v>0</v>
      </c>
      <c r="O10" s="43" t="str">
        <f>VLOOKUP(Q10,CHOOSE({1,2},база!D:D,база!B:B),2,0)</f>
        <v>780100001</v>
      </c>
      <c r="P10" s="43" t="str">
        <f>VLOOKUP(Q10,CHOOSE({1,2},база!D:D,база!C:C),2,0)</f>
        <v>1</v>
      </c>
      <c r="Q10" t="str">
        <f>IF(C10&lt;&gt;0,C10,Q9)</f>
        <v>ИВАНОВА СВЕТЛАНА НИКОЛАЕВНА</v>
      </c>
      <c r="S10" s="36">
        <f>_xlfn.NUMBERVALUE(SUBSTITUTE(G10,".",","))</f>
        <v>0</v>
      </c>
    </row>
    <row r="11" spans="1:21" ht="22.5">
      <c r="A11" s="70" t="s">
        <v>0</v>
      </c>
      <c r="B11" s="70"/>
      <c r="C11" s="70"/>
      <c r="D11" s="3" t="s">
        <v>21</v>
      </c>
      <c r="E11" s="6" t="s">
        <v>0</v>
      </c>
      <c r="F11" s="6" t="s">
        <v>0</v>
      </c>
      <c r="G11" s="7" t="s">
        <v>22</v>
      </c>
      <c r="H11" s="7" t="s">
        <v>23</v>
      </c>
      <c r="I11" s="8" t="s">
        <v>23</v>
      </c>
      <c r="J11" s="7" t="s">
        <v>22</v>
      </c>
      <c r="K11" s="7" t="s">
        <v>23</v>
      </c>
      <c r="L11" s="7" t="s">
        <v>22</v>
      </c>
      <c r="M11" s="7" t="s">
        <v>22</v>
      </c>
      <c r="N11" s="7" t="s">
        <v>23</v>
      </c>
      <c r="O11" s="43" t="str">
        <f>VLOOKUP(Q11,CHOOSE({1,2},база!D:D,база!B:B),2,0)</f>
        <v>780100001</v>
      </c>
      <c r="P11" s="43" t="str">
        <f>VLOOKUP(Q11,CHOOSE({1,2},база!D:D,база!C:C),2,0)</f>
        <v>1</v>
      </c>
      <c r="Q11" t="str">
        <f aca="true" t="shared" si="0" ref="Q11:Q74">IF(C11&lt;&gt;0,C11,Q10)</f>
        <v>ИВАНОВА СВЕТЛАНА НИКОЛАЕВНА</v>
      </c>
      <c r="R11" t="str">
        <f>D11</f>
        <v>Лифт: ОтдКВ (собственность)</v>
      </c>
      <c r="S11" s="36">
        <f aca="true" t="shared" si="1" ref="S11:S74">_xlfn.NUMBERVALUE(SUBSTITUTE(G11,".",","))</f>
        <v>117.84</v>
      </c>
      <c r="U11" s="38"/>
    </row>
    <row r="12" spans="1:19" ht="22.5">
      <c r="A12" s="70" t="s">
        <v>0</v>
      </c>
      <c r="B12" s="70"/>
      <c r="C12" s="70"/>
      <c r="D12" s="3" t="s">
        <v>24</v>
      </c>
      <c r="E12" s="6" t="s">
        <v>0</v>
      </c>
      <c r="F12" s="6" t="s">
        <v>0</v>
      </c>
      <c r="G12" s="7" t="s">
        <v>25</v>
      </c>
      <c r="H12" s="7" t="s">
        <v>23</v>
      </c>
      <c r="I12" s="8" t="s">
        <v>23</v>
      </c>
      <c r="J12" s="7" t="s">
        <v>25</v>
      </c>
      <c r="K12" s="7" t="s">
        <v>23</v>
      </c>
      <c r="L12" s="7" t="s">
        <v>25</v>
      </c>
      <c r="M12" s="7" t="s">
        <v>25</v>
      </c>
      <c r="N12" s="7" t="s">
        <v>23</v>
      </c>
      <c r="O12" s="43" t="str">
        <f>VLOOKUP(Q12,CHOOSE({1,2},база!D:D,база!B:B),2,0)</f>
        <v>780100001</v>
      </c>
      <c r="P12" s="43" t="str">
        <f>VLOOKUP(Q12,CHOOSE({1,2},база!D:D,база!C:C),2,0)</f>
        <v>1</v>
      </c>
      <c r="Q12" t="str">
        <f t="shared" si="0"/>
        <v>ИВАНОВА СВЕТЛАНА НИКОЛАЕВНА</v>
      </c>
      <c r="R12" t="str">
        <f aca="true" t="shared" si="2" ref="R12:R75">D12</f>
        <v>Тех. освид. лифтов</v>
      </c>
      <c r="S12" s="36">
        <f t="shared" si="1"/>
        <v>14.73</v>
      </c>
    </row>
    <row r="13" spans="1:19" ht="22.5">
      <c r="A13" s="70" t="s">
        <v>0</v>
      </c>
      <c r="B13" s="70"/>
      <c r="C13" s="70"/>
      <c r="D13" s="3" t="s">
        <v>26</v>
      </c>
      <c r="E13" s="6" t="s">
        <v>0</v>
      </c>
      <c r="F13" s="6" t="s">
        <v>0</v>
      </c>
      <c r="G13" s="7" t="s">
        <v>27</v>
      </c>
      <c r="H13" s="7" t="s">
        <v>23</v>
      </c>
      <c r="I13" s="8" t="s">
        <v>23</v>
      </c>
      <c r="J13" s="7" t="s">
        <v>27</v>
      </c>
      <c r="K13" s="7" t="s">
        <v>23</v>
      </c>
      <c r="L13" s="7" t="s">
        <v>27</v>
      </c>
      <c r="M13" s="7" t="s">
        <v>27</v>
      </c>
      <c r="N13" s="7" t="s">
        <v>23</v>
      </c>
      <c r="O13" s="43" t="str">
        <f>VLOOKUP(Q13,CHOOSE({1,2},база!D:D,база!B:B),2,0)</f>
        <v>780100001</v>
      </c>
      <c r="P13" s="43" t="str">
        <f>VLOOKUP(Q13,CHOOSE({1,2},база!D:D,база!C:C),2,0)</f>
        <v>1</v>
      </c>
      <c r="Q13" t="str">
        <f t="shared" si="0"/>
        <v>ИВАНОВА СВЕТЛАНА НИКОЛАЕВНА</v>
      </c>
      <c r="R13" t="str">
        <f t="shared" si="2"/>
        <v>Сод. и рем. помещений (с.ж.)</v>
      </c>
      <c r="S13" s="36">
        <f t="shared" si="1"/>
        <v>638.3</v>
      </c>
    </row>
    <row r="14" spans="1:19" ht="33.75">
      <c r="A14" s="70" t="s">
        <v>0</v>
      </c>
      <c r="B14" s="70"/>
      <c r="C14" s="70"/>
      <c r="D14" s="3" t="s">
        <v>28</v>
      </c>
      <c r="E14" s="6" t="s">
        <v>0</v>
      </c>
      <c r="F14" s="6" t="s">
        <v>0</v>
      </c>
      <c r="G14" s="7" t="s">
        <v>23</v>
      </c>
      <c r="H14" s="7" t="s">
        <v>23</v>
      </c>
      <c r="I14" s="8" t="s">
        <v>23</v>
      </c>
      <c r="J14" s="7" t="s">
        <v>23</v>
      </c>
      <c r="K14" s="7" t="s">
        <v>29</v>
      </c>
      <c r="L14" s="7" t="s">
        <v>23</v>
      </c>
      <c r="M14" s="7" t="s">
        <v>29</v>
      </c>
      <c r="N14" s="7" t="s">
        <v>23</v>
      </c>
      <c r="O14" s="43" t="str">
        <f>VLOOKUP(Q14,CHOOSE({1,2},база!D:D,база!B:B),2,0)</f>
        <v>780100001</v>
      </c>
      <c r="P14" s="43" t="str">
        <f>VLOOKUP(Q14,CHOOSE({1,2},база!D:D,база!C:C),2,0)</f>
        <v>1</v>
      </c>
      <c r="Q14" t="str">
        <f t="shared" si="0"/>
        <v>ИВАНОВА СВЕТЛАНА НИКОЛАЕВНА</v>
      </c>
      <c r="R14" t="str">
        <f t="shared" si="2"/>
        <v>Электроснабжение: на СОИ при отсутствии ОДПУ</v>
      </c>
      <c r="S14" s="36">
        <f t="shared" si="1"/>
        <v>0</v>
      </c>
    </row>
    <row r="15" spans="1:19" ht="33.75">
      <c r="A15" s="70" t="s">
        <v>0</v>
      </c>
      <c r="B15" s="70"/>
      <c r="C15" s="70"/>
      <c r="D15" s="3" t="s">
        <v>30</v>
      </c>
      <c r="E15" s="6" t="s">
        <v>0</v>
      </c>
      <c r="F15" s="6" t="s">
        <v>0</v>
      </c>
      <c r="G15" s="7" t="s">
        <v>31</v>
      </c>
      <c r="H15" s="7" t="s">
        <v>23</v>
      </c>
      <c r="I15" s="8" t="s">
        <v>23</v>
      </c>
      <c r="J15" s="7" t="s">
        <v>23</v>
      </c>
      <c r="K15" s="7" t="s">
        <v>23</v>
      </c>
      <c r="L15" s="7" t="s">
        <v>31</v>
      </c>
      <c r="M15" s="7" t="s">
        <v>23</v>
      </c>
      <c r="N15" s="7" t="s">
        <v>23</v>
      </c>
      <c r="O15" s="43" t="str">
        <f>VLOOKUP(Q15,CHOOSE({1,2},база!D:D,база!B:B),2,0)</f>
        <v>780100001</v>
      </c>
      <c r="P15" s="43" t="str">
        <f>VLOOKUP(Q15,CHOOSE({1,2},база!D:D,база!C:C),2,0)</f>
        <v>1</v>
      </c>
      <c r="Q15" t="str">
        <f t="shared" si="0"/>
        <v>ИВАНОВА СВЕТЛАНА НИКОЛАЕВНА</v>
      </c>
      <c r="R15" t="str">
        <f t="shared" si="2"/>
        <v>Электроснабжение: на СОИ при наличии ОДПУ</v>
      </c>
      <c r="S15" s="36">
        <f t="shared" si="1"/>
        <v>72.91</v>
      </c>
    </row>
    <row r="16" spans="1:19" ht="33.75">
      <c r="A16" s="70" t="s">
        <v>0</v>
      </c>
      <c r="B16" s="70"/>
      <c r="C16" s="70"/>
      <c r="D16" s="3" t="s">
        <v>32</v>
      </c>
      <c r="E16" s="6" t="s">
        <v>0</v>
      </c>
      <c r="F16" s="6" t="s">
        <v>0</v>
      </c>
      <c r="G16" s="7" t="s">
        <v>33</v>
      </c>
      <c r="H16" s="7" t="s">
        <v>23</v>
      </c>
      <c r="I16" s="8" t="s">
        <v>23</v>
      </c>
      <c r="J16" s="7" t="s">
        <v>23</v>
      </c>
      <c r="K16" s="7" t="s">
        <v>34</v>
      </c>
      <c r="L16" s="7" t="s">
        <v>33</v>
      </c>
      <c r="M16" s="7" t="s">
        <v>34</v>
      </c>
      <c r="N16" s="7" t="s">
        <v>23</v>
      </c>
      <c r="O16" s="43" t="str">
        <f>VLOOKUP(Q16,CHOOSE({1,2},база!D:D,база!B:B),2,0)</f>
        <v>780100001</v>
      </c>
      <c r="P16" s="43" t="str">
        <f>VLOOKUP(Q16,CHOOSE({1,2},база!D:D,база!C:C),2,0)</f>
        <v>1</v>
      </c>
      <c r="Q16" t="str">
        <f t="shared" si="0"/>
        <v>ИВАНОВА СВЕТЛАНА НИКОЛАЕВНА</v>
      </c>
      <c r="R16" t="str">
        <f t="shared" si="2"/>
        <v>ТЭ для ГВ: на СОИ при отсутствии ОДПУ</v>
      </c>
      <c r="S16" s="36">
        <f t="shared" si="1"/>
        <v>17.39</v>
      </c>
    </row>
    <row r="17" spans="1:19" ht="22.5">
      <c r="A17" s="70" t="s">
        <v>0</v>
      </c>
      <c r="B17" s="70"/>
      <c r="C17" s="70"/>
      <c r="D17" s="3" t="s">
        <v>35</v>
      </c>
      <c r="E17" s="6" t="s">
        <v>0</v>
      </c>
      <c r="F17" s="6" t="s">
        <v>0</v>
      </c>
      <c r="G17" s="7" t="s">
        <v>36</v>
      </c>
      <c r="H17" s="7" t="s">
        <v>23</v>
      </c>
      <c r="I17" s="8" t="s">
        <v>23</v>
      </c>
      <c r="J17" s="7" t="s">
        <v>36</v>
      </c>
      <c r="K17" s="7" t="s">
        <v>23</v>
      </c>
      <c r="L17" s="7" t="s">
        <v>36</v>
      </c>
      <c r="M17" s="7" t="s">
        <v>36</v>
      </c>
      <c r="N17" s="7" t="s">
        <v>23</v>
      </c>
      <c r="O17" s="43" t="str">
        <f>VLOOKUP(Q17,CHOOSE({1,2},база!D:D,база!B:B),2,0)</f>
        <v>780100001</v>
      </c>
      <c r="P17" s="43" t="str">
        <f>VLOOKUP(Q17,CHOOSE({1,2},база!D:D,база!C:C),2,0)</f>
        <v>1</v>
      </c>
      <c r="Q17" t="str">
        <f t="shared" si="0"/>
        <v>ИВАНОВА СВЕТЛАНА НИКОЛАЕВНА</v>
      </c>
      <c r="R17" t="str">
        <f t="shared" si="2"/>
        <v>Капит. ремонт ФКР</v>
      </c>
      <c r="S17" s="36">
        <f t="shared" si="1"/>
        <v>501.31</v>
      </c>
    </row>
    <row r="18" spans="1:19" ht="18">
      <c r="A18" s="70" t="s">
        <v>0</v>
      </c>
      <c r="B18" s="70"/>
      <c r="C18" s="70"/>
      <c r="D18" s="3" t="s">
        <v>37</v>
      </c>
      <c r="E18" s="6" t="s">
        <v>0</v>
      </c>
      <c r="F18" s="6" t="s">
        <v>0</v>
      </c>
      <c r="G18" s="7" t="s">
        <v>38</v>
      </c>
      <c r="H18" s="7" t="s">
        <v>23</v>
      </c>
      <c r="I18" s="8" t="s">
        <v>23</v>
      </c>
      <c r="J18" s="7" t="s">
        <v>38</v>
      </c>
      <c r="K18" s="7" t="s">
        <v>23</v>
      </c>
      <c r="L18" s="7" t="s">
        <v>38</v>
      </c>
      <c r="M18" s="7" t="s">
        <v>38</v>
      </c>
      <c r="N18" s="7" t="s">
        <v>23</v>
      </c>
      <c r="O18" s="43" t="str">
        <f>VLOOKUP(Q18,CHOOSE({1,2},база!D:D,база!B:B),2,0)</f>
        <v>780100001</v>
      </c>
      <c r="P18" s="43" t="str">
        <f>VLOOKUP(Q18,CHOOSE({1,2},база!D:D,база!C:C),2,0)</f>
        <v>1</v>
      </c>
      <c r="Q18" t="str">
        <f t="shared" si="0"/>
        <v>ИВАНОВА СВЕТЛАНА НИКОЛАЕВНА</v>
      </c>
      <c r="R18" t="str">
        <f t="shared" si="2"/>
        <v>Охрана дома</v>
      </c>
      <c r="S18" s="36">
        <f t="shared" si="1"/>
        <v>60</v>
      </c>
    </row>
    <row r="19" spans="1:19" ht="18">
      <c r="A19" s="70" t="s">
        <v>0</v>
      </c>
      <c r="B19" s="70"/>
      <c r="C19" s="70"/>
      <c r="D19" s="3" t="s">
        <v>39</v>
      </c>
      <c r="E19" s="6" t="s">
        <v>0</v>
      </c>
      <c r="F19" s="6" t="s">
        <v>0</v>
      </c>
      <c r="G19" s="7" t="s">
        <v>40</v>
      </c>
      <c r="H19" s="7" t="s">
        <v>23</v>
      </c>
      <c r="I19" s="8" t="s">
        <v>23</v>
      </c>
      <c r="J19" s="7" t="s">
        <v>40</v>
      </c>
      <c r="K19" s="7" t="s">
        <v>23</v>
      </c>
      <c r="L19" s="7" t="s">
        <v>40</v>
      </c>
      <c r="M19" s="7" t="s">
        <v>40</v>
      </c>
      <c r="N19" s="7" t="s">
        <v>23</v>
      </c>
      <c r="O19" s="43" t="str">
        <f>VLOOKUP(Q19,CHOOSE({1,2},база!D:D,база!B:B),2,0)</f>
        <v>780100001</v>
      </c>
      <c r="P19" s="43" t="str">
        <f>VLOOKUP(Q19,CHOOSE({1,2},база!D:D,база!C:C),2,0)</f>
        <v>1</v>
      </c>
      <c r="Q19" t="str">
        <f t="shared" si="0"/>
        <v>ИВАНОВА СВЕТЛАНА НИКОЛАЕВНА</v>
      </c>
      <c r="R19" t="str">
        <f t="shared" si="2"/>
        <v>Видеодомофон</v>
      </c>
      <c r="S19" s="36">
        <f t="shared" si="1"/>
        <v>30</v>
      </c>
    </row>
    <row r="20" spans="1:19" ht="22.5">
      <c r="A20" s="70" t="s">
        <v>0</v>
      </c>
      <c r="B20" s="70"/>
      <c r="C20" s="70"/>
      <c r="D20" s="3" t="s">
        <v>41</v>
      </c>
      <c r="E20" s="6" t="s">
        <v>0</v>
      </c>
      <c r="F20" s="6" t="s">
        <v>0</v>
      </c>
      <c r="G20" s="7" t="s">
        <v>42</v>
      </c>
      <c r="H20" s="7" t="s">
        <v>23</v>
      </c>
      <c r="I20" s="8" t="s">
        <v>23</v>
      </c>
      <c r="J20" s="7" t="s">
        <v>23</v>
      </c>
      <c r="K20" s="7" t="s">
        <v>43</v>
      </c>
      <c r="L20" s="7" t="s">
        <v>42</v>
      </c>
      <c r="M20" s="7" t="s">
        <v>43</v>
      </c>
      <c r="N20" s="7" t="s">
        <v>23</v>
      </c>
      <c r="O20" s="43" t="str">
        <f>VLOOKUP(Q20,CHOOSE({1,2},база!D:D,база!B:B),2,0)</f>
        <v>780100001</v>
      </c>
      <c r="P20" s="43" t="str">
        <f>VLOOKUP(Q20,CHOOSE({1,2},база!D:D,база!C:C),2,0)</f>
        <v>1</v>
      </c>
      <c r="Q20" t="str">
        <f t="shared" si="0"/>
        <v>ИВАНОВА СВЕТЛАНА НИКОЛАЕВНА</v>
      </c>
      <c r="R20" t="str">
        <f t="shared" si="2"/>
        <v>ХВС: на СОИ при отсутствии ОДПУ</v>
      </c>
      <c r="S20" s="36">
        <f t="shared" si="1"/>
        <v>3.58</v>
      </c>
    </row>
    <row r="21" spans="1:19" ht="33.75">
      <c r="A21" s="70" t="s">
        <v>0</v>
      </c>
      <c r="B21" s="70"/>
      <c r="C21" s="70"/>
      <c r="D21" s="3" t="s">
        <v>44</v>
      </c>
      <c r="E21" s="6" t="s">
        <v>0</v>
      </c>
      <c r="F21" s="6" t="s">
        <v>0</v>
      </c>
      <c r="G21" s="7" t="s">
        <v>45</v>
      </c>
      <c r="H21" s="7" t="s">
        <v>23</v>
      </c>
      <c r="I21" s="8" t="s">
        <v>23</v>
      </c>
      <c r="J21" s="7" t="s">
        <v>23</v>
      </c>
      <c r="K21" s="7" t="s">
        <v>43</v>
      </c>
      <c r="L21" s="7" t="s">
        <v>45</v>
      </c>
      <c r="M21" s="7" t="s">
        <v>43</v>
      </c>
      <c r="N21" s="7" t="s">
        <v>23</v>
      </c>
      <c r="O21" s="43" t="str">
        <f>VLOOKUP(Q21,CHOOSE({1,2},база!D:D,база!B:B),2,0)</f>
        <v>780100001</v>
      </c>
      <c r="P21" s="43" t="str">
        <f>VLOOKUP(Q21,CHOOSE({1,2},база!D:D,база!C:C),2,0)</f>
        <v>1</v>
      </c>
      <c r="Q21" t="str">
        <f t="shared" si="0"/>
        <v>ИВАНОВА СВЕТЛАНА НИКОЛАЕВНА</v>
      </c>
      <c r="R21" t="str">
        <f t="shared" si="2"/>
        <v>ХВ для ГВС: на СОИ при отсутствии  ОДПУ</v>
      </c>
      <c r="S21" s="36">
        <f t="shared" si="1"/>
        <v>3.23</v>
      </c>
    </row>
    <row r="22" spans="1:19" ht="33.75">
      <c r="A22" s="70" t="s">
        <v>0</v>
      </c>
      <c r="B22" s="70"/>
      <c r="C22" s="70"/>
      <c r="D22" s="3" t="s">
        <v>46</v>
      </c>
      <c r="E22" s="6" t="s">
        <v>0</v>
      </c>
      <c r="F22" s="6" t="s">
        <v>0</v>
      </c>
      <c r="G22" s="7" t="s">
        <v>47</v>
      </c>
      <c r="H22" s="7" t="s">
        <v>23</v>
      </c>
      <c r="I22" s="8" t="s">
        <v>23</v>
      </c>
      <c r="J22" s="7" t="s">
        <v>23</v>
      </c>
      <c r="K22" s="7" t="s">
        <v>48</v>
      </c>
      <c r="L22" s="7" t="s">
        <v>47</v>
      </c>
      <c r="M22" s="7" t="s">
        <v>48</v>
      </c>
      <c r="N22" s="7" t="s">
        <v>23</v>
      </c>
      <c r="O22" s="43" t="str">
        <f>VLOOKUP(Q22,CHOOSE({1,2},база!D:D,база!B:B),2,0)</f>
        <v>780100001</v>
      </c>
      <c r="P22" s="43" t="str">
        <f>VLOOKUP(Q22,CHOOSE({1,2},база!D:D,база!C:C),2,0)</f>
        <v>1</v>
      </c>
      <c r="Q22" t="str">
        <f t="shared" si="0"/>
        <v>ИВАНОВА СВЕТЛАНА НИКОЛАЕВНА</v>
      </c>
      <c r="R22" t="str">
        <f t="shared" si="2"/>
        <v>Стоки ХВ: на СОИ при отсутствии ОДПУ по ХВС</v>
      </c>
      <c r="S22" s="36">
        <f t="shared" si="1"/>
        <v>3.41</v>
      </c>
    </row>
    <row r="23" spans="1:19" ht="33.75">
      <c r="A23" s="70" t="s">
        <v>0</v>
      </c>
      <c r="B23" s="70"/>
      <c r="C23" s="70"/>
      <c r="D23" s="3" t="s">
        <v>49</v>
      </c>
      <c r="E23" s="6" t="s">
        <v>0</v>
      </c>
      <c r="F23" s="6" t="s">
        <v>0</v>
      </c>
      <c r="G23" s="7" t="s">
        <v>50</v>
      </c>
      <c r="H23" s="7" t="s">
        <v>23</v>
      </c>
      <c r="I23" s="8" t="s">
        <v>23</v>
      </c>
      <c r="J23" s="7" t="s">
        <v>23</v>
      </c>
      <c r="K23" s="7" t="s">
        <v>48</v>
      </c>
      <c r="L23" s="7" t="s">
        <v>50</v>
      </c>
      <c r="M23" s="7" t="s">
        <v>48</v>
      </c>
      <c r="N23" s="7" t="s">
        <v>23</v>
      </c>
      <c r="O23" s="43" t="str">
        <f>VLOOKUP(Q23,CHOOSE({1,2},база!D:D,база!B:B),2,0)</f>
        <v>780100001</v>
      </c>
      <c r="P23" s="43" t="str">
        <f>VLOOKUP(Q23,CHOOSE({1,2},база!D:D,база!C:C),2,0)</f>
        <v>1</v>
      </c>
      <c r="Q23" t="str">
        <f t="shared" si="0"/>
        <v>ИВАНОВА СВЕТЛАНА НИКОЛАЕВНА</v>
      </c>
      <c r="R23" t="str">
        <f t="shared" si="2"/>
        <v>Стоки ГВ: на СОИ при отсутствии ОДПУ по ГВС</v>
      </c>
      <c r="S23" s="36">
        <f t="shared" si="1"/>
        <v>3.08</v>
      </c>
    </row>
    <row r="24" spans="1:19" ht="33.75">
      <c r="A24" s="70" t="s">
        <v>0</v>
      </c>
      <c r="B24" s="70"/>
      <c r="C24" s="70"/>
      <c r="D24" s="3" t="s">
        <v>51</v>
      </c>
      <c r="E24" s="6" t="s">
        <v>0</v>
      </c>
      <c r="F24" s="6" t="s">
        <v>0</v>
      </c>
      <c r="G24" s="7" t="s">
        <v>52</v>
      </c>
      <c r="H24" s="7" t="s">
        <v>23</v>
      </c>
      <c r="I24" s="8" t="s">
        <v>23</v>
      </c>
      <c r="J24" s="7" t="s">
        <v>52</v>
      </c>
      <c r="K24" s="7" t="s">
        <v>23</v>
      </c>
      <c r="L24" s="7" t="s">
        <v>52</v>
      </c>
      <c r="M24" s="7" t="s">
        <v>52</v>
      </c>
      <c r="N24" s="7" t="s">
        <v>23</v>
      </c>
      <c r="O24" s="43" t="str">
        <f>VLOOKUP(Q24,CHOOSE({1,2},база!D:D,база!B:B),2,0)</f>
        <v>780100001</v>
      </c>
      <c r="P24" s="43" t="str">
        <f>VLOOKUP(Q24,CHOOSE({1,2},база!D:D,база!C:C),2,0)</f>
        <v>1</v>
      </c>
      <c r="Q24" t="str">
        <f t="shared" si="0"/>
        <v>ИВАНОВА СВЕТЛАНА НИКОЛАЕВНА</v>
      </c>
      <c r="R24" t="str">
        <f t="shared" si="2"/>
        <v>Обращение с ТКО (объем по площади)</v>
      </c>
      <c r="S24" s="36">
        <f t="shared" si="1"/>
        <v>112.54</v>
      </c>
    </row>
    <row r="25" spans="1:19" ht="18">
      <c r="A25" s="71" t="s">
        <v>0</v>
      </c>
      <c r="B25" s="71"/>
      <c r="C25" s="71"/>
      <c r="D25" s="71"/>
      <c r="E25" s="9" t="s">
        <v>20</v>
      </c>
      <c r="F25" s="9" t="s">
        <v>53</v>
      </c>
      <c r="G25" s="10">
        <v>1578.3199999999997</v>
      </c>
      <c r="H25" s="10">
        <v>0</v>
      </c>
      <c r="I25" s="10">
        <v>0</v>
      </c>
      <c r="J25" s="10">
        <v>1474.7199999999998</v>
      </c>
      <c r="K25" s="10">
        <v>288.46</v>
      </c>
      <c r="L25" s="10">
        <v>1578.3199999999997</v>
      </c>
      <c r="M25" s="10">
        <v>1763.18</v>
      </c>
      <c r="N25" s="10">
        <v>0</v>
      </c>
      <c r="O25" s="43" t="str">
        <f>VLOOKUP(Q25,CHOOSE({1,2},база!D:D,база!B:B),2,0)</f>
        <v>780100001</v>
      </c>
      <c r="P25" s="43" t="str">
        <f>VLOOKUP(Q25,CHOOSE({1,2},база!D:D,база!C:C),2,0)</f>
        <v>1</v>
      </c>
      <c r="Q25" t="str">
        <f t="shared" si="0"/>
        <v>ИВАНОВА СВЕТЛАНА НИКОЛАЕВНА</v>
      </c>
      <c r="R25">
        <f t="shared" si="2"/>
        <v>0</v>
      </c>
      <c r="S25" s="36">
        <f t="shared" si="1"/>
        <v>1578.32</v>
      </c>
    </row>
    <row r="26" spans="1:19" ht="33.75">
      <c r="A26" s="3" t="s">
        <v>54</v>
      </c>
      <c r="B26" s="4" t="s">
        <v>55</v>
      </c>
      <c r="C26" s="11" t="s">
        <v>240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5" t="s">
        <v>0</v>
      </c>
      <c r="L26" s="5" t="s">
        <v>0</v>
      </c>
      <c r="M26" s="5" t="s">
        <v>0</v>
      </c>
      <c r="N26" s="5" t="s">
        <v>0</v>
      </c>
      <c r="O26" s="43" t="str">
        <f>VLOOKUP(Q26,CHOOSE({1,2},база!D:D,база!B:B),2,0)</f>
        <v>780100003</v>
      </c>
      <c r="P26" s="43" t="str">
        <f>VLOOKUP(Q26,CHOOSE({1,2},база!D:D,база!C:C),2,0)</f>
        <v>3</v>
      </c>
      <c r="Q26" t="str">
        <f t="shared" si="0"/>
        <v>ПЕТРОВА НАТАЛЬЯ ВИТАЛЬЕВНА</v>
      </c>
      <c r="R26">
        <f t="shared" si="2"/>
      </c>
      <c r="S26" s="36">
        <f t="shared" si="1"/>
        <v>0</v>
      </c>
    </row>
    <row r="27" spans="1:19" ht="22.5">
      <c r="A27" s="70" t="s">
        <v>0</v>
      </c>
      <c r="B27" s="70"/>
      <c r="C27" s="70"/>
      <c r="D27" s="3" t="s">
        <v>21</v>
      </c>
      <c r="E27" s="6" t="s">
        <v>0</v>
      </c>
      <c r="F27" s="6" t="s">
        <v>0</v>
      </c>
      <c r="G27" s="7" t="s">
        <v>56</v>
      </c>
      <c r="H27" s="7" t="s">
        <v>23</v>
      </c>
      <c r="I27" s="8" t="s">
        <v>23</v>
      </c>
      <c r="J27" s="7" t="s">
        <v>56</v>
      </c>
      <c r="K27" s="7" t="s">
        <v>23</v>
      </c>
      <c r="L27" s="7" t="s">
        <v>23</v>
      </c>
      <c r="M27" s="7" t="s">
        <v>57</v>
      </c>
      <c r="N27" s="7" t="s">
        <v>23</v>
      </c>
      <c r="O27" s="43" t="str">
        <f>VLOOKUP(Q27,CHOOSE({1,2},база!D:D,база!B:B),2,0)</f>
        <v>780100003</v>
      </c>
      <c r="P27" s="43" t="str">
        <f>VLOOKUP(Q27,CHOOSE({1,2},база!D:D,база!C:C),2,0)</f>
        <v>3</v>
      </c>
      <c r="Q27" t="str">
        <f t="shared" si="0"/>
        <v>ПЕТРОВА НАТАЛЬЯ ВИТАЛЬЕВНА</v>
      </c>
      <c r="R27" t="str">
        <f t="shared" si="2"/>
        <v>Лифт: ОтдКВ (собственность)</v>
      </c>
      <c r="S27" s="36">
        <f t="shared" si="1"/>
        <v>277.68</v>
      </c>
    </row>
    <row r="28" spans="1:19" ht="22.5">
      <c r="A28" s="70" t="s">
        <v>0</v>
      </c>
      <c r="B28" s="70"/>
      <c r="C28" s="70"/>
      <c r="D28" s="3" t="s">
        <v>24</v>
      </c>
      <c r="E28" s="6" t="s">
        <v>0</v>
      </c>
      <c r="F28" s="6" t="s">
        <v>0</v>
      </c>
      <c r="G28" s="7" t="s">
        <v>58</v>
      </c>
      <c r="H28" s="7" t="s">
        <v>23</v>
      </c>
      <c r="I28" s="8" t="s">
        <v>23</v>
      </c>
      <c r="J28" s="7" t="s">
        <v>58</v>
      </c>
      <c r="K28" s="7" t="s">
        <v>23</v>
      </c>
      <c r="L28" s="7" t="s">
        <v>23</v>
      </c>
      <c r="M28" s="7" t="s">
        <v>59</v>
      </c>
      <c r="N28" s="7" t="s">
        <v>23</v>
      </c>
      <c r="O28" s="43" t="str">
        <f>VLOOKUP(Q28,CHOOSE({1,2},база!D:D,база!B:B),2,0)</f>
        <v>780100003</v>
      </c>
      <c r="P28" s="43" t="str">
        <f>VLOOKUP(Q28,CHOOSE({1,2},база!D:D,база!C:C),2,0)</f>
        <v>3</v>
      </c>
      <c r="Q28" t="str">
        <f t="shared" si="0"/>
        <v>ПЕТРОВА НАТАЛЬЯ ВИТАЛЬЕВНА</v>
      </c>
      <c r="R28" t="str">
        <f t="shared" si="2"/>
        <v>Тех. освид. лифтов</v>
      </c>
      <c r="S28" s="36">
        <f t="shared" si="1"/>
        <v>34.71</v>
      </c>
    </row>
    <row r="29" spans="1:19" ht="22.5">
      <c r="A29" s="70" t="s">
        <v>0</v>
      </c>
      <c r="B29" s="70"/>
      <c r="C29" s="70"/>
      <c r="D29" s="3" t="s">
        <v>26</v>
      </c>
      <c r="E29" s="6" t="s">
        <v>0</v>
      </c>
      <c r="F29" s="6" t="s">
        <v>0</v>
      </c>
      <c r="G29" s="7" t="s">
        <v>60</v>
      </c>
      <c r="H29" s="7" t="s">
        <v>23</v>
      </c>
      <c r="I29" s="8" t="s">
        <v>23</v>
      </c>
      <c r="J29" s="7" t="s">
        <v>60</v>
      </c>
      <c r="K29" s="7" t="s">
        <v>23</v>
      </c>
      <c r="L29" s="7" t="s">
        <v>23</v>
      </c>
      <c r="M29" s="7" t="s">
        <v>61</v>
      </c>
      <c r="N29" s="7" t="s">
        <v>23</v>
      </c>
      <c r="O29" s="43" t="str">
        <f>VLOOKUP(Q29,CHOOSE({1,2},база!D:D,база!B:B),2,0)</f>
        <v>780100003</v>
      </c>
      <c r="P29" s="43" t="str">
        <f>VLOOKUP(Q29,CHOOSE({1,2},база!D:D,база!C:C),2,0)</f>
        <v>3</v>
      </c>
      <c r="Q29" t="str">
        <f t="shared" si="0"/>
        <v>ПЕТРОВА НАТАЛЬЯ ВИТАЛЬЕВНА</v>
      </c>
      <c r="R29" t="str">
        <f t="shared" si="2"/>
        <v>Сод. и рем. помещений (с.ж.)</v>
      </c>
      <c r="S29" s="36">
        <f t="shared" si="1"/>
        <v>1504.1</v>
      </c>
    </row>
    <row r="30" spans="1:19" ht="33.75">
      <c r="A30" s="70" t="s">
        <v>0</v>
      </c>
      <c r="B30" s="70"/>
      <c r="C30" s="70"/>
      <c r="D30" s="3" t="s">
        <v>28</v>
      </c>
      <c r="E30" s="6" t="s">
        <v>0</v>
      </c>
      <c r="F30" s="6" t="s">
        <v>0</v>
      </c>
      <c r="G30" s="7" t="s">
        <v>23</v>
      </c>
      <c r="H30" s="7" t="s">
        <v>23</v>
      </c>
      <c r="I30" s="8" t="s">
        <v>23</v>
      </c>
      <c r="J30" s="7" t="s">
        <v>23</v>
      </c>
      <c r="K30" s="7" t="s">
        <v>62</v>
      </c>
      <c r="L30" s="7" t="s">
        <v>23</v>
      </c>
      <c r="M30" s="7" t="s">
        <v>62</v>
      </c>
      <c r="N30" s="7" t="s">
        <v>23</v>
      </c>
      <c r="O30" s="43" t="str">
        <f>VLOOKUP(Q30,CHOOSE({1,2},база!D:D,база!B:B),2,0)</f>
        <v>780100003</v>
      </c>
      <c r="P30" s="43" t="str">
        <f>VLOOKUP(Q30,CHOOSE({1,2},база!D:D,база!C:C),2,0)</f>
        <v>3</v>
      </c>
      <c r="Q30" t="str">
        <f t="shared" si="0"/>
        <v>ПЕТРОВА НАТАЛЬЯ ВИТАЛЬЕВНА</v>
      </c>
      <c r="R30" t="str">
        <f t="shared" si="2"/>
        <v>Электроснабжение: на СОИ при отсутствии ОДПУ</v>
      </c>
      <c r="S30" s="36">
        <f t="shared" si="1"/>
        <v>0</v>
      </c>
    </row>
    <row r="31" spans="1:19" ht="33.75">
      <c r="A31" s="70" t="s">
        <v>0</v>
      </c>
      <c r="B31" s="70"/>
      <c r="C31" s="70"/>
      <c r="D31" s="3" t="s">
        <v>30</v>
      </c>
      <c r="E31" s="6" t="s">
        <v>0</v>
      </c>
      <c r="F31" s="6" t="s">
        <v>0</v>
      </c>
      <c r="G31" s="7" t="s">
        <v>63</v>
      </c>
      <c r="H31" s="7" t="s">
        <v>23</v>
      </c>
      <c r="I31" s="8" t="s">
        <v>23</v>
      </c>
      <c r="J31" s="7" t="s">
        <v>23</v>
      </c>
      <c r="K31" s="7" t="s">
        <v>23</v>
      </c>
      <c r="L31" s="7" t="s">
        <v>23</v>
      </c>
      <c r="M31" s="7" t="s">
        <v>63</v>
      </c>
      <c r="N31" s="7" t="s">
        <v>23</v>
      </c>
      <c r="O31" s="43" t="str">
        <f>VLOOKUP(Q31,CHOOSE({1,2},база!D:D,база!B:B),2,0)</f>
        <v>780100003</v>
      </c>
      <c r="P31" s="43" t="str">
        <f>VLOOKUP(Q31,CHOOSE({1,2},база!D:D,база!C:C),2,0)</f>
        <v>3</v>
      </c>
      <c r="Q31" t="str">
        <f t="shared" si="0"/>
        <v>ПЕТРОВА НАТАЛЬЯ ВИТАЛЬЕВНА</v>
      </c>
      <c r="R31" t="str">
        <f t="shared" si="2"/>
        <v>Электроснабжение: на СОИ при наличии ОДПУ</v>
      </c>
      <c r="S31" s="36">
        <f t="shared" si="1"/>
        <v>171.81</v>
      </c>
    </row>
    <row r="32" spans="1:19" ht="33.75">
      <c r="A32" s="70" t="s">
        <v>0</v>
      </c>
      <c r="B32" s="70"/>
      <c r="C32" s="70"/>
      <c r="D32" s="3" t="s">
        <v>32</v>
      </c>
      <c r="E32" s="6" t="s">
        <v>0</v>
      </c>
      <c r="F32" s="6" t="s">
        <v>0</v>
      </c>
      <c r="G32" s="7" t="s">
        <v>64</v>
      </c>
      <c r="H32" s="7" t="s">
        <v>23</v>
      </c>
      <c r="I32" s="8" t="s">
        <v>23</v>
      </c>
      <c r="J32" s="7" t="s">
        <v>23</v>
      </c>
      <c r="K32" s="7" t="s">
        <v>65</v>
      </c>
      <c r="L32" s="7" t="s">
        <v>23</v>
      </c>
      <c r="M32" s="7" t="s">
        <v>66</v>
      </c>
      <c r="N32" s="7" t="s">
        <v>23</v>
      </c>
      <c r="O32" s="43" t="str">
        <f>VLOOKUP(Q32,CHOOSE({1,2},база!D:D,база!B:B),2,0)</f>
        <v>780100003</v>
      </c>
      <c r="P32" s="43" t="str">
        <f>VLOOKUP(Q32,CHOOSE({1,2},база!D:D,база!C:C),2,0)</f>
        <v>3</v>
      </c>
      <c r="Q32" t="str">
        <f t="shared" si="0"/>
        <v>ПЕТРОВА НАТАЛЬЯ ВИТАЛЬЕВНА</v>
      </c>
      <c r="R32" t="str">
        <f t="shared" si="2"/>
        <v>ТЭ для ГВ: на СОИ при отсутствии ОДПУ</v>
      </c>
      <c r="S32" s="36">
        <f t="shared" si="1"/>
        <v>40.97</v>
      </c>
    </row>
    <row r="33" spans="1:19" ht="22.5">
      <c r="A33" s="70" t="s">
        <v>0</v>
      </c>
      <c r="B33" s="70"/>
      <c r="C33" s="70"/>
      <c r="D33" s="3" t="s">
        <v>35</v>
      </c>
      <c r="E33" s="6" t="s">
        <v>0</v>
      </c>
      <c r="F33" s="6" t="s">
        <v>0</v>
      </c>
      <c r="G33" s="7" t="s">
        <v>67</v>
      </c>
      <c r="H33" s="7" t="s">
        <v>23</v>
      </c>
      <c r="I33" s="8" t="s">
        <v>23</v>
      </c>
      <c r="J33" s="7" t="s">
        <v>67</v>
      </c>
      <c r="K33" s="7" t="s">
        <v>23</v>
      </c>
      <c r="L33" s="7" t="s">
        <v>23</v>
      </c>
      <c r="M33" s="7" t="s">
        <v>68</v>
      </c>
      <c r="N33" s="7" t="s">
        <v>23</v>
      </c>
      <c r="O33" s="43" t="str">
        <f>VLOOKUP(Q33,CHOOSE({1,2},база!D:D,база!B:B),2,0)</f>
        <v>780100003</v>
      </c>
      <c r="P33" s="43" t="str">
        <f>VLOOKUP(Q33,CHOOSE({1,2},база!D:D,база!C:C),2,0)</f>
        <v>3</v>
      </c>
      <c r="Q33" t="str">
        <f t="shared" si="0"/>
        <v>ПЕТРОВА НАТАЛЬЯ ВИТАЛЬЕВНА</v>
      </c>
      <c r="R33" t="str">
        <f t="shared" si="2"/>
        <v>Капит. ремонт ФКР</v>
      </c>
      <c r="S33" s="36">
        <f t="shared" si="1"/>
        <v>1181.3</v>
      </c>
    </row>
    <row r="34" spans="1:19" ht="18">
      <c r="A34" s="70" t="s">
        <v>0</v>
      </c>
      <c r="B34" s="70"/>
      <c r="C34" s="70"/>
      <c r="D34" s="3" t="s">
        <v>37</v>
      </c>
      <c r="E34" s="6" t="s">
        <v>0</v>
      </c>
      <c r="F34" s="6" t="s">
        <v>0</v>
      </c>
      <c r="G34" s="7" t="s">
        <v>38</v>
      </c>
      <c r="H34" s="7" t="s">
        <v>23</v>
      </c>
      <c r="I34" s="8" t="s">
        <v>23</v>
      </c>
      <c r="J34" s="7" t="s">
        <v>38</v>
      </c>
      <c r="K34" s="7" t="s">
        <v>23</v>
      </c>
      <c r="L34" s="7" t="s">
        <v>23</v>
      </c>
      <c r="M34" s="7" t="s">
        <v>69</v>
      </c>
      <c r="N34" s="7" t="s">
        <v>23</v>
      </c>
      <c r="O34" s="43" t="str">
        <f>VLOOKUP(Q34,CHOOSE({1,2},база!D:D,база!B:B),2,0)</f>
        <v>780100003</v>
      </c>
      <c r="P34" s="43" t="str">
        <f>VLOOKUP(Q34,CHOOSE({1,2},база!D:D,база!C:C),2,0)</f>
        <v>3</v>
      </c>
      <c r="Q34" t="str">
        <f t="shared" si="0"/>
        <v>ПЕТРОВА НАТАЛЬЯ ВИТАЛЬЕВНА</v>
      </c>
      <c r="R34" t="str">
        <f t="shared" si="2"/>
        <v>Охрана дома</v>
      </c>
      <c r="S34" s="36">
        <f t="shared" si="1"/>
        <v>60</v>
      </c>
    </row>
    <row r="35" spans="1:19" ht="18">
      <c r="A35" s="70" t="s">
        <v>0</v>
      </c>
      <c r="B35" s="70"/>
      <c r="C35" s="70"/>
      <c r="D35" s="3" t="s">
        <v>39</v>
      </c>
      <c r="E35" s="6" t="s">
        <v>0</v>
      </c>
      <c r="F35" s="6" t="s">
        <v>0</v>
      </c>
      <c r="G35" s="7" t="s">
        <v>40</v>
      </c>
      <c r="H35" s="7" t="s">
        <v>23</v>
      </c>
      <c r="I35" s="8" t="s">
        <v>23</v>
      </c>
      <c r="J35" s="7" t="s">
        <v>40</v>
      </c>
      <c r="K35" s="7" t="s">
        <v>23</v>
      </c>
      <c r="L35" s="7" t="s">
        <v>23</v>
      </c>
      <c r="M35" s="7" t="s">
        <v>38</v>
      </c>
      <c r="N35" s="7" t="s">
        <v>23</v>
      </c>
      <c r="O35" s="43" t="str">
        <f>VLOOKUP(Q35,CHOOSE({1,2},база!D:D,база!B:B),2,0)</f>
        <v>780100003</v>
      </c>
      <c r="P35" s="43" t="str">
        <f>VLOOKUP(Q35,CHOOSE({1,2},база!D:D,база!C:C),2,0)</f>
        <v>3</v>
      </c>
      <c r="Q35" t="str">
        <f t="shared" si="0"/>
        <v>ПЕТРОВА НАТАЛЬЯ ВИТАЛЬЕВНА</v>
      </c>
      <c r="R35" t="str">
        <f t="shared" si="2"/>
        <v>Видеодомофон</v>
      </c>
      <c r="S35" s="36">
        <f t="shared" si="1"/>
        <v>30</v>
      </c>
    </row>
    <row r="36" spans="1:19" ht="22.5">
      <c r="A36" s="70" t="s">
        <v>0</v>
      </c>
      <c r="B36" s="70"/>
      <c r="C36" s="70"/>
      <c r="D36" s="3" t="s">
        <v>41</v>
      </c>
      <c r="E36" s="6" t="s">
        <v>0</v>
      </c>
      <c r="F36" s="6" t="s">
        <v>0</v>
      </c>
      <c r="G36" s="7" t="s">
        <v>70</v>
      </c>
      <c r="H36" s="7" t="s">
        <v>23</v>
      </c>
      <c r="I36" s="8" t="s">
        <v>23</v>
      </c>
      <c r="J36" s="7" t="s">
        <v>23</v>
      </c>
      <c r="K36" s="7" t="s">
        <v>71</v>
      </c>
      <c r="L36" s="7" t="s">
        <v>23</v>
      </c>
      <c r="M36" s="7" t="s">
        <v>72</v>
      </c>
      <c r="N36" s="7" t="s">
        <v>23</v>
      </c>
      <c r="O36" s="43" t="str">
        <f>VLOOKUP(Q36,CHOOSE({1,2},база!D:D,база!B:B),2,0)</f>
        <v>780100003</v>
      </c>
      <c r="P36" s="43" t="str">
        <f>VLOOKUP(Q36,CHOOSE({1,2},база!D:D,база!C:C),2,0)</f>
        <v>3</v>
      </c>
      <c r="Q36" t="str">
        <f t="shared" si="0"/>
        <v>ПЕТРОВА НАТАЛЬЯ ВИТАЛЬЕВНА</v>
      </c>
      <c r="R36" t="str">
        <f t="shared" si="2"/>
        <v>ХВС: на СОИ при отсутствии ОДПУ</v>
      </c>
      <c r="S36" s="36">
        <f t="shared" si="1"/>
        <v>8.43</v>
      </c>
    </row>
    <row r="37" spans="1:19" ht="33.75">
      <c r="A37" s="70" t="s">
        <v>0</v>
      </c>
      <c r="B37" s="70"/>
      <c r="C37" s="70"/>
      <c r="D37" s="3" t="s">
        <v>44</v>
      </c>
      <c r="E37" s="6" t="s">
        <v>0</v>
      </c>
      <c r="F37" s="6" t="s">
        <v>0</v>
      </c>
      <c r="G37" s="7" t="s">
        <v>73</v>
      </c>
      <c r="H37" s="7" t="s">
        <v>23</v>
      </c>
      <c r="I37" s="8" t="s">
        <v>23</v>
      </c>
      <c r="J37" s="7" t="s">
        <v>23</v>
      </c>
      <c r="K37" s="7" t="s">
        <v>71</v>
      </c>
      <c r="L37" s="7" t="s">
        <v>23</v>
      </c>
      <c r="M37" s="7" t="s">
        <v>74</v>
      </c>
      <c r="N37" s="7" t="s">
        <v>23</v>
      </c>
      <c r="O37" s="43" t="str">
        <f>VLOOKUP(Q37,CHOOSE({1,2},база!D:D,база!B:B),2,0)</f>
        <v>780100003</v>
      </c>
      <c r="P37" s="43" t="str">
        <f>VLOOKUP(Q37,CHOOSE({1,2},база!D:D,база!C:C),2,0)</f>
        <v>3</v>
      </c>
      <c r="Q37" t="str">
        <f t="shared" si="0"/>
        <v>ПЕТРОВА НАТАЛЬЯ ВИТАЛЬЕВНА</v>
      </c>
      <c r="R37" t="str">
        <f t="shared" si="2"/>
        <v>ХВ для ГВС: на СОИ при отсутствии  ОДПУ</v>
      </c>
      <c r="S37" s="36">
        <f t="shared" si="1"/>
        <v>7.6</v>
      </c>
    </row>
    <row r="38" spans="1:19" ht="33.75">
      <c r="A38" s="70" t="s">
        <v>0</v>
      </c>
      <c r="B38" s="70"/>
      <c r="C38" s="70"/>
      <c r="D38" s="3" t="s">
        <v>46</v>
      </c>
      <c r="E38" s="6" t="s">
        <v>0</v>
      </c>
      <c r="F38" s="6" t="s">
        <v>0</v>
      </c>
      <c r="G38" s="7" t="s">
        <v>75</v>
      </c>
      <c r="H38" s="7" t="s">
        <v>23</v>
      </c>
      <c r="I38" s="8" t="s">
        <v>23</v>
      </c>
      <c r="J38" s="7" t="s">
        <v>23</v>
      </c>
      <c r="K38" s="7" t="s">
        <v>76</v>
      </c>
      <c r="L38" s="7" t="s">
        <v>23</v>
      </c>
      <c r="M38" s="7" t="s">
        <v>77</v>
      </c>
      <c r="N38" s="7" t="s">
        <v>23</v>
      </c>
      <c r="O38" s="43" t="str">
        <f>VLOOKUP(Q38,CHOOSE({1,2},база!D:D,база!B:B),2,0)</f>
        <v>780100003</v>
      </c>
      <c r="P38" s="43" t="str">
        <f>VLOOKUP(Q38,CHOOSE({1,2},база!D:D,база!C:C),2,0)</f>
        <v>3</v>
      </c>
      <c r="Q38" t="str">
        <f t="shared" si="0"/>
        <v>ПЕТРОВА НАТАЛЬЯ ВИТАЛЬЕВНА</v>
      </c>
      <c r="R38" t="str">
        <f t="shared" si="2"/>
        <v>Стоки ХВ: на СОИ при отсутствии ОДПУ по ХВС</v>
      </c>
      <c r="S38" s="36">
        <f t="shared" si="1"/>
        <v>8.03</v>
      </c>
    </row>
    <row r="39" spans="1:19" ht="33.75">
      <c r="A39" s="70" t="s">
        <v>0</v>
      </c>
      <c r="B39" s="70"/>
      <c r="C39" s="70"/>
      <c r="D39" s="3" t="s">
        <v>49</v>
      </c>
      <c r="E39" s="6" t="s">
        <v>0</v>
      </c>
      <c r="F39" s="6" t="s">
        <v>0</v>
      </c>
      <c r="G39" s="7" t="s">
        <v>78</v>
      </c>
      <c r="H39" s="7" t="s">
        <v>23</v>
      </c>
      <c r="I39" s="8" t="s">
        <v>23</v>
      </c>
      <c r="J39" s="7" t="s">
        <v>23</v>
      </c>
      <c r="K39" s="7" t="s">
        <v>76</v>
      </c>
      <c r="L39" s="7" t="s">
        <v>23</v>
      </c>
      <c r="M39" s="7" t="s">
        <v>79</v>
      </c>
      <c r="N39" s="7" t="s">
        <v>23</v>
      </c>
      <c r="O39" s="43" t="str">
        <f>VLOOKUP(Q39,CHOOSE({1,2},база!D:D,база!B:B),2,0)</f>
        <v>780100003</v>
      </c>
      <c r="P39" s="43" t="str">
        <f>VLOOKUP(Q39,CHOOSE({1,2},база!D:D,база!C:C),2,0)</f>
        <v>3</v>
      </c>
      <c r="Q39" t="str">
        <f t="shared" si="0"/>
        <v>ПЕТРОВА НАТАЛЬЯ ВИТАЛЬЕВНА</v>
      </c>
      <c r="R39" t="str">
        <f t="shared" si="2"/>
        <v>Стоки ГВ: на СОИ при отсутствии ОДПУ по ГВС</v>
      </c>
      <c r="S39" s="36">
        <f t="shared" si="1"/>
        <v>7.23</v>
      </c>
    </row>
    <row r="40" spans="1:19" ht="33.75">
      <c r="A40" s="70" t="s">
        <v>0</v>
      </c>
      <c r="B40" s="70"/>
      <c r="C40" s="70"/>
      <c r="D40" s="3" t="s">
        <v>51</v>
      </c>
      <c r="E40" s="6" t="s">
        <v>0</v>
      </c>
      <c r="F40" s="6" t="s">
        <v>0</v>
      </c>
      <c r="G40" s="7" t="s">
        <v>80</v>
      </c>
      <c r="H40" s="7" t="s">
        <v>23</v>
      </c>
      <c r="I40" s="8" t="s">
        <v>23</v>
      </c>
      <c r="J40" s="7" t="s">
        <v>80</v>
      </c>
      <c r="K40" s="7" t="s">
        <v>23</v>
      </c>
      <c r="L40" s="7" t="s">
        <v>23</v>
      </c>
      <c r="M40" s="7" t="s">
        <v>81</v>
      </c>
      <c r="N40" s="7" t="s">
        <v>23</v>
      </c>
      <c r="O40" s="43" t="str">
        <f>VLOOKUP(Q40,CHOOSE({1,2},база!D:D,база!B:B),2,0)</f>
        <v>780100003</v>
      </c>
      <c r="P40" s="43" t="str">
        <f>VLOOKUP(Q40,CHOOSE({1,2},база!D:D,база!C:C),2,0)</f>
        <v>3</v>
      </c>
      <c r="Q40" t="str">
        <f t="shared" si="0"/>
        <v>ПЕТРОВА НАТАЛЬЯ ВИТАЛЬЕВНА</v>
      </c>
      <c r="R40" t="str">
        <f t="shared" si="2"/>
        <v>Обращение с ТКО (объем по площади)</v>
      </c>
      <c r="S40" s="36">
        <f t="shared" si="1"/>
        <v>265.19</v>
      </c>
    </row>
    <row r="41" spans="1:19" ht="18">
      <c r="A41" s="71" t="s">
        <v>0</v>
      </c>
      <c r="B41" s="71"/>
      <c r="C41" s="71"/>
      <c r="D41" s="71"/>
      <c r="E41" s="9" t="s">
        <v>55</v>
      </c>
      <c r="F41" s="9" t="s">
        <v>82</v>
      </c>
      <c r="G41" s="10">
        <v>3597.0499999999997</v>
      </c>
      <c r="H41" s="10">
        <v>0</v>
      </c>
      <c r="I41" s="10">
        <v>0</v>
      </c>
      <c r="J41" s="10">
        <v>3352.98</v>
      </c>
      <c r="K41" s="10">
        <v>679.8299999999999</v>
      </c>
      <c r="L41" s="10">
        <v>0</v>
      </c>
      <c r="M41" s="10">
        <v>7629.860000000001</v>
      </c>
      <c r="N41" s="10">
        <v>0</v>
      </c>
      <c r="O41" s="43" t="str">
        <f>VLOOKUP(Q41,CHOOSE({1,2},база!D:D,база!B:B),2,0)</f>
        <v>780100003</v>
      </c>
      <c r="P41" s="43" t="str">
        <f>VLOOKUP(Q41,CHOOSE({1,2},база!D:D,база!C:C),2,0)</f>
        <v>3</v>
      </c>
      <c r="Q41" t="str">
        <f t="shared" si="0"/>
        <v>ПЕТРОВА НАТАЛЬЯ ВИТАЛЬЕВНА</v>
      </c>
      <c r="R41">
        <f t="shared" si="2"/>
        <v>0</v>
      </c>
      <c r="S41" s="36">
        <f t="shared" si="1"/>
        <v>3597.05</v>
      </c>
    </row>
    <row r="42" spans="1:19" ht="33.75">
      <c r="A42" s="3" t="s">
        <v>83</v>
      </c>
      <c r="B42" s="4" t="s">
        <v>84</v>
      </c>
      <c r="C42" s="11" t="s">
        <v>241</v>
      </c>
      <c r="D42" s="5" t="s">
        <v>0</v>
      </c>
      <c r="E42" s="5" t="s">
        <v>0</v>
      </c>
      <c r="F42" s="5" t="s">
        <v>0</v>
      </c>
      <c r="G42" s="5" t="s">
        <v>0</v>
      </c>
      <c r="H42" s="5" t="s">
        <v>0</v>
      </c>
      <c r="I42" s="5" t="s">
        <v>0</v>
      </c>
      <c r="J42" s="5" t="s">
        <v>0</v>
      </c>
      <c r="K42" s="5" t="s">
        <v>0</v>
      </c>
      <c r="L42" s="5" t="s">
        <v>0</v>
      </c>
      <c r="M42" s="5" t="s">
        <v>0</v>
      </c>
      <c r="N42" s="5" t="s">
        <v>0</v>
      </c>
      <c r="O42" s="43" t="str">
        <f>VLOOKUP(Q42,CHOOSE({1,2},база!D:D,база!B:B),2,0)</f>
        <v>780100004</v>
      </c>
      <c r="P42" s="43" t="str">
        <f>VLOOKUP(Q42,CHOOSE({1,2},база!D:D,база!C:C),2,0)</f>
        <v>4</v>
      </c>
      <c r="Q42" t="str">
        <f t="shared" si="0"/>
        <v>СИДОРОВА ЛЮДМИЛА ВАЛЕНТИНОВНА</v>
      </c>
      <c r="R42">
        <f t="shared" si="2"/>
      </c>
      <c r="S42" s="36">
        <f t="shared" si="1"/>
        <v>0</v>
      </c>
    </row>
    <row r="43" spans="1:19" ht="22.5">
      <c r="A43" s="70" t="s">
        <v>0</v>
      </c>
      <c r="B43" s="70"/>
      <c r="C43" s="70"/>
      <c r="D43" s="3" t="s">
        <v>21</v>
      </c>
      <c r="E43" s="6" t="s">
        <v>0</v>
      </c>
      <c r="F43" s="6" t="s">
        <v>0</v>
      </c>
      <c r="G43" s="7" t="s">
        <v>85</v>
      </c>
      <c r="H43" s="7" t="s">
        <v>23</v>
      </c>
      <c r="I43" s="8" t="s">
        <v>23</v>
      </c>
      <c r="J43" s="7" t="s">
        <v>86</v>
      </c>
      <c r="K43" s="7" t="s">
        <v>23</v>
      </c>
      <c r="L43" s="7" t="s">
        <v>87</v>
      </c>
      <c r="M43" s="7" t="s">
        <v>88</v>
      </c>
      <c r="N43" s="7" t="s">
        <v>23</v>
      </c>
      <c r="O43" s="43" t="str">
        <f>VLOOKUP(Q43,CHOOSE({1,2},база!D:D,база!B:B),2,0)</f>
        <v>780100004</v>
      </c>
      <c r="P43" s="43" t="str">
        <f>VLOOKUP(Q43,CHOOSE({1,2},база!D:D,база!C:C),2,0)</f>
        <v>4</v>
      </c>
      <c r="Q43" t="str">
        <f t="shared" si="0"/>
        <v>СИДОРОВА ЛЮДМИЛА ВАЛЕНТИНОВНА</v>
      </c>
      <c r="R43" t="str">
        <f t="shared" si="2"/>
        <v>Лифт: ОтдКВ (собственность)</v>
      </c>
      <c r="S43" s="36">
        <f t="shared" si="1"/>
        <v>272.64</v>
      </c>
    </row>
    <row r="44" spans="1:19" ht="22.5">
      <c r="A44" s="70" t="s">
        <v>0</v>
      </c>
      <c r="B44" s="70"/>
      <c r="C44" s="70"/>
      <c r="D44" s="3" t="s">
        <v>24</v>
      </c>
      <c r="E44" s="6" t="s">
        <v>0</v>
      </c>
      <c r="F44" s="6" t="s">
        <v>0</v>
      </c>
      <c r="G44" s="7" t="s">
        <v>89</v>
      </c>
      <c r="H44" s="7" t="s">
        <v>23</v>
      </c>
      <c r="I44" s="8" t="s">
        <v>23</v>
      </c>
      <c r="J44" s="7" t="s">
        <v>90</v>
      </c>
      <c r="K44" s="7" t="s">
        <v>23</v>
      </c>
      <c r="L44" s="7" t="s">
        <v>91</v>
      </c>
      <c r="M44" s="7" t="s">
        <v>92</v>
      </c>
      <c r="N44" s="7" t="s">
        <v>23</v>
      </c>
      <c r="O44" s="43" t="str">
        <f>VLOOKUP(Q44,CHOOSE({1,2},база!D:D,база!B:B),2,0)</f>
        <v>780100004</v>
      </c>
      <c r="P44" s="43" t="str">
        <f>VLOOKUP(Q44,CHOOSE({1,2},база!D:D,база!C:C),2,0)</f>
        <v>4</v>
      </c>
      <c r="Q44" t="str">
        <f t="shared" si="0"/>
        <v>СИДОРОВА ЛЮДМИЛА ВАЛЕНТИНОВНА</v>
      </c>
      <c r="R44" t="str">
        <f t="shared" si="2"/>
        <v>Тех. освид. лифтов</v>
      </c>
      <c r="S44" s="36">
        <f t="shared" si="1"/>
        <v>34.08</v>
      </c>
    </row>
    <row r="45" spans="1:19" ht="22.5">
      <c r="A45" s="70" t="s">
        <v>0</v>
      </c>
      <c r="B45" s="70"/>
      <c r="C45" s="70"/>
      <c r="D45" s="3" t="s">
        <v>26</v>
      </c>
      <c r="E45" s="6" t="s">
        <v>0</v>
      </c>
      <c r="F45" s="6" t="s">
        <v>0</v>
      </c>
      <c r="G45" s="7" t="s">
        <v>93</v>
      </c>
      <c r="H45" s="7" t="s">
        <v>23</v>
      </c>
      <c r="I45" s="8" t="s">
        <v>23</v>
      </c>
      <c r="J45" s="7" t="s">
        <v>94</v>
      </c>
      <c r="K45" s="7" t="s">
        <v>23</v>
      </c>
      <c r="L45" s="7" t="s">
        <v>95</v>
      </c>
      <c r="M45" s="7" t="s">
        <v>96</v>
      </c>
      <c r="N45" s="7" t="s">
        <v>23</v>
      </c>
      <c r="O45" s="43" t="str">
        <f>VLOOKUP(Q45,CHOOSE({1,2},база!D:D,база!B:B),2,0)</f>
        <v>780100004</v>
      </c>
      <c r="P45" s="43" t="str">
        <f>VLOOKUP(Q45,CHOOSE({1,2},база!D:D,база!C:C),2,0)</f>
        <v>4</v>
      </c>
      <c r="Q45" t="str">
        <f t="shared" si="0"/>
        <v>СИДОРОВА ЛЮДМИЛА ВАЛЕНТИНОВНА</v>
      </c>
      <c r="R45" t="str">
        <f t="shared" si="2"/>
        <v>Сод. и рем. помещений (с.ж.)</v>
      </c>
      <c r="S45" s="36">
        <f t="shared" si="1"/>
        <v>1476.8</v>
      </c>
    </row>
    <row r="46" spans="1:19" ht="33.75">
      <c r="A46" s="70" t="s">
        <v>0</v>
      </c>
      <c r="B46" s="70"/>
      <c r="C46" s="70"/>
      <c r="D46" s="3" t="s">
        <v>28</v>
      </c>
      <c r="E46" s="6" t="s">
        <v>0</v>
      </c>
      <c r="F46" s="6" t="s">
        <v>0</v>
      </c>
      <c r="G46" s="7" t="s">
        <v>23</v>
      </c>
      <c r="H46" s="7" t="s">
        <v>23</v>
      </c>
      <c r="I46" s="8" t="s">
        <v>23</v>
      </c>
      <c r="J46" s="7" t="s">
        <v>23</v>
      </c>
      <c r="K46" s="7" t="s">
        <v>97</v>
      </c>
      <c r="L46" s="7" t="s">
        <v>23</v>
      </c>
      <c r="M46" s="7" t="s">
        <v>97</v>
      </c>
      <c r="N46" s="7" t="s">
        <v>23</v>
      </c>
      <c r="O46" s="43" t="str">
        <f>VLOOKUP(Q46,CHOOSE({1,2},база!D:D,база!B:B),2,0)</f>
        <v>780100004</v>
      </c>
      <c r="P46" s="43" t="str">
        <f>VLOOKUP(Q46,CHOOSE({1,2},база!D:D,база!C:C),2,0)</f>
        <v>4</v>
      </c>
      <c r="Q46" t="str">
        <f t="shared" si="0"/>
        <v>СИДОРОВА ЛЮДМИЛА ВАЛЕНТИНОВНА</v>
      </c>
      <c r="R46" t="str">
        <f t="shared" si="2"/>
        <v>Электроснабжение: на СОИ при отсутствии ОДПУ</v>
      </c>
      <c r="S46" s="36">
        <f t="shared" si="1"/>
        <v>0</v>
      </c>
    </row>
    <row r="47" spans="1:19" ht="33.75">
      <c r="A47" s="70" t="s">
        <v>0</v>
      </c>
      <c r="B47" s="70"/>
      <c r="C47" s="70"/>
      <c r="D47" s="3" t="s">
        <v>30</v>
      </c>
      <c r="E47" s="6" t="s">
        <v>0</v>
      </c>
      <c r="F47" s="6" t="s">
        <v>0</v>
      </c>
      <c r="G47" s="7" t="s">
        <v>98</v>
      </c>
      <c r="H47" s="7" t="s">
        <v>23</v>
      </c>
      <c r="I47" s="8" t="s">
        <v>23</v>
      </c>
      <c r="J47" s="7" t="s">
        <v>23</v>
      </c>
      <c r="K47" s="7" t="s">
        <v>23</v>
      </c>
      <c r="L47" s="7" t="s">
        <v>99</v>
      </c>
      <c r="M47" s="7" t="s">
        <v>100</v>
      </c>
      <c r="N47" s="7" t="s">
        <v>23</v>
      </c>
      <c r="O47" s="43" t="str">
        <f>VLOOKUP(Q47,CHOOSE({1,2},база!D:D,база!B:B),2,0)</f>
        <v>780100004</v>
      </c>
      <c r="P47" s="43" t="str">
        <f>VLOOKUP(Q47,CHOOSE({1,2},база!D:D,база!C:C),2,0)</f>
        <v>4</v>
      </c>
      <c r="Q47" t="str">
        <f t="shared" si="0"/>
        <v>СИДОРОВА ЛЮДМИЛА ВАЛЕНТИНОВНА</v>
      </c>
      <c r="R47" t="str">
        <f t="shared" si="2"/>
        <v>Электроснабжение: на СОИ при наличии ОДПУ</v>
      </c>
      <c r="S47" s="36">
        <f t="shared" si="1"/>
        <v>167.39</v>
      </c>
    </row>
    <row r="48" spans="1:19" ht="33.75">
      <c r="A48" s="70" t="s">
        <v>0</v>
      </c>
      <c r="B48" s="70"/>
      <c r="C48" s="70"/>
      <c r="D48" s="3" t="s">
        <v>32</v>
      </c>
      <c r="E48" s="6" t="s">
        <v>0</v>
      </c>
      <c r="F48" s="6" t="s">
        <v>0</v>
      </c>
      <c r="G48" s="7" t="s">
        <v>79</v>
      </c>
      <c r="H48" s="7" t="s">
        <v>23</v>
      </c>
      <c r="I48" s="8" t="s">
        <v>23</v>
      </c>
      <c r="J48" s="7" t="s">
        <v>23</v>
      </c>
      <c r="K48" s="7" t="s">
        <v>101</v>
      </c>
      <c r="L48" s="7" t="s">
        <v>102</v>
      </c>
      <c r="M48" s="7" t="s">
        <v>103</v>
      </c>
      <c r="N48" s="7" t="s">
        <v>23</v>
      </c>
      <c r="O48" s="43" t="str">
        <f>VLOOKUP(Q48,CHOOSE({1,2},база!D:D,база!B:B),2,0)</f>
        <v>780100004</v>
      </c>
      <c r="P48" s="43" t="str">
        <f>VLOOKUP(Q48,CHOOSE({1,2},база!D:D,база!C:C),2,0)</f>
        <v>4</v>
      </c>
      <c r="Q48" t="str">
        <f t="shared" si="0"/>
        <v>СИДОРОВА ЛЮДМИЛА ВАЛЕНТИНОВНА</v>
      </c>
      <c r="R48" t="str">
        <f t="shared" si="2"/>
        <v>ТЭ для ГВ: на СОИ при отсутствии ОДПУ</v>
      </c>
      <c r="S48" s="36">
        <f t="shared" si="1"/>
        <v>40.22</v>
      </c>
    </row>
    <row r="49" spans="1:19" ht="22.5">
      <c r="A49" s="70" t="s">
        <v>0</v>
      </c>
      <c r="B49" s="70"/>
      <c r="C49" s="70"/>
      <c r="D49" s="3" t="s">
        <v>35</v>
      </c>
      <c r="E49" s="6" t="s">
        <v>0</v>
      </c>
      <c r="F49" s="6" t="s">
        <v>0</v>
      </c>
      <c r="G49" s="7" t="s">
        <v>104</v>
      </c>
      <c r="H49" s="7" t="s">
        <v>23</v>
      </c>
      <c r="I49" s="8" t="s">
        <v>23</v>
      </c>
      <c r="J49" s="7" t="s">
        <v>105</v>
      </c>
      <c r="K49" s="7" t="s">
        <v>23</v>
      </c>
      <c r="L49" s="7" t="s">
        <v>106</v>
      </c>
      <c r="M49" s="7" t="s">
        <v>107</v>
      </c>
      <c r="N49" s="7" t="s">
        <v>23</v>
      </c>
      <c r="O49" s="43" t="str">
        <f>VLOOKUP(Q49,CHOOSE({1,2},база!D:D,база!B:B),2,0)</f>
        <v>780100004</v>
      </c>
      <c r="P49" s="43" t="str">
        <f>VLOOKUP(Q49,CHOOSE({1,2},база!D:D,база!C:C),2,0)</f>
        <v>4</v>
      </c>
      <c r="Q49" t="str">
        <f t="shared" si="0"/>
        <v>СИДОРОВА ЛЮДМИЛА ВАЛЕНТИНОВНА</v>
      </c>
      <c r="R49" t="str">
        <f t="shared" si="2"/>
        <v>Капит. ремонт ФКР</v>
      </c>
      <c r="S49" s="36">
        <f t="shared" si="1"/>
        <v>43321.33</v>
      </c>
    </row>
    <row r="50" spans="1:19" ht="18">
      <c r="A50" s="70" t="s">
        <v>0</v>
      </c>
      <c r="B50" s="70"/>
      <c r="C50" s="70"/>
      <c r="D50" s="3" t="s">
        <v>37</v>
      </c>
      <c r="E50" s="6" t="s">
        <v>0</v>
      </c>
      <c r="F50" s="6" t="s">
        <v>0</v>
      </c>
      <c r="G50" s="7" t="s">
        <v>69</v>
      </c>
      <c r="H50" s="7" t="s">
        <v>23</v>
      </c>
      <c r="I50" s="8" t="s">
        <v>23</v>
      </c>
      <c r="J50" s="7" t="s">
        <v>38</v>
      </c>
      <c r="K50" s="7" t="s">
        <v>23</v>
      </c>
      <c r="L50" s="7" t="s">
        <v>23</v>
      </c>
      <c r="M50" s="7" t="s">
        <v>108</v>
      </c>
      <c r="N50" s="7" t="s">
        <v>23</v>
      </c>
      <c r="O50" s="43" t="str">
        <f>VLOOKUP(Q50,CHOOSE({1,2},база!D:D,база!B:B),2,0)</f>
        <v>780100004</v>
      </c>
      <c r="P50" s="43" t="str">
        <f>VLOOKUP(Q50,CHOOSE({1,2},база!D:D,база!C:C),2,0)</f>
        <v>4</v>
      </c>
      <c r="Q50" t="str">
        <f t="shared" si="0"/>
        <v>СИДОРОВА ЛЮДМИЛА ВАЛЕНТИНОВНА</v>
      </c>
      <c r="R50" t="str">
        <f t="shared" si="2"/>
        <v>Охрана дома</v>
      </c>
      <c r="S50" s="36">
        <f t="shared" si="1"/>
        <v>120</v>
      </c>
    </row>
    <row r="51" spans="1:19" ht="18">
      <c r="A51" s="70" t="s">
        <v>0</v>
      </c>
      <c r="B51" s="70"/>
      <c r="C51" s="70"/>
      <c r="D51" s="3" t="s">
        <v>39</v>
      </c>
      <c r="E51" s="6" t="s">
        <v>0</v>
      </c>
      <c r="F51" s="6" t="s">
        <v>0</v>
      </c>
      <c r="G51" s="7" t="s">
        <v>38</v>
      </c>
      <c r="H51" s="7" t="s">
        <v>23</v>
      </c>
      <c r="I51" s="8" t="s">
        <v>23</v>
      </c>
      <c r="J51" s="7" t="s">
        <v>40</v>
      </c>
      <c r="K51" s="7" t="s">
        <v>23</v>
      </c>
      <c r="L51" s="7" t="s">
        <v>23</v>
      </c>
      <c r="M51" s="7" t="s">
        <v>109</v>
      </c>
      <c r="N51" s="7" t="s">
        <v>23</v>
      </c>
      <c r="O51" s="43" t="str">
        <f>VLOOKUP(Q51,CHOOSE({1,2},база!D:D,база!B:B),2,0)</f>
        <v>780100004</v>
      </c>
      <c r="P51" s="43" t="str">
        <f>VLOOKUP(Q51,CHOOSE({1,2},база!D:D,база!C:C),2,0)</f>
        <v>4</v>
      </c>
      <c r="Q51" t="str">
        <f t="shared" si="0"/>
        <v>СИДОРОВА ЛЮДМИЛА ВАЛЕНТИНОВНА</v>
      </c>
      <c r="R51" t="str">
        <f t="shared" si="2"/>
        <v>Видеодомофон</v>
      </c>
      <c r="S51" s="36">
        <f t="shared" si="1"/>
        <v>60</v>
      </c>
    </row>
    <row r="52" spans="1:19" ht="22.5">
      <c r="A52" s="70" t="s">
        <v>0</v>
      </c>
      <c r="B52" s="70"/>
      <c r="C52" s="70"/>
      <c r="D52" s="3" t="s">
        <v>41</v>
      </c>
      <c r="E52" s="6" t="s">
        <v>0</v>
      </c>
      <c r="F52" s="6" t="s">
        <v>0</v>
      </c>
      <c r="G52" s="7" t="s">
        <v>110</v>
      </c>
      <c r="H52" s="7" t="s">
        <v>23</v>
      </c>
      <c r="I52" s="8" t="s">
        <v>23</v>
      </c>
      <c r="J52" s="7" t="s">
        <v>23</v>
      </c>
      <c r="K52" s="7" t="s">
        <v>111</v>
      </c>
      <c r="L52" s="7" t="s">
        <v>112</v>
      </c>
      <c r="M52" s="7" t="s">
        <v>113</v>
      </c>
      <c r="N52" s="7" t="s">
        <v>23</v>
      </c>
      <c r="O52" s="43" t="str">
        <f>VLOOKUP(Q52,CHOOSE({1,2},база!D:D,база!B:B),2,0)</f>
        <v>780100004</v>
      </c>
      <c r="P52" s="43" t="str">
        <f>VLOOKUP(Q52,CHOOSE({1,2},база!D:D,база!C:C),2,0)</f>
        <v>4</v>
      </c>
      <c r="Q52" t="str">
        <f t="shared" si="0"/>
        <v>СИДОРОВА ЛЮДМИЛА ВАЛЕНТИНОВНА</v>
      </c>
      <c r="R52" t="str">
        <f t="shared" si="2"/>
        <v>ХВС: на СОИ при отсутствии ОДПУ</v>
      </c>
      <c r="S52" s="36">
        <f t="shared" si="1"/>
        <v>8.32</v>
      </c>
    </row>
    <row r="53" spans="1:19" ht="33.75">
      <c r="A53" s="70" t="s">
        <v>0</v>
      </c>
      <c r="B53" s="70"/>
      <c r="C53" s="70"/>
      <c r="D53" s="3" t="s">
        <v>44</v>
      </c>
      <c r="E53" s="6" t="s">
        <v>0</v>
      </c>
      <c r="F53" s="6" t="s">
        <v>0</v>
      </c>
      <c r="G53" s="7" t="s">
        <v>114</v>
      </c>
      <c r="H53" s="7" t="s">
        <v>23</v>
      </c>
      <c r="I53" s="8" t="s">
        <v>23</v>
      </c>
      <c r="J53" s="7" t="s">
        <v>23</v>
      </c>
      <c r="K53" s="7" t="s">
        <v>111</v>
      </c>
      <c r="L53" s="7" t="s">
        <v>115</v>
      </c>
      <c r="M53" s="7" t="s">
        <v>116</v>
      </c>
      <c r="N53" s="7" t="s">
        <v>23</v>
      </c>
      <c r="O53" s="43" t="str">
        <f>VLOOKUP(Q53,CHOOSE({1,2},база!D:D,база!B:B),2,0)</f>
        <v>780100004</v>
      </c>
      <c r="P53" s="43" t="str">
        <f>VLOOKUP(Q53,CHOOSE({1,2},база!D:D,база!C:C),2,0)</f>
        <v>4</v>
      </c>
      <c r="Q53" t="str">
        <f t="shared" si="0"/>
        <v>СИДОРОВА ЛЮДМИЛА ВАЛЕНТИНОВНА</v>
      </c>
      <c r="R53" t="str">
        <f t="shared" si="2"/>
        <v>ХВ для ГВС: на СОИ при отсутствии  ОДПУ</v>
      </c>
      <c r="S53" s="36">
        <f t="shared" si="1"/>
        <v>7.46</v>
      </c>
    </row>
    <row r="54" spans="1:19" ht="33.75">
      <c r="A54" s="70" t="s">
        <v>0</v>
      </c>
      <c r="B54" s="70"/>
      <c r="C54" s="70"/>
      <c r="D54" s="3" t="s">
        <v>46</v>
      </c>
      <c r="E54" s="6" t="s">
        <v>0</v>
      </c>
      <c r="F54" s="6" t="s">
        <v>0</v>
      </c>
      <c r="G54" s="7" t="s">
        <v>117</v>
      </c>
      <c r="H54" s="7" t="s">
        <v>23</v>
      </c>
      <c r="I54" s="8" t="s">
        <v>23</v>
      </c>
      <c r="J54" s="7" t="s">
        <v>23</v>
      </c>
      <c r="K54" s="7" t="s">
        <v>118</v>
      </c>
      <c r="L54" s="7" t="s">
        <v>119</v>
      </c>
      <c r="M54" s="7" t="s">
        <v>120</v>
      </c>
      <c r="N54" s="7" t="s">
        <v>23</v>
      </c>
      <c r="O54" s="43" t="str">
        <f>VLOOKUP(Q54,CHOOSE({1,2},база!D:D,база!B:B),2,0)</f>
        <v>780100004</v>
      </c>
      <c r="P54" s="43" t="str">
        <f>VLOOKUP(Q54,CHOOSE({1,2},база!D:D,база!C:C),2,0)</f>
        <v>4</v>
      </c>
      <c r="Q54" t="str">
        <f t="shared" si="0"/>
        <v>СИДОРОВА ЛЮДМИЛА ВАЛЕНТИНОВНА</v>
      </c>
      <c r="R54" t="str">
        <f t="shared" si="2"/>
        <v>Стоки ХВ: на СОИ при отсутствии ОДПУ по ХВС</v>
      </c>
      <c r="S54" s="36">
        <f t="shared" si="1"/>
        <v>7.92</v>
      </c>
    </row>
    <row r="55" spans="1:19" ht="33.75">
      <c r="A55" s="70" t="s">
        <v>0</v>
      </c>
      <c r="B55" s="70"/>
      <c r="C55" s="70"/>
      <c r="D55" s="3" t="s">
        <v>49</v>
      </c>
      <c r="E55" s="6" t="s">
        <v>0</v>
      </c>
      <c r="F55" s="6" t="s">
        <v>0</v>
      </c>
      <c r="G55" s="7" t="s">
        <v>121</v>
      </c>
      <c r="H55" s="7" t="s">
        <v>23</v>
      </c>
      <c r="I55" s="8" t="s">
        <v>23</v>
      </c>
      <c r="J55" s="7" t="s">
        <v>23</v>
      </c>
      <c r="K55" s="7" t="s">
        <v>118</v>
      </c>
      <c r="L55" s="7" t="s">
        <v>115</v>
      </c>
      <c r="M55" s="7" t="s">
        <v>122</v>
      </c>
      <c r="N55" s="7" t="s">
        <v>23</v>
      </c>
      <c r="O55" s="43" t="str">
        <f>VLOOKUP(Q55,CHOOSE({1,2},база!D:D,база!B:B),2,0)</f>
        <v>780100004</v>
      </c>
      <c r="P55" s="43" t="str">
        <f>VLOOKUP(Q55,CHOOSE({1,2},база!D:D,база!C:C),2,0)</f>
        <v>4</v>
      </c>
      <c r="Q55" t="str">
        <f t="shared" si="0"/>
        <v>СИДОРОВА ЛЮДМИЛА ВАЛЕНТИНОВНА</v>
      </c>
      <c r="R55" t="str">
        <f t="shared" si="2"/>
        <v>Стоки ГВ: на СОИ при отсутствии ОДПУ по ГВС</v>
      </c>
      <c r="S55" s="36">
        <f t="shared" si="1"/>
        <v>7.1</v>
      </c>
    </row>
    <row r="56" spans="1:19" ht="33.75">
      <c r="A56" s="70" t="s">
        <v>0</v>
      </c>
      <c r="B56" s="70"/>
      <c r="C56" s="70"/>
      <c r="D56" s="3" t="s">
        <v>51</v>
      </c>
      <c r="E56" s="6" t="s">
        <v>0</v>
      </c>
      <c r="F56" s="6" t="s">
        <v>0</v>
      </c>
      <c r="G56" s="7" t="s">
        <v>123</v>
      </c>
      <c r="H56" s="7" t="s">
        <v>23</v>
      </c>
      <c r="I56" s="8" t="s">
        <v>23</v>
      </c>
      <c r="J56" s="7" t="s">
        <v>124</v>
      </c>
      <c r="K56" s="7" t="s">
        <v>23</v>
      </c>
      <c r="L56" s="7" t="s">
        <v>125</v>
      </c>
      <c r="M56" s="7" t="s">
        <v>126</v>
      </c>
      <c r="N56" s="7" t="s">
        <v>23</v>
      </c>
      <c r="O56" s="43" t="str">
        <f>VLOOKUP(Q56,CHOOSE({1,2},база!D:D,база!B:B),2,0)</f>
        <v>780100004</v>
      </c>
      <c r="P56" s="43" t="str">
        <f>VLOOKUP(Q56,CHOOSE({1,2},база!D:D,база!C:C),2,0)</f>
        <v>4</v>
      </c>
      <c r="Q56" t="str">
        <f t="shared" si="0"/>
        <v>СИДОРОВА ЛЮДМИЛА ВАЛЕНТИНОВНА</v>
      </c>
      <c r="R56" t="str">
        <f t="shared" si="2"/>
        <v>Обращение с ТКО (объем по площади)</v>
      </c>
      <c r="S56" s="36">
        <f t="shared" si="1"/>
        <v>260.38</v>
      </c>
    </row>
    <row r="57" spans="1:19" ht="18">
      <c r="A57" s="71" t="s">
        <v>0</v>
      </c>
      <c r="B57" s="71"/>
      <c r="C57" s="71"/>
      <c r="D57" s="71"/>
      <c r="E57" s="9" t="s">
        <v>20</v>
      </c>
      <c r="F57" s="9" t="s">
        <v>127</v>
      </c>
      <c r="G57" s="10">
        <v>45783.63999999999</v>
      </c>
      <c r="H57" s="10">
        <v>0</v>
      </c>
      <c r="I57" s="10">
        <v>0</v>
      </c>
      <c r="J57" s="10">
        <v>1691.88</v>
      </c>
      <c r="K57" s="10">
        <v>333.72999999999996</v>
      </c>
      <c r="L57" s="10">
        <v>1230.4999999999998</v>
      </c>
      <c r="M57" s="10">
        <v>46578.75</v>
      </c>
      <c r="N57" s="10">
        <v>0</v>
      </c>
      <c r="O57" s="43" t="str">
        <f>VLOOKUP(Q57,CHOOSE({1,2},база!D:D,база!B:B),2,0)</f>
        <v>780100004</v>
      </c>
      <c r="P57" s="43" t="str">
        <f>VLOOKUP(Q57,CHOOSE({1,2},база!D:D,база!C:C),2,0)</f>
        <v>4</v>
      </c>
      <c r="Q57" t="str">
        <f t="shared" si="0"/>
        <v>СИДОРОВА ЛЮДМИЛА ВАЛЕНТИНОВНА</v>
      </c>
      <c r="R57">
        <f t="shared" si="2"/>
        <v>0</v>
      </c>
      <c r="S57" s="36">
        <f t="shared" si="1"/>
        <v>45783.64</v>
      </c>
    </row>
    <row r="58" spans="1:19" ht="33.75">
      <c r="A58" s="3" t="s">
        <v>128</v>
      </c>
      <c r="B58" s="4" t="s">
        <v>129</v>
      </c>
      <c r="C58" s="11" t="s">
        <v>242</v>
      </c>
      <c r="D58" s="5" t="s">
        <v>0</v>
      </c>
      <c r="E58" s="5" t="s">
        <v>0</v>
      </c>
      <c r="F58" s="5" t="s">
        <v>0</v>
      </c>
      <c r="G58" s="5" t="s">
        <v>0</v>
      </c>
      <c r="H58" s="5" t="s">
        <v>0</v>
      </c>
      <c r="I58" s="5" t="s">
        <v>0</v>
      </c>
      <c r="J58" s="5" t="s">
        <v>0</v>
      </c>
      <c r="K58" s="5" t="s">
        <v>0</v>
      </c>
      <c r="L58" s="5" t="s">
        <v>0</v>
      </c>
      <c r="M58" s="5" t="s">
        <v>0</v>
      </c>
      <c r="N58" s="5" t="s">
        <v>0</v>
      </c>
      <c r="O58" s="43" t="str">
        <f>VLOOKUP(Q58,CHOOSE({1,2},база!D:D,база!B:B),2,0)</f>
        <v>780100005</v>
      </c>
      <c r="P58" s="43" t="str">
        <f>VLOOKUP(Q58,CHOOSE({1,2},база!D:D,база!C:C),2,0)</f>
        <v>5</v>
      </c>
      <c r="Q58" t="str">
        <f t="shared" si="0"/>
        <v>ПУПКИНА ВАЛЕНТИНА ВАСИЛЬЕВНА</v>
      </c>
      <c r="R58">
        <f t="shared" si="2"/>
      </c>
      <c r="S58" s="36">
        <f t="shared" si="1"/>
        <v>0</v>
      </c>
    </row>
    <row r="59" spans="1:19" ht="22.5">
      <c r="A59" s="70" t="s">
        <v>0</v>
      </c>
      <c r="B59" s="70"/>
      <c r="C59" s="70"/>
      <c r="D59" s="3" t="s">
        <v>21</v>
      </c>
      <c r="E59" s="6" t="s">
        <v>0</v>
      </c>
      <c r="F59" s="6" t="s">
        <v>0</v>
      </c>
      <c r="G59" s="7" t="s">
        <v>130</v>
      </c>
      <c r="H59" s="7" t="s">
        <v>23</v>
      </c>
      <c r="I59" s="8" t="s">
        <v>23</v>
      </c>
      <c r="J59" s="7" t="s">
        <v>130</v>
      </c>
      <c r="K59" s="7" t="s">
        <v>23</v>
      </c>
      <c r="L59" s="7" t="s">
        <v>130</v>
      </c>
      <c r="M59" s="7" t="s">
        <v>130</v>
      </c>
      <c r="N59" s="7" t="s">
        <v>23</v>
      </c>
      <c r="O59" s="43" t="str">
        <f>VLOOKUP(Q59,CHOOSE({1,2},база!D:D,база!B:B),2,0)</f>
        <v>780100005</v>
      </c>
      <c r="P59" s="43" t="str">
        <f>VLOOKUP(Q59,CHOOSE({1,2},база!D:D,база!C:C),2,0)</f>
        <v>5</v>
      </c>
      <c r="Q59" t="str">
        <f t="shared" si="0"/>
        <v>ПУПКИНА ВАЛЕНТИНА ВАСИЛЬЕВНА</v>
      </c>
      <c r="R59" t="str">
        <f t="shared" si="2"/>
        <v>Лифт: ОтдКВ (собственность)</v>
      </c>
      <c r="S59" s="36">
        <f t="shared" si="1"/>
        <v>176.21</v>
      </c>
    </row>
    <row r="60" spans="1:19" ht="22.5">
      <c r="A60" s="70" t="s">
        <v>0</v>
      </c>
      <c r="B60" s="70"/>
      <c r="C60" s="70"/>
      <c r="D60" s="3" t="s">
        <v>24</v>
      </c>
      <c r="E60" s="6" t="s">
        <v>0</v>
      </c>
      <c r="F60" s="6" t="s">
        <v>0</v>
      </c>
      <c r="G60" s="7" t="s">
        <v>131</v>
      </c>
      <c r="H60" s="7" t="s">
        <v>23</v>
      </c>
      <c r="I60" s="8" t="s">
        <v>23</v>
      </c>
      <c r="J60" s="7" t="s">
        <v>131</v>
      </c>
      <c r="K60" s="7" t="s">
        <v>23</v>
      </c>
      <c r="L60" s="7" t="s">
        <v>131</v>
      </c>
      <c r="M60" s="7" t="s">
        <v>131</v>
      </c>
      <c r="N60" s="7" t="s">
        <v>23</v>
      </c>
      <c r="O60" s="43" t="str">
        <f>VLOOKUP(Q60,CHOOSE({1,2},база!D:D,база!B:B),2,0)</f>
        <v>780100005</v>
      </c>
      <c r="P60" s="43" t="str">
        <f>VLOOKUP(Q60,CHOOSE({1,2},база!D:D,база!C:C),2,0)</f>
        <v>5</v>
      </c>
      <c r="Q60" t="str">
        <f t="shared" si="0"/>
        <v>ПУПКИНА ВАЛЕНТИНА ВАСИЛЬЕВНА</v>
      </c>
      <c r="R60" t="str">
        <f t="shared" si="2"/>
        <v>Тех. освид. лифтов</v>
      </c>
      <c r="S60" s="36">
        <f t="shared" si="1"/>
        <v>22.03</v>
      </c>
    </row>
    <row r="61" spans="1:19" ht="22.5">
      <c r="A61" s="70" t="s">
        <v>0</v>
      </c>
      <c r="B61" s="70"/>
      <c r="C61" s="70"/>
      <c r="D61" s="3" t="s">
        <v>26</v>
      </c>
      <c r="E61" s="6" t="s">
        <v>0</v>
      </c>
      <c r="F61" s="6" t="s">
        <v>0</v>
      </c>
      <c r="G61" s="7" t="s">
        <v>132</v>
      </c>
      <c r="H61" s="7" t="s">
        <v>23</v>
      </c>
      <c r="I61" s="8" t="s">
        <v>23</v>
      </c>
      <c r="J61" s="7" t="s">
        <v>132</v>
      </c>
      <c r="K61" s="7" t="s">
        <v>23</v>
      </c>
      <c r="L61" s="7" t="s">
        <v>132</v>
      </c>
      <c r="M61" s="7" t="s">
        <v>132</v>
      </c>
      <c r="N61" s="7" t="s">
        <v>23</v>
      </c>
      <c r="O61" s="43" t="str">
        <f>VLOOKUP(Q61,CHOOSE({1,2},база!D:D,база!B:B),2,0)</f>
        <v>780100005</v>
      </c>
      <c r="P61" s="43" t="str">
        <f>VLOOKUP(Q61,CHOOSE({1,2},база!D:D,база!C:C),2,0)</f>
        <v>5</v>
      </c>
      <c r="Q61" t="str">
        <f t="shared" si="0"/>
        <v>ПУПКИНА ВАЛЕНТИНА ВАСИЛЬЕВНА</v>
      </c>
      <c r="R61" t="str">
        <f t="shared" si="2"/>
        <v>Сод. и рем. помещений (с.ж.)</v>
      </c>
      <c r="S61" s="36">
        <f t="shared" si="1"/>
        <v>954.46</v>
      </c>
    </row>
    <row r="62" spans="1:19" ht="33.75">
      <c r="A62" s="70" t="s">
        <v>0</v>
      </c>
      <c r="B62" s="70"/>
      <c r="C62" s="70"/>
      <c r="D62" s="3" t="s">
        <v>28</v>
      </c>
      <c r="E62" s="6" t="s">
        <v>0</v>
      </c>
      <c r="F62" s="6" t="s">
        <v>0</v>
      </c>
      <c r="G62" s="7" t="s">
        <v>23</v>
      </c>
      <c r="H62" s="7" t="s">
        <v>23</v>
      </c>
      <c r="I62" s="8" t="s">
        <v>23</v>
      </c>
      <c r="J62" s="7" t="s">
        <v>23</v>
      </c>
      <c r="K62" s="7" t="s">
        <v>133</v>
      </c>
      <c r="L62" s="7" t="s">
        <v>23</v>
      </c>
      <c r="M62" s="7" t="s">
        <v>133</v>
      </c>
      <c r="N62" s="7" t="s">
        <v>23</v>
      </c>
      <c r="O62" s="43" t="str">
        <f>VLOOKUP(Q62,CHOOSE({1,2},база!D:D,база!B:B),2,0)</f>
        <v>780100005</v>
      </c>
      <c r="P62" s="43" t="str">
        <f>VLOOKUP(Q62,CHOOSE({1,2},база!D:D,база!C:C),2,0)</f>
        <v>5</v>
      </c>
      <c r="Q62" t="str">
        <f t="shared" si="0"/>
        <v>ПУПКИНА ВАЛЕНТИНА ВАСИЛЬЕВНА</v>
      </c>
      <c r="R62" t="str">
        <f t="shared" si="2"/>
        <v>Электроснабжение: на СОИ при отсутствии ОДПУ</v>
      </c>
      <c r="S62" s="36">
        <f t="shared" si="1"/>
        <v>0</v>
      </c>
    </row>
    <row r="63" spans="1:19" ht="33.75">
      <c r="A63" s="70" t="s">
        <v>0</v>
      </c>
      <c r="B63" s="70"/>
      <c r="C63" s="70"/>
      <c r="D63" s="3" t="s">
        <v>30</v>
      </c>
      <c r="E63" s="6" t="s">
        <v>0</v>
      </c>
      <c r="F63" s="6" t="s">
        <v>0</v>
      </c>
      <c r="G63" s="7" t="s">
        <v>134</v>
      </c>
      <c r="H63" s="7" t="s">
        <v>23</v>
      </c>
      <c r="I63" s="8" t="s">
        <v>23</v>
      </c>
      <c r="J63" s="7" t="s">
        <v>23</v>
      </c>
      <c r="K63" s="7" t="s">
        <v>23</v>
      </c>
      <c r="L63" s="7" t="s">
        <v>134</v>
      </c>
      <c r="M63" s="7" t="s">
        <v>23</v>
      </c>
      <c r="N63" s="7" t="s">
        <v>23</v>
      </c>
      <c r="O63" s="43" t="str">
        <f>VLOOKUP(Q63,CHOOSE({1,2},база!D:D,база!B:B),2,0)</f>
        <v>780100005</v>
      </c>
      <c r="P63" s="43" t="str">
        <f>VLOOKUP(Q63,CHOOSE({1,2},база!D:D,база!C:C),2,0)</f>
        <v>5</v>
      </c>
      <c r="Q63" t="str">
        <f t="shared" si="0"/>
        <v>ПУПКИНА ВАЛЕНТИНА ВАСИЛЬЕВНА</v>
      </c>
      <c r="R63" t="str">
        <f t="shared" si="2"/>
        <v>Электроснабжение: на СОИ при наличии ОДПУ</v>
      </c>
      <c r="S63" s="36">
        <f t="shared" si="1"/>
        <v>109.03</v>
      </c>
    </row>
    <row r="64" spans="1:19" ht="33.75">
      <c r="A64" s="70" t="s">
        <v>0</v>
      </c>
      <c r="B64" s="70"/>
      <c r="C64" s="70"/>
      <c r="D64" s="3" t="s">
        <v>32</v>
      </c>
      <c r="E64" s="6" t="s">
        <v>0</v>
      </c>
      <c r="F64" s="6" t="s">
        <v>0</v>
      </c>
      <c r="G64" s="7" t="s">
        <v>135</v>
      </c>
      <c r="H64" s="7" t="s">
        <v>23</v>
      </c>
      <c r="I64" s="8" t="s">
        <v>23</v>
      </c>
      <c r="J64" s="7" t="s">
        <v>23</v>
      </c>
      <c r="K64" s="7" t="s">
        <v>136</v>
      </c>
      <c r="L64" s="7" t="s">
        <v>135</v>
      </c>
      <c r="M64" s="7" t="s">
        <v>136</v>
      </c>
      <c r="N64" s="7" t="s">
        <v>23</v>
      </c>
      <c r="O64" s="43" t="str">
        <f>VLOOKUP(Q64,CHOOSE({1,2},база!D:D,база!B:B),2,0)</f>
        <v>780100005</v>
      </c>
      <c r="P64" s="43" t="str">
        <f>VLOOKUP(Q64,CHOOSE({1,2},база!D:D,база!C:C),2,0)</f>
        <v>5</v>
      </c>
      <c r="Q64" t="str">
        <f t="shared" si="0"/>
        <v>ПУПКИНА ВАЛЕНТИНА ВАСИЛЬЕВНА</v>
      </c>
      <c r="R64" t="str">
        <f t="shared" si="2"/>
        <v>ТЭ для ГВ: на СОИ при отсутствии ОДПУ</v>
      </c>
      <c r="S64" s="36">
        <f t="shared" si="1"/>
        <v>26</v>
      </c>
    </row>
    <row r="65" spans="1:19" ht="22.5">
      <c r="A65" s="70" t="s">
        <v>0</v>
      </c>
      <c r="B65" s="70"/>
      <c r="C65" s="70"/>
      <c r="D65" s="3" t="s">
        <v>35</v>
      </c>
      <c r="E65" s="6" t="s">
        <v>0</v>
      </c>
      <c r="F65" s="6" t="s">
        <v>0</v>
      </c>
      <c r="G65" s="7" t="s">
        <v>137</v>
      </c>
      <c r="H65" s="7" t="s">
        <v>23</v>
      </c>
      <c r="I65" s="8" t="s">
        <v>23</v>
      </c>
      <c r="J65" s="7" t="s">
        <v>137</v>
      </c>
      <c r="K65" s="7" t="s">
        <v>23</v>
      </c>
      <c r="L65" s="7" t="s">
        <v>137</v>
      </c>
      <c r="M65" s="7" t="s">
        <v>137</v>
      </c>
      <c r="N65" s="7" t="s">
        <v>23</v>
      </c>
      <c r="O65" s="43" t="str">
        <f>VLOOKUP(Q65,CHOOSE({1,2},база!D:D,база!B:B),2,0)</f>
        <v>780100005</v>
      </c>
      <c r="P65" s="43" t="str">
        <f>VLOOKUP(Q65,CHOOSE({1,2},база!D:D,база!C:C),2,0)</f>
        <v>5</v>
      </c>
      <c r="Q65" t="str">
        <f t="shared" si="0"/>
        <v>ПУПКИНА ВАЛЕНТИНА ВАСИЛЬЕВНА</v>
      </c>
      <c r="R65" t="str">
        <f t="shared" si="2"/>
        <v>Капит. ремонт ФКР</v>
      </c>
      <c r="S65" s="36">
        <f t="shared" si="1"/>
        <v>749.62</v>
      </c>
    </row>
    <row r="66" spans="1:19" ht="18">
      <c r="A66" s="70" t="s">
        <v>0</v>
      </c>
      <c r="B66" s="70"/>
      <c r="C66" s="70"/>
      <c r="D66" s="3" t="s">
        <v>37</v>
      </c>
      <c r="E66" s="6" t="s">
        <v>0</v>
      </c>
      <c r="F66" s="6" t="s">
        <v>0</v>
      </c>
      <c r="G66" s="7" t="s">
        <v>38</v>
      </c>
      <c r="H66" s="7" t="s">
        <v>23</v>
      </c>
      <c r="I66" s="8" t="s">
        <v>23</v>
      </c>
      <c r="J66" s="7" t="s">
        <v>38</v>
      </c>
      <c r="K66" s="7" t="s">
        <v>23</v>
      </c>
      <c r="L66" s="7" t="s">
        <v>38</v>
      </c>
      <c r="M66" s="7" t="s">
        <v>38</v>
      </c>
      <c r="N66" s="7" t="s">
        <v>23</v>
      </c>
      <c r="O66" s="43" t="str">
        <f>VLOOKUP(Q66,CHOOSE({1,2},база!D:D,база!B:B),2,0)</f>
        <v>780100005</v>
      </c>
      <c r="P66" s="43" t="str">
        <f>VLOOKUP(Q66,CHOOSE({1,2},база!D:D,база!C:C),2,0)</f>
        <v>5</v>
      </c>
      <c r="Q66" t="str">
        <f t="shared" si="0"/>
        <v>ПУПКИНА ВАЛЕНТИНА ВАСИЛЬЕВНА</v>
      </c>
      <c r="R66" t="str">
        <f t="shared" si="2"/>
        <v>Охрана дома</v>
      </c>
      <c r="S66" s="36">
        <f t="shared" si="1"/>
        <v>60</v>
      </c>
    </row>
    <row r="67" spans="1:19" ht="18">
      <c r="A67" s="70" t="s">
        <v>0</v>
      </c>
      <c r="B67" s="70"/>
      <c r="C67" s="70"/>
      <c r="D67" s="3" t="s">
        <v>39</v>
      </c>
      <c r="E67" s="6" t="s">
        <v>0</v>
      </c>
      <c r="F67" s="6" t="s">
        <v>0</v>
      </c>
      <c r="G67" s="7" t="s">
        <v>40</v>
      </c>
      <c r="H67" s="7" t="s">
        <v>23</v>
      </c>
      <c r="I67" s="8" t="s">
        <v>23</v>
      </c>
      <c r="J67" s="7" t="s">
        <v>40</v>
      </c>
      <c r="K67" s="7" t="s">
        <v>23</v>
      </c>
      <c r="L67" s="7" t="s">
        <v>40</v>
      </c>
      <c r="M67" s="7" t="s">
        <v>40</v>
      </c>
      <c r="N67" s="7" t="s">
        <v>23</v>
      </c>
      <c r="O67" s="43" t="str">
        <f>VLOOKUP(Q67,CHOOSE({1,2},база!D:D,база!B:B),2,0)</f>
        <v>780100005</v>
      </c>
      <c r="P67" s="43" t="str">
        <f>VLOOKUP(Q67,CHOOSE({1,2},база!D:D,база!C:C),2,0)</f>
        <v>5</v>
      </c>
      <c r="Q67" t="str">
        <f t="shared" si="0"/>
        <v>ПУПКИНА ВАЛЕНТИНА ВАСИЛЬЕВНА</v>
      </c>
      <c r="R67" t="str">
        <f t="shared" si="2"/>
        <v>Видеодомофон</v>
      </c>
      <c r="S67" s="36">
        <f t="shared" si="1"/>
        <v>30</v>
      </c>
    </row>
    <row r="68" spans="1:19" ht="22.5">
      <c r="A68" s="70" t="s">
        <v>0</v>
      </c>
      <c r="B68" s="70"/>
      <c r="C68" s="70"/>
      <c r="D68" s="3" t="s">
        <v>41</v>
      </c>
      <c r="E68" s="6" t="s">
        <v>0</v>
      </c>
      <c r="F68" s="6" t="s">
        <v>0</v>
      </c>
      <c r="G68" s="7" t="s">
        <v>138</v>
      </c>
      <c r="H68" s="7" t="s">
        <v>23</v>
      </c>
      <c r="I68" s="8" t="s">
        <v>23</v>
      </c>
      <c r="J68" s="7" t="s">
        <v>23</v>
      </c>
      <c r="K68" s="7" t="s">
        <v>139</v>
      </c>
      <c r="L68" s="7" t="s">
        <v>138</v>
      </c>
      <c r="M68" s="7" t="s">
        <v>139</v>
      </c>
      <c r="N68" s="7" t="s">
        <v>23</v>
      </c>
      <c r="O68" s="43" t="str">
        <f>VLOOKUP(Q68,CHOOSE({1,2},база!D:D,база!B:B),2,0)</f>
        <v>780100005</v>
      </c>
      <c r="P68" s="43" t="str">
        <f>VLOOKUP(Q68,CHOOSE({1,2},база!D:D,база!C:C),2,0)</f>
        <v>5</v>
      </c>
      <c r="Q68" t="str">
        <f t="shared" si="0"/>
        <v>ПУПКИНА ВАЛЕНТИНА ВАСИЛЬЕВНА</v>
      </c>
      <c r="R68" t="str">
        <f t="shared" si="2"/>
        <v>ХВС: на СОИ при отсутствии ОДПУ</v>
      </c>
      <c r="S68" s="36">
        <f t="shared" si="1"/>
        <v>5.37</v>
      </c>
    </row>
    <row r="69" spans="1:19" ht="33.75">
      <c r="A69" s="70" t="s">
        <v>0</v>
      </c>
      <c r="B69" s="70"/>
      <c r="C69" s="70"/>
      <c r="D69" s="3" t="s">
        <v>44</v>
      </c>
      <c r="E69" s="6" t="s">
        <v>0</v>
      </c>
      <c r="F69" s="6" t="s">
        <v>0</v>
      </c>
      <c r="G69" s="7" t="s">
        <v>140</v>
      </c>
      <c r="H69" s="7" t="s">
        <v>23</v>
      </c>
      <c r="I69" s="8" t="s">
        <v>23</v>
      </c>
      <c r="J69" s="7" t="s">
        <v>23</v>
      </c>
      <c r="K69" s="7" t="s">
        <v>139</v>
      </c>
      <c r="L69" s="7" t="s">
        <v>140</v>
      </c>
      <c r="M69" s="7" t="s">
        <v>139</v>
      </c>
      <c r="N69" s="7" t="s">
        <v>23</v>
      </c>
      <c r="O69" s="43" t="str">
        <f>VLOOKUP(Q69,CHOOSE({1,2},база!D:D,база!B:B),2,0)</f>
        <v>780100005</v>
      </c>
      <c r="P69" s="43" t="str">
        <f>VLOOKUP(Q69,CHOOSE({1,2},база!D:D,база!C:C),2,0)</f>
        <v>5</v>
      </c>
      <c r="Q69" t="str">
        <f t="shared" si="0"/>
        <v>ПУПКИНА ВАЛЕНТИНА ВАСИЛЬЕВНА</v>
      </c>
      <c r="R69" t="str">
        <f t="shared" si="2"/>
        <v>ХВ для ГВС: на СОИ при отсутствии  ОДПУ</v>
      </c>
      <c r="S69" s="36">
        <f t="shared" si="1"/>
        <v>4.82</v>
      </c>
    </row>
    <row r="70" spans="1:19" ht="33.75">
      <c r="A70" s="70" t="s">
        <v>0</v>
      </c>
      <c r="B70" s="70"/>
      <c r="C70" s="70"/>
      <c r="D70" s="3" t="s">
        <v>46</v>
      </c>
      <c r="E70" s="6" t="s">
        <v>0</v>
      </c>
      <c r="F70" s="6" t="s">
        <v>0</v>
      </c>
      <c r="G70" s="7" t="s">
        <v>141</v>
      </c>
      <c r="H70" s="7" t="s">
        <v>23</v>
      </c>
      <c r="I70" s="8" t="s">
        <v>23</v>
      </c>
      <c r="J70" s="7" t="s">
        <v>23</v>
      </c>
      <c r="K70" s="7" t="s">
        <v>142</v>
      </c>
      <c r="L70" s="7" t="s">
        <v>141</v>
      </c>
      <c r="M70" s="7" t="s">
        <v>142</v>
      </c>
      <c r="N70" s="7" t="s">
        <v>23</v>
      </c>
      <c r="O70" s="43" t="str">
        <f>VLOOKUP(Q70,CHOOSE({1,2},база!D:D,база!B:B),2,0)</f>
        <v>780100005</v>
      </c>
      <c r="P70" s="43" t="str">
        <f>VLOOKUP(Q70,CHOOSE({1,2},база!D:D,база!C:C),2,0)</f>
        <v>5</v>
      </c>
      <c r="Q70" t="str">
        <f t="shared" si="0"/>
        <v>ПУПКИНА ВАЛЕНТИНА ВАСИЛЬЕВНА</v>
      </c>
      <c r="R70" t="str">
        <f t="shared" si="2"/>
        <v>Стоки ХВ: на СОИ при отсутствии ОДПУ по ХВС</v>
      </c>
      <c r="S70" s="36">
        <f t="shared" si="1"/>
        <v>5.11</v>
      </c>
    </row>
    <row r="71" spans="1:19" ht="33.75">
      <c r="A71" s="70" t="s">
        <v>0</v>
      </c>
      <c r="B71" s="70"/>
      <c r="C71" s="70"/>
      <c r="D71" s="3" t="s">
        <v>49</v>
      </c>
      <c r="E71" s="6" t="s">
        <v>0</v>
      </c>
      <c r="F71" s="6" t="s">
        <v>0</v>
      </c>
      <c r="G71" s="7" t="s">
        <v>143</v>
      </c>
      <c r="H71" s="7" t="s">
        <v>23</v>
      </c>
      <c r="I71" s="8" t="s">
        <v>23</v>
      </c>
      <c r="J71" s="7" t="s">
        <v>23</v>
      </c>
      <c r="K71" s="7" t="s">
        <v>142</v>
      </c>
      <c r="L71" s="7" t="s">
        <v>143</v>
      </c>
      <c r="M71" s="7" t="s">
        <v>142</v>
      </c>
      <c r="N71" s="7" t="s">
        <v>23</v>
      </c>
      <c r="O71" s="43" t="str">
        <f>VLOOKUP(Q71,CHOOSE({1,2},база!D:D,база!B:B),2,0)</f>
        <v>780100005</v>
      </c>
      <c r="P71" s="43" t="str">
        <f>VLOOKUP(Q71,CHOOSE({1,2},база!D:D,база!C:C),2,0)</f>
        <v>5</v>
      </c>
      <c r="Q71" t="str">
        <f t="shared" si="0"/>
        <v>ПУПКИНА ВАЛЕНТИНА ВАСИЛЬЕВНА</v>
      </c>
      <c r="R71" t="str">
        <f t="shared" si="2"/>
        <v>Стоки ГВ: на СОИ при отсутствии ОДПУ по ГВС</v>
      </c>
      <c r="S71" s="36">
        <f t="shared" si="1"/>
        <v>4.59</v>
      </c>
    </row>
    <row r="72" spans="1:19" ht="33.75">
      <c r="A72" s="70" t="s">
        <v>0</v>
      </c>
      <c r="B72" s="70"/>
      <c r="C72" s="70"/>
      <c r="D72" s="3" t="s">
        <v>51</v>
      </c>
      <c r="E72" s="6" t="s">
        <v>0</v>
      </c>
      <c r="F72" s="6" t="s">
        <v>0</v>
      </c>
      <c r="G72" s="7" t="s">
        <v>144</v>
      </c>
      <c r="H72" s="7" t="s">
        <v>23</v>
      </c>
      <c r="I72" s="8" t="s">
        <v>23</v>
      </c>
      <c r="J72" s="7" t="s">
        <v>144</v>
      </c>
      <c r="K72" s="7" t="s">
        <v>23</v>
      </c>
      <c r="L72" s="7" t="s">
        <v>144</v>
      </c>
      <c r="M72" s="7" t="s">
        <v>144</v>
      </c>
      <c r="N72" s="7" t="s">
        <v>23</v>
      </c>
      <c r="O72" s="43" t="str">
        <f>VLOOKUP(Q72,CHOOSE({1,2},база!D:D,база!B:B),2,0)</f>
        <v>780100005</v>
      </c>
      <c r="P72" s="43" t="str">
        <f>VLOOKUP(Q72,CHOOSE({1,2},база!D:D,база!C:C),2,0)</f>
        <v>5</v>
      </c>
      <c r="Q72" t="str">
        <f t="shared" si="0"/>
        <v>ПУПКИНА ВАЛЕНТИНА ВАСИЛЬЕВНА</v>
      </c>
      <c r="R72" t="str">
        <f t="shared" si="2"/>
        <v>Обращение с ТКО (объем по площади)</v>
      </c>
      <c r="S72" s="36">
        <f t="shared" si="1"/>
        <v>168.28</v>
      </c>
    </row>
    <row r="73" spans="1:19" ht="18">
      <c r="A73" s="71" t="s">
        <v>0</v>
      </c>
      <c r="B73" s="71"/>
      <c r="C73" s="71"/>
      <c r="D73" s="71"/>
      <c r="E73" s="9" t="s">
        <v>20</v>
      </c>
      <c r="F73" s="9" t="s">
        <v>145</v>
      </c>
      <c r="G73" s="10">
        <v>2315.5200000000004</v>
      </c>
      <c r="H73" s="10">
        <v>0</v>
      </c>
      <c r="I73" s="10">
        <v>0</v>
      </c>
      <c r="J73" s="10">
        <v>2160.6000000000004</v>
      </c>
      <c r="K73" s="10">
        <v>431.3500000000001</v>
      </c>
      <c r="L73" s="10">
        <v>2315.5200000000004</v>
      </c>
      <c r="M73" s="10">
        <v>2591.9500000000003</v>
      </c>
      <c r="N73" s="10">
        <v>0</v>
      </c>
      <c r="O73" s="43" t="str">
        <f>VLOOKUP(Q73,CHOOSE({1,2},база!D:D,база!B:B),2,0)</f>
        <v>780100005</v>
      </c>
      <c r="P73" s="43" t="str">
        <f>VLOOKUP(Q73,CHOOSE({1,2},база!D:D,база!C:C),2,0)</f>
        <v>5</v>
      </c>
      <c r="Q73" t="str">
        <f t="shared" si="0"/>
        <v>ПУПКИНА ВАЛЕНТИНА ВАСИЛЬЕВНА</v>
      </c>
      <c r="R73">
        <f t="shared" si="2"/>
        <v>0</v>
      </c>
      <c r="S73" s="36">
        <f t="shared" si="1"/>
        <v>2315.52</v>
      </c>
    </row>
    <row r="74" spans="1:19" ht="22.5">
      <c r="A74" s="3" t="s">
        <v>146</v>
      </c>
      <c r="B74" s="4" t="s">
        <v>147</v>
      </c>
      <c r="C74" s="11" t="s">
        <v>243</v>
      </c>
      <c r="D74" s="5" t="s">
        <v>0</v>
      </c>
      <c r="E74" s="5" t="s">
        <v>0</v>
      </c>
      <c r="F74" s="5" t="s">
        <v>0</v>
      </c>
      <c r="G74" s="5" t="s">
        <v>0</v>
      </c>
      <c r="H74" s="5" t="s">
        <v>0</v>
      </c>
      <c r="I74" s="5" t="s">
        <v>0</v>
      </c>
      <c r="J74" s="5" t="s">
        <v>0</v>
      </c>
      <c r="K74" s="5" t="s">
        <v>0</v>
      </c>
      <c r="L74" s="5" t="s">
        <v>0</v>
      </c>
      <c r="M74" s="5" t="s">
        <v>0</v>
      </c>
      <c r="N74" s="5" t="s">
        <v>0</v>
      </c>
      <c r="O74" s="43" t="str">
        <f>VLOOKUP(Q74,CHOOSE({1,2},база!D:D,база!B:B),2,0)</f>
        <v>780100006</v>
      </c>
      <c r="P74" s="43" t="str">
        <f>VLOOKUP(Q74,CHOOSE({1,2},база!D:D,база!C:C),2,0)</f>
        <v>6</v>
      </c>
      <c r="Q74" t="str">
        <f t="shared" si="0"/>
        <v>ВАСИН ДМИТРИЙ АЛЕКСАНДРОВИЧ</v>
      </c>
      <c r="R74">
        <f t="shared" si="2"/>
      </c>
      <c r="S74" s="36">
        <f t="shared" si="1"/>
        <v>0</v>
      </c>
    </row>
    <row r="75" spans="1:19" ht="22.5">
      <c r="A75" s="70" t="s">
        <v>0</v>
      </c>
      <c r="B75" s="70"/>
      <c r="C75" s="70"/>
      <c r="D75" s="3" t="s">
        <v>21</v>
      </c>
      <c r="E75" s="6" t="s">
        <v>0</v>
      </c>
      <c r="F75" s="6" t="s">
        <v>0</v>
      </c>
      <c r="G75" s="7" t="s">
        <v>148</v>
      </c>
      <c r="H75" s="7" t="s">
        <v>23</v>
      </c>
      <c r="I75" s="8" t="s">
        <v>23</v>
      </c>
      <c r="J75" s="7" t="s">
        <v>148</v>
      </c>
      <c r="K75" s="7" t="s">
        <v>23</v>
      </c>
      <c r="L75" s="7" t="s">
        <v>148</v>
      </c>
      <c r="M75" s="7" t="s">
        <v>148</v>
      </c>
      <c r="N75" s="7" t="s">
        <v>23</v>
      </c>
      <c r="O75" s="43" t="str">
        <f>VLOOKUP(Q75,CHOOSE({1,2},база!D:D,база!B:B),2,0)</f>
        <v>780100006</v>
      </c>
      <c r="P75" s="43" t="str">
        <f>VLOOKUP(Q75,CHOOSE({1,2},база!D:D,база!C:C),2,0)</f>
        <v>6</v>
      </c>
      <c r="Q75" t="str">
        <f aca="true" t="shared" si="3" ref="Q75:Q138">IF(C75&lt;&gt;0,C75,Q74)</f>
        <v>ВАСИН ДМИТРИЙ АЛЕКСАНДРОВИЧ</v>
      </c>
      <c r="R75" t="str">
        <f t="shared" si="2"/>
        <v>Лифт: ОтдКВ (собственность)</v>
      </c>
      <c r="S75" s="36">
        <f aca="true" t="shared" si="4" ref="S75:S138">_xlfn.NUMBERVALUE(SUBSTITUTE(G75,".",","))</f>
        <v>230.4</v>
      </c>
    </row>
    <row r="76" spans="1:19" ht="22.5">
      <c r="A76" s="70" t="s">
        <v>0</v>
      </c>
      <c r="B76" s="70"/>
      <c r="C76" s="70"/>
      <c r="D76" s="3" t="s">
        <v>24</v>
      </c>
      <c r="E76" s="6" t="s">
        <v>0</v>
      </c>
      <c r="F76" s="6" t="s">
        <v>0</v>
      </c>
      <c r="G76" s="7" t="s">
        <v>149</v>
      </c>
      <c r="H76" s="7" t="s">
        <v>23</v>
      </c>
      <c r="I76" s="8" t="s">
        <v>23</v>
      </c>
      <c r="J76" s="7" t="s">
        <v>149</v>
      </c>
      <c r="K76" s="7" t="s">
        <v>23</v>
      </c>
      <c r="L76" s="7" t="s">
        <v>149</v>
      </c>
      <c r="M76" s="7" t="s">
        <v>149</v>
      </c>
      <c r="N76" s="7" t="s">
        <v>23</v>
      </c>
      <c r="O76" s="43" t="str">
        <f>VLOOKUP(Q76,CHOOSE({1,2},база!D:D,база!B:B),2,0)</f>
        <v>780100006</v>
      </c>
      <c r="P76" s="43" t="str">
        <f>VLOOKUP(Q76,CHOOSE({1,2},база!D:D,база!C:C),2,0)</f>
        <v>6</v>
      </c>
      <c r="Q76" t="str">
        <f t="shared" si="3"/>
        <v>ВАСИН ДМИТРИЙ АЛЕКСАНДРОВИЧ</v>
      </c>
      <c r="R76" t="str">
        <f aca="true" t="shared" si="5" ref="R76:R139">D76</f>
        <v>Тех. освид. лифтов</v>
      </c>
      <c r="S76" s="36">
        <f t="shared" si="4"/>
        <v>28.8</v>
      </c>
    </row>
    <row r="77" spans="1:19" ht="22.5">
      <c r="A77" s="70" t="s">
        <v>0</v>
      </c>
      <c r="B77" s="70"/>
      <c r="C77" s="70"/>
      <c r="D77" s="3" t="s">
        <v>26</v>
      </c>
      <c r="E77" s="6" t="s">
        <v>0</v>
      </c>
      <c r="F77" s="6" t="s">
        <v>0</v>
      </c>
      <c r="G77" s="7" t="s">
        <v>150</v>
      </c>
      <c r="H77" s="7" t="s">
        <v>23</v>
      </c>
      <c r="I77" s="8" t="s">
        <v>23</v>
      </c>
      <c r="J77" s="7" t="s">
        <v>150</v>
      </c>
      <c r="K77" s="7" t="s">
        <v>23</v>
      </c>
      <c r="L77" s="7" t="s">
        <v>150</v>
      </c>
      <c r="M77" s="7" t="s">
        <v>150</v>
      </c>
      <c r="N77" s="7" t="s">
        <v>23</v>
      </c>
      <c r="O77" s="43" t="str">
        <f>VLOOKUP(Q77,CHOOSE({1,2},база!D:D,база!B:B),2,0)</f>
        <v>780100006</v>
      </c>
      <c r="P77" s="43" t="str">
        <f>VLOOKUP(Q77,CHOOSE({1,2},база!D:D,база!C:C),2,0)</f>
        <v>6</v>
      </c>
      <c r="Q77" t="str">
        <f t="shared" si="3"/>
        <v>ВАСИН ДМИТРИЙ АЛЕКСАНДРОВИЧ</v>
      </c>
      <c r="R77" t="str">
        <f t="shared" si="5"/>
        <v>Сод. и рем. помещений (с.ж.)</v>
      </c>
      <c r="S77" s="36">
        <f t="shared" si="4"/>
        <v>1248</v>
      </c>
    </row>
    <row r="78" spans="1:19" ht="33.75">
      <c r="A78" s="70" t="s">
        <v>0</v>
      </c>
      <c r="B78" s="70"/>
      <c r="C78" s="70"/>
      <c r="D78" s="3" t="s">
        <v>28</v>
      </c>
      <c r="E78" s="6" t="s">
        <v>0</v>
      </c>
      <c r="F78" s="6" t="s">
        <v>0</v>
      </c>
      <c r="G78" s="7" t="s">
        <v>23</v>
      </c>
      <c r="H78" s="7" t="s">
        <v>23</v>
      </c>
      <c r="I78" s="8" t="s">
        <v>23</v>
      </c>
      <c r="J78" s="7" t="s">
        <v>23</v>
      </c>
      <c r="K78" s="7" t="s">
        <v>151</v>
      </c>
      <c r="L78" s="7" t="s">
        <v>23</v>
      </c>
      <c r="M78" s="7" t="s">
        <v>151</v>
      </c>
      <c r="N78" s="7" t="s">
        <v>23</v>
      </c>
      <c r="O78" s="43" t="str">
        <f>VLOOKUP(Q78,CHOOSE({1,2},база!D:D,база!B:B),2,0)</f>
        <v>780100006</v>
      </c>
      <c r="P78" s="43" t="str">
        <f>VLOOKUP(Q78,CHOOSE({1,2},база!D:D,база!C:C),2,0)</f>
        <v>6</v>
      </c>
      <c r="Q78" t="str">
        <f t="shared" si="3"/>
        <v>ВАСИН ДМИТРИЙ АЛЕКСАНДРОВИЧ</v>
      </c>
      <c r="R78" t="str">
        <f t="shared" si="5"/>
        <v>Электроснабжение: на СОИ при отсутствии ОДПУ</v>
      </c>
      <c r="S78" s="36">
        <f t="shared" si="4"/>
        <v>0</v>
      </c>
    </row>
    <row r="79" spans="1:19" ht="33.75">
      <c r="A79" s="70" t="s">
        <v>0</v>
      </c>
      <c r="B79" s="70"/>
      <c r="C79" s="70"/>
      <c r="D79" s="3" t="s">
        <v>30</v>
      </c>
      <c r="E79" s="6" t="s">
        <v>0</v>
      </c>
      <c r="F79" s="6" t="s">
        <v>0</v>
      </c>
      <c r="G79" s="7" t="s">
        <v>152</v>
      </c>
      <c r="H79" s="7" t="s">
        <v>23</v>
      </c>
      <c r="I79" s="8" t="s">
        <v>23</v>
      </c>
      <c r="J79" s="7" t="s">
        <v>23</v>
      </c>
      <c r="K79" s="7" t="s">
        <v>23</v>
      </c>
      <c r="L79" s="7" t="s">
        <v>152</v>
      </c>
      <c r="M79" s="7" t="s">
        <v>23</v>
      </c>
      <c r="N79" s="7" t="s">
        <v>23</v>
      </c>
      <c r="O79" s="43" t="str">
        <f>VLOOKUP(Q79,CHOOSE({1,2},база!D:D,база!B:B),2,0)</f>
        <v>780100006</v>
      </c>
      <c r="P79" s="43" t="str">
        <f>VLOOKUP(Q79,CHOOSE({1,2},база!D:D,база!C:C),2,0)</f>
        <v>6</v>
      </c>
      <c r="Q79" t="str">
        <f t="shared" si="3"/>
        <v>ВАСИН ДМИТРИЙ АЛЕКСАНДРОВИЧ</v>
      </c>
      <c r="R79" t="str">
        <f t="shared" si="5"/>
        <v>Электроснабжение: на СОИ при наличии ОДПУ</v>
      </c>
      <c r="S79" s="36">
        <f t="shared" si="4"/>
        <v>142.56</v>
      </c>
    </row>
    <row r="80" spans="1:19" ht="33.75">
      <c r="A80" s="70" t="s">
        <v>0</v>
      </c>
      <c r="B80" s="70"/>
      <c r="C80" s="70"/>
      <c r="D80" s="3" t="s">
        <v>32</v>
      </c>
      <c r="E80" s="6" t="s">
        <v>0</v>
      </c>
      <c r="F80" s="6" t="s">
        <v>0</v>
      </c>
      <c r="G80" s="7" t="s">
        <v>153</v>
      </c>
      <c r="H80" s="7" t="s">
        <v>23</v>
      </c>
      <c r="I80" s="8" t="s">
        <v>23</v>
      </c>
      <c r="J80" s="7" t="s">
        <v>23</v>
      </c>
      <c r="K80" s="7" t="s">
        <v>154</v>
      </c>
      <c r="L80" s="7" t="s">
        <v>153</v>
      </c>
      <c r="M80" s="7" t="s">
        <v>154</v>
      </c>
      <c r="N80" s="7" t="s">
        <v>23</v>
      </c>
      <c r="O80" s="43" t="str">
        <f>VLOOKUP(Q80,CHOOSE({1,2},база!D:D,база!B:B),2,0)</f>
        <v>780100006</v>
      </c>
      <c r="P80" s="43" t="str">
        <f>VLOOKUP(Q80,CHOOSE({1,2},база!D:D,база!C:C),2,0)</f>
        <v>6</v>
      </c>
      <c r="Q80" t="str">
        <f t="shared" si="3"/>
        <v>ВАСИН ДМИТРИЙ АЛЕКСАНДРОВИЧ</v>
      </c>
      <c r="R80" t="str">
        <f t="shared" si="5"/>
        <v>ТЭ для ГВ: на СОИ при отсутствии ОДПУ</v>
      </c>
      <c r="S80" s="36">
        <f t="shared" si="4"/>
        <v>33.99</v>
      </c>
    </row>
    <row r="81" spans="1:19" ht="22.5">
      <c r="A81" s="70" t="s">
        <v>0</v>
      </c>
      <c r="B81" s="70"/>
      <c r="C81" s="70"/>
      <c r="D81" s="3" t="s">
        <v>35</v>
      </c>
      <c r="E81" s="6" t="s">
        <v>0</v>
      </c>
      <c r="F81" s="6" t="s">
        <v>0</v>
      </c>
      <c r="G81" s="7" t="s">
        <v>155</v>
      </c>
      <c r="H81" s="7" t="s">
        <v>23</v>
      </c>
      <c r="I81" s="8" t="s">
        <v>23</v>
      </c>
      <c r="J81" s="7" t="s">
        <v>155</v>
      </c>
      <c r="K81" s="7" t="s">
        <v>23</v>
      </c>
      <c r="L81" s="7" t="s">
        <v>155</v>
      </c>
      <c r="M81" s="7" t="s">
        <v>155</v>
      </c>
      <c r="N81" s="7" t="s">
        <v>23</v>
      </c>
      <c r="O81" s="43" t="str">
        <f>VLOOKUP(Q81,CHOOSE({1,2},база!D:D,база!B:B),2,0)</f>
        <v>780100006</v>
      </c>
      <c r="P81" s="43" t="str">
        <f>VLOOKUP(Q81,CHOOSE({1,2},база!D:D,база!C:C),2,0)</f>
        <v>6</v>
      </c>
      <c r="Q81" t="str">
        <f t="shared" si="3"/>
        <v>ВАСИН ДМИТРИЙ АЛЕКСАНДРОВИЧ</v>
      </c>
      <c r="R81" t="str">
        <f t="shared" si="5"/>
        <v>Капит. ремонт ФКР</v>
      </c>
      <c r="S81" s="36">
        <f t="shared" si="4"/>
        <v>980.16</v>
      </c>
    </row>
    <row r="82" spans="1:19" ht="18">
      <c r="A82" s="70" t="s">
        <v>0</v>
      </c>
      <c r="B82" s="70"/>
      <c r="C82" s="70"/>
      <c r="D82" s="3" t="s">
        <v>37</v>
      </c>
      <c r="E82" s="6" t="s">
        <v>0</v>
      </c>
      <c r="F82" s="6" t="s">
        <v>0</v>
      </c>
      <c r="G82" s="7" t="s">
        <v>38</v>
      </c>
      <c r="H82" s="7" t="s">
        <v>23</v>
      </c>
      <c r="I82" s="8" t="s">
        <v>23</v>
      </c>
      <c r="J82" s="7" t="s">
        <v>38</v>
      </c>
      <c r="K82" s="7" t="s">
        <v>23</v>
      </c>
      <c r="L82" s="7" t="s">
        <v>38</v>
      </c>
      <c r="M82" s="7" t="s">
        <v>38</v>
      </c>
      <c r="N82" s="7" t="s">
        <v>23</v>
      </c>
      <c r="O82" s="43" t="str">
        <f>VLOOKUP(Q82,CHOOSE({1,2},база!D:D,база!B:B),2,0)</f>
        <v>780100006</v>
      </c>
      <c r="P82" s="43" t="str">
        <f>VLOOKUP(Q82,CHOOSE({1,2},база!D:D,база!C:C),2,0)</f>
        <v>6</v>
      </c>
      <c r="Q82" t="str">
        <f t="shared" si="3"/>
        <v>ВАСИН ДМИТРИЙ АЛЕКСАНДРОВИЧ</v>
      </c>
      <c r="R82" t="str">
        <f t="shared" si="5"/>
        <v>Охрана дома</v>
      </c>
      <c r="S82" s="36">
        <f t="shared" si="4"/>
        <v>60</v>
      </c>
    </row>
    <row r="83" spans="1:19" ht="18">
      <c r="A83" s="70" t="s">
        <v>0</v>
      </c>
      <c r="B83" s="70"/>
      <c r="C83" s="70"/>
      <c r="D83" s="3" t="s">
        <v>39</v>
      </c>
      <c r="E83" s="6" t="s">
        <v>0</v>
      </c>
      <c r="F83" s="6" t="s">
        <v>0</v>
      </c>
      <c r="G83" s="7" t="s">
        <v>40</v>
      </c>
      <c r="H83" s="7" t="s">
        <v>23</v>
      </c>
      <c r="I83" s="8" t="s">
        <v>23</v>
      </c>
      <c r="J83" s="7" t="s">
        <v>40</v>
      </c>
      <c r="K83" s="7" t="s">
        <v>23</v>
      </c>
      <c r="L83" s="7" t="s">
        <v>40</v>
      </c>
      <c r="M83" s="7" t="s">
        <v>40</v>
      </c>
      <c r="N83" s="7" t="s">
        <v>23</v>
      </c>
      <c r="O83" s="43" t="str">
        <f>VLOOKUP(Q83,CHOOSE({1,2},база!D:D,база!B:B),2,0)</f>
        <v>780100006</v>
      </c>
      <c r="P83" s="43" t="str">
        <f>VLOOKUP(Q83,CHOOSE({1,2},база!D:D,база!C:C),2,0)</f>
        <v>6</v>
      </c>
      <c r="Q83" t="str">
        <f t="shared" si="3"/>
        <v>ВАСИН ДМИТРИЙ АЛЕКСАНДРОВИЧ</v>
      </c>
      <c r="R83" t="str">
        <f t="shared" si="5"/>
        <v>Видеодомофон</v>
      </c>
      <c r="S83" s="36">
        <f t="shared" si="4"/>
        <v>30</v>
      </c>
    </row>
    <row r="84" spans="1:19" ht="22.5">
      <c r="A84" s="70" t="s">
        <v>0</v>
      </c>
      <c r="B84" s="70"/>
      <c r="C84" s="70"/>
      <c r="D84" s="3" t="s">
        <v>156</v>
      </c>
      <c r="E84" s="6" t="s">
        <v>0</v>
      </c>
      <c r="F84" s="6" t="s">
        <v>0</v>
      </c>
      <c r="G84" s="7" t="s">
        <v>157</v>
      </c>
      <c r="H84" s="7" t="s">
        <v>23</v>
      </c>
      <c r="I84" s="8" t="s">
        <v>23</v>
      </c>
      <c r="J84" s="7" t="s">
        <v>158</v>
      </c>
      <c r="K84" s="7" t="s">
        <v>23</v>
      </c>
      <c r="L84" s="7" t="s">
        <v>157</v>
      </c>
      <c r="M84" s="7" t="s">
        <v>158</v>
      </c>
      <c r="N84" s="7" t="s">
        <v>23</v>
      </c>
      <c r="O84" s="43" t="str">
        <f>VLOOKUP(Q84,CHOOSE({1,2},база!D:D,база!B:B),2,0)</f>
        <v>780100006</v>
      </c>
      <c r="P84" s="43" t="str">
        <f>VLOOKUP(Q84,CHOOSE({1,2},база!D:D,база!C:C),2,0)</f>
        <v>6</v>
      </c>
      <c r="Q84" t="str">
        <f t="shared" si="3"/>
        <v>ВАСИН ДМИТРИЙ АЛЕКСАНДРОВИЧ</v>
      </c>
      <c r="R84" t="str">
        <f t="shared" si="5"/>
        <v>Целевой сбор (уборка авто)</v>
      </c>
      <c r="S84" s="36">
        <f t="shared" si="4"/>
        <v>1250</v>
      </c>
    </row>
    <row r="85" spans="1:19" ht="22.5">
      <c r="A85" s="70" t="s">
        <v>0</v>
      </c>
      <c r="B85" s="70"/>
      <c r="C85" s="70"/>
      <c r="D85" s="3" t="s">
        <v>41</v>
      </c>
      <c r="E85" s="6" t="s">
        <v>0</v>
      </c>
      <c r="F85" s="6" t="s">
        <v>0</v>
      </c>
      <c r="G85" s="7" t="s">
        <v>159</v>
      </c>
      <c r="H85" s="7" t="s">
        <v>23</v>
      </c>
      <c r="I85" s="8" t="s">
        <v>23</v>
      </c>
      <c r="J85" s="7" t="s">
        <v>23</v>
      </c>
      <c r="K85" s="7" t="s">
        <v>160</v>
      </c>
      <c r="L85" s="7" t="s">
        <v>159</v>
      </c>
      <c r="M85" s="7" t="s">
        <v>160</v>
      </c>
      <c r="N85" s="7" t="s">
        <v>23</v>
      </c>
      <c r="O85" s="43" t="str">
        <f>VLOOKUP(Q85,CHOOSE({1,2},база!D:D,база!B:B),2,0)</f>
        <v>780100006</v>
      </c>
      <c r="P85" s="43" t="str">
        <f>VLOOKUP(Q85,CHOOSE({1,2},база!D:D,база!C:C),2,0)</f>
        <v>6</v>
      </c>
      <c r="Q85" t="str">
        <f t="shared" si="3"/>
        <v>ВАСИН ДМИТРИЙ АЛЕКСАНДРОВИЧ</v>
      </c>
      <c r="R85" t="str">
        <f t="shared" si="5"/>
        <v>ХВС: на СОИ при отсутствии ОДПУ</v>
      </c>
      <c r="S85" s="36">
        <f t="shared" si="4"/>
        <v>7.02</v>
      </c>
    </row>
    <row r="86" spans="1:19" ht="33.75">
      <c r="A86" s="70" t="s">
        <v>0</v>
      </c>
      <c r="B86" s="70"/>
      <c r="C86" s="70"/>
      <c r="D86" s="3" t="s">
        <v>44</v>
      </c>
      <c r="E86" s="6" t="s">
        <v>0</v>
      </c>
      <c r="F86" s="6" t="s">
        <v>0</v>
      </c>
      <c r="G86" s="7" t="s">
        <v>161</v>
      </c>
      <c r="H86" s="7" t="s">
        <v>23</v>
      </c>
      <c r="I86" s="8" t="s">
        <v>23</v>
      </c>
      <c r="J86" s="7" t="s">
        <v>23</v>
      </c>
      <c r="K86" s="7" t="s">
        <v>160</v>
      </c>
      <c r="L86" s="7" t="s">
        <v>161</v>
      </c>
      <c r="M86" s="7" t="s">
        <v>160</v>
      </c>
      <c r="N86" s="7" t="s">
        <v>23</v>
      </c>
      <c r="O86" s="43" t="str">
        <f>VLOOKUP(Q86,CHOOSE({1,2},база!D:D,база!B:B),2,0)</f>
        <v>780100006</v>
      </c>
      <c r="P86" s="43" t="str">
        <f>VLOOKUP(Q86,CHOOSE({1,2},база!D:D,база!C:C),2,0)</f>
        <v>6</v>
      </c>
      <c r="Q86" t="str">
        <f t="shared" si="3"/>
        <v>ВАСИН ДМИТРИЙ АЛЕКСАНДРОВИЧ</v>
      </c>
      <c r="R86" t="str">
        <f t="shared" si="5"/>
        <v>ХВ для ГВС: на СОИ при отсутствии  ОДПУ</v>
      </c>
      <c r="S86" s="36">
        <f t="shared" si="4"/>
        <v>6.32</v>
      </c>
    </row>
    <row r="87" spans="1:19" ht="33.75">
      <c r="A87" s="70" t="s">
        <v>0</v>
      </c>
      <c r="B87" s="70"/>
      <c r="C87" s="70"/>
      <c r="D87" s="3" t="s">
        <v>46</v>
      </c>
      <c r="E87" s="6" t="s">
        <v>0</v>
      </c>
      <c r="F87" s="6" t="s">
        <v>0</v>
      </c>
      <c r="G87" s="7" t="s">
        <v>162</v>
      </c>
      <c r="H87" s="7" t="s">
        <v>23</v>
      </c>
      <c r="I87" s="8" t="s">
        <v>23</v>
      </c>
      <c r="J87" s="7" t="s">
        <v>23</v>
      </c>
      <c r="K87" s="7" t="s">
        <v>163</v>
      </c>
      <c r="L87" s="7" t="s">
        <v>162</v>
      </c>
      <c r="M87" s="7" t="s">
        <v>163</v>
      </c>
      <c r="N87" s="7" t="s">
        <v>23</v>
      </c>
      <c r="O87" s="43" t="str">
        <f>VLOOKUP(Q87,CHOOSE({1,2},база!D:D,база!B:B),2,0)</f>
        <v>780100006</v>
      </c>
      <c r="P87" s="43" t="str">
        <f>VLOOKUP(Q87,CHOOSE({1,2},база!D:D,база!C:C),2,0)</f>
        <v>6</v>
      </c>
      <c r="Q87" t="str">
        <f t="shared" si="3"/>
        <v>ВАСИН ДМИТРИЙ АЛЕКСАНДРОВИЧ</v>
      </c>
      <c r="R87" t="str">
        <f t="shared" si="5"/>
        <v>Стоки ХВ: на СОИ при отсутствии ОДПУ по ХВС</v>
      </c>
      <c r="S87" s="36">
        <f t="shared" si="4"/>
        <v>6.68</v>
      </c>
    </row>
    <row r="88" spans="1:19" ht="33.75">
      <c r="A88" s="70" t="s">
        <v>0</v>
      </c>
      <c r="B88" s="70"/>
      <c r="C88" s="70"/>
      <c r="D88" s="3" t="s">
        <v>49</v>
      </c>
      <c r="E88" s="6" t="s">
        <v>0</v>
      </c>
      <c r="F88" s="6" t="s">
        <v>0</v>
      </c>
      <c r="G88" s="7" t="s">
        <v>164</v>
      </c>
      <c r="H88" s="7" t="s">
        <v>23</v>
      </c>
      <c r="I88" s="8" t="s">
        <v>23</v>
      </c>
      <c r="J88" s="7" t="s">
        <v>23</v>
      </c>
      <c r="K88" s="7" t="s">
        <v>163</v>
      </c>
      <c r="L88" s="7" t="s">
        <v>164</v>
      </c>
      <c r="M88" s="7" t="s">
        <v>163</v>
      </c>
      <c r="N88" s="7" t="s">
        <v>23</v>
      </c>
      <c r="O88" s="43" t="str">
        <f>VLOOKUP(Q88,CHOOSE({1,2},база!D:D,база!B:B),2,0)</f>
        <v>780100006</v>
      </c>
      <c r="P88" s="43" t="str">
        <f>VLOOKUP(Q88,CHOOSE({1,2},база!D:D,база!C:C),2,0)</f>
        <v>6</v>
      </c>
      <c r="Q88" t="str">
        <f t="shared" si="3"/>
        <v>ВАСИН ДМИТРИЙ АЛЕКСАНДРОВИЧ</v>
      </c>
      <c r="R88" t="str">
        <f t="shared" si="5"/>
        <v>Стоки ГВ: на СОИ при отсутствии ОДПУ по ГВС</v>
      </c>
      <c r="S88" s="36">
        <f t="shared" si="4"/>
        <v>6.02</v>
      </c>
    </row>
    <row r="89" spans="1:19" ht="33.75">
      <c r="A89" s="70" t="s">
        <v>0</v>
      </c>
      <c r="B89" s="70"/>
      <c r="C89" s="70"/>
      <c r="D89" s="3" t="s">
        <v>51</v>
      </c>
      <c r="E89" s="6" t="s">
        <v>0</v>
      </c>
      <c r="F89" s="6" t="s">
        <v>0</v>
      </c>
      <c r="G89" s="7" t="s">
        <v>165</v>
      </c>
      <c r="H89" s="7" t="s">
        <v>23</v>
      </c>
      <c r="I89" s="8" t="s">
        <v>23</v>
      </c>
      <c r="J89" s="7" t="s">
        <v>165</v>
      </c>
      <c r="K89" s="7" t="s">
        <v>23</v>
      </c>
      <c r="L89" s="7" t="s">
        <v>165</v>
      </c>
      <c r="M89" s="7" t="s">
        <v>165</v>
      </c>
      <c r="N89" s="7" t="s">
        <v>23</v>
      </c>
      <c r="O89" s="43" t="str">
        <f>VLOOKUP(Q89,CHOOSE({1,2},база!D:D,база!B:B),2,0)</f>
        <v>780100006</v>
      </c>
      <c r="P89" s="43" t="str">
        <f>VLOOKUP(Q89,CHOOSE({1,2},база!D:D,база!C:C),2,0)</f>
        <v>6</v>
      </c>
      <c r="Q89" t="str">
        <f t="shared" si="3"/>
        <v>ВАСИН ДМИТРИЙ АЛЕКСАНДРОВИЧ</v>
      </c>
      <c r="R89" t="str">
        <f t="shared" si="5"/>
        <v>Обращение с ТКО (объем по площади)</v>
      </c>
      <c r="S89" s="36">
        <f t="shared" si="4"/>
        <v>220.04</v>
      </c>
    </row>
    <row r="90" spans="1:19" ht="18">
      <c r="A90" s="71" t="s">
        <v>0</v>
      </c>
      <c r="B90" s="71"/>
      <c r="C90" s="71"/>
      <c r="D90" s="71"/>
      <c r="E90" s="9" t="s">
        <v>84</v>
      </c>
      <c r="F90" s="9" t="s">
        <v>166</v>
      </c>
      <c r="G90" s="10">
        <v>4249.99</v>
      </c>
      <c r="H90" s="10">
        <v>0</v>
      </c>
      <c r="I90" s="10">
        <v>0</v>
      </c>
      <c r="J90" s="10">
        <v>4147.400000000001</v>
      </c>
      <c r="K90" s="10">
        <v>564.1</v>
      </c>
      <c r="L90" s="10">
        <v>4249.99</v>
      </c>
      <c r="M90" s="10">
        <v>4711.500000000001</v>
      </c>
      <c r="N90" s="10">
        <v>0</v>
      </c>
      <c r="O90" s="43" t="str">
        <f>VLOOKUP(Q90,CHOOSE({1,2},база!D:D,база!B:B),2,0)</f>
        <v>780100006</v>
      </c>
      <c r="P90" s="43" t="str">
        <f>VLOOKUP(Q90,CHOOSE({1,2},база!D:D,база!C:C),2,0)</f>
        <v>6</v>
      </c>
      <c r="Q90" t="str">
        <f t="shared" si="3"/>
        <v>ВАСИН ДМИТРИЙ АЛЕКСАНДРОВИЧ</v>
      </c>
      <c r="R90">
        <f t="shared" si="5"/>
        <v>0</v>
      </c>
      <c r="S90" s="36">
        <f t="shared" si="4"/>
        <v>4249.99</v>
      </c>
    </row>
    <row r="91" spans="1:19" ht="33.75">
      <c r="A91" s="3" t="s">
        <v>167</v>
      </c>
      <c r="B91" s="4" t="s">
        <v>168</v>
      </c>
      <c r="C91" s="11" t="s">
        <v>244</v>
      </c>
      <c r="D91" s="5" t="s">
        <v>0</v>
      </c>
      <c r="E91" s="5" t="s">
        <v>0</v>
      </c>
      <c r="F91" s="5" t="s">
        <v>0</v>
      </c>
      <c r="G91" s="5" t="s">
        <v>0</v>
      </c>
      <c r="H91" s="5" t="s">
        <v>0</v>
      </c>
      <c r="I91" s="5" t="s">
        <v>0</v>
      </c>
      <c r="J91" s="5" t="s">
        <v>0</v>
      </c>
      <c r="K91" s="5" t="s">
        <v>0</v>
      </c>
      <c r="L91" s="5" t="s">
        <v>0</v>
      </c>
      <c r="M91" s="5" t="s">
        <v>0</v>
      </c>
      <c r="N91" s="5" t="s">
        <v>0</v>
      </c>
      <c r="O91" s="43" t="str">
        <f>VLOOKUP(Q91,CHOOSE({1,2},база!D:D,база!B:B),2,0)</f>
        <v>780100007</v>
      </c>
      <c r="P91" s="43" t="str">
        <f>VLOOKUP(Q91,CHOOSE({1,2},база!D:D,база!C:C),2,0)</f>
        <v>7</v>
      </c>
      <c r="Q91" t="str">
        <f t="shared" si="3"/>
        <v>АЛЕКСАНДРОВ АЛЕКСАНДР ИВАНОВИЧ</v>
      </c>
      <c r="R91">
        <f t="shared" si="5"/>
      </c>
      <c r="S91" s="36">
        <f t="shared" si="4"/>
        <v>0</v>
      </c>
    </row>
    <row r="92" spans="1:19" ht="22.5">
      <c r="A92" s="70" t="s">
        <v>0</v>
      </c>
      <c r="B92" s="70"/>
      <c r="C92" s="70"/>
      <c r="D92" s="3" t="s">
        <v>21</v>
      </c>
      <c r="E92" s="6" t="s">
        <v>0</v>
      </c>
      <c r="F92" s="6" t="s">
        <v>0</v>
      </c>
      <c r="G92" s="7" t="s">
        <v>169</v>
      </c>
      <c r="H92" s="7" t="s">
        <v>23</v>
      </c>
      <c r="I92" s="8" t="s">
        <v>23</v>
      </c>
      <c r="J92" s="7" t="s">
        <v>169</v>
      </c>
      <c r="K92" s="7" t="s">
        <v>23</v>
      </c>
      <c r="L92" s="7" t="s">
        <v>169</v>
      </c>
      <c r="M92" s="7" t="s">
        <v>169</v>
      </c>
      <c r="N92" s="7" t="s">
        <v>23</v>
      </c>
      <c r="O92" s="43" t="str">
        <f>VLOOKUP(Q92,CHOOSE({1,2},база!D:D,база!B:B),2,0)</f>
        <v>780100007</v>
      </c>
      <c r="P92" s="43" t="str">
        <f>VLOOKUP(Q92,CHOOSE({1,2},база!D:D,база!C:C),2,0)</f>
        <v>7</v>
      </c>
      <c r="Q92" t="str">
        <f t="shared" si="3"/>
        <v>АЛЕКСАНДРОВ АЛЕКСАНДР ИВАНОВИЧ</v>
      </c>
      <c r="R92" t="str">
        <f t="shared" si="5"/>
        <v>Лифт: ОтдКВ (собственность)</v>
      </c>
      <c r="S92" s="36">
        <f t="shared" si="4"/>
        <v>273.6</v>
      </c>
    </row>
    <row r="93" spans="1:19" ht="22.5">
      <c r="A93" s="70" t="s">
        <v>0</v>
      </c>
      <c r="B93" s="70"/>
      <c r="C93" s="70"/>
      <c r="D93" s="3" t="s">
        <v>24</v>
      </c>
      <c r="E93" s="6" t="s">
        <v>0</v>
      </c>
      <c r="F93" s="6" t="s">
        <v>0</v>
      </c>
      <c r="G93" s="7" t="s">
        <v>170</v>
      </c>
      <c r="H93" s="7" t="s">
        <v>23</v>
      </c>
      <c r="I93" s="8" t="s">
        <v>23</v>
      </c>
      <c r="J93" s="7" t="s">
        <v>170</v>
      </c>
      <c r="K93" s="7" t="s">
        <v>23</v>
      </c>
      <c r="L93" s="7" t="s">
        <v>170</v>
      </c>
      <c r="M93" s="7" t="s">
        <v>170</v>
      </c>
      <c r="N93" s="7" t="s">
        <v>23</v>
      </c>
      <c r="O93" s="43" t="str">
        <f>VLOOKUP(Q93,CHOOSE({1,2},база!D:D,база!B:B),2,0)</f>
        <v>780100007</v>
      </c>
      <c r="P93" s="43" t="str">
        <f>VLOOKUP(Q93,CHOOSE({1,2},база!D:D,база!C:C),2,0)</f>
        <v>7</v>
      </c>
      <c r="Q93" t="str">
        <f t="shared" si="3"/>
        <v>АЛЕКСАНДРОВ АЛЕКСАНДР ИВАНОВИЧ</v>
      </c>
      <c r="R93" t="str">
        <f t="shared" si="5"/>
        <v>Тех. освид. лифтов</v>
      </c>
      <c r="S93" s="36">
        <f t="shared" si="4"/>
        <v>34.2</v>
      </c>
    </row>
    <row r="94" spans="1:19" ht="22.5">
      <c r="A94" s="70" t="s">
        <v>0</v>
      </c>
      <c r="B94" s="70"/>
      <c r="C94" s="70"/>
      <c r="D94" s="3" t="s">
        <v>26</v>
      </c>
      <c r="E94" s="6" t="s">
        <v>0</v>
      </c>
      <c r="F94" s="6" t="s">
        <v>0</v>
      </c>
      <c r="G94" s="7" t="s">
        <v>171</v>
      </c>
      <c r="H94" s="7" t="s">
        <v>23</v>
      </c>
      <c r="I94" s="8" t="s">
        <v>23</v>
      </c>
      <c r="J94" s="7" t="s">
        <v>171</v>
      </c>
      <c r="K94" s="7" t="s">
        <v>23</v>
      </c>
      <c r="L94" s="7" t="s">
        <v>171</v>
      </c>
      <c r="M94" s="7" t="s">
        <v>171</v>
      </c>
      <c r="N94" s="7" t="s">
        <v>23</v>
      </c>
      <c r="O94" s="43" t="str">
        <f>VLOOKUP(Q94,CHOOSE({1,2},база!D:D,база!B:B),2,0)</f>
        <v>780100007</v>
      </c>
      <c r="P94" s="43" t="str">
        <f>VLOOKUP(Q94,CHOOSE({1,2},база!D:D,база!C:C),2,0)</f>
        <v>7</v>
      </c>
      <c r="Q94" t="str">
        <f t="shared" si="3"/>
        <v>АЛЕКСАНДРОВ АЛЕКСАНДР ИВАНОВИЧ</v>
      </c>
      <c r="R94" t="str">
        <f t="shared" si="5"/>
        <v>Сод. и рем. помещений (с.ж.)</v>
      </c>
      <c r="S94" s="36">
        <f t="shared" si="4"/>
        <v>1482</v>
      </c>
    </row>
    <row r="95" spans="1:19" ht="22.5">
      <c r="A95" s="70" t="s">
        <v>0</v>
      </c>
      <c r="B95" s="70"/>
      <c r="C95" s="70"/>
      <c r="D95" s="3" t="s">
        <v>172</v>
      </c>
      <c r="E95" s="6" t="s">
        <v>0</v>
      </c>
      <c r="F95" s="6" t="s">
        <v>0</v>
      </c>
      <c r="G95" s="7" t="s">
        <v>173</v>
      </c>
      <c r="H95" s="7" t="s">
        <v>23</v>
      </c>
      <c r="I95" s="8" t="s">
        <v>23</v>
      </c>
      <c r="J95" s="7" t="s">
        <v>173</v>
      </c>
      <c r="K95" s="7" t="s">
        <v>23</v>
      </c>
      <c r="L95" s="7" t="s">
        <v>173</v>
      </c>
      <c r="M95" s="7" t="s">
        <v>173</v>
      </c>
      <c r="N95" s="7" t="s">
        <v>23</v>
      </c>
      <c r="O95" s="43" t="str">
        <f>VLOOKUP(Q95,CHOOSE({1,2},база!D:D,база!B:B),2,0)</f>
        <v>780100007</v>
      </c>
      <c r="P95" s="43" t="str">
        <f>VLOOKUP(Q95,CHOOSE({1,2},база!D:D,база!C:C),2,0)</f>
        <v>7</v>
      </c>
      <c r="Q95" t="str">
        <f t="shared" si="3"/>
        <v>АЛЕКСАНДРОВ АЛЕКСАНДР ИВАНОВИЧ</v>
      </c>
      <c r="R95" t="str">
        <f t="shared" si="5"/>
        <v>Антенна (базовый пакет, 10 каналов)</v>
      </c>
      <c r="S95" s="36">
        <f t="shared" si="4"/>
        <v>52.2</v>
      </c>
    </row>
    <row r="96" spans="1:19" ht="33.75">
      <c r="A96" s="70" t="s">
        <v>0</v>
      </c>
      <c r="B96" s="70"/>
      <c r="C96" s="70"/>
      <c r="D96" s="3" t="s">
        <v>28</v>
      </c>
      <c r="E96" s="6" t="s">
        <v>0</v>
      </c>
      <c r="F96" s="6" t="s">
        <v>0</v>
      </c>
      <c r="G96" s="7" t="s">
        <v>23</v>
      </c>
      <c r="H96" s="7" t="s">
        <v>23</v>
      </c>
      <c r="I96" s="8" t="s">
        <v>23</v>
      </c>
      <c r="J96" s="7" t="s">
        <v>23</v>
      </c>
      <c r="K96" s="7" t="s">
        <v>174</v>
      </c>
      <c r="L96" s="7" t="s">
        <v>23</v>
      </c>
      <c r="M96" s="7" t="s">
        <v>174</v>
      </c>
      <c r="N96" s="7" t="s">
        <v>23</v>
      </c>
      <c r="O96" s="43" t="str">
        <f>VLOOKUP(Q96,CHOOSE({1,2},база!D:D,база!B:B),2,0)</f>
        <v>780100007</v>
      </c>
      <c r="P96" s="43" t="str">
        <f>VLOOKUP(Q96,CHOOSE({1,2},база!D:D,база!C:C),2,0)</f>
        <v>7</v>
      </c>
      <c r="Q96" t="str">
        <f t="shared" si="3"/>
        <v>АЛЕКСАНДРОВ АЛЕКСАНДР ИВАНОВИЧ</v>
      </c>
      <c r="R96" t="str">
        <f t="shared" si="5"/>
        <v>Электроснабжение: на СОИ при отсутствии ОДПУ</v>
      </c>
      <c r="S96" s="36">
        <f t="shared" si="4"/>
        <v>0</v>
      </c>
    </row>
    <row r="97" spans="1:19" ht="33.75">
      <c r="A97" s="70" t="s">
        <v>0</v>
      </c>
      <c r="B97" s="70"/>
      <c r="C97" s="70"/>
      <c r="D97" s="3" t="s">
        <v>30</v>
      </c>
      <c r="E97" s="6" t="s">
        <v>0</v>
      </c>
      <c r="F97" s="6" t="s">
        <v>0</v>
      </c>
      <c r="G97" s="7" t="s">
        <v>175</v>
      </c>
      <c r="H97" s="7" t="s">
        <v>23</v>
      </c>
      <c r="I97" s="8" t="s">
        <v>23</v>
      </c>
      <c r="J97" s="7" t="s">
        <v>23</v>
      </c>
      <c r="K97" s="7" t="s">
        <v>23</v>
      </c>
      <c r="L97" s="7" t="s">
        <v>175</v>
      </c>
      <c r="M97" s="7" t="s">
        <v>23</v>
      </c>
      <c r="N97" s="7" t="s">
        <v>23</v>
      </c>
      <c r="O97" s="43" t="str">
        <f>VLOOKUP(Q97,CHOOSE({1,2},база!D:D,база!B:B),2,0)</f>
        <v>780100007</v>
      </c>
      <c r="P97" s="43" t="str">
        <f>VLOOKUP(Q97,CHOOSE({1,2},база!D:D,база!C:C),2,0)</f>
        <v>7</v>
      </c>
      <c r="Q97" t="str">
        <f t="shared" si="3"/>
        <v>АЛЕКСАНДРОВ АЛЕКСАНДР ИВАНОВИЧ</v>
      </c>
      <c r="R97" t="str">
        <f t="shared" si="5"/>
        <v>Электроснабжение: на СОИ при наличии ОДПУ</v>
      </c>
      <c r="S97" s="36">
        <f t="shared" si="4"/>
        <v>169.29</v>
      </c>
    </row>
    <row r="98" spans="1:19" ht="33.75">
      <c r="A98" s="70" t="s">
        <v>0</v>
      </c>
      <c r="B98" s="70"/>
      <c r="C98" s="70"/>
      <c r="D98" s="3" t="s">
        <v>32</v>
      </c>
      <c r="E98" s="6" t="s">
        <v>0</v>
      </c>
      <c r="F98" s="6" t="s">
        <v>0</v>
      </c>
      <c r="G98" s="7" t="s">
        <v>176</v>
      </c>
      <c r="H98" s="7" t="s">
        <v>23</v>
      </c>
      <c r="I98" s="8" t="s">
        <v>23</v>
      </c>
      <c r="J98" s="7" t="s">
        <v>23</v>
      </c>
      <c r="K98" s="7" t="s">
        <v>177</v>
      </c>
      <c r="L98" s="7" t="s">
        <v>176</v>
      </c>
      <c r="M98" s="7" t="s">
        <v>177</v>
      </c>
      <c r="N98" s="7" t="s">
        <v>23</v>
      </c>
      <c r="O98" s="43" t="str">
        <f>VLOOKUP(Q98,CHOOSE({1,2},база!D:D,база!B:B),2,0)</f>
        <v>780100007</v>
      </c>
      <c r="P98" s="43" t="str">
        <f>VLOOKUP(Q98,CHOOSE({1,2},база!D:D,база!C:C),2,0)</f>
        <v>7</v>
      </c>
      <c r="Q98" t="str">
        <f t="shared" si="3"/>
        <v>АЛЕКСАНДРОВ АЛЕКСАНДР ИВАНОВИЧ</v>
      </c>
      <c r="R98" t="str">
        <f t="shared" si="5"/>
        <v>ТЭ для ГВ: на СОИ при отсутствии ОДПУ</v>
      </c>
      <c r="S98" s="36">
        <f t="shared" si="4"/>
        <v>40.37</v>
      </c>
    </row>
    <row r="99" spans="1:19" ht="22.5">
      <c r="A99" s="70" t="s">
        <v>0</v>
      </c>
      <c r="B99" s="70"/>
      <c r="C99" s="70"/>
      <c r="D99" s="3" t="s">
        <v>35</v>
      </c>
      <c r="E99" s="6" t="s">
        <v>0</v>
      </c>
      <c r="F99" s="6" t="s">
        <v>0</v>
      </c>
      <c r="G99" s="7" t="s">
        <v>178</v>
      </c>
      <c r="H99" s="7" t="s">
        <v>23</v>
      </c>
      <c r="I99" s="8" t="s">
        <v>23</v>
      </c>
      <c r="J99" s="7" t="s">
        <v>178</v>
      </c>
      <c r="K99" s="7" t="s">
        <v>23</v>
      </c>
      <c r="L99" s="7" t="s">
        <v>178</v>
      </c>
      <c r="M99" s="7" t="s">
        <v>178</v>
      </c>
      <c r="N99" s="7" t="s">
        <v>23</v>
      </c>
      <c r="O99" s="43" t="str">
        <f>VLOOKUP(Q99,CHOOSE({1,2},база!D:D,база!B:B),2,0)</f>
        <v>780100007</v>
      </c>
      <c r="P99" s="43" t="str">
        <f>VLOOKUP(Q99,CHOOSE({1,2},база!D:D,база!C:C),2,0)</f>
        <v>7</v>
      </c>
      <c r="Q99" t="str">
        <f t="shared" si="3"/>
        <v>АЛЕКСАНДРОВ АЛЕКСАНДР ИВАНОВИЧ</v>
      </c>
      <c r="R99" t="str">
        <f t="shared" si="5"/>
        <v>Капит. ремонт ФКР</v>
      </c>
      <c r="S99" s="36">
        <f t="shared" si="4"/>
        <v>1163.94</v>
      </c>
    </row>
    <row r="100" spans="1:19" ht="18">
      <c r="A100" s="70" t="s">
        <v>0</v>
      </c>
      <c r="B100" s="70"/>
      <c r="C100" s="70"/>
      <c r="D100" s="3" t="s">
        <v>37</v>
      </c>
      <c r="E100" s="6" t="s">
        <v>0</v>
      </c>
      <c r="F100" s="6" t="s">
        <v>0</v>
      </c>
      <c r="G100" s="7" t="s">
        <v>38</v>
      </c>
      <c r="H100" s="7" t="s">
        <v>23</v>
      </c>
      <c r="I100" s="8" t="s">
        <v>23</v>
      </c>
      <c r="J100" s="7" t="s">
        <v>38</v>
      </c>
      <c r="K100" s="7" t="s">
        <v>23</v>
      </c>
      <c r="L100" s="7" t="s">
        <v>38</v>
      </c>
      <c r="M100" s="7" t="s">
        <v>38</v>
      </c>
      <c r="N100" s="7" t="s">
        <v>23</v>
      </c>
      <c r="O100" s="43" t="str">
        <f>VLOOKUP(Q100,CHOOSE({1,2},база!D:D,база!B:B),2,0)</f>
        <v>780100007</v>
      </c>
      <c r="P100" s="43" t="str">
        <f>VLOOKUP(Q100,CHOOSE({1,2},база!D:D,база!C:C),2,0)</f>
        <v>7</v>
      </c>
      <c r="Q100" t="str">
        <f t="shared" si="3"/>
        <v>АЛЕКСАНДРОВ АЛЕКСАНДР ИВАНОВИЧ</v>
      </c>
      <c r="R100" t="str">
        <f t="shared" si="5"/>
        <v>Охрана дома</v>
      </c>
      <c r="S100" s="36">
        <f t="shared" si="4"/>
        <v>60</v>
      </c>
    </row>
    <row r="101" spans="1:19" ht="18">
      <c r="A101" s="70" t="s">
        <v>0</v>
      </c>
      <c r="B101" s="70"/>
      <c r="C101" s="70"/>
      <c r="D101" s="3" t="s">
        <v>39</v>
      </c>
      <c r="E101" s="6" t="s">
        <v>0</v>
      </c>
      <c r="F101" s="6" t="s">
        <v>0</v>
      </c>
      <c r="G101" s="7" t="s">
        <v>40</v>
      </c>
      <c r="H101" s="7" t="s">
        <v>23</v>
      </c>
      <c r="I101" s="8" t="s">
        <v>23</v>
      </c>
      <c r="J101" s="7" t="s">
        <v>40</v>
      </c>
      <c r="K101" s="7" t="s">
        <v>23</v>
      </c>
      <c r="L101" s="7" t="s">
        <v>40</v>
      </c>
      <c r="M101" s="7" t="s">
        <v>40</v>
      </c>
      <c r="N101" s="7" t="s">
        <v>23</v>
      </c>
      <c r="O101" s="43" t="str">
        <f>VLOOKUP(Q101,CHOOSE({1,2},база!D:D,база!B:B),2,0)</f>
        <v>780100007</v>
      </c>
      <c r="P101" s="43" t="str">
        <f>VLOOKUP(Q101,CHOOSE({1,2},база!D:D,база!C:C),2,0)</f>
        <v>7</v>
      </c>
      <c r="Q101" t="str">
        <f t="shared" si="3"/>
        <v>АЛЕКСАНДРОВ АЛЕКСАНДР ИВАНОВИЧ</v>
      </c>
      <c r="R101" t="str">
        <f t="shared" si="5"/>
        <v>Видеодомофон</v>
      </c>
      <c r="S101" s="36">
        <f t="shared" si="4"/>
        <v>30</v>
      </c>
    </row>
    <row r="102" spans="1:19" ht="22.5">
      <c r="A102" s="70" t="s">
        <v>0</v>
      </c>
      <c r="B102" s="70"/>
      <c r="C102" s="70"/>
      <c r="D102" s="3" t="s">
        <v>41</v>
      </c>
      <c r="E102" s="6" t="s">
        <v>0</v>
      </c>
      <c r="F102" s="6" t="s">
        <v>0</v>
      </c>
      <c r="G102" s="7" t="s">
        <v>110</v>
      </c>
      <c r="H102" s="7" t="s">
        <v>23</v>
      </c>
      <c r="I102" s="8" t="s">
        <v>23</v>
      </c>
      <c r="J102" s="7" t="s">
        <v>23</v>
      </c>
      <c r="K102" s="7" t="s">
        <v>179</v>
      </c>
      <c r="L102" s="7" t="s">
        <v>110</v>
      </c>
      <c r="M102" s="7" t="s">
        <v>179</v>
      </c>
      <c r="N102" s="7" t="s">
        <v>23</v>
      </c>
      <c r="O102" s="43" t="str">
        <f>VLOOKUP(Q102,CHOOSE({1,2},база!D:D,база!B:B),2,0)</f>
        <v>780100007</v>
      </c>
      <c r="P102" s="43" t="str">
        <f>VLOOKUP(Q102,CHOOSE({1,2},база!D:D,база!C:C),2,0)</f>
        <v>7</v>
      </c>
      <c r="Q102" t="str">
        <f t="shared" si="3"/>
        <v>АЛЕКСАНДРОВ АЛЕКСАНДР ИВАНОВИЧ</v>
      </c>
      <c r="R102" t="str">
        <f t="shared" si="5"/>
        <v>ХВС: на СОИ при отсутствии ОДПУ</v>
      </c>
      <c r="S102" s="36">
        <f t="shared" si="4"/>
        <v>8.32</v>
      </c>
    </row>
    <row r="103" spans="1:19" ht="33.75">
      <c r="A103" s="70" t="s">
        <v>0</v>
      </c>
      <c r="B103" s="70"/>
      <c r="C103" s="70"/>
      <c r="D103" s="3" t="s">
        <v>44</v>
      </c>
      <c r="E103" s="6" t="s">
        <v>0</v>
      </c>
      <c r="F103" s="6" t="s">
        <v>0</v>
      </c>
      <c r="G103" s="7" t="s">
        <v>180</v>
      </c>
      <c r="H103" s="7" t="s">
        <v>23</v>
      </c>
      <c r="I103" s="8" t="s">
        <v>23</v>
      </c>
      <c r="J103" s="7" t="s">
        <v>23</v>
      </c>
      <c r="K103" s="7" t="s">
        <v>179</v>
      </c>
      <c r="L103" s="7" t="s">
        <v>180</v>
      </c>
      <c r="M103" s="7" t="s">
        <v>179</v>
      </c>
      <c r="N103" s="7" t="s">
        <v>23</v>
      </c>
      <c r="O103" s="43" t="str">
        <f>VLOOKUP(Q103,CHOOSE({1,2},база!D:D,база!B:B),2,0)</f>
        <v>780100007</v>
      </c>
      <c r="P103" s="43" t="str">
        <f>VLOOKUP(Q103,CHOOSE({1,2},база!D:D,база!C:C),2,0)</f>
        <v>7</v>
      </c>
      <c r="Q103" t="str">
        <f t="shared" si="3"/>
        <v>АЛЕКСАНДРОВ АЛЕКСАНДР ИВАНОВИЧ</v>
      </c>
      <c r="R103" t="str">
        <f t="shared" si="5"/>
        <v>ХВ для ГВС: на СОИ при отсутствии  ОДПУ</v>
      </c>
      <c r="S103" s="36">
        <f t="shared" si="4"/>
        <v>7.48</v>
      </c>
    </row>
    <row r="104" spans="1:19" ht="33.75">
      <c r="A104" s="70" t="s">
        <v>0</v>
      </c>
      <c r="B104" s="70"/>
      <c r="C104" s="70"/>
      <c r="D104" s="3" t="s">
        <v>46</v>
      </c>
      <c r="E104" s="6" t="s">
        <v>0</v>
      </c>
      <c r="F104" s="6" t="s">
        <v>0</v>
      </c>
      <c r="G104" s="7" t="s">
        <v>117</v>
      </c>
      <c r="H104" s="7" t="s">
        <v>23</v>
      </c>
      <c r="I104" s="8" t="s">
        <v>23</v>
      </c>
      <c r="J104" s="7" t="s">
        <v>23</v>
      </c>
      <c r="K104" s="7" t="s">
        <v>181</v>
      </c>
      <c r="L104" s="7" t="s">
        <v>117</v>
      </c>
      <c r="M104" s="7" t="s">
        <v>181</v>
      </c>
      <c r="N104" s="7" t="s">
        <v>23</v>
      </c>
      <c r="O104" s="43" t="str">
        <f>VLOOKUP(Q104,CHOOSE({1,2},база!D:D,база!B:B),2,0)</f>
        <v>780100007</v>
      </c>
      <c r="P104" s="43" t="str">
        <f>VLOOKUP(Q104,CHOOSE({1,2},база!D:D,база!C:C),2,0)</f>
        <v>7</v>
      </c>
      <c r="Q104" t="str">
        <f t="shared" si="3"/>
        <v>АЛЕКСАНДРОВ АЛЕКСАНДР ИВАНОВИЧ</v>
      </c>
      <c r="R104" t="str">
        <f t="shared" si="5"/>
        <v>Стоки ХВ: на СОИ при отсутствии ОДПУ по ХВС</v>
      </c>
      <c r="S104" s="36">
        <f t="shared" si="4"/>
        <v>7.92</v>
      </c>
    </row>
    <row r="105" spans="1:19" ht="33.75">
      <c r="A105" s="70" t="s">
        <v>0</v>
      </c>
      <c r="B105" s="70"/>
      <c r="C105" s="70"/>
      <c r="D105" s="3" t="s">
        <v>49</v>
      </c>
      <c r="E105" s="6" t="s">
        <v>0</v>
      </c>
      <c r="F105" s="6" t="s">
        <v>0</v>
      </c>
      <c r="G105" s="7" t="s">
        <v>182</v>
      </c>
      <c r="H105" s="7" t="s">
        <v>23</v>
      </c>
      <c r="I105" s="8" t="s">
        <v>23</v>
      </c>
      <c r="J105" s="7" t="s">
        <v>23</v>
      </c>
      <c r="K105" s="7" t="s">
        <v>181</v>
      </c>
      <c r="L105" s="7" t="s">
        <v>182</v>
      </c>
      <c r="M105" s="7" t="s">
        <v>181</v>
      </c>
      <c r="N105" s="7" t="s">
        <v>23</v>
      </c>
      <c r="O105" s="43" t="str">
        <f>VLOOKUP(Q105,CHOOSE({1,2},база!D:D,база!B:B),2,0)</f>
        <v>780100007</v>
      </c>
      <c r="P105" s="43" t="str">
        <f>VLOOKUP(Q105,CHOOSE({1,2},база!D:D,база!C:C),2,0)</f>
        <v>7</v>
      </c>
      <c r="Q105" t="str">
        <f t="shared" si="3"/>
        <v>АЛЕКСАНДРОВ АЛЕКСАНДР ИВАНОВИЧ</v>
      </c>
      <c r="R105" t="str">
        <f t="shared" si="5"/>
        <v>Стоки ГВ: на СОИ при отсутствии ОДПУ по ГВС</v>
      </c>
      <c r="S105" s="36">
        <f t="shared" si="4"/>
        <v>7.12</v>
      </c>
    </row>
    <row r="106" spans="1:19" ht="33.75">
      <c r="A106" s="70" t="s">
        <v>0</v>
      </c>
      <c r="B106" s="70"/>
      <c r="C106" s="70"/>
      <c r="D106" s="3" t="s">
        <v>51</v>
      </c>
      <c r="E106" s="6" t="s">
        <v>0</v>
      </c>
      <c r="F106" s="6" t="s">
        <v>0</v>
      </c>
      <c r="G106" s="7" t="s">
        <v>183</v>
      </c>
      <c r="H106" s="7" t="s">
        <v>23</v>
      </c>
      <c r="I106" s="8" t="s">
        <v>23</v>
      </c>
      <c r="J106" s="7" t="s">
        <v>183</v>
      </c>
      <c r="K106" s="7" t="s">
        <v>23</v>
      </c>
      <c r="L106" s="7" t="s">
        <v>183</v>
      </c>
      <c r="M106" s="7" t="s">
        <v>183</v>
      </c>
      <c r="N106" s="7" t="s">
        <v>23</v>
      </c>
      <c r="O106" s="43" t="str">
        <f>VLOOKUP(Q106,CHOOSE({1,2},база!D:D,база!B:B),2,0)</f>
        <v>780100007</v>
      </c>
      <c r="P106" s="43" t="str">
        <f>VLOOKUP(Q106,CHOOSE({1,2},база!D:D,база!C:C),2,0)</f>
        <v>7</v>
      </c>
      <c r="Q106" t="str">
        <f t="shared" si="3"/>
        <v>АЛЕКСАНДРОВ АЛЕКСАНДР ИВАНОВИЧ</v>
      </c>
      <c r="R106" t="str">
        <f t="shared" si="5"/>
        <v>Обращение с ТКО (объем по площади)</v>
      </c>
      <c r="S106" s="36">
        <f t="shared" si="4"/>
        <v>261.29</v>
      </c>
    </row>
    <row r="107" spans="1:19" ht="18">
      <c r="A107" s="71" t="s">
        <v>0</v>
      </c>
      <c r="B107" s="71"/>
      <c r="C107" s="71"/>
      <c r="D107" s="71"/>
      <c r="E107" s="9" t="s">
        <v>55</v>
      </c>
      <c r="F107" s="9" t="s">
        <v>184</v>
      </c>
      <c r="G107" s="10">
        <v>3597.73</v>
      </c>
      <c r="H107" s="10">
        <v>0</v>
      </c>
      <c r="I107" s="10">
        <v>0</v>
      </c>
      <c r="J107" s="10">
        <v>3357.23</v>
      </c>
      <c r="K107" s="10">
        <v>669.8</v>
      </c>
      <c r="L107" s="10">
        <v>3597.73</v>
      </c>
      <c r="M107" s="10">
        <v>4027.0299999999993</v>
      </c>
      <c r="N107" s="10">
        <v>0</v>
      </c>
      <c r="O107" s="43" t="str">
        <f>VLOOKUP(Q107,CHOOSE({1,2},база!D:D,база!B:B),2,0)</f>
        <v>780100007</v>
      </c>
      <c r="P107" s="43" t="str">
        <f>VLOOKUP(Q107,CHOOSE({1,2},база!D:D,база!C:C),2,0)</f>
        <v>7</v>
      </c>
      <c r="Q107" t="str">
        <f t="shared" si="3"/>
        <v>АЛЕКСАНДРОВ АЛЕКСАНДР ИВАНОВИЧ</v>
      </c>
      <c r="R107">
        <f t="shared" si="5"/>
        <v>0</v>
      </c>
      <c r="S107" s="36">
        <f t="shared" si="4"/>
        <v>3597.73</v>
      </c>
    </row>
    <row r="108" spans="1:19" ht="33.75">
      <c r="A108" s="3" t="s">
        <v>185</v>
      </c>
      <c r="B108" s="4" t="s">
        <v>186</v>
      </c>
      <c r="C108" s="11" t="s">
        <v>245</v>
      </c>
      <c r="D108" s="5" t="s">
        <v>0</v>
      </c>
      <c r="E108" s="5" t="s">
        <v>0</v>
      </c>
      <c r="F108" s="5" t="s">
        <v>0</v>
      </c>
      <c r="G108" s="5" t="s">
        <v>0</v>
      </c>
      <c r="H108" s="5" t="s">
        <v>0</v>
      </c>
      <c r="I108" s="5" t="s">
        <v>0</v>
      </c>
      <c r="J108" s="5" t="s">
        <v>0</v>
      </c>
      <c r="K108" s="5" t="s">
        <v>0</v>
      </c>
      <c r="L108" s="5" t="s">
        <v>0</v>
      </c>
      <c r="M108" s="5" t="s">
        <v>0</v>
      </c>
      <c r="N108" s="5" t="s">
        <v>0</v>
      </c>
      <c r="O108" s="43" t="str">
        <f>VLOOKUP(Q108,CHOOSE({1,2},база!D:D,база!B:B),2,0)</f>
        <v>780100008</v>
      </c>
      <c r="P108" s="43" t="str">
        <f>VLOOKUP(Q108,CHOOSE({1,2},база!D:D,база!C:C),2,0)</f>
        <v>8</v>
      </c>
      <c r="Q108" t="str">
        <f t="shared" si="3"/>
        <v>НИКИТИНА АЛИНА ГЕННАДЬЕВНА</v>
      </c>
      <c r="R108">
        <f t="shared" si="5"/>
      </c>
      <c r="S108" s="36">
        <f t="shared" si="4"/>
        <v>0</v>
      </c>
    </row>
    <row r="109" spans="1:19" ht="22.5">
      <c r="A109" s="70" t="s">
        <v>0</v>
      </c>
      <c r="B109" s="70"/>
      <c r="C109" s="70"/>
      <c r="D109" s="3" t="s">
        <v>21</v>
      </c>
      <c r="E109" s="6" t="s">
        <v>0</v>
      </c>
      <c r="F109" s="6" t="s">
        <v>0</v>
      </c>
      <c r="G109" s="7" t="s">
        <v>187</v>
      </c>
      <c r="H109" s="7" t="s">
        <v>23</v>
      </c>
      <c r="I109" s="8" t="s">
        <v>23</v>
      </c>
      <c r="J109" s="7" t="s">
        <v>187</v>
      </c>
      <c r="K109" s="7" t="s">
        <v>23</v>
      </c>
      <c r="L109" s="7" t="s">
        <v>187</v>
      </c>
      <c r="M109" s="7" t="s">
        <v>187</v>
      </c>
      <c r="N109" s="7" t="s">
        <v>23</v>
      </c>
      <c r="O109" s="43" t="str">
        <f>VLOOKUP(Q109,CHOOSE({1,2},база!D:D,база!B:B),2,0)</f>
        <v>780100008</v>
      </c>
      <c r="P109" s="43" t="str">
        <f>VLOOKUP(Q109,CHOOSE({1,2},база!D:D,база!C:C),2,0)</f>
        <v>8</v>
      </c>
      <c r="Q109" t="str">
        <f t="shared" si="3"/>
        <v>НИКИТИНА АЛИНА ГЕННАДЬЕВНА</v>
      </c>
      <c r="R109" t="str">
        <f t="shared" si="5"/>
        <v>Лифт: ОтдКВ (собственность)</v>
      </c>
      <c r="S109" s="36">
        <f t="shared" si="4"/>
        <v>136.8</v>
      </c>
    </row>
    <row r="110" spans="1:19" ht="22.5">
      <c r="A110" s="70" t="s">
        <v>0</v>
      </c>
      <c r="B110" s="70"/>
      <c r="C110" s="70"/>
      <c r="D110" s="3" t="s">
        <v>24</v>
      </c>
      <c r="E110" s="6" t="s">
        <v>0</v>
      </c>
      <c r="F110" s="6" t="s">
        <v>0</v>
      </c>
      <c r="G110" s="7" t="s">
        <v>188</v>
      </c>
      <c r="H110" s="7" t="s">
        <v>23</v>
      </c>
      <c r="I110" s="8" t="s">
        <v>23</v>
      </c>
      <c r="J110" s="7" t="s">
        <v>188</v>
      </c>
      <c r="K110" s="7" t="s">
        <v>23</v>
      </c>
      <c r="L110" s="7" t="s">
        <v>188</v>
      </c>
      <c r="M110" s="7" t="s">
        <v>188</v>
      </c>
      <c r="N110" s="7" t="s">
        <v>23</v>
      </c>
      <c r="O110" s="43" t="str">
        <f>VLOOKUP(Q110,CHOOSE({1,2},база!D:D,база!B:B),2,0)</f>
        <v>780100008</v>
      </c>
      <c r="P110" s="43" t="str">
        <f>VLOOKUP(Q110,CHOOSE({1,2},база!D:D,база!C:C),2,0)</f>
        <v>8</v>
      </c>
      <c r="Q110" t="str">
        <f t="shared" si="3"/>
        <v>НИКИТИНА АЛИНА ГЕННАДЬЕВНА</v>
      </c>
      <c r="R110" t="str">
        <f t="shared" si="5"/>
        <v>Тех. освид. лифтов</v>
      </c>
      <c r="S110" s="36">
        <f t="shared" si="4"/>
        <v>17.1</v>
      </c>
    </row>
    <row r="111" spans="1:19" ht="22.5">
      <c r="A111" s="70" t="s">
        <v>0</v>
      </c>
      <c r="B111" s="70"/>
      <c r="C111" s="70"/>
      <c r="D111" s="3" t="s">
        <v>26</v>
      </c>
      <c r="E111" s="6" t="s">
        <v>0</v>
      </c>
      <c r="F111" s="6" t="s">
        <v>0</v>
      </c>
      <c r="G111" s="7" t="s">
        <v>189</v>
      </c>
      <c r="H111" s="7" t="s">
        <v>23</v>
      </c>
      <c r="I111" s="8" t="s">
        <v>23</v>
      </c>
      <c r="J111" s="7" t="s">
        <v>189</v>
      </c>
      <c r="K111" s="7" t="s">
        <v>23</v>
      </c>
      <c r="L111" s="7" t="s">
        <v>189</v>
      </c>
      <c r="M111" s="7" t="s">
        <v>189</v>
      </c>
      <c r="N111" s="7" t="s">
        <v>23</v>
      </c>
      <c r="O111" s="43" t="str">
        <f>VLOOKUP(Q111,CHOOSE({1,2},база!D:D,база!B:B),2,0)</f>
        <v>780100008</v>
      </c>
      <c r="P111" s="43" t="str">
        <f>VLOOKUP(Q111,CHOOSE({1,2},база!D:D,база!C:C),2,0)</f>
        <v>8</v>
      </c>
      <c r="Q111" t="str">
        <f t="shared" si="3"/>
        <v>НИКИТИНА АЛИНА ГЕННАДЬЕВНА</v>
      </c>
      <c r="R111" t="str">
        <f t="shared" si="5"/>
        <v>Сод. и рем. помещений (с.ж.)</v>
      </c>
      <c r="S111" s="36">
        <f t="shared" si="4"/>
        <v>741</v>
      </c>
    </row>
    <row r="112" spans="1:19" ht="22.5">
      <c r="A112" s="70" t="s">
        <v>0</v>
      </c>
      <c r="B112" s="70"/>
      <c r="C112" s="70"/>
      <c r="D112" s="3" t="s">
        <v>172</v>
      </c>
      <c r="E112" s="6" t="s">
        <v>0</v>
      </c>
      <c r="F112" s="6" t="s">
        <v>0</v>
      </c>
      <c r="G112" s="7" t="s">
        <v>173</v>
      </c>
      <c r="H112" s="7" t="s">
        <v>23</v>
      </c>
      <c r="I112" s="8" t="s">
        <v>23</v>
      </c>
      <c r="J112" s="7" t="s">
        <v>173</v>
      </c>
      <c r="K112" s="7" t="s">
        <v>23</v>
      </c>
      <c r="L112" s="7" t="s">
        <v>173</v>
      </c>
      <c r="M112" s="7" t="s">
        <v>173</v>
      </c>
      <c r="N112" s="7" t="s">
        <v>23</v>
      </c>
      <c r="O112" s="43" t="str">
        <f>VLOOKUP(Q112,CHOOSE({1,2},база!D:D,база!B:B),2,0)</f>
        <v>780100008</v>
      </c>
      <c r="P112" s="43" t="str">
        <f>VLOOKUP(Q112,CHOOSE({1,2},база!D:D,база!C:C),2,0)</f>
        <v>8</v>
      </c>
      <c r="Q112" t="str">
        <f t="shared" si="3"/>
        <v>НИКИТИНА АЛИНА ГЕННАДЬЕВНА</v>
      </c>
      <c r="R112" t="str">
        <f t="shared" si="5"/>
        <v>Антенна (базовый пакет, 10 каналов)</v>
      </c>
      <c r="S112" s="36">
        <f t="shared" si="4"/>
        <v>52.2</v>
      </c>
    </row>
    <row r="113" spans="1:19" ht="33.75">
      <c r="A113" s="70" t="s">
        <v>0</v>
      </c>
      <c r="B113" s="70"/>
      <c r="C113" s="70"/>
      <c r="D113" s="3" t="s">
        <v>28</v>
      </c>
      <c r="E113" s="6" t="s">
        <v>0</v>
      </c>
      <c r="F113" s="6" t="s">
        <v>0</v>
      </c>
      <c r="G113" s="7" t="s">
        <v>23</v>
      </c>
      <c r="H113" s="7" t="s">
        <v>23</v>
      </c>
      <c r="I113" s="8" t="s">
        <v>23</v>
      </c>
      <c r="J113" s="7" t="s">
        <v>23</v>
      </c>
      <c r="K113" s="7" t="s">
        <v>190</v>
      </c>
      <c r="L113" s="7" t="s">
        <v>23</v>
      </c>
      <c r="M113" s="7" t="s">
        <v>190</v>
      </c>
      <c r="N113" s="7" t="s">
        <v>23</v>
      </c>
      <c r="O113" s="43" t="str">
        <f>VLOOKUP(Q113,CHOOSE({1,2},база!D:D,база!B:B),2,0)</f>
        <v>780100008</v>
      </c>
      <c r="P113" s="43" t="str">
        <f>VLOOKUP(Q113,CHOOSE({1,2},база!D:D,база!C:C),2,0)</f>
        <v>8</v>
      </c>
      <c r="Q113" t="str">
        <f t="shared" si="3"/>
        <v>НИКИТИНА АЛИНА ГЕННАДЬЕВНА</v>
      </c>
      <c r="R113" t="str">
        <f t="shared" si="5"/>
        <v>Электроснабжение: на СОИ при отсутствии ОДПУ</v>
      </c>
      <c r="S113" s="36">
        <f t="shared" si="4"/>
        <v>0</v>
      </c>
    </row>
    <row r="114" spans="1:19" ht="33.75">
      <c r="A114" s="70" t="s">
        <v>0</v>
      </c>
      <c r="B114" s="70"/>
      <c r="C114" s="70"/>
      <c r="D114" s="3" t="s">
        <v>30</v>
      </c>
      <c r="E114" s="6" t="s">
        <v>0</v>
      </c>
      <c r="F114" s="6" t="s">
        <v>0</v>
      </c>
      <c r="G114" s="7" t="s">
        <v>191</v>
      </c>
      <c r="H114" s="7" t="s">
        <v>23</v>
      </c>
      <c r="I114" s="8" t="s">
        <v>23</v>
      </c>
      <c r="J114" s="7" t="s">
        <v>23</v>
      </c>
      <c r="K114" s="7" t="s">
        <v>23</v>
      </c>
      <c r="L114" s="7" t="s">
        <v>191</v>
      </c>
      <c r="M114" s="7" t="s">
        <v>23</v>
      </c>
      <c r="N114" s="7" t="s">
        <v>23</v>
      </c>
      <c r="O114" s="43" t="str">
        <f>VLOOKUP(Q114,CHOOSE({1,2},база!D:D,база!B:B),2,0)</f>
        <v>780100008</v>
      </c>
      <c r="P114" s="43" t="str">
        <f>VLOOKUP(Q114,CHOOSE({1,2},база!D:D,база!C:C),2,0)</f>
        <v>8</v>
      </c>
      <c r="Q114" t="str">
        <f t="shared" si="3"/>
        <v>НИКИТИНА АЛИНА ГЕННАДЬЕВНА</v>
      </c>
      <c r="R114" t="str">
        <f t="shared" si="5"/>
        <v>Электроснабжение: на СОИ при наличии ОДПУ</v>
      </c>
      <c r="S114" s="36">
        <f t="shared" si="4"/>
        <v>84.64</v>
      </c>
    </row>
    <row r="115" spans="1:19" ht="33.75">
      <c r="A115" s="70" t="s">
        <v>0</v>
      </c>
      <c r="B115" s="70"/>
      <c r="C115" s="70"/>
      <c r="D115" s="3" t="s">
        <v>32</v>
      </c>
      <c r="E115" s="6" t="s">
        <v>0</v>
      </c>
      <c r="F115" s="6" t="s">
        <v>0</v>
      </c>
      <c r="G115" s="7" t="s">
        <v>192</v>
      </c>
      <c r="H115" s="7" t="s">
        <v>23</v>
      </c>
      <c r="I115" s="8" t="s">
        <v>23</v>
      </c>
      <c r="J115" s="7" t="s">
        <v>23</v>
      </c>
      <c r="K115" s="7" t="s">
        <v>193</v>
      </c>
      <c r="L115" s="7" t="s">
        <v>192</v>
      </c>
      <c r="M115" s="7" t="s">
        <v>193</v>
      </c>
      <c r="N115" s="7" t="s">
        <v>23</v>
      </c>
      <c r="O115" s="43" t="str">
        <f>VLOOKUP(Q115,CHOOSE({1,2},база!D:D,база!B:B),2,0)</f>
        <v>780100008</v>
      </c>
      <c r="P115" s="43" t="str">
        <f>VLOOKUP(Q115,CHOOSE({1,2},база!D:D,база!C:C),2,0)</f>
        <v>8</v>
      </c>
      <c r="Q115" t="str">
        <f t="shared" si="3"/>
        <v>НИКИТИНА АЛИНА ГЕННАДЬЕВНА</v>
      </c>
      <c r="R115" t="str">
        <f t="shared" si="5"/>
        <v>ТЭ для ГВ: на СОИ при отсутствии ОДПУ</v>
      </c>
      <c r="S115" s="36">
        <f t="shared" si="4"/>
        <v>20.18</v>
      </c>
    </row>
    <row r="116" spans="1:19" ht="22.5">
      <c r="A116" s="70" t="s">
        <v>0</v>
      </c>
      <c r="B116" s="70"/>
      <c r="C116" s="70"/>
      <c r="D116" s="3" t="s">
        <v>35</v>
      </c>
      <c r="E116" s="6" t="s">
        <v>0</v>
      </c>
      <c r="F116" s="6" t="s">
        <v>0</v>
      </c>
      <c r="G116" s="7" t="s">
        <v>194</v>
      </c>
      <c r="H116" s="7" t="s">
        <v>23</v>
      </c>
      <c r="I116" s="8" t="s">
        <v>23</v>
      </c>
      <c r="J116" s="7" t="s">
        <v>194</v>
      </c>
      <c r="K116" s="7" t="s">
        <v>23</v>
      </c>
      <c r="L116" s="7" t="s">
        <v>194</v>
      </c>
      <c r="M116" s="7" t="s">
        <v>194</v>
      </c>
      <c r="N116" s="7" t="s">
        <v>23</v>
      </c>
      <c r="O116" s="43" t="str">
        <f>VLOOKUP(Q116,CHOOSE({1,2},база!D:D,база!B:B),2,0)</f>
        <v>780100008</v>
      </c>
      <c r="P116" s="43" t="str">
        <f>VLOOKUP(Q116,CHOOSE({1,2},база!D:D,база!C:C),2,0)</f>
        <v>8</v>
      </c>
      <c r="Q116" t="str">
        <f t="shared" si="3"/>
        <v>НИКИТИНА АЛИНА ГЕННАДЬЕВНА</v>
      </c>
      <c r="R116" t="str">
        <f t="shared" si="5"/>
        <v>Капит. ремонт ФКР</v>
      </c>
      <c r="S116" s="36">
        <f t="shared" si="4"/>
        <v>581.97</v>
      </c>
    </row>
    <row r="117" spans="1:19" ht="18">
      <c r="A117" s="70" t="s">
        <v>0</v>
      </c>
      <c r="B117" s="70"/>
      <c r="C117" s="70"/>
      <c r="D117" s="3" t="s">
        <v>37</v>
      </c>
      <c r="E117" s="6" t="s">
        <v>0</v>
      </c>
      <c r="F117" s="6" t="s">
        <v>0</v>
      </c>
      <c r="G117" s="7" t="s">
        <v>38</v>
      </c>
      <c r="H117" s="7" t="s">
        <v>23</v>
      </c>
      <c r="I117" s="8" t="s">
        <v>23</v>
      </c>
      <c r="J117" s="7" t="s">
        <v>38</v>
      </c>
      <c r="K117" s="7" t="s">
        <v>23</v>
      </c>
      <c r="L117" s="7" t="s">
        <v>38</v>
      </c>
      <c r="M117" s="7" t="s">
        <v>38</v>
      </c>
      <c r="N117" s="7" t="s">
        <v>23</v>
      </c>
      <c r="O117" s="43" t="str">
        <f>VLOOKUP(Q117,CHOOSE({1,2},база!D:D,база!B:B),2,0)</f>
        <v>780100008</v>
      </c>
      <c r="P117" s="43" t="str">
        <f>VLOOKUP(Q117,CHOOSE({1,2},база!D:D,база!C:C),2,0)</f>
        <v>8</v>
      </c>
      <c r="Q117" t="str">
        <f t="shared" si="3"/>
        <v>НИКИТИНА АЛИНА ГЕННАДЬЕВНА</v>
      </c>
      <c r="R117" t="str">
        <f t="shared" si="5"/>
        <v>Охрана дома</v>
      </c>
      <c r="S117" s="36">
        <f t="shared" si="4"/>
        <v>60</v>
      </c>
    </row>
    <row r="118" spans="1:19" ht="18">
      <c r="A118" s="70" t="s">
        <v>0</v>
      </c>
      <c r="B118" s="70"/>
      <c r="C118" s="70"/>
      <c r="D118" s="3" t="s">
        <v>39</v>
      </c>
      <c r="E118" s="6" t="s">
        <v>0</v>
      </c>
      <c r="F118" s="6" t="s">
        <v>0</v>
      </c>
      <c r="G118" s="7" t="s">
        <v>40</v>
      </c>
      <c r="H118" s="7" t="s">
        <v>23</v>
      </c>
      <c r="I118" s="8" t="s">
        <v>23</v>
      </c>
      <c r="J118" s="7" t="s">
        <v>40</v>
      </c>
      <c r="K118" s="7" t="s">
        <v>23</v>
      </c>
      <c r="L118" s="7" t="s">
        <v>40</v>
      </c>
      <c r="M118" s="7" t="s">
        <v>40</v>
      </c>
      <c r="N118" s="7" t="s">
        <v>23</v>
      </c>
      <c r="O118" s="43" t="str">
        <f>VLOOKUP(Q118,CHOOSE({1,2},база!D:D,база!B:B),2,0)</f>
        <v>780100008</v>
      </c>
      <c r="P118" s="43" t="str">
        <f>VLOOKUP(Q118,CHOOSE({1,2},база!D:D,база!C:C),2,0)</f>
        <v>8</v>
      </c>
      <c r="Q118" t="str">
        <f t="shared" si="3"/>
        <v>НИКИТИНА АЛИНА ГЕННАДЬЕВНА</v>
      </c>
      <c r="R118" t="str">
        <f t="shared" si="5"/>
        <v>Видеодомофон</v>
      </c>
      <c r="S118" s="36">
        <f t="shared" si="4"/>
        <v>30</v>
      </c>
    </row>
    <row r="119" spans="1:19" ht="22.5">
      <c r="A119" s="70" t="s">
        <v>0</v>
      </c>
      <c r="B119" s="70"/>
      <c r="C119" s="70"/>
      <c r="D119" s="3" t="s">
        <v>41</v>
      </c>
      <c r="E119" s="6" t="s">
        <v>0</v>
      </c>
      <c r="F119" s="6" t="s">
        <v>0</v>
      </c>
      <c r="G119" s="7" t="s">
        <v>195</v>
      </c>
      <c r="H119" s="7" t="s">
        <v>23</v>
      </c>
      <c r="I119" s="8" t="s">
        <v>23</v>
      </c>
      <c r="J119" s="7" t="s">
        <v>23</v>
      </c>
      <c r="K119" s="7" t="s">
        <v>196</v>
      </c>
      <c r="L119" s="7" t="s">
        <v>195</v>
      </c>
      <c r="M119" s="7" t="s">
        <v>196</v>
      </c>
      <c r="N119" s="7" t="s">
        <v>23</v>
      </c>
      <c r="O119" s="43" t="str">
        <f>VLOOKUP(Q119,CHOOSE({1,2},база!D:D,база!B:B),2,0)</f>
        <v>780100008</v>
      </c>
      <c r="P119" s="43" t="str">
        <f>VLOOKUP(Q119,CHOOSE({1,2},база!D:D,база!C:C),2,0)</f>
        <v>8</v>
      </c>
      <c r="Q119" t="str">
        <f t="shared" si="3"/>
        <v>НИКИТИНА АЛИНА ГЕННАДЬЕВНА</v>
      </c>
      <c r="R119" t="str">
        <f t="shared" si="5"/>
        <v>ХВС: на СОИ при отсутствии ОДПУ</v>
      </c>
      <c r="S119" s="36">
        <f t="shared" si="4"/>
        <v>4.16</v>
      </c>
    </row>
    <row r="120" spans="1:19" ht="33.75">
      <c r="A120" s="70" t="s">
        <v>0</v>
      </c>
      <c r="B120" s="70"/>
      <c r="C120" s="70"/>
      <c r="D120" s="3" t="s">
        <v>44</v>
      </c>
      <c r="E120" s="6" t="s">
        <v>0</v>
      </c>
      <c r="F120" s="6" t="s">
        <v>0</v>
      </c>
      <c r="G120" s="7" t="s">
        <v>197</v>
      </c>
      <c r="H120" s="7" t="s">
        <v>23</v>
      </c>
      <c r="I120" s="8" t="s">
        <v>23</v>
      </c>
      <c r="J120" s="7" t="s">
        <v>23</v>
      </c>
      <c r="K120" s="7" t="s">
        <v>196</v>
      </c>
      <c r="L120" s="7" t="s">
        <v>197</v>
      </c>
      <c r="M120" s="7" t="s">
        <v>196</v>
      </c>
      <c r="N120" s="7" t="s">
        <v>23</v>
      </c>
      <c r="O120" s="43" t="str">
        <f>VLOOKUP(Q120,CHOOSE({1,2},база!D:D,база!B:B),2,0)</f>
        <v>780100008</v>
      </c>
      <c r="P120" s="43" t="str">
        <f>VLOOKUP(Q120,CHOOSE({1,2},база!D:D,база!C:C),2,0)</f>
        <v>8</v>
      </c>
      <c r="Q120" t="str">
        <f t="shared" si="3"/>
        <v>НИКИТИНА АЛИНА ГЕННАДЬЕВНА</v>
      </c>
      <c r="R120" t="str">
        <f t="shared" si="5"/>
        <v>ХВ для ГВС: на СОИ при отсутствии  ОДПУ</v>
      </c>
      <c r="S120" s="36">
        <f t="shared" si="4"/>
        <v>3.75</v>
      </c>
    </row>
    <row r="121" spans="1:19" ht="33.75">
      <c r="A121" s="70" t="s">
        <v>0</v>
      </c>
      <c r="B121" s="70"/>
      <c r="C121" s="70"/>
      <c r="D121" s="3" t="s">
        <v>46</v>
      </c>
      <c r="E121" s="6" t="s">
        <v>0</v>
      </c>
      <c r="F121" s="6" t="s">
        <v>0</v>
      </c>
      <c r="G121" s="7" t="s">
        <v>198</v>
      </c>
      <c r="H121" s="7" t="s">
        <v>23</v>
      </c>
      <c r="I121" s="8" t="s">
        <v>23</v>
      </c>
      <c r="J121" s="7" t="s">
        <v>23</v>
      </c>
      <c r="K121" s="7" t="s">
        <v>199</v>
      </c>
      <c r="L121" s="7" t="s">
        <v>198</v>
      </c>
      <c r="M121" s="7" t="s">
        <v>199</v>
      </c>
      <c r="N121" s="7" t="s">
        <v>23</v>
      </c>
      <c r="O121" s="43" t="str">
        <f>VLOOKUP(Q121,CHOOSE({1,2},база!D:D,база!B:B),2,0)</f>
        <v>780100008</v>
      </c>
      <c r="P121" s="43" t="str">
        <f>VLOOKUP(Q121,CHOOSE({1,2},база!D:D,база!C:C),2,0)</f>
        <v>8</v>
      </c>
      <c r="Q121" t="str">
        <f t="shared" si="3"/>
        <v>НИКИТИНА АЛИНА ГЕННАДЬЕВНА</v>
      </c>
      <c r="R121" t="str">
        <f t="shared" si="5"/>
        <v>Стоки ХВ: на СОИ при отсутствии ОДПУ по ХВС</v>
      </c>
      <c r="S121" s="36">
        <f t="shared" si="4"/>
        <v>3.96</v>
      </c>
    </row>
    <row r="122" spans="1:19" ht="33.75">
      <c r="A122" s="70" t="s">
        <v>0</v>
      </c>
      <c r="B122" s="70"/>
      <c r="C122" s="70"/>
      <c r="D122" s="3" t="s">
        <v>49</v>
      </c>
      <c r="E122" s="6" t="s">
        <v>0</v>
      </c>
      <c r="F122" s="6" t="s">
        <v>0</v>
      </c>
      <c r="G122" s="7" t="s">
        <v>200</v>
      </c>
      <c r="H122" s="7" t="s">
        <v>23</v>
      </c>
      <c r="I122" s="8" t="s">
        <v>23</v>
      </c>
      <c r="J122" s="7" t="s">
        <v>23</v>
      </c>
      <c r="K122" s="7" t="s">
        <v>199</v>
      </c>
      <c r="L122" s="7" t="s">
        <v>200</v>
      </c>
      <c r="M122" s="7" t="s">
        <v>199</v>
      </c>
      <c r="N122" s="7" t="s">
        <v>23</v>
      </c>
      <c r="O122" s="43" t="str">
        <f>VLOOKUP(Q122,CHOOSE({1,2},база!D:D,база!B:B),2,0)</f>
        <v>780100008</v>
      </c>
      <c r="P122" s="43" t="str">
        <f>VLOOKUP(Q122,CHOOSE({1,2},база!D:D,база!C:C),2,0)</f>
        <v>8</v>
      </c>
      <c r="Q122" t="str">
        <f t="shared" si="3"/>
        <v>НИКИТИНА АЛИНА ГЕННАДЬЕВНА</v>
      </c>
      <c r="R122" t="str">
        <f t="shared" si="5"/>
        <v>Стоки ГВ: на СОИ при отсутствии ОДПУ по ГВС</v>
      </c>
      <c r="S122" s="36">
        <f t="shared" si="4"/>
        <v>3.57</v>
      </c>
    </row>
    <row r="123" spans="1:19" ht="33.75">
      <c r="A123" s="70" t="s">
        <v>0</v>
      </c>
      <c r="B123" s="70"/>
      <c r="C123" s="70"/>
      <c r="D123" s="3" t="s">
        <v>51</v>
      </c>
      <c r="E123" s="6" t="s">
        <v>0</v>
      </c>
      <c r="F123" s="6" t="s">
        <v>0</v>
      </c>
      <c r="G123" s="7" t="s">
        <v>201</v>
      </c>
      <c r="H123" s="7" t="s">
        <v>23</v>
      </c>
      <c r="I123" s="8" t="s">
        <v>23</v>
      </c>
      <c r="J123" s="7" t="s">
        <v>201</v>
      </c>
      <c r="K123" s="7" t="s">
        <v>23</v>
      </c>
      <c r="L123" s="7" t="s">
        <v>201</v>
      </c>
      <c r="M123" s="7" t="s">
        <v>201</v>
      </c>
      <c r="N123" s="7" t="s">
        <v>23</v>
      </c>
      <c r="O123" s="43" t="str">
        <f>VLOOKUP(Q123,CHOOSE({1,2},база!D:D,база!B:B),2,0)</f>
        <v>780100008</v>
      </c>
      <c r="P123" s="43" t="str">
        <f>VLOOKUP(Q123,CHOOSE({1,2},база!D:D,база!C:C),2,0)</f>
        <v>8</v>
      </c>
      <c r="Q123" t="str">
        <f t="shared" si="3"/>
        <v>НИКИТИНА АЛИНА ГЕННАДЬЕВНА</v>
      </c>
      <c r="R123" t="str">
        <f t="shared" si="5"/>
        <v>Обращение с ТКО (объем по площади)</v>
      </c>
      <c r="S123" s="36">
        <f t="shared" si="4"/>
        <v>130.65</v>
      </c>
    </row>
    <row r="124" spans="1:19" ht="18">
      <c r="A124" s="71" t="s">
        <v>0</v>
      </c>
      <c r="B124" s="71"/>
      <c r="C124" s="71"/>
      <c r="D124" s="71"/>
      <c r="E124" s="9" t="s">
        <v>202</v>
      </c>
      <c r="F124" s="9" t="s">
        <v>203</v>
      </c>
      <c r="G124" s="10">
        <v>1869.9800000000002</v>
      </c>
      <c r="H124" s="10">
        <v>0</v>
      </c>
      <c r="I124" s="10">
        <v>0</v>
      </c>
      <c r="J124" s="10">
        <v>1749.7200000000003</v>
      </c>
      <c r="K124" s="10">
        <v>334.90999999999997</v>
      </c>
      <c r="L124" s="10">
        <v>1869.9800000000002</v>
      </c>
      <c r="M124" s="10">
        <v>2084.63</v>
      </c>
      <c r="N124" s="10">
        <v>0</v>
      </c>
      <c r="O124" s="43" t="str">
        <f>VLOOKUP(Q124,CHOOSE({1,2},база!D:D,база!B:B),2,0)</f>
        <v>780100008</v>
      </c>
      <c r="P124" s="43" t="str">
        <f>VLOOKUP(Q124,CHOOSE({1,2},база!D:D,база!C:C),2,0)</f>
        <v>8</v>
      </c>
      <c r="Q124" t="str">
        <f t="shared" si="3"/>
        <v>НИКИТИНА АЛИНА ГЕННАДЬЕВНА</v>
      </c>
      <c r="R124">
        <f t="shared" si="5"/>
        <v>0</v>
      </c>
      <c r="S124" s="36">
        <f t="shared" si="4"/>
        <v>1869.98</v>
      </c>
    </row>
    <row r="125" spans="1:19" ht="22.5">
      <c r="A125" s="3" t="s">
        <v>204</v>
      </c>
      <c r="B125" s="4" t="s">
        <v>205</v>
      </c>
      <c r="C125" s="11" t="s">
        <v>246</v>
      </c>
      <c r="D125" s="5" t="s">
        <v>0</v>
      </c>
      <c r="E125" s="5" t="s">
        <v>0</v>
      </c>
      <c r="F125" s="5" t="s">
        <v>0</v>
      </c>
      <c r="G125" s="5" t="s">
        <v>0</v>
      </c>
      <c r="H125" s="5" t="s">
        <v>0</v>
      </c>
      <c r="I125" s="5" t="s">
        <v>0</v>
      </c>
      <c r="J125" s="5" t="s">
        <v>0</v>
      </c>
      <c r="K125" s="5" t="s">
        <v>0</v>
      </c>
      <c r="L125" s="5" t="s">
        <v>0</v>
      </c>
      <c r="M125" s="5" t="s">
        <v>0</v>
      </c>
      <c r="N125" s="5" t="s">
        <v>0</v>
      </c>
      <c r="O125" s="43" t="str">
        <f>VLOOKUP(Q125,CHOOSE({1,2},база!D:D,база!B:B),2,0)</f>
        <v>780100009</v>
      </c>
      <c r="P125" s="43" t="str">
        <f>VLOOKUP(Q125,CHOOSE({1,2},база!D:D,база!C:C),2,0)</f>
        <v>9</v>
      </c>
      <c r="Q125" t="str">
        <f t="shared" si="3"/>
        <v>ПАВЛОВА ВЕРА ИВАНОВНА</v>
      </c>
      <c r="R125">
        <f t="shared" si="5"/>
      </c>
      <c r="S125" s="36">
        <f t="shared" si="4"/>
        <v>0</v>
      </c>
    </row>
    <row r="126" spans="1:19" ht="22.5">
      <c r="A126" s="70" t="s">
        <v>0</v>
      </c>
      <c r="B126" s="70"/>
      <c r="C126" s="70"/>
      <c r="D126" s="3" t="s">
        <v>21</v>
      </c>
      <c r="E126" s="6" t="s">
        <v>0</v>
      </c>
      <c r="F126" s="6" t="s">
        <v>0</v>
      </c>
      <c r="G126" s="7" t="s">
        <v>206</v>
      </c>
      <c r="H126" s="7" t="s">
        <v>23</v>
      </c>
      <c r="I126" s="8" t="s">
        <v>23</v>
      </c>
      <c r="J126" s="7" t="s">
        <v>206</v>
      </c>
      <c r="K126" s="7" t="s">
        <v>23</v>
      </c>
      <c r="L126" s="7" t="s">
        <v>206</v>
      </c>
      <c r="M126" s="7" t="s">
        <v>206</v>
      </c>
      <c r="N126" s="7" t="s">
        <v>23</v>
      </c>
      <c r="O126" s="43" t="str">
        <f>VLOOKUP(Q126,CHOOSE({1,2},база!D:D,база!B:B),2,0)</f>
        <v>780100009</v>
      </c>
      <c r="P126" s="43" t="str">
        <f>VLOOKUP(Q126,CHOOSE({1,2},база!D:D,база!C:C),2,0)</f>
        <v>9</v>
      </c>
      <c r="Q126" t="str">
        <f t="shared" si="3"/>
        <v>ПАВЛОВА ВЕРА ИВАНОВНА</v>
      </c>
      <c r="R126" t="str">
        <f t="shared" si="5"/>
        <v>Лифт: ОтдКВ (собственность)</v>
      </c>
      <c r="S126" s="36">
        <f t="shared" si="4"/>
        <v>180.48</v>
      </c>
    </row>
    <row r="127" spans="1:19" ht="22.5">
      <c r="A127" s="70" t="s">
        <v>0</v>
      </c>
      <c r="B127" s="70"/>
      <c r="C127" s="70"/>
      <c r="D127" s="3" t="s">
        <v>24</v>
      </c>
      <c r="E127" s="6" t="s">
        <v>0</v>
      </c>
      <c r="F127" s="6" t="s">
        <v>0</v>
      </c>
      <c r="G127" s="7" t="s">
        <v>207</v>
      </c>
      <c r="H127" s="7" t="s">
        <v>23</v>
      </c>
      <c r="I127" s="8" t="s">
        <v>23</v>
      </c>
      <c r="J127" s="7" t="s">
        <v>207</v>
      </c>
      <c r="K127" s="7" t="s">
        <v>23</v>
      </c>
      <c r="L127" s="7" t="s">
        <v>207</v>
      </c>
      <c r="M127" s="7" t="s">
        <v>207</v>
      </c>
      <c r="N127" s="7" t="s">
        <v>23</v>
      </c>
      <c r="O127" s="43" t="str">
        <f>VLOOKUP(Q127,CHOOSE({1,2},база!D:D,база!B:B),2,0)</f>
        <v>780100009</v>
      </c>
      <c r="P127" s="43" t="str">
        <f>VLOOKUP(Q127,CHOOSE({1,2},база!D:D,база!C:C),2,0)</f>
        <v>9</v>
      </c>
      <c r="Q127" t="str">
        <f t="shared" si="3"/>
        <v>ПАВЛОВА ВЕРА ИВАНОВНА</v>
      </c>
      <c r="R127" t="str">
        <f t="shared" si="5"/>
        <v>Тех. освид. лифтов</v>
      </c>
      <c r="S127" s="36">
        <f t="shared" si="4"/>
        <v>22.56</v>
      </c>
    </row>
    <row r="128" spans="1:19" ht="22.5">
      <c r="A128" s="70" t="s">
        <v>0</v>
      </c>
      <c r="B128" s="70"/>
      <c r="C128" s="70"/>
      <c r="D128" s="3" t="s">
        <v>26</v>
      </c>
      <c r="E128" s="6" t="s">
        <v>0</v>
      </c>
      <c r="F128" s="6" t="s">
        <v>0</v>
      </c>
      <c r="G128" s="7" t="s">
        <v>208</v>
      </c>
      <c r="H128" s="7" t="s">
        <v>23</v>
      </c>
      <c r="I128" s="8" t="s">
        <v>23</v>
      </c>
      <c r="J128" s="7" t="s">
        <v>208</v>
      </c>
      <c r="K128" s="7" t="s">
        <v>23</v>
      </c>
      <c r="L128" s="7" t="s">
        <v>208</v>
      </c>
      <c r="M128" s="7" t="s">
        <v>208</v>
      </c>
      <c r="N128" s="7" t="s">
        <v>23</v>
      </c>
      <c r="O128" s="43" t="str">
        <f>VLOOKUP(Q128,CHOOSE({1,2},база!D:D,база!B:B),2,0)</f>
        <v>780100009</v>
      </c>
      <c r="P128" s="43" t="str">
        <f>VLOOKUP(Q128,CHOOSE({1,2},база!D:D,база!C:C),2,0)</f>
        <v>9</v>
      </c>
      <c r="Q128" t="str">
        <f t="shared" si="3"/>
        <v>ПАВЛОВА ВЕРА ИВАНОВНА</v>
      </c>
      <c r="R128" t="str">
        <f t="shared" si="5"/>
        <v>Сод. и рем. помещений (с.ж.)</v>
      </c>
      <c r="S128" s="36">
        <f t="shared" si="4"/>
        <v>977.6</v>
      </c>
    </row>
    <row r="129" spans="1:19" ht="22.5">
      <c r="A129" s="70" t="s">
        <v>0</v>
      </c>
      <c r="B129" s="70"/>
      <c r="C129" s="70"/>
      <c r="D129" s="3" t="s">
        <v>172</v>
      </c>
      <c r="E129" s="6" t="s">
        <v>0</v>
      </c>
      <c r="F129" s="6" t="s">
        <v>0</v>
      </c>
      <c r="G129" s="7" t="s">
        <v>173</v>
      </c>
      <c r="H129" s="7" t="s">
        <v>23</v>
      </c>
      <c r="I129" s="8" t="s">
        <v>23</v>
      </c>
      <c r="J129" s="7" t="s">
        <v>173</v>
      </c>
      <c r="K129" s="7" t="s">
        <v>23</v>
      </c>
      <c r="L129" s="7" t="s">
        <v>173</v>
      </c>
      <c r="M129" s="7" t="s">
        <v>173</v>
      </c>
      <c r="N129" s="7" t="s">
        <v>23</v>
      </c>
      <c r="O129" s="43" t="str">
        <f>VLOOKUP(Q129,CHOOSE({1,2},база!D:D,база!B:B),2,0)</f>
        <v>780100009</v>
      </c>
      <c r="P129" s="43" t="str">
        <f>VLOOKUP(Q129,CHOOSE({1,2},база!D:D,база!C:C),2,0)</f>
        <v>9</v>
      </c>
      <c r="Q129" t="str">
        <f t="shared" si="3"/>
        <v>ПАВЛОВА ВЕРА ИВАНОВНА</v>
      </c>
      <c r="R129" t="str">
        <f t="shared" si="5"/>
        <v>Антенна (базовый пакет, 10 каналов)</v>
      </c>
      <c r="S129" s="36">
        <f t="shared" si="4"/>
        <v>52.2</v>
      </c>
    </row>
    <row r="130" spans="1:19" ht="33.75">
      <c r="A130" s="70" t="s">
        <v>0</v>
      </c>
      <c r="B130" s="70"/>
      <c r="C130" s="70"/>
      <c r="D130" s="3" t="s">
        <v>28</v>
      </c>
      <c r="E130" s="6" t="s">
        <v>0</v>
      </c>
      <c r="F130" s="6" t="s">
        <v>0</v>
      </c>
      <c r="G130" s="7" t="s">
        <v>23</v>
      </c>
      <c r="H130" s="7" t="s">
        <v>23</v>
      </c>
      <c r="I130" s="8" t="s">
        <v>23</v>
      </c>
      <c r="J130" s="7" t="s">
        <v>23</v>
      </c>
      <c r="K130" s="7" t="s">
        <v>209</v>
      </c>
      <c r="L130" s="7" t="s">
        <v>23</v>
      </c>
      <c r="M130" s="7" t="s">
        <v>209</v>
      </c>
      <c r="N130" s="7" t="s">
        <v>23</v>
      </c>
      <c r="O130" s="43" t="str">
        <f>VLOOKUP(Q130,CHOOSE({1,2},база!D:D,база!B:B),2,0)</f>
        <v>780100009</v>
      </c>
      <c r="P130" s="43" t="str">
        <f>VLOOKUP(Q130,CHOOSE({1,2},база!D:D,база!C:C),2,0)</f>
        <v>9</v>
      </c>
      <c r="Q130" t="str">
        <f t="shared" si="3"/>
        <v>ПАВЛОВА ВЕРА ИВАНОВНА</v>
      </c>
      <c r="R130" t="str">
        <f t="shared" si="5"/>
        <v>Электроснабжение: на СОИ при отсутствии ОДПУ</v>
      </c>
      <c r="S130" s="36">
        <f t="shared" si="4"/>
        <v>0</v>
      </c>
    </row>
    <row r="131" spans="1:19" ht="33.75">
      <c r="A131" s="70" t="s">
        <v>0</v>
      </c>
      <c r="B131" s="70"/>
      <c r="C131" s="70"/>
      <c r="D131" s="3" t="s">
        <v>30</v>
      </c>
      <c r="E131" s="6" t="s">
        <v>0</v>
      </c>
      <c r="F131" s="6" t="s">
        <v>0</v>
      </c>
      <c r="G131" s="7" t="s">
        <v>210</v>
      </c>
      <c r="H131" s="7" t="s">
        <v>23</v>
      </c>
      <c r="I131" s="8" t="s">
        <v>23</v>
      </c>
      <c r="J131" s="7" t="s">
        <v>23</v>
      </c>
      <c r="K131" s="7" t="s">
        <v>23</v>
      </c>
      <c r="L131" s="7" t="s">
        <v>210</v>
      </c>
      <c r="M131" s="7" t="s">
        <v>23</v>
      </c>
      <c r="N131" s="7" t="s">
        <v>23</v>
      </c>
      <c r="O131" s="43" t="str">
        <f>VLOOKUP(Q131,CHOOSE({1,2},база!D:D,база!B:B),2,0)</f>
        <v>780100009</v>
      </c>
      <c r="P131" s="43" t="str">
        <f>VLOOKUP(Q131,CHOOSE({1,2},база!D:D,база!C:C),2,0)</f>
        <v>9</v>
      </c>
      <c r="Q131" t="str">
        <f t="shared" si="3"/>
        <v>ПАВЛОВА ВЕРА ИВАНОВНА</v>
      </c>
      <c r="R131" t="str">
        <f t="shared" si="5"/>
        <v>Электроснабжение: на СОИ при наличии ОДПУ</v>
      </c>
      <c r="S131" s="36">
        <f t="shared" si="4"/>
        <v>111.67</v>
      </c>
    </row>
    <row r="132" spans="1:19" ht="33.75">
      <c r="A132" s="70" t="s">
        <v>0</v>
      </c>
      <c r="B132" s="70"/>
      <c r="C132" s="70"/>
      <c r="D132" s="3" t="s">
        <v>32</v>
      </c>
      <c r="E132" s="6" t="s">
        <v>0</v>
      </c>
      <c r="F132" s="6" t="s">
        <v>0</v>
      </c>
      <c r="G132" s="7" t="s">
        <v>211</v>
      </c>
      <c r="H132" s="7" t="s">
        <v>23</v>
      </c>
      <c r="I132" s="8" t="s">
        <v>23</v>
      </c>
      <c r="J132" s="7" t="s">
        <v>23</v>
      </c>
      <c r="K132" s="7" t="s">
        <v>212</v>
      </c>
      <c r="L132" s="7" t="s">
        <v>211</v>
      </c>
      <c r="M132" s="7" t="s">
        <v>212</v>
      </c>
      <c r="N132" s="7" t="s">
        <v>23</v>
      </c>
      <c r="O132" s="43" t="str">
        <f>VLOOKUP(Q132,CHOOSE({1,2},база!D:D,база!B:B),2,0)</f>
        <v>780100009</v>
      </c>
      <c r="P132" s="43" t="str">
        <f>VLOOKUP(Q132,CHOOSE({1,2},база!D:D,база!C:C),2,0)</f>
        <v>9</v>
      </c>
      <c r="Q132" t="str">
        <f t="shared" si="3"/>
        <v>ПАВЛОВА ВЕРА ИВАНОВНА</v>
      </c>
      <c r="R132" t="str">
        <f t="shared" si="5"/>
        <v>ТЭ для ГВ: на СОИ при отсутствии ОДПУ</v>
      </c>
      <c r="S132" s="36">
        <f t="shared" si="4"/>
        <v>26.63</v>
      </c>
    </row>
    <row r="133" spans="1:19" ht="22.5">
      <c r="A133" s="70" t="s">
        <v>0</v>
      </c>
      <c r="B133" s="70"/>
      <c r="C133" s="70"/>
      <c r="D133" s="3" t="s">
        <v>35</v>
      </c>
      <c r="E133" s="6" t="s">
        <v>0</v>
      </c>
      <c r="F133" s="6" t="s">
        <v>0</v>
      </c>
      <c r="G133" s="7" t="s">
        <v>213</v>
      </c>
      <c r="H133" s="7" t="s">
        <v>23</v>
      </c>
      <c r="I133" s="8" t="s">
        <v>23</v>
      </c>
      <c r="J133" s="7" t="s">
        <v>213</v>
      </c>
      <c r="K133" s="7" t="s">
        <v>23</v>
      </c>
      <c r="L133" s="7" t="s">
        <v>213</v>
      </c>
      <c r="M133" s="7" t="s">
        <v>213</v>
      </c>
      <c r="N133" s="7" t="s">
        <v>23</v>
      </c>
      <c r="O133" s="43" t="str">
        <f>VLOOKUP(Q133,CHOOSE({1,2},база!D:D,база!B:B),2,0)</f>
        <v>780100009</v>
      </c>
      <c r="P133" s="43" t="str">
        <f>VLOOKUP(Q133,CHOOSE({1,2},база!D:D,база!C:C),2,0)</f>
        <v>9</v>
      </c>
      <c r="Q133" t="str">
        <f t="shared" si="3"/>
        <v>ПАВЛОВА ВЕРА ИВАНОВНА</v>
      </c>
      <c r="R133" t="str">
        <f t="shared" si="5"/>
        <v>Капит. ремонт ФКР</v>
      </c>
      <c r="S133" s="36">
        <f t="shared" si="4"/>
        <v>767.79</v>
      </c>
    </row>
    <row r="134" spans="1:19" ht="18">
      <c r="A134" s="70" t="s">
        <v>0</v>
      </c>
      <c r="B134" s="70"/>
      <c r="C134" s="70"/>
      <c r="D134" s="3" t="s">
        <v>37</v>
      </c>
      <c r="E134" s="6" t="s">
        <v>0</v>
      </c>
      <c r="F134" s="6" t="s">
        <v>0</v>
      </c>
      <c r="G134" s="7" t="s">
        <v>38</v>
      </c>
      <c r="H134" s="7" t="s">
        <v>23</v>
      </c>
      <c r="I134" s="8" t="s">
        <v>23</v>
      </c>
      <c r="J134" s="7" t="s">
        <v>38</v>
      </c>
      <c r="K134" s="7" t="s">
        <v>23</v>
      </c>
      <c r="L134" s="7" t="s">
        <v>38</v>
      </c>
      <c r="M134" s="7" t="s">
        <v>38</v>
      </c>
      <c r="N134" s="7" t="s">
        <v>23</v>
      </c>
      <c r="O134" s="43" t="str">
        <f>VLOOKUP(Q134,CHOOSE({1,2},база!D:D,база!B:B),2,0)</f>
        <v>780100009</v>
      </c>
      <c r="P134" s="43" t="str">
        <f>VLOOKUP(Q134,CHOOSE({1,2},база!D:D,база!C:C),2,0)</f>
        <v>9</v>
      </c>
      <c r="Q134" t="str">
        <f t="shared" si="3"/>
        <v>ПАВЛОВА ВЕРА ИВАНОВНА</v>
      </c>
      <c r="R134" t="str">
        <f t="shared" si="5"/>
        <v>Охрана дома</v>
      </c>
      <c r="S134" s="36">
        <f t="shared" si="4"/>
        <v>60</v>
      </c>
    </row>
    <row r="135" spans="1:19" ht="18">
      <c r="A135" s="70" t="s">
        <v>0</v>
      </c>
      <c r="B135" s="70"/>
      <c r="C135" s="70"/>
      <c r="D135" s="3" t="s">
        <v>39</v>
      </c>
      <c r="E135" s="6" t="s">
        <v>0</v>
      </c>
      <c r="F135" s="6" t="s">
        <v>0</v>
      </c>
      <c r="G135" s="7" t="s">
        <v>40</v>
      </c>
      <c r="H135" s="7" t="s">
        <v>23</v>
      </c>
      <c r="I135" s="8" t="s">
        <v>23</v>
      </c>
      <c r="J135" s="7" t="s">
        <v>40</v>
      </c>
      <c r="K135" s="7" t="s">
        <v>23</v>
      </c>
      <c r="L135" s="7" t="s">
        <v>40</v>
      </c>
      <c r="M135" s="7" t="s">
        <v>40</v>
      </c>
      <c r="N135" s="7" t="s">
        <v>23</v>
      </c>
      <c r="O135" s="43" t="str">
        <f>VLOOKUP(Q135,CHOOSE({1,2},база!D:D,база!B:B),2,0)</f>
        <v>780100009</v>
      </c>
      <c r="P135" s="43" t="str">
        <f>VLOOKUP(Q135,CHOOSE({1,2},база!D:D,база!C:C),2,0)</f>
        <v>9</v>
      </c>
      <c r="Q135" t="str">
        <f t="shared" si="3"/>
        <v>ПАВЛОВА ВЕРА ИВАНОВНА</v>
      </c>
      <c r="R135" t="str">
        <f t="shared" si="5"/>
        <v>Видеодомофон</v>
      </c>
      <c r="S135" s="36">
        <f t="shared" si="4"/>
        <v>30</v>
      </c>
    </row>
    <row r="136" spans="1:19" ht="22.5">
      <c r="A136" s="70" t="s">
        <v>0</v>
      </c>
      <c r="B136" s="70"/>
      <c r="C136" s="70"/>
      <c r="D136" s="3" t="s">
        <v>41</v>
      </c>
      <c r="E136" s="6" t="s">
        <v>0</v>
      </c>
      <c r="F136" s="6" t="s">
        <v>0</v>
      </c>
      <c r="G136" s="7" t="s">
        <v>214</v>
      </c>
      <c r="H136" s="7" t="s">
        <v>23</v>
      </c>
      <c r="I136" s="8" t="s">
        <v>23</v>
      </c>
      <c r="J136" s="7" t="s">
        <v>23</v>
      </c>
      <c r="K136" s="7" t="s">
        <v>215</v>
      </c>
      <c r="L136" s="7" t="s">
        <v>214</v>
      </c>
      <c r="M136" s="7" t="s">
        <v>215</v>
      </c>
      <c r="N136" s="7" t="s">
        <v>23</v>
      </c>
      <c r="O136" s="43" t="str">
        <f>VLOOKUP(Q136,CHOOSE({1,2},база!D:D,база!B:B),2,0)</f>
        <v>780100009</v>
      </c>
      <c r="P136" s="43" t="str">
        <f>VLOOKUP(Q136,CHOOSE({1,2},база!D:D,база!C:C),2,0)</f>
        <v>9</v>
      </c>
      <c r="Q136" t="str">
        <f t="shared" si="3"/>
        <v>ПАВЛОВА ВЕРА ИВАНОВНА</v>
      </c>
      <c r="R136" t="str">
        <f t="shared" si="5"/>
        <v>ХВС: на СОИ при отсутствии ОДПУ</v>
      </c>
      <c r="S136" s="36">
        <f t="shared" si="4"/>
        <v>5.49</v>
      </c>
    </row>
    <row r="137" spans="1:19" ht="33.75">
      <c r="A137" s="70" t="s">
        <v>0</v>
      </c>
      <c r="B137" s="70"/>
      <c r="C137" s="70"/>
      <c r="D137" s="3" t="s">
        <v>44</v>
      </c>
      <c r="E137" s="6" t="s">
        <v>0</v>
      </c>
      <c r="F137" s="6" t="s">
        <v>0</v>
      </c>
      <c r="G137" s="7" t="s">
        <v>216</v>
      </c>
      <c r="H137" s="7" t="s">
        <v>23</v>
      </c>
      <c r="I137" s="8" t="s">
        <v>23</v>
      </c>
      <c r="J137" s="7" t="s">
        <v>23</v>
      </c>
      <c r="K137" s="7" t="s">
        <v>215</v>
      </c>
      <c r="L137" s="7" t="s">
        <v>216</v>
      </c>
      <c r="M137" s="7" t="s">
        <v>215</v>
      </c>
      <c r="N137" s="7" t="s">
        <v>23</v>
      </c>
      <c r="O137" s="43" t="str">
        <f>VLOOKUP(Q137,CHOOSE({1,2},база!D:D,база!B:B),2,0)</f>
        <v>780100009</v>
      </c>
      <c r="P137" s="43" t="str">
        <f>VLOOKUP(Q137,CHOOSE({1,2},база!D:D,база!C:C),2,0)</f>
        <v>9</v>
      </c>
      <c r="Q137" t="str">
        <f t="shared" si="3"/>
        <v>ПАВЛОВА ВЕРА ИВАНОВНА</v>
      </c>
      <c r="R137" t="str">
        <f t="shared" si="5"/>
        <v>ХВ для ГВС: на СОИ при отсутствии  ОДПУ</v>
      </c>
      <c r="S137" s="36">
        <f t="shared" si="4"/>
        <v>4.94</v>
      </c>
    </row>
    <row r="138" spans="1:19" ht="33.75">
      <c r="A138" s="70" t="s">
        <v>0</v>
      </c>
      <c r="B138" s="70"/>
      <c r="C138" s="70"/>
      <c r="D138" s="3" t="s">
        <v>46</v>
      </c>
      <c r="E138" s="6" t="s">
        <v>0</v>
      </c>
      <c r="F138" s="6" t="s">
        <v>0</v>
      </c>
      <c r="G138" s="7" t="s">
        <v>217</v>
      </c>
      <c r="H138" s="7" t="s">
        <v>23</v>
      </c>
      <c r="I138" s="8" t="s">
        <v>23</v>
      </c>
      <c r="J138" s="7" t="s">
        <v>23</v>
      </c>
      <c r="K138" s="7" t="s">
        <v>218</v>
      </c>
      <c r="L138" s="7" t="s">
        <v>217</v>
      </c>
      <c r="M138" s="7" t="s">
        <v>218</v>
      </c>
      <c r="N138" s="7" t="s">
        <v>23</v>
      </c>
      <c r="O138" s="43" t="str">
        <f>VLOOKUP(Q138,CHOOSE({1,2},база!D:D,база!B:B),2,0)</f>
        <v>780100009</v>
      </c>
      <c r="P138" s="43" t="str">
        <f>VLOOKUP(Q138,CHOOSE({1,2},база!D:D,база!C:C),2,0)</f>
        <v>9</v>
      </c>
      <c r="Q138" t="str">
        <f t="shared" si="3"/>
        <v>ПАВЛОВА ВЕРА ИВАНОВНА</v>
      </c>
      <c r="R138" t="str">
        <f t="shared" si="5"/>
        <v>Стоки ХВ: на СОИ при отсутствии ОДПУ по ХВС</v>
      </c>
      <c r="S138" s="36">
        <f t="shared" si="4"/>
        <v>5.22</v>
      </c>
    </row>
    <row r="139" spans="1:19" ht="33.75">
      <c r="A139" s="70" t="s">
        <v>0</v>
      </c>
      <c r="B139" s="70"/>
      <c r="C139" s="70"/>
      <c r="D139" s="3" t="s">
        <v>49</v>
      </c>
      <c r="E139" s="6" t="s">
        <v>0</v>
      </c>
      <c r="F139" s="6" t="s">
        <v>0</v>
      </c>
      <c r="G139" s="7" t="s">
        <v>219</v>
      </c>
      <c r="H139" s="7" t="s">
        <v>23</v>
      </c>
      <c r="I139" s="8" t="s">
        <v>23</v>
      </c>
      <c r="J139" s="7" t="s">
        <v>23</v>
      </c>
      <c r="K139" s="7" t="s">
        <v>218</v>
      </c>
      <c r="L139" s="7" t="s">
        <v>219</v>
      </c>
      <c r="M139" s="7" t="s">
        <v>218</v>
      </c>
      <c r="N139" s="7" t="s">
        <v>23</v>
      </c>
      <c r="O139" s="43" t="str">
        <f>VLOOKUP(Q139,CHOOSE({1,2},база!D:D,база!B:B),2,0)</f>
        <v>780100009</v>
      </c>
      <c r="P139" s="43" t="str">
        <f>VLOOKUP(Q139,CHOOSE({1,2},база!D:D,база!C:C),2,0)</f>
        <v>9</v>
      </c>
      <c r="Q139" t="str">
        <f aca="true" t="shared" si="6" ref="Q139:Q156">IF(C139&lt;&gt;0,C139,Q138)</f>
        <v>ПАВЛОВА ВЕРА ИВАНОВНА</v>
      </c>
      <c r="R139" t="str">
        <f t="shared" si="5"/>
        <v>Стоки ГВ: на СОИ при отсутствии ОДПУ по ГВС</v>
      </c>
      <c r="S139" s="36">
        <f aca="true" t="shared" si="7" ref="S139:S156">_xlfn.NUMBERVALUE(SUBSTITUTE(G139,".",","))</f>
        <v>4.7</v>
      </c>
    </row>
    <row r="140" spans="1:19" ht="33.75">
      <c r="A140" s="70" t="s">
        <v>0</v>
      </c>
      <c r="B140" s="70"/>
      <c r="C140" s="70"/>
      <c r="D140" s="3" t="s">
        <v>51</v>
      </c>
      <c r="E140" s="6" t="s">
        <v>0</v>
      </c>
      <c r="F140" s="6" t="s">
        <v>0</v>
      </c>
      <c r="G140" s="7" t="s">
        <v>220</v>
      </c>
      <c r="H140" s="7" t="s">
        <v>23</v>
      </c>
      <c r="I140" s="8" t="s">
        <v>23</v>
      </c>
      <c r="J140" s="7" t="s">
        <v>220</v>
      </c>
      <c r="K140" s="7" t="s">
        <v>23</v>
      </c>
      <c r="L140" s="7" t="s">
        <v>220</v>
      </c>
      <c r="M140" s="7" t="s">
        <v>220</v>
      </c>
      <c r="N140" s="7" t="s">
        <v>23</v>
      </c>
      <c r="O140" s="43" t="str">
        <f>VLOOKUP(Q140,CHOOSE({1,2},база!D:D,база!B:B),2,0)</f>
        <v>780100009</v>
      </c>
      <c r="P140" s="43" t="str">
        <f>VLOOKUP(Q140,CHOOSE({1,2},база!D:D,база!C:C),2,0)</f>
        <v>9</v>
      </c>
      <c r="Q140" t="str">
        <f t="shared" si="6"/>
        <v>ПАВЛОВА ВЕРА ИВАНОВНА</v>
      </c>
      <c r="R140" t="str">
        <f aca="true" t="shared" si="8" ref="R140:R156">D140</f>
        <v>Обращение с ТКО (объем по площади)</v>
      </c>
      <c r="S140" s="36">
        <f t="shared" si="7"/>
        <v>172.36</v>
      </c>
    </row>
    <row r="141" spans="1:19" ht="18">
      <c r="A141" s="71" t="s">
        <v>0</v>
      </c>
      <c r="B141" s="71"/>
      <c r="C141" s="71"/>
      <c r="D141" s="71"/>
      <c r="E141" s="9" t="s">
        <v>55</v>
      </c>
      <c r="F141" s="9" t="s">
        <v>221</v>
      </c>
      <c r="G141" s="10">
        <v>2421.64</v>
      </c>
      <c r="H141" s="10">
        <v>0</v>
      </c>
      <c r="I141" s="10">
        <v>0</v>
      </c>
      <c r="J141" s="10">
        <v>2262.9900000000002</v>
      </c>
      <c r="K141" s="10">
        <v>441.8599999999999</v>
      </c>
      <c r="L141" s="10">
        <v>2421.64</v>
      </c>
      <c r="M141" s="10">
        <v>2704.850000000001</v>
      </c>
      <c r="N141" s="10">
        <v>0</v>
      </c>
      <c r="O141" s="43" t="str">
        <f>VLOOKUP(Q141,CHOOSE({1,2},база!D:D,база!B:B),2,0)</f>
        <v>780100009</v>
      </c>
      <c r="P141" s="43" t="str">
        <f>VLOOKUP(Q141,CHOOSE({1,2},база!D:D,база!C:C),2,0)</f>
        <v>9</v>
      </c>
      <c r="Q141" t="str">
        <f t="shared" si="6"/>
        <v>ПАВЛОВА ВЕРА ИВАНОВНА</v>
      </c>
      <c r="R141">
        <f>D141</f>
        <v>0</v>
      </c>
      <c r="S141" s="36">
        <f t="shared" si="7"/>
        <v>2421.64</v>
      </c>
    </row>
    <row r="142" spans="1:19" ht="33.75">
      <c r="A142" s="3" t="s">
        <v>222</v>
      </c>
      <c r="B142" s="4" t="s">
        <v>223</v>
      </c>
      <c r="C142" s="11" t="s">
        <v>247</v>
      </c>
      <c r="D142" s="5" t="s">
        <v>0</v>
      </c>
      <c r="E142" s="5" t="s">
        <v>0</v>
      </c>
      <c r="F142" s="5" t="s">
        <v>0</v>
      </c>
      <c r="G142" s="5" t="s">
        <v>0</v>
      </c>
      <c r="H142" s="5" t="s">
        <v>0</v>
      </c>
      <c r="I142" s="5" t="s">
        <v>0</v>
      </c>
      <c r="J142" s="5" t="s">
        <v>0</v>
      </c>
      <c r="K142" s="5" t="s">
        <v>0</v>
      </c>
      <c r="L142" s="5" t="s">
        <v>0</v>
      </c>
      <c r="M142" s="5" t="s">
        <v>0</v>
      </c>
      <c r="N142" s="5" t="s">
        <v>0</v>
      </c>
      <c r="O142" s="43" t="str">
        <f>VLOOKUP(Q142,CHOOSE({1,2},база!D:D,база!B:B),2,0)</f>
        <v>780100010</v>
      </c>
      <c r="P142" s="43" t="str">
        <f>VLOOKUP(Q142,CHOOSE({1,2},база!D:D,база!C:C),2,0)</f>
        <v>10</v>
      </c>
      <c r="Q142" t="str">
        <f t="shared" si="6"/>
        <v>СЕРГЕЕВА АНЖЕЛИКА ВИКТОРОВНА</v>
      </c>
      <c r="R142">
        <f t="shared" si="8"/>
      </c>
      <c r="S142" s="36">
        <f t="shared" si="7"/>
        <v>0</v>
      </c>
    </row>
    <row r="143" spans="1:19" ht="22.5">
      <c r="A143" s="70" t="s">
        <v>0</v>
      </c>
      <c r="B143" s="70"/>
      <c r="C143" s="70"/>
      <c r="D143" s="3" t="s">
        <v>21</v>
      </c>
      <c r="E143" s="6" t="s">
        <v>0</v>
      </c>
      <c r="F143" s="6" t="s">
        <v>0</v>
      </c>
      <c r="G143" s="7" t="s">
        <v>224</v>
      </c>
      <c r="H143" s="7" t="s">
        <v>23</v>
      </c>
      <c r="I143" s="8" t="s">
        <v>23</v>
      </c>
      <c r="J143" s="7" t="s">
        <v>224</v>
      </c>
      <c r="K143" s="7" t="s">
        <v>23</v>
      </c>
      <c r="L143" s="7" t="s">
        <v>224</v>
      </c>
      <c r="M143" s="7" t="s">
        <v>224</v>
      </c>
      <c r="N143" s="7" t="s">
        <v>23</v>
      </c>
      <c r="O143" s="43" t="str">
        <f>VLOOKUP(Q143,CHOOSE({1,2},база!D:D,база!B:B),2,0)</f>
        <v>780100010</v>
      </c>
      <c r="P143" s="43" t="str">
        <f>VLOOKUP(Q143,CHOOSE({1,2},база!D:D,база!C:C),2,0)</f>
        <v>10</v>
      </c>
      <c r="Q143" t="str">
        <f t="shared" si="6"/>
        <v>СЕРГЕЕВА АНЖЕЛИКА ВИКТОРОВНА</v>
      </c>
      <c r="R143" t="str">
        <f t="shared" si="8"/>
        <v>Лифт: ОтдКВ (собственность)</v>
      </c>
      <c r="S143" s="36">
        <f t="shared" si="7"/>
        <v>230.64</v>
      </c>
    </row>
    <row r="144" spans="1:19" ht="22.5">
      <c r="A144" s="70" t="s">
        <v>0</v>
      </c>
      <c r="B144" s="70"/>
      <c r="C144" s="70"/>
      <c r="D144" s="3" t="s">
        <v>24</v>
      </c>
      <c r="E144" s="6" t="s">
        <v>0</v>
      </c>
      <c r="F144" s="6" t="s">
        <v>0</v>
      </c>
      <c r="G144" s="7" t="s">
        <v>225</v>
      </c>
      <c r="H144" s="7" t="s">
        <v>23</v>
      </c>
      <c r="I144" s="8" t="s">
        <v>23</v>
      </c>
      <c r="J144" s="7" t="s">
        <v>225</v>
      </c>
      <c r="K144" s="7" t="s">
        <v>23</v>
      </c>
      <c r="L144" s="7" t="s">
        <v>225</v>
      </c>
      <c r="M144" s="7" t="s">
        <v>225</v>
      </c>
      <c r="N144" s="7" t="s">
        <v>23</v>
      </c>
      <c r="O144" s="43" t="str">
        <f>VLOOKUP(Q144,CHOOSE({1,2},база!D:D,база!B:B),2,0)</f>
        <v>780100010</v>
      </c>
      <c r="P144" s="43" t="str">
        <f>VLOOKUP(Q144,CHOOSE({1,2},база!D:D,база!C:C),2,0)</f>
        <v>10</v>
      </c>
      <c r="Q144" t="str">
        <f t="shared" si="6"/>
        <v>СЕРГЕЕВА АНЖЕЛИКА ВИКТОРОВНА</v>
      </c>
      <c r="R144" t="str">
        <f t="shared" si="8"/>
        <v>Тех. освид. лифтов</v>
      </c>
      <c r="S144" s="36">
        <f t="shared" si="7"/>
        <v>28.83</v>
      </c>
    </row>
    <row r="145" spans="1:19" ht="22.5">
      <c r="A145" s="70" t="s">
        <v>0</v>
      </c>
      <c r="B145" s="70"/>
      <c r="C145" s="70"/>
      <c r="D145" s="3" t="s">
        <v>26</v>
      </c>
      <c r="E145" s="6" t="s">
        <v>0</v>
      </c>
      <c r="F145" s="6" t="s">
        <v>0</v>
      </c>
      <c r="G145" s="7" t="s">
        <v>226</v>
      </c>
      <c r="H145" s="7" t="s">
        <v>23</v>
      </c>
      <c r="I145" s="8" t="s">
        <v>23</v>
      </c>
      <c r="J145" s="7" t="s">
        <v>226</v>
      </c>
      <c r="K145" s="7" t="s">
        <v>23</v>
      </c>
      <c r="L145" s="7" t="s">
        <v>226</v>
      </c>
      <c r="M145" s="7" t="s">
        <v>226</v>
      </c>
      <c r="N145" s="7" t="s">
        <v>23</v>
      </c>
      <c r="O145" s="43" t="str">
        <f>VLOOKUP(Q145,CHOOSE({1,2},база!D:D,база!B:B),2,0)</f>
        <v>780100010</v>
      </c>
      <c r="P145" s="43" t="str">
        <f>VLOOKUP(Q145,CHOOSE({1,2},база!D:D,база!C:C),2,0)</f>
        <v>10</v>
      </c>
      <c r="Q145" t="str">
        <f t="shared" si="6"/>
        <v>СЕРГЕЕВА АНЖЕЛИКА ВИКТОРОВНА</v>
      </c>
      <c r="R145" t="str">
        <f t="shared" si="8"/>
        <v>Сод. и рем. помещений (с.ж.)</v>
      </c>
      <c r="S145" s="36">
        <f t="shared" si="7"/>
        <v>1249.3</v>
      </c>
    </row>
    <row r="146" spans="1:19" ht="33.75">
      <c r="A146" s="70" t="s">
        <v>0</v>
      </c>
      <c r="B146" s="70"/>
      <c r="C146" s="70"/>
      <c r="D146" s="3" t="s">
        <v>28</v>
      </c>
      <c r="E146" s="6" t="s">
        <v>0</v>
      </c>
      <c r="F146" s="6" t="s">
        <v>0</v>
      </c>
      <c r="G146" s="7" t="s">
        <v>23</v>
      </c>
      <c r="H146" s="7" t="s">
        <v>23</v>
      </c>
      <c r="I146" s="8" t="s">
        <v>23</v>
      </c>
      <c r="J146" s="7" t="s">
        <v>23</v>
      </c>
      <c r="K146" s="7" t="s">
        <v>227</v>
      </c>
      <c r="L146" s="7" t="s">
        <v>23</v>
      </c>
      <c r="M146" s="7" t="s">
        <v>227</v>
      </c>
      <c r="N146" s="7" t="s">
        <v>23</v>
      </c>
      <c r="O146" s="43" t="str">
        <f>VLOOKUP(Q146,CHOOSE({1,2},база!D:D,база!B:B),2,0)</f>
        <v>780100010</v>
      </c>
      <c r="P146" s="43" t="str">
        <f>VLOOKUP(Q146,CHOOSE({1,2},база!D:D,база!C:C),2,0)</f>
        <v>10</v>
      </c>
      <c r="Q146" t="str">
        <f t="shared" si="6"/>
        <v>СЕРГЕЕВА АНЖЕЛИКА ВИКТОРОВНА</v>
      </c>
      <c r="R146" t="str">
        <f t="shared" si="8"/>
        <v>Электроснабжение: на СОИ при отсутствии ОДПУ</v>
      </c>
      <c r="S146" s="36">
        <f t="shared" si="7"/>
        <v>0</v>
      </c>
    </row>
    <row r="147" spans="1:19" ht="33.75">
      <c r="A147" s="70" t="s">
        <v>0</v>
      </c>
      <c r="B147" s="70"/>
      <c r="C147" s="70"/>
      <c r="D147" s="3" t="s">
        <v>30</v>
      </c>
      <c r="E147" s="6" t="s">
        <v>0</v>
      </c>
      <c r="F147" s="6" t="s">
        <v>0</v>
      </c>
      <c r="G147" s="7" t="s">
        <v>228</v>
      </c>
      <c r="H147" s="7" t="s">
        <v>23</v>
      </c>
      <c r="I147" s="8" t="s">
        <v>23</v>
      </c>
      <c r="J147" s="7" t="s">
        <v>23</v>
      </c>
      <c r="K147" s="7" t="s">
        <v>23</v>
      </c>
      <c r="L147" s="7" t="s">
        <v>228</v>
      </c>
      <c r="M147" s="7" t="s">
        <v>23</v>
      </c>
      <c r="N147" s="7" t="s">
        <v>23</v>
      </c>
      <c r="O147" s="43" t="str">
        <f>VLOOKUP(Q147,CHOOSE({1,2},база!D:D,база!B:B),2,0)</f>
        <v>780100010</v>
      </c>
      <c r="P147" s="43" t="str">
        <f>VLOOKUP(Q147,CHOOSE({1,2},база!D:D,база!C:C),2,0)</f>
        <v>10</v>
      </c>
      <c r="Q147" t="str">
        <f t="shared" si="6"/>
        <v>СЕРГЕЕВА АНЖЕЛИКА ВИКТОРОВНА</v>
      </c>
      <c r="R147" t="str">
        <f t="shared" si="8"/>
        <v>Электроснабжение: на СОИ при наличии ОДПУ</v>
      </c>
      <c r="S147" s="36">
        <f t="shared" si="7"/>
        <v>142.7</v>
      </c>
    </row>
    <row r="148" spans="1:19" ht="33.75">
      <c r="A148" s="70" t="s">
        <v>0</v>
      </c>
      <c r="B148" s="70"/>
      <c r="C148" s="70"/>
      <c r="D148" s="3" t="s">
        <v>32</v>
      </c>
      <c r="E148" s="6" t="s">
        <v>0</v>
      </c>
      <c r="F148" s="6" t="s">
        <v>0</v>
      </c>
      <c r="G148" s="7" t="s">
        <v>229</v>
      </c>
      <c r="H148" s="7" t="s">
        <v>23</v>
      </c>
      <c r="I148" s="8" t="s">
        <v>23</v>
      </c>
      <c r="J148" s="7" t="s">
        <v>23</v>
      </c>
      <c r="K148" s="7" t="s">
        <v>230</v>
      </c>
      <c r="L148" s="7" t="s">
        <v>229</v>
      </c>
      <c r="M148" s="7" t="s">
        <v>230</v>
      </c>
      <c r="N148" s="7" t="s">
        <v>23</v>
      </c>
      <c r="O148" s="43" t="str">
        <f>VLOOKUP(Q148,CHOOSE({1,2},база!D:D,база!B:B),2,0)</f>
        <v>780100010</v>
      </c>
      <c r="P148" s="43" t="str">
        <f>VLOOKUP(Q148,CHOOSE({1,2},база!D:D,база!C:C),2,0)</f>
        <v>10</v>
      </c>
      <c r="Q148" t="str">
        <f t="shared" si="6"/>
        <v>СЕРГЕЕВА АНЖЕЛИКА ВИКТОРОВНА</v>
      </c>
      <c r="R148" t="str">
        <f t="shared" si="8"/>
        <v>ТЭ для ГВ: на СОИ при отсутствии ОДПУ</v>
      </c>
      <c r="S148" s="36">
        <f t="shared" si="7"/>
        <v>34.03</v>
      </c>
    </row>
    <row r="149" spans="1:19" ht="22.5">
      <c r="A149" s="70" t="s">
        <v>0</v>
      </c>
      <c r="B149" s="70"/>
      <c r="C149" s="70"/>
      <c r="D149" s="3" t="s">
        <v>35</v>
      </c>
      <c r="E149" s="6" t="s">
        <v>0</v>
      </c>
      <c r="F149" s="6" t="s">
        <v>0</v>
      </c>
      <c r="G149" s="7" t="s">
        <v>231</v>
      </c>
      <c r="H149" s="7" t="s">
        <v>23</v>
      </c>
      <c r="I149" s="8" t="s">
        <v>23</v>
      </c>
      <c r="J149" s="7" t="s">
        <v>231</v>
      </c>
      <c r="K149" s="7" t="s">
        <v>23</v>
      </c>
      <c r="L149" s="7" t="s">
        <v>231</v>
      </c>
      <c r="M149" s="7" t="s">
        <v>231</v>
      </c>
      <c r="N149" s="7" t="s">
        <v>23</v>
      </c>
      <c r="O149" s="43" t="str">
        <f>VLOOKUP(Q149,CHOOSE({1,2},база!D:D,база!B:B),2,0)</f>
        <v>780100010</v>
      </c>
      <c r="P149" s="43" t="str">
        <f>VLOOKUP(Q149,CHOOSE({1,2},база!D:D,база!C:C),2,0)</f>
        <v>10</v>
      </c>
      <c r="Q149" t="str">
        <f t="shared" si="6"/>
        <v>СЕРГЕЕВА АНЖЕЛИКА ВИКТОРОВНА</v>
      </c>
      <c r="R149" t="str">
        <f t="shared" si="8"/>
        <v>Капит. ремонт ФКР</v>
      </c>
      <c r="S149" s="36">
        <f t="shared" si="7"/>
        <v>981.18</v>
      </c>
    </row>
    <row r="150" spans="1:19" ht="18">
      <c r="A150" s="70" t="s">
        <v>0</v>
      </c>
      <c r="B150" s="70"/>
      <c r="C150" s="70"/>
      <c r="D150" s="3" t="s">
        <v>37</v>
      </c>
      <c r="E150" s="6" t="s">
        <v>0</v>
      </c>
      <c r="F150" s="6" t="s">
        <v>0</v>
      </c>
      <c r="G150" s="7" t="s">
        <v>38</v>
      </c>
      <c r="H150" s="7" t="s">
        <v>23</v>
      </c>
      <c r="I150" s="8" t="s">
        <v>23</v>
      </c>
      <c r="J150" s="7" t="s">
        <v>38</v>
      </c>
      <c r="K150" s="7" t="s">
        <v>23</v>
      </c>
      <c r="L150" s="7" t="s">
        <v>38</v>
      </c>
      <c r="M150" s="7" t="s">
        <v>38</v>
      </c>
      <c r="N150" s="7" t="s">
        <v>23</v>
      </c>
      <c r="O150" s="43" t="str">
        <f>VLOOKUP(Q150,CHOOSE({1,2},база!D:D,база!B:B),2,0)</f>
        <v>780100010</v>
      </c>
      <c r="P150" s="43" t="str">
        <f>VLOOKUP(Q150,CHOOSE({1,2},база!D:D,база!C:C),2,0)</f>
        <v>10</v>
      </c>
      <c r="Q150" t="str">
        <f t="shared" si="6"/>
        <v>СЕРГЕЕВА АНЖЕЛИКА ВИКТОРОВНА</v>
      </c>
      <c r="R150" t="str">
        <f t="shared" si="8"/>
        <v>Охрана дома</v>
      </c>
      <c r="S150" s="36">
        <f t="shared" si="7"/>
        <v>60</v>
      </c>
    </row>
    <row r="151" spans="1:19" ht="18">
      <c r="A151" s="70" t="s">
        <v>0</v>
      </c>
      <c r="B151" s="70"/>
      <c r="C151" s="70"/>
      <c r="D151" s="3" t="s">
        <v>39</v>
      </c>
      <c r="E151" s="6" t="s">
        <v>0</v>
      </c>
      <c r="F151" s="6" t="s">
        <v>0</v>
      </c>
      <c r="G151" s="7" t="s">
        <v>40</v>
      </c>
      <c r="H151" s="7" t="s">
        <v>23</v>
      </c>
      <c r="I151" s="8" t="s">
        <v>23</v>
      </c>
      <c r="J151" s="7" t="s">
        <v>40</v>
      </c>
      <c r="K151" s="7" t="s">
        <v>23</v>
      </c>
      <c r="L151" s="7" t="s">
        <v>40</v>
      </c>
      <c r="M151" s="7" t="s">
        <v>40</v>
      </c>
      <c r="N151" s="7" t="s">
        <v>23</v>
      </c>
      <c r="O151" s="43" t="str">
        <f>VLOOKUP(Q151,CHOOSE({1,2},база!D:D,база!B:B),2,0)</f>
        <v>780100010</v>
      </c>
      <c r="P151" s="43" t="str">
        <f>VLOOKUP(Q151,CHOOSE({1,2},база!D:D,база!C:C),2,0)</f>
        <v>10</v>
      </c>
      <c r="Q151" t="str">
        <f t="shared" si="6"/>
        <v>СЕРГЕЕВА АНЖЕЛИКА ВИКТОРОВНА</v>
      </c>
      <c r="R151" t="str">
        <f t="shared" si="8"/>
        <v>Видеодомофон</v>
      </c>
      <c r="S151" s="36">
        <f t="shared" si="7"/>
        <v>30</v>
      </c>
    </row>
    <row r="152" spans="1:19" ht="22.5">
      <c r="A152" s="70" t="s">
        <v>0</v>
      </c>
      <c r="B152" s="70"/>
      <c r="C152" s="70"/>
      <c r="D152" s="3" t="s">
        <v>41</v>
      </c>
      <c r="E152" s="6" t="s">
        <v>0</v>
      </c>
      <c r="F152" s="6" t="s">
        <v>0</v>
      </c>
      <c r="G152" s="7" t="s">
        <v>159</v>
      </c>
      <c r="H152" s="7" t="s">
        <v>23</v>
      </c>
      <c r="I152" s="8" t="s">
        <v>23</v>
      </c>
      <c r="J152" s="7" t="s">
        <v>23</v>
      </c>
      <c r="K152" s="7" t="s">
        <v>232</v>
      </c>
      <c r="L152" s="7" t="s">
        <v>159</v>
      </c>
      <c r="M152" s="7" t="s">
        <v>232</v>
      </c>
      <c r="N152" s="7" t="s">
        <v>23</v>
      </c>
      <c r="O152" s="43" t="str">
        <f>VLOOKUP(Q152,CHOOSE({1,2},база!D:D,база!B:B),2,0)</f>
        <v>780100010</v>
      </c>
      <c r="P152" s="43" t="str">
        <f>VLOOKUP(Q152,CHOOSE({1,2},база!D:D,база!C:C),2,0)</f>
        <v>10</v>
      </c>
      <c r="Q152" t="str">
        <f t="shared" si="6"/>
        <v>СЕРГЕЕВА АНЖЕЛИКА ВИКТОРОВНА</v>
      </c>
      <c r="R152" t="str">
        <f t="shared" si="8"/>
        <v>ХВС: на СОИ при отсутствии ОДПУ</v>
      </c>
      <c r="S152" s="36">
        <f t="shared" si="7"/>
        <v>7.02</v>
      </c>
    </row>
    <row r="153" spans="1:19" ht="33.75">
      <c r="A153" s="70" t="s">
        <v>0</v>
      </c>
      <c r="B153" s="70"/>
      <c r="C153" s="70"/>
      <c r="D153" s="3" t="s">
        <v>44</v>
      </c>
      <c r="E153" s="6" t="s">
        <v>0</v>
      </c>
      <c r="F153" s="6" t="s">
        <v>0</v>
      </c>
      <c r="G153" s="7" t="s">
        <v>161</v>
      </c>
      <c r="H153" s="7" t="s">
        <v>23</v>
      </c>
      <c r="I153" s="8" t="s">
        <v>23</v>
      </c>
      <c r="J153" s="7" t="s">
        <v>23</v>
      </c>
      <c r="K153" s="7" t="s">
        <v>232</v>
      </c>
      <c r="L153" s="7" t="s">
        <v>161</v>
      </c>
      <c r="M153" s="7" t="s">
        <v>232</v>
      </c>
      <c r="N153" s="7" t="s">
        <v>23</v>
      </c>
      <c r="O153" s="43" t="str">
        <f>VLOOKUP(Q153,CHOOSE({1,2},база!D:D,база!B:B),2,0)</f>
        <v>780100010</v>
      </c>
      <c r="P153" s="43" t="str">
        <f>VLOOKUP(Q153,CHOOSE({1,2},база!D:D,база!C:C),2,0)</f>
        <v>10</v>
      </c>
      <c r="Q153" t="str">
        <f t="shared" si="6"/>
        <v>СЕРГЕЕВА АНЖЕЛИКА ВИКТОРОВНА</v>
      </c>
      <c r="R153" t="str">
        <f t="shared" si="8"/>
        <v>ХВ для ГВС: на СОИ при отсутствии  ОДПУ</v>
      </c>
      <c r="S153" s="36">
        <f t="shared" si="7"/>
        <v>6.32</v>
      </c>
    </row>
    <row r="154" spans="1:19" ht="33.75">
      <c r="A154" s="70" t="s">
        <v>0</v>
      </c>
      <c r="B154" s="70"/>
      <c r="C154" s="70"/>
      <c r="D154" s="3" t="s">
        <v>46</v>
      </c>
      <c r="E154" s="6" t="s">
        <v>0</v>
      </c>
      <c r="F154" s="6" t="s">
        <v>0</v>
      </c>
      <c r="G154" s="7" t="s">
        <v>162</v>
      </c>
      <c r="H154" s="7" t="s">
        <v>23</v>
      </c>
      <c r="I154" s="8" t="s">
        <v>23</v>
      </c>
      <c r="J154" s="7" t="s">
        <v>23</v>
      </c>
      <c r="K154" s="7" t="s">
        <v>233</v>
      </c>
      <c r="L154" s="7" t="s">
        <v>162</v>
      </c>
      <c r="M154" s="7" t="s">
        <v>233</v>
      </c>
      <c r="N154" s="7" t="s">
        <v>23</v>
      </c>
      <c r="O154" s="43" t="str">
        <f>VLOOKUP(Q154,CHOOSE({1,2},база!D:D,база!B:B),2,0)</f>
        <v>780100010</v>
      </c>
      <c r="P154" s="43" t="str">
        <f>VLOOKUP(Q154,CHOOSE({1,2},база!D:D,база!C:C),2,0)</f>
        <v>10</v>
      </c>
      <c r="Q154" t="str">
        <f t="shared" si="6"/>
        <v>СЕРГЕЕВА АНЖЕЛИКА ВИКТОРОВНА</v>
      </c>
      <c r="R154" t="str">
        <f t="shared" si="8"/>
        <v>Стоки ХВ: на СОИ при отсутствии ОДПУ по ХВС</v>
      </c>
      <c r="S154" s="36">
        <f t="shared" si="7"/>
        <v>6.68</v>
      </c>
    </row>
    <row r="155" spans="1:19" ht="33.75">
      <c r="A155" s="70" t="s">
        <v>0</v>
      </c>
      <c r="B155" s="70"/>
      <c r="C155" s="70"/>
      <c r="D155" s="3" t="s">
        <v>49</v>
      </c>
      <c r="E155" s="6" t="s">
        <v>0</v>
      </c>
      <c r="F155" s="6" t="s">
        <v>0</v>
      </c>
      <c r="G155" s="7" t="s">
        <v>164</v>
      </c>
      <c r="H155" s="7" t="s">
        <v>23</v>
      </c>
      <c r="I155" s="8" t="s">
        <v>23</v>
      </c>
      <c r="J155" s="7" t="s">
        <v>23</v>
      </c>
      <c r="K155" s="7" t="s">
        <v>233</v>
      </c>
      <c r="L155" s="7" t="s">
        <v>164</v>
      </c>
      <c r="M155" s="7" t="s">
        <v>233</v>
      </c>
      <c r="N155" s="7" t="s">
        <v>23</v>
      </c>
      <c r="O155" s="43" t="str">
        <f>VLOOKUP(Q155,CHOOSE({1,2},база!D:D,база!B:B),2,0)</f>
        <v>780100010</v>
      </c>
      <c r="P155" s="43" t="str">
        <f>VLOOKUP(Q155,CHOOSE({1,2},база!D:D,база!C:C),2,0)</f>
        <v>10</v>
      </c>
      <c r="Q155" t="str">
        <f t="shared" si="6"/>
        <v>СЕРГЕЕВА АНЖЕЛИКА ВИКТОРОВНА</v>
      </c>
      <c r="R155" t="str">
        <f t="shared" si="8"/>
        <v>Стоки ГВ: на СОИ при отсутствии ОДПУ по ГВС</v>
      </c>
      <c r="S155" s="36">
        <f t="shared" si="7"/>
        <v>6.02</v>
      </c>
    </row>
    <row r="156" spans="1:19" ht="33.75">
      <c r="A156" s="70" t="s">
        <v>0</v>
      </c>
      <c r="B156" s="70"/>
      <c r="C156" s="70"/>
      <c r="D156" s="3" t="s">
        <v>51</v>
      </c>
      <c r="E156" s="6" t="s">
        <v>0</v>
      </c>
      <c r="F156" s="6" t="s">
        <v>0</v>
      </c>
      <c r="G156" s="7" t="s">
        <v>234</v>
      </c>
      <c r="H156" s="7" t="s">
        <v>23</v>
      </c>
      <c r="I156" s="8" t="s">
        <v>23</v>
      </c>
      <c r="J156" s="7" t="s">
        <v>234</v>
      </c>
      <c r="K156" s="7" t="s">
        <v>23</v>
      </c>
      <c r="L156" s="7" t="s">
        <v>234</v>
      </c>
      <c r="M156" s="7" t="s">
        <v>234</v>
      </c>
      <c r="N156" s="7" t="s">
        <v>23</v>
      </c>
      <c r="O156" s="43" t="str">
        <f>VLOOKUP(Q156,CHOOSE({1,2},база!D:D,база!B:B),2,0)</f>
        <v>780100010</v>
      </c>
      <c r="P156" s="43" t="str">
        <f>VLOOKUP(Q156,CHOOSE({1,2},база!D:D,база!C:C),2,0)</f>
        <v>10</v>
      </c>
      <c r="Q156" t="str">
        <f t="shared" si="6"/>
        <v>СЕРГЕЕВА АНЖЕЛИКА ВИКТОРОВНА</v>
      </c>
      <c r="R156" t="str">
        <f t="shared" si="8"/>
        <v>Обращение с ТКО (объем по площади)</v>
      </c>
      <c r="S156" s="36">
        <f t="shared" si="7"/>
        <v>220.27</v>
      </c>
    </row>
    <row r="157" spans="1:16" ht="1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24"/>
      <c r="P157" s="24"/>
    </row>
    <row r="158" spans="1:16" ht="1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24"/>
      <c r="P158" s="24"/>
    </row>
    <row r="159" spans="1:16" ht="1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25"/>
      <c r="P159" s="25"/>
    </row>
    <row r="160" spans="1:16" ht="1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25"/>
      <c r="P160" s="25"/>
    </row>
    <row r="161" spans="1:16" ht="12.7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26"/>
      <c r="P161" s="26"/>
    </row>
  </sheetData>
  <sheetProtection/>
  <mergeCells count="151">
    <mergeCell ref="A158:N158"/>
    <mergeCell ref="A159:N159"/>
    <mergeCell ref="A160:N160"/>
    <mergeCell ref="A161:N161"/>
    <mergeCell ref="A157:N157"/>
    <mergeCell ref="A155:C155"/>
    <mergeCell ref="A156:C156"/>
    <mergeCell ref="A149:C149"/>
    <mergeCell ref="A150:C150"/>
    <mergeCell ref="A151:C151"/>
    <mergeCell ref="A152:C152"/>
    <mergeCell ref="A153:C153"/>
    <mergeCell ref="A154:C154"/>
    <mergeCell ref="A143:C143"/>
    <mergeCell ref="A144:C144"/>
    <mergeCell ref="A145:C145"/>
    <mergeCell ref="A146:C146"/>
    <mergeCell ref="A147:C147"/>
    <mergeCell ref="A148:C148"/>
    <mergeCell ref="A136:C136"/>
    <mergeCell ref="A137:C137"/>
    <mergeCell ref="A138:C138"/>
    <mergeCell ref="A139:C139"/>
    <mergeCell ref="A140:C140"/>
    <mergeCell ref="A141:D141"/>
    <mergeCell ref="A130:C130"/>
    <mergeCell ref="A131:C131"/>
    <mergeCell ref="A132:C132"/>
    <mergeCell ref="A133:C133"/>
    <mergeCell ref="A134:C134"/>
    <mergeCell ref="A135:C135"/>
    <mergeCell ref="A123:C123"/>
    <mergeCell ref="A124:D124"/>
    <mergeCell ref="A126:C126"/>
    <mergeCell ref="A127:C127"/>
    <mergeCell ref="A128:C128"/>
    <mergeCell ref="A129:C129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4:C104"/>
    <mergeCell ref="A105:C105"/>
    <mergeCell ref="A106:C106"/>
    <mergeCell ref="A107:D107"/>
    <mergeCell ref="A109:C109"/>
    <mergeCell ref="A110:C110"/>
    <mergeCell ref="A98:C98"/>
    <mergeCell ref="A99:C99"/>
    <mergeCell ref="A100:C100"/>
    <mergeCell ref="A101:C101"/>
    <mergeCell ref="A102:C102"/>
    <mergeCell ref="A103:C103"/>
    <mergeCell ref="A92:C92"/>
    <mergeCell ref="A93:C93"/>
    <mergeCell ref="A94:C94"/>
    <mergeCell ref="A95:C95"/>
    <mergeCell ref="A96:C96"/>
    <mergeCell ref="A97:C97"/>
    <mergeCell ref="A85:C85"/>
    <mergeCell ref="A86:C86"/>
    <mergeCell ref="A87:C87"/>
    <mergeCell ref="A88:C88"/>
    <mergeCell ref="A89:C89"/>
    <mergeCell ref="A90:D90"/>
    <mergeCell ref="A79:C79"/>
    <mergeCell ref="A80:C80"/>
    <mergeCell ref="A81:C81"/>
    <mergeCell ref="A82:C82"/>
    <mergeCell ref="A83:C83"/>
    <mergeCell ref="A84:C84"/>
    <mergeCell ref="A72:C72"/>
    <mergeCell ref="A73:D73"/>
    <mergeCell ref="A75:C75"/>
    <mergeCell ref="A76:C76"/>
    <mergeCell ref="A77:C77"/>
    <mergeCell ref="A78:C78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7:D57"/>
    <mergeCell ref="A59:C59"/>
    <mergeCell ref="A47:C47"/>
    <mergeCell ref="A48:C48"/>
    <mergeCell ref="A49:C49"/>
    <mergeCell ref="A50:C50"/>
    <mergeCell ref="A51:C51"/>
    <mergeCell ref="A52:C52"/>
    <mergeCell ref="A40:C40"/>
    <mergeCell ref="A41:D41"/>
    <mergeCell ref="A43:C43"/>
    <mergeCell ref="A44:C44"/>
    <mergeCell ref="A45:C45"/>
    <mergeCell ref="A46:C46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1:C21"/>
    <mergeCell ref="A22:C22"/>
    <mergeCell ref="A23:C23"/>
    <mergeCell ref="A24:C24"/>
    <mergeCell ref="A25:D25"/>
    <mergeCell ref="A27:C27"/>
    <mergeCell ref="A15:C15"/>
    <mergeCell ref="A16:C16"/>
    <mergeCell ref="A17:C17"/>
    <mergeCell ref="A18:C18"/>
    <mergeCell ref="A19:C19"/>
    <mergeCell ref="A20:C20"/>
    <mergeCell ref="A7:N7"/>
    <mergeCell ref="A9:C9"/>
    <mergeCell ref="A11:C11"/>
    <mergeCell ref="A12:C12"/>
    <mergeCell ref="A13:C13"/>
    <mergeCell ref="A14:C14"/>
    <mergeCell ref="A1:N1"/>
    <mergeCell ref="A2:N2"/>
    <mergeCell ref="A3:N3"/>
    <mergeCell ref="A4:N4"/>
    <mergeCell ref="A5:N5"/>
    <mergeCell ref="A6:N6"/>
  </mergeCells>
  <printOptions/>
  <pageMargins left="0.2952638864517212" right="0.2952638864517212" top="0.27558332681655884" bottom="0.27558332681655884" header="0.5" footer="0.5"/>
  <pageSetup horizontalDpi="300" verticalDpi="300" orientation="landscape" paperSize="9" r:id="rId1"/>
  <headerFooter alignWithMargins="0">
    <oddHeader>&amp;L&amp;C&amp;"Arial"&amp;8&amp;K000000&amp;N&amp;R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zoomScale="130" zoomScaleNormal="130" zoomScalePageLayoutView="0" workbookViewId="0" topLeftCell="A1">
      <selection activeCell="M1" sqref="M1"/>
    </sheetView>
  </sheetViews>
  <sheetFormatPr defaultColWidth="9.140625" defaultRowHeight="12.75"/>
  <cols>
    <col min="1" max="1" width="14.8515625" style="12" customWidth="1"/>
    <col min="2" max="2" width="10.57421875" style="12" customWidth="1"/>
    <col min="3" max="3" width="40.7109375" style="13" customWidth="1"/>
    <col min="19" max="19" width="14.28125" style="0" customWidth="1"/>
    <col min="20" max="20" width="41.00390625" style="0" customWidth="1"/>
  </cols>
  <sheetData>
    <row r="1" spans="1:19" ht="67.5">
      <c r="A1" s="16" t="s">
        <v>5</v>
      </c>
      <c r="B1" s="16" t="s">
        <v>6</v>
      </c>
      <c r="C1" s="17" t="s">
        <v>7</v>
      </c>
      <c r="D1" s="14" t="s">
        <v>21</v>
      </c>
      <c r="E1" s="14" t="s">
        <v>24</v>
      </c>
      <c r="F1" s="14" t="s">
        <v>26</v>
      </c>
      <c r="G1" s="14" t="s">
        <v>28</v>
      </c>
      <c r="H1" s="14" t="s">
        <v>30</v>
      </c>
      <c r="I1" s="14" t="s">
        <v>32</v>
      </c>
      <c r="J1" s="14" t="s">
        <v>35</v>
      </c>
      <c r="K1" s="14" t="s">
        <v>37</v>
      </c>
      <c r="L1" s="14" t="s">
        <v>39</v>
      </c>
      <c r="M1" s="14" t="s">
        <v>156</v>
      </c>
      <c r="N1" s="14" t="s">
        <v>41</v>
      </c>
      <c r="O1" s="14" t="s">
        <v>44</v>
      </c>
      <c r="P1" s="14" t="s">
        <v>46</v>
      </c>
      <c r="Q1" s="14" t="s">
        <v>49</v>
      </c>
      <c r="R1" s="21" t="s">
        <v>51</v>
      </c>
      <c r="S1" s="23" t="s">
        <v>248</v>
      </c>
    </row>
    <row r="2" spans="1:19" ht="12.75">
      <c r="A2" s="18" t="s">
        <v>19</v>
      </c>
      <c r="B2" s="18" t="s">
        <v>20</v>
      </c>
      <c r="C2" s="19" t="s">
        <v>239</v>
      </c>
      <c r="D2" s="20">
        <v>117.84</v>
      </c>
      <c r="E2" s="20">
        <v>14.73</v>
      </c>
      <c r="F2" s="20">
        <v>638.3</v>
      </c>
      <c r="G2" s="20">
        <v>151.87</v>
      </c>
      <c r="H2" s="20">
        <v>0</v>
      </c>
      <c r="I2" s="20">
        <v>79.21</v>
      </c>
      <c r="J2" s="20">
        <v>501.31</v>
      </c>
      <c r="K2" s="20">
        <v>60</v>
      </c>
      <c r="L2" s="20">
        <v>30</v>
      </c>
      <c r="M2" s="18"/>
      <c r="N2" s="20">
        <v>14.7</v>
      </c>
      <c r="O2" s="20">
        <v>14.7</v>
      </c>
      <c r="P2" s="20">
        <v>13.99</v>
      </c>
      <c r="Q2" s="20">
        <v>13.99</v>
      </c>
      <c r="R2" s="20">
        <v>112.54</v>
      </c>
      <c r="S2" s="22">
        <f>SUM(D2:R2)</f>
        <v>1763.18</v>
      </c>
    </row>
    <row r="3" spans="1:19" ht="12.75">
      <c r="A3" s="18" t="s">
        <v>54</v>
      </c>
      <c r="B3" s="18" t="s">
        <v>55</v>
      </c>
      <c r="C3" s="19" t="s">
        <v>240</v>
      </c>
      <c r="D3" s="20">
        <f>VLOOKUP(C3,Report!Q:S,2,FALSE)</f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22">
        <f aca="true" t="shared" si="0" ref="S3:S10">SUM(D3:R3)</f>
        <v>0</v>
      </c>
    </row>
    <row r="4" spans="1:19" ht="12.75">
      <c r="A4" s="18" t="s">
        <v>83</v>
      </c>
      <c r="B4" s="18" t="s">
        <v>84</v>
      </c>
      <c r="C4" s="19" t="s">
        <v>241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2">
        <f t="shared" si="0"/>
        <v>0</v>
      </c>
    </row>
    <row r="5" spans="1:19" ht="12.75">
      <c r="A5" s="18" t="s">
        <v>128</v>
      </c>
      <c r="B5" s="18" t="s">
        <v>129</v>
      </c>
      <c r="C5" s="19" t="s">
        <v>242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22">
        <f t="shared" si="0"/>
        <v>0</v>
      </c>
    </row>
    <row r="6" spans="1:19" ht="12.75">
      <c r="A6" s="18" t="s">
        <v>146</v>
      </c>
      <c r="B6" s="18" t="s">
        <v>147</v>
      </c>
      <c r="C6" s="19" t="s">
        <v>243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22">
        <f t="shared" si="0"/>
        <v>0</v>
      </c>
    </row>
    <row r="7" spans="1:19" ht="12.75">
      <c r="A7" s="18" t="s">
        <v>167</v>
      </c>
      <c r="B7" s="18" t="s">
        <v>168</v>
      </c>
      <c r="C7" s="19" t="s">
        <v>244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2">
        <f t="shared" si="0"/>
        <v>0</v>
      </c>
    </row>
    <row r="8" spans="1:19" ht="12.75">
      <c r="A8" s="18" t="s">
        <v>185</v>
      </c>
      <c r="B8" s="18" t="s">
        <v>186</v>
      </c>
      <c r="C8" s="19" t="s">
        <v>245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2">
        <f t="shared" si="0"/>
        <v>0</v>
      </c>
    </row>
    <row r="9" spans="1:19" ht="12.75">
      <c r="A9" s="18" t="s">
        <v>204</v>
      </c>
      <c r="B9" s="18" t="s">
        <v>205</v>
      </c>
      <c r="C9" s="19" t="s">
        <v>246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2">
        <f t="shared" si="0"/>
        <v>0</v>
      </c>
    </row>
    <row r="10" spans="1:19" ht="12.75">
      <c r="A10" s="18" t="s">
        <v>222</v>
      </c>
      <c r="B10" s="18" t="s">
        <v>223</v>
      </c>
      <c r="C10" s="19" t="s">
        <v>247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2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1"/>
  <sheetViews>
    <sheetView zoomScalePageLayoutView="0" workbookViewId="0" topLeftCell="A1">
      <selection activeCell="J20" sqref="J20"/>
    </sheetView>
  </sheetViews>
  <sheetFormatPr defaultColWidth="9.140625" defaultRowHeight="12.75"/>
  <cols>
    <col min="2" max="2" width="10.00390625" style="0" bestFit="1" customWidth="1"/>
    <col min="3" max="3" width="8.421875" style="0" bestFit="1" customWidth="1"/>
    <col min="4" max="4" width="39.140625" style="0" bestFit="1" customWidth="1"/>
  </cols>
  <sheetData>
    <row r="1" spans="2:4" ht="12.75">
      <c r="B1" s="16" t="s">
        <v>5</v>
      </c>
      <c r="C1" s="16" t="s">
        <v>6</v>
      </c>
      <c r="D1" s="17" t="s">
        <v>7</v>
      </c>
    </row>
    <row r="2" spans="2:4" ht="12.75">
      <c r="B2" s="18" t="s">
        <v>19</v>
      </c>
      <c r="C2" s="18" t="s">
        <v>20</v>
      </c>
      <c r="D2" s="19" t="s">
        <v>239</v>
      </c>
    </row>
    <row r="3" spans="2:4" ht="12.75">
      <c r="B3" s="18" t="s">
        <v>19</v>
      </c>
      <c r="C3" s="18" t="s">
        <v>20</v>
      </c>
      <c r="D3" s="19" t="s">
        <v>239</v>
      </c>
    </row>
    <row r="4" spans="2:4" ht="12.75">
      <c r="B4" s="18" t="s">
        <v>54</v>
      </c>
      <c r="C4" s="18" t="s">
        <v>55</v>
      </c>
      <c r="D4" s="19" t="s">
        <v>240</v>
      </c>
    </row>
    <row r="5" spans="2:4" ht="12.75">
      <c r="B5" s="18" t="s">
        <v>83</v>
      </c>
      <c r="C5" s="18" t="s">
        <v>84</v>
      </c>
      <c r="D5" s="19" t="s">
        <v>241</v>
      </c>
    </row>
    <row r="6" spans="2:4" ht="12.75">
      <c r="B6" s="18" t="s">
        <v>128</v>
      </c>
      <c r="C6" s="18" t="s">
        <v>129</v>
      </c>
      <c r="D6" s="19" t="s">
        <v>242</v>
      </c>
    </row>
    <row r="7" spans="2:4" ht="12.75">
      <c r="B7" s="18" t="s">
        <v>146</v>
      </c>
      <c r="C7" s="18" t="s">
        <v>147</v>
      </c>
      <c r="D7" s="19" t="s">
        <v>243</v>
      </c>
    </row>
    <row r="8" spans="2:4" ht="12.75">
      <c r="B8" s="18" t="s">
        <v>167</v>
      </c>
      <c r="C8" s="18" t="s">
        <v>168</v>
      </c>
      <c r="D8" s="19" t="s">
        <v>244</v>
      </c>
    </row>
    <row r="9" spans="2:4" ht="12.75">
      <c r="B9" s="18" t="s">
        <v>185</v>
      </c>
      <c r="C9" s="18" t="s">
        <v>186</v>
      </c>
      <c r="D9" s="19" t="s">
        <v>245</v>
      </c>
    </row>
    <row r="10" spans="2:4" ht="12.75">
      <c r="B10" s="18" t="s">
        <v>204</v>
      </c>
      <c r="C10" s="18" t="s">
        <v>205</v>
      </c>
      <c r="D10" s="19" t="s">
        <v>246</v>
      </c>
    </row>
    <row r="11" spans="2:4" ht="12.75">
      <c r="B11" s="18" t="s">
        <v>222</v>
      </c>
      <c r="C11" s="18" t="s">
        <v>223</v>
      </c>
      <c r="D11" s="19" t="s">
        <v>247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Межевикин</dc:creator>
  <cp:keywords/>
  <dc:description/>
  <cp:lastModifiedBy>1</cp:lastModifiedBy>
  <dcterms:created xsi:type="dcterms:W3CDTF">2023-05-06T13:51:38Z</dcterms:created>
  <dcterms:modified xsi:type="dcterms:W3CDTF">2023-05-06T19:51:39Z</dcterms:modified>
  <cp:category/>
  <cp:version/>
  <cp:contentType/>
  <cp:contentStatus/>
</cp:coreProperties>
</file>