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835" tabRatio="775"/>
  </bookViews>
  <sheets>
    <sheet name="Данные" sheetId="1" r:id="rId1"/>
    <sheet name="Доп" sheetId="5" r:id="rId2"/>
    <sheet name="Раскладка" sheetId="4" r:id="rId3"/>
    <sheet name="Цвета" sheetId="3" r:id="rId4"/>
  </sheets>
  <definedNames>
    <definedName name="_xlnm._FilterDatabase" localSheetId="2" hidden="1">Раскладка!$A$1:$F$76</definedName>
    <definedName name="_xlnm._FilterDatabase" localSheetId="3" hidden="1">Цвета!$A$1:$E$46</definedName>
  </definedNames>
  <calcPr calcId="144525"/>
</workbook>
</file>

<file path=xl/calcChain.xml><?xml version="1.0" encoding="utf-8"?>
<calcChain xmlns="http://schemas.openxmlformats.org/spreadsheetml/2006/main">
  <c r="E3" i="3" l="1"/>
  <c r="E4" i="3"/>
  <c r="E5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2" i="3"/>
  <c r="B3" i="3"/>
  <c r="C3" i="3"/>
  <c r="B4" i="3"/>
  <c r="C4" i="3"/>
  <c r="B5" i="3"/>
  <c r="C5" i="3"/>
  <c r="B6" i="3"/>
  <c r="E6" i="3" s="1"/>
  <c r="C6" i="3"/>
  <c r="B7" i="3"/>
  <c r="E7" i="3" s="1"/>
  <c r="C7" i="3"/>
  <c r="B8" i="3"/>
  <c r="E8" i="3" s="1"/>
  <c r="C8" i="3"/>
  <c r="B9" i="3"/>
  <c r="E9" i="3" s="1"/>
  <c r="C9" i="3"/>
  <c r="B10" i="3"/>
  <c r="E10" i="3" s="1"/>
  <c r="C10" i="3"/>
  <c r="B11" i="3"/>
  <c r="E11" i="3" s="1"/>
  <c r="C11" i="3"/>
  <c r="B12" i="3"/>
  <c r="E12" i="3" s="1"/>
  <c r="C12" i="3"/>
  <c r="B13" i="3"/>
  <c r="E13" i="3" s="1"/>
  <c r="C13" i="3"/>
  <c r="B14" i="3"/>
  <c r="E14" i="3" s="1"/>
  <c r="C14" i="3"/>
  <c r="B15" i="3"/>
  <c r="E15" i="3" s="1"/>
  <c r="C15" i="3"/>
  <c r="B16" i="3"/>
  <c r="E16" i="3" s="1"/>
  <c r="C16" i="3"/>
  <c r="B17" i="3"/>
  <c r="E17" i="3" s="1"/>
  <c r="C17" i="3"/>
  <c r="B18" i="3"/>
  <c r="E18" i="3" s="1"/>
  <c r="C18" i="3"/>
  <c r="B19" i="3"/>
  <c r="E19" i="3" s="1"/>
  <c r="C19" i="3"/>
  <c r="B20" i="3"/>
  <c r="E20" i="3" s="1"/>
  <c r="C20" i="3"/>
  <c r="B21" i="3"/>
  <c r="E21" i="3" s="1"/>
  <c r="C21" i="3"/>
  <c r="B22" i="3"/>
  <c r="E22" i="3" s="1"/>
  <c r="C22" i="3"/>
  <c r="B23" i="3"/>
  <c r="E23" i="3" s="1"/>
  <c r="C23" i="3"/>
  <c r="B24" i="3"/>
  <c r="E24" i="3" s="1"/>
  <c r="C24" i="3"/>
  <c r="B25" i="3"/>
  <c r="E25" i="3" s="1"/>
  <c r="C25" i="3"/>
  <c r="B26" i="3"/>
  <c r="E26" i="3" s="1"/>
  <c r="C26" i="3"/>
  <c r="B27" i="3"/>
  <c r="E27" i="3" s="1"/>
  <c r="C27" i="3"/>
  <c r="B28" i="3"/>
  <c r="E28" i="3" s="1"/>
  <c r="C28" i="3"/>
  <c r="B29" i="3"/>
  <c r="E29" i="3" s="1"/>
  <c r="C29" i="3"/>
  <c r="B30" i="3"/>
  <c r="E30" i="3" s="1"/>
  <c r="C30" i="3"/>
  <c r="B31" i="3"/>
  <c r="E31" i="3" s="1"/>
  <c r="C31" i="3"/>
  <c r="B32" i="3"/>
  <c r="E32" i="3" s="1"/>
  <c r="C32" i="3"/>
  <c r="B33" i="3"/>
  <c r="E33" i="3" s="1"/>
  <c r="C33" i="3"/>
  <c r="B34" i="3"/>
  <c r="E34" i="3" s="1"/>
  <c r="C34" i="3"/>
  <c r="B35" i="3"/>
  <c r="E35" i="3" s="1"/>
  <c r="C35" i="3"/>
  <c r="B36" i="3"/>
  <c r="E36" i="3" s="1"/>
  <c r="C36" i="3"/>
  <c r="B37" i="3"/>
  <c r="E37" i="3" s="1"/>
  <c r="C37" i="3"/>
  <c r="B38" i="3"/>
  <c r="E38" i="3" s="1"/>
  <c r="C38" i="3"/>
  <c r="B39" i="3"/>
  <c r="E39" i="3" s="1"/>
  <c r="C39" i="3"/>
  <c r="B40" i="3"/>
  <c r="E40" i="3" s="1"/>
  <c r="C40" i="3"/>
  <c r="B41" i="3"/>
  <c r="E41" i="3" s="1"/>
  <c r="C41" i="3"/>
  <c r="B42" i="3"/>
  <c r="E42" i="3" s="1"/>
  <c r="C42" i="3"/>
  <c r="B43" i="3"/>
  <c r="E43" i="3" s="1"/>
  <c r="C43" i="3"/>
  <c r="B44" i="3"/>
  <c r="E44" i="3" s="1"/>
  <c r="C44" i="3"/>
  <c r="B45" i="3"/>
  <c r="E45" i="3" s="1"/>
  <c r="C45" i="3"/>
  <c r="B46" i="3"/>
  <c r="E46" i="3" s="1"/>
  <c r="C46" i="3"/>
  <c r="C2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2" i="3"/>
  <c r="D1" i="5"/>
  <c r="A2" i="5"/>
  <c r="B2" i="5" s="1"/>
  <c r="C2" i="5" l="1"/>
  <c r="C3" i="5" s="1"/>
  <c r="A3" i="5"/>
  <c r="C4" i="5" l="1"/>
  <c r="C5" i="5" s="1"/>
  <c r="A3" i="4"/>
  <c r="A2" i="4"/>
  <c r="C2" i="4" s="1"/>
  <c r="A4" i="4"/>
  <c r="B3" i="5"/>
  <c r="A4" i="5"/>
  <c r="B3" i="4"/>
  <c r="C3" i="4"/>
  <c r="E3" i="4"/>
  <c r="F3" i="4"/>
  <c r="D3" i="4"/>
  <c r="E2" i="4"/>
  <c r="F2" i="4"/>
  <c r="B2" i="4"/>
  <c r="C6" i="5" l="1"/>
  <c r="A5" i="4"/>
  <c r="D2" i="4"/>
  <c r="B4" i="5"/>
  <c r="A5" i="5"/>
  <c r="B4" i="4"/>
  <c r="C4" i="4"/>
  <c r="F4" i="4"/>
  <c r="E4" i="4"/>
  <c r="D4" i="4"/>
  <c r="C5" i="4" l="1"/>
  <c r="B5" i="4"/>
  <c r="E5" i="4"/>
  <c r="D5" i="4"/>
  <c r="F5" i="4"/>
  <c r="A6" i="4"/>
  <c r="C7" i="5"/>
  <c r="B5" i="5"/>
  <c r="A6" i="5"/>
  <c r="C6" i="4" l="1"/>
  <c r="D6" i="4"/>
  <c r="B6" i="4"/>
  <c r="E6" i="4"/>
  <c r="F6" i="4"/>
  <c r="A7" i="4"/>
  <c r="C8" i="5"/>
  <c r="B6" i="5"/>
  <c r="A7" i="5"/>
  <c r="F7" i="4" l="1"/>
  <c r="E7" i="4"/>
  <c r="C7" i="4"/>
  <c r="B7" i="4"/>
  <c r="D7" i="4"/>
  <c r="C9" i="5"/>
  <c r="A8" i="4"/>
  <c r="B7" i="5"/>
  <c r="A8" i="5"/>
  <c r="B8" i="4" l="1"/>
  <c r="D8" i="4"/>
  <c r="F8" i="4"/>
  <c r="E8" i="4"/>
  <c r="C8" i="4"/>
  <c r="C10" i="5"/>
  <c r="A9" i="4"/>
  <c r="B8" i="5"/>
  <c r="A9" i="5"/>
  <c r="B9" i="4" l="1"/>
  <c r="D9" i="4"/>
  <c r="F9" i="4"/>
  <c r="E9" i="4"/>
  <c r="C9" i="4"/>
  <c r="A10" i="4"/>
  <c r="C11" i="5"/>
  <c r="A10" i="5"/>
  <c r="B9" i="5"/>
  <c r="A11" i="4" l="1"/>
  <c r="C12" i="5"/>
  <c r="C10" i="4"/>
  <c r="E10" i="4"/>
  <c r="B10" i="4"/>
  <c r="D10" i="4"/>
  <c r="F10" i="4"/>
  <c r="B10" i="5"/>
  <c r="A11" i="5"/>
  <c r="E11" i="4" l="1"/>
  <c r="C11" i="4"/>
  <c r="B11" i="4"/>
  <c r="D11" i="4"/>
  <c r="F11" i="4"/>
  <c r="C13" i="5"/>
  <c r="A12" i="4"/>
  <c r="B11" i="5"/>
  <c r="A12" i="5"/>
  <c r="E12" i="4" l="1"/>
  <c r="C12" i="4"/>
  <c r="B12" i="4"/>
  <c r="D12" i="4"/>
  <c r="F12" i="4"/>
  <c r="A13" i="4"/>
  <c r="C14" i="5"/>
  <c r="B12" i="5"/>
  <c r="A13" i="5"/>
  <c r="A14" i="4" l="1"/>
  <c r="C15" i="5"/>
  <c r="B13" i="4"/>
  <c r="D13" i="4"/>
  <c r="F13" i="4"/>
  <c r="E13" i="4"/>
  <c r="C13" i="4"/>
  <c r="A14" i="5"/>
  <c r="B13" i="5"/>
  <c r="C16" i="5" l="1"/>
  <c r="A15" i="4"/>
  <c r="F14" i="4"/>
  <c r="C14" i="4"/>
  <c r="B14" i="4"/>
  <c r="D14" i="4"/>
  <c r="E14" i="4"/>
  <c r="B14" i="5"/>
  <c r="A15" i="5"/>
  <c r="C15" i="4" l="1"/>
  <c r="B15" i="4"/>
  <c r="D15" i="4"/>
  <c r="F15" i="4"/>
  <c r="E15" i="4"/>
  <c r="A16" i="4"/>
  <c r="C17" i="5"/>
  <c r="B15" i="5"/>
  <c r="A16" i="5"/>
  <c r="C16" i="4" l="1"/>
  <c r="B16" i="4"/>
  <c r="D16" i="4"/>
  <c r="F16" i="4"/>
  <c r="E16" i="4"/>
  <c r="A17" i="4"/>
  <c r="C18" i="5"/>
  <c r="B16" i="5"/>
  <c r="A17" i="5"/>
  <c r="B17" i="4" l="1"/>
  <c r="D17" i="4"/>
  <c r="F17" i="4"/>
  <c r="E17" i="4"/>
  <c r="C17" i="4"/>
  <c r="A18" i="4"/>
  <c r="C19" i="5"/>
  <c r="A18" i="5"/>
  <c r="B17" i="5"/>
  <c r="F18" i="4" l="1"/>
  <c r="E18" i="4"/>
  <c r="C18" i="4"/>
  <c r="B18" i="4"/>
  <c r="D18" i="4"/>
  <c r="C20" i="5"/>
  <c r="A19" i="4"/>
  <c r="B18" i="5"/>
  <c r="A19" i="5"/>
  <c r="A20" i="4" l="1"/>
  <c r="C21" i="5"/>
  <c r="F19" i="4"/>
  <c r="E19" i="4"/>
  <c r="B19" i="4"/>
  <c r="C19" i="4"/>
  <c r="D19" i="4"/>
  <c r="B19" i="5"/>
  <c r="A20" i="5"/>
  <c r="C22" i="5" l="1"/>
  <c r="A21" i="4"/>
  <c r="D20" i="4"/>
  <c r="F20" i="4"/>
  <c r="C20" i="4"/>
  <c r="B20" i="4"/>
  <c r="E20" i="4"/>
  <c r="B20" i="5"/>
  <c r="A21" i="5"/>
  <c r="F21" i="4" l="1"/>
  <c r="E21" i="4"/>
  <c r="C21" i="4"/>
  <c r="B21" i="4"/>
  <c r="D21" i="4"/>
  <c r="C23" i="5"/>
  <c r="A22" i="4"/>
  <c r="A22" i="5"/>
  <c r="B21" i="5"/>
  <c r="C24" i="5" l="1"/>
  <c r="A23" i="4"/>
  <c r="C22" i="4"/>
  <c r="B22" i="4"/>
  <c r="E22" i="4"/>
  <c r="F22" i="4"/>
  <c r="D22" i="4"/>
  <c r="B22" i="5"/>
  <c r="A23" i="5"/>
  <c r="E23" i="4" l="1"/>
  <c r="C23" i="4"/>
  <c r="B23" i="4"/>
  <c r="F23" i="4"/>
  <c r="D23" i="4"/>
  <c r="A24" i="4"/>
  <c r="C25" i="5"/>
  <c r="B23" i="5"/>
  <c r="A24" i="5"/>
  <c r="C26" i="5" l="1"/>
  <c r="A25" i="4"/>
  <c r="D24" i="4"/>
  <c r="F24" i="4"/>
  <c r="E24" i="4"/>
  <c r="C24" i="4"/>
  <c r="B24" i="4"/>
  <c r="B24" i="5"/>
  <c r="A25" i="5"/>
  <c r="C25" i="4" l="1"/>
  <c r="B25" i="4"/>
  <c r="D25" i="4"/>
  <c r="F25" i="4"/>
  <c r="E25" i="4"/>
  <c r="C27" i="5"/>
  <c r="A26" i="4"/>
  <c r="A26" i="5"/>
  <c r="B25" i="5"/>
  <c r="C28" i="5" l="1"/>
  <c r="A27" i="4"/>
  <c r="D26" i="4"/>
  <c r="F26" i="4"/>
  <c r="E26" i="4"/>
  <c r="C26" i="4"/>
  <c r="B26" i="4"/>
  <c r="B26" i="5"/>
  <c r="A27" i="5"/>
  <c r="F27" i="4" l="1"/>
  <c r="E27" i="4"/>
  <c r="C27" i="4"/>
  <c r="B27" i="4"/>
  <c r="D27" i="4"/>
  <c r="A28" i="4"/>
  <c r="C29" i="5"/>
  <c r="B27" i="5"/>
  <c r="A28" i="5"/>
  <c r="E28" i="4" l="1"/>
  <c r="C28" i="4"/>
  <c r="B28" i="4"/>
  <c r="D28" i="4"/>
  <c r="F28" i="4"/>
  <c r="A29" i="4"/>
  <c r="C30" i="5"/>
  <c r="B28" i="5"/>
  <c r="A29" i="5"/>
  <c r="A30" i="4" l="1"/>
  <c r="C31" i="5"/>
  <c r="F29" i="4"/>
  <c r="E29" i="4"/>
  <c r="C29" i="4"/>
  <c r="B29" i="4"/>
  <c r="D29" i="4"/>
  <c r="A30" i="5"/>
  <c r="B29" i="5"/>
  <c r="A31" i="4" l="1"/>
  <c r="C32" i="5"/>
  <c r="E30" i="4"/>
  <c r="C30" i="4"/>
  <c r="B30" i="4"/>
  <c r="D30" i="4"/>
  <c r="F30" i="4"/>
  <c r="B30" i="5"/>
  <c r="A31" i="5"/>
  <c r="C33" i="5" l="1"/>
  <c r="A32" i="4"/>
  <c r="F31" i="4"/>
  <c r="E31" i="4"/>
  <c r="C31" i="4"/>
  <c r="B31" i="4"/>
  <c r="D31" i="4"/>
  <c r="B31" i="5"/>
  <c r="A32" i="5"/>
  <c r="E32" i="4" l="1"/>
  <c r="C32" i="4"/>
  <c r="B32" i="4"/>
  <c r="D32" i="4"/>
  <c r="F32" i="4"/>
  <c r="A33" i="4"/>
  <c r="C34" i="5"/>
  <c r="B32" i="5"/>
  <c r="A33" i="5"/>
  <c r="C35" i="5" l="1"/>
  <c r="A34" i="4"/>
  <c r="F33" i="4"/>
  <c r="E33" i="4"/>
  <c r="C33" i="4"/>
  <c r="B33" i="4"/>
  <c r="D33" i="4"/>
  <c r="A34" i="5"/>
  <c r="B33" i="5"/>
  <c r="E34" i="4" l="1"/>
  <c r="C34" i="4"/>
  <c r="B34" i="4"/>
  <c r="D34" i="4"/>
  <c r="F34" i="4"/>
  <c r="A35" i="4"/>
  <c r="C36" i="5"/>
  <c r="B34" i="5"/>
  <c r="A35" i="5"/>
  <c r="A36" i="4" l="1"/>
  <c r="C37" i="5"/>
  <c r="F35" i="4"/>
  <c r="E35" i="4"/>
  <c r="C35" i="4"/>
  <c r="B35" i="4"/>
  <c r="D35" i="4"/>
  <c r="B35" i="5"/>
  <c r="A36" i="5"/>
  <c r="A37" i="4" l="1"/>
  <c r="C38" i="5"/>
  <c r="E36" i="4"/>
  <c r="C36" i="4"/>
  <c r="B36" i="4"/>
  <c r="D36" i="4"/>
  <c r="F36" i="4"/>
  <c r="B36" i="5"/>
  <c r="A37" i="5"/>
  <c r="C39" i="5" l="1"/>
  <c r="A38" i="4"/>
  <c r="F37" i="4"/>
  <c r="E37" i="4"/>
  <c r="C37" i="4"/>
  <c r="B37" i="4"/>
  <c r="D37" i="4"/>
  <c r="A38" i="5"/>
  <c r="B37" i="5"/>
  <c r="E38" i="4" l="1"/>
  <c r="F38" i="4"/>
  <c r="D38" i="4"/>
  <c r="C38" i="4"/>
  <c r="B38" i="4"/>
  <c r="A39" i="4"/>
  <c r="C40" i="5"/>
  <c r="B38" i="5"/>
  <c r="A39" i="5"/>
  <c r="A40" i="4" l="1"/>
  <c r="C41" i="5"/>
  <c r="E39" i="4"/>
  <c r="C39" i="4"/>
  <c r="B39" i="4"/>
  <c r="D39" i="4"/>
  <c r="F39" i="4"/>
  <c r="B39" i="5"/>
  <c r="A40" i="5"/>
  <c r="C42" i="5" l="1"/>
  <c r="A41" i="4"/>
  <c r="E40" i="4"/>
  <c r="C40" i="4"/>
  <c r="B40" i="4"/>
  <c r="D40" i="4"/>
  <c r="F40" i="4"/>
  <c r="B40" i="5"/>
  <c r="A41" i="5"/>
  <c r="B41" i="4" l="1"/>
  <c r="D41" i="4"/>
  <c r="F41" i="4"/>
  <c r="E41" i="4"/>
  <c r="C41" i="4"/>
  <c r="C43" i="5"/>
  <c r="A42" i="4"/>
  <c r="A42" i="5"/>
  <c r="B41" i="5"/>
  <c r="E42" i="4" l="1"/>
  <c r="C42" i="4"/>
  <c r="B42" i="4"/>
  <c r="D42" i="4"/>
  <c r="F42" i="4"/>
  <c r="A43" i="4"/>
  <c r="C44" i="5"/>
  <c r="B42" i="5"/>
  <c r="A43" i="5"/>
  <c r="A44" i="4" l="1"/>
  <c r="C45" i="5"/>
  <c r="C43" i="4"/>
  <c r="E43" i="4"/>
  <c r="F43" i="4"/>
  <c r="B43" i="4"/>
  <c r="D43" i="4"/>
  <c r="B43" i="5"/>
  <c r="A44" i="5"/>
  <c r="C46" i="5" l="1"/>
  <c r="A45" i="4"/>
  <c r="C44" i="4"/>
  <c r="B44" i="4"/>
  <c r="D44" i="4"/>
  <c r="F44" i="4"/>
  <c r="E44" i="4"/>
  <c r="B44" i="5"/>
  <c r="A45" i="5"/>
  <c r="B45" i="4" l="1"/>
  <c r="F45" i="4"/>
  <c r="D45" i="4"/>
  <c r="E45" i="4"/>
  <c r="C45" i="4"/>
  <c r="A46" i="4"/>
  <c r="C47" i="5"/>
  <c r="A46" i="5"/>
  <c r="B45" i="5"/>
  <c r="C48" i="5" l="1"/>
  <c r="A47" i="4"/>
  <c r="F46" i="4"/>
  <c r="D46" i="4"/>
  <c r="E46" i="4"/>
  <c r="C46" i="4"/>
  <c r="B46" i="4"/>
  <c r="B46" i="5"/>
  <c r="A47" i="5"/>
  <c r="B47" i="4" l="1"/>
  <c r="F47" i="4"/>
  <c r="D47" i="4"/>
  <c r="E47" i="4"/>
  <c r="C47" i="4"/>
  <c r="A48" i="4"/>
  <c r="C49" i="5"/>
  <c r="B47" i="5"/>
  <c r="A48" i="5"/>
  <c r="C50" i="5" l="1"/>
  <c r="A49" i="4"/>
  <c r="E48" i="4"/>
  <c r="C48" i="4"/>
  <c r="B48" i="4"/>
  <c r="F48" i="4"/>
  <c r="D48" i="4"/>
  <c r="B48" i="5"/>
  <c r="A49" i="5"/>
  <c r="B49" i="4" l="1"/>
  <c r="F49" i="4"/>
  <c r="D49" i="4"/>
  <c r="E49" i="4"/>
  <c r="C49" i="4"/>
  <c r="C51" i="5"/>
  <c r="A50" i="4"/>
  <c r="A50" i="5"/>
  <c r="B49" i="5"/>
  <c r="D50" i="4" l="1"/>
  <c r="E50" i="4"/>
  <c r="C50" i="4"/>
  <c r="B50" i="4"/>
  <c r="F50" i="4"/>
  <c r="C52" i="5"/>
  <c r="A51" i="4"/>
  <c r="B50" i="5"/>
  <c r="A51" i="5"/>
  <c r="A52" i="4" l="1"/>
  <c r="C53" i="5"/>
  <c r="C51" i="4"/>
  <c r="B51" i="4"/>
  <c r="F51" i="4"/>
  <c r="D51" i="4"/>
  <c r="E51" i="4"/>
  <c r="B51" i="5"/>
  <c r="A52" i="5"/>
  <c r="C54" i="5" l="1"/>
  <c r="A53" i="4"/>
  <c r="F52" i="4"/>
  <c r="D52" i="4"/>
  <c r="E52" i="4"/>
  <c r="C52" i="4"/>
  <c r="B52" i="4"/>
  <c r="B52" i="5"/>
  <c r="A53" i="5"/>
  <c r="D53" i="4" l="1"/>
  <c r="E53" i="4"/>
  <c r="C53" i="4"/>
  <c r="B53" i="4"/>
  <c r="F53" i="4"/>
  <c r="A54" i="4"/>
  <c r="C55" i="5"/>
  <c r="A54" i="5"/>
  <c r="B53" i="5"/>
  <c r="D54" i="4" l="1"/>
  <c r="E54" i="4"/>
  <c r="C54" i="4"/>
  <c r="B54" i="4"/>
  <c r="F54" i="4"/>
  <c r="C56" i="5"/>
  <c r="A55" i="4"/>
  <c r="B54" i="5"/>
  <c r="A55" i="5"/>
  <c r="C57" i="5" l="1"/>
  <c r="A56" i="4"/>
  <c r="B55" i="4"/>
  <c r="F55" i="4"/>
  <c r="C55" i="4"/>
  <c r="E55" i="4"/>
  <c r="D55" i="4"/>
  <c r="B55" i="5"/>
  <c r="A56" i="5"/>
  <c r="F56" i="4" l="1"/>
  <c r="D56" i="4"/>
  <c r="C56" i="4"/>
  <c r="B56" i="4"/>
  <c r="E56" i="4"/>
  <c r="A57" i="4"/>
  <c r="C58" i="5"/>
  <c r="B56" i="5"/>
  <c r="A57" i="5"/>
  <c r="B57" i="4" l="1"/>
  <c r="F57" i="4"/>
  <c r="D57" i="4"/>
  <c r="E57" i="4"/>
  <c r="C57" i="4"/>
  <c r="C59" i="5"/>
  <c r="A58" i="4"/>
  <c r="A58" i="5"/>
  <c r="B57" i="5"/>
  <c r="D58" i="4" l="1"/>
  <c r="E58" i="4"/>
  <c r="C58" i="4"/>
  <c r="B58" i="4"/>
  <c r="F58" i="4"/>
  <c r="C60" i="5"/>
  <c r="A59" i="4"/>
  <c r="B58" i="5"/>
  <c r="A59" i="5"/>
  <c r="A60" i="4" l="1"/>
  <c r="C61" i="5"/>
  <c r="C59" i="4"/>
  <c r="E59" i="4"/>
  <c r="D59" i="4"/>
  <c r="B59" i="4"/>
  <c r="F59" i="4"/>
  <c r="B59" i="5"/>
  <c r="A60" i="5"/>
  <c r="A61" i="4" l="1"/>
  <c r="C62" i="5"/>
  <c r="F60" i="4"/>
  <c r="D60" i="4"/>
  <c r="E60" i="4"/>
  <c r="C60" i="4"/>
  <c r="B60" i="4"/>
  <c r="B60" i="5"/>
  <c r="A61" i="5"/>
  <c r="C63" i="5" l="1"/>
  <c r="A62" i="4"/>
  <c r="E61" i="4"/>
  <c r="C61" i="4"/>
  <c r="B61" i="4"/>
  <c r="F61" i="4"/>
  <c r="D61" i="4"/>
  <c r="B61" i="5"/>
  <c r="A62" i="5"/>
  <c r="C62" i="4" l="1"/>
  <c r="B62" i="4"/>
  <c r="F62" i="4"/>
  <c r="D62" i="4"/>
  <c r="E62" i="4"/>
  <c r="C64" i="5"/>
  <c r="A63" i="4"/>
  <c r="B62" i="5"/>
  <c r="A63" i="5"/>
  <c r="A64" i="4" l="1"/>
  <c r="C65" i="5"/>
  <c r="C63" i="4"/>
  <c r="B63" i="4"/>
  <c r="F63" i="4"/>
  <c r="D63" i="4"/>
  <c r="E63" i="4"/>
  <c r="B63" i="5"/>
  <c r="A64" i="5"/>
  <c r="C66" i="5" l="1"/>
  <c r="A65" i="4"/>
  <c r="F64" i="4"/>
  <c r="D64" i="4"/>
  <c r="E64" i="4"/>
  <c r="C64" i="4"/>
  <c r="B64" i="4"/>
  <c r="B64" i="5"/>
  <c r="A65" i="5"/>
  <c r="E65" i="4" l="1"/>
  <c r="C65" i="4"/>
  <c r="B65" i="4"/>
  <c r="F65" i="4"/>
  <c r="D65" i="4"/>
  <c r="C67" i="5"/>
  <c r="A66" i="4"/>
  <c r="B65" i="5"/>
  <c r="A66" i="5"/>
  <c r="E66" i="4" l="1"/>
  <c r="D66" i="4"/>
  <c r="F66" i="4"/>
  <c r="C66" i="4"/>
  <c r="B66" i="4"/>
  <c r="A67" i="4"/>
  <c r="C68" i="5"/>
  <c r="B66" i="5"/>
  <c r="A67" i="5"/>
  <c r="C69" i="5" l="1"/>
  <c r="A68" i="4"/>
  <c r="D67" i="4"/>
  <c r="B67" i="4"/>
  <c r="C67" i="4"/>
  <c r="E67" i="4"/>
  <c r="F67" i="4"/>
  <c r="B67" i="5"/>
  <c r="A68" i="5"/>
  <c r="D68" i="4" l="1"/>
  <c r="B68" i="4"/>
  <c r="C68" i="4"/>
  <c r="E68" i="4"/>
  <c r="F68" i="4"/>
  <c r="C70" i="5"/>
  <c r="A69" i="4"/>
  <c r="B68" i="5"/>
  <c r="A69" i="5"/>
  <c r="C71" i="5" l="1"/>
  <c r="A70" i="4"/>
  <c r="B69" i="4"/>
  <c r="C69" i="4"/>
  <c r="D69" i="4"/>
  <c r="F69" i="4"/>
  <c r="E69" i="4"/>
  <c r="B69" i="5"/>
  <c r="A70" i="5"/>
  <c r="B70" i="4" l="1"/>
  <c r="F70" i="4"/>
  <c r="D70" i="4"/>
  <c r="E70" i="4"/>
  <c r="C70" i="4"/>
  <c r="A71" i="4"/>
  <c r="C72" i="5"/>
  <c r="B70" i="5"/>
  <c r="A71" i="5"/>
  <c r="A72" i="4" l="1"/>
  <c r="C73" i="5"/>
  <c r="B71" i="4"/>
  <c r="C71" i="4"/>
  <c r="E71" i="4"/>
  <c r="F71" i="4"/>
  <c r="D71" i="4"/>
  <c r="B71" i="5"/>
  <c r="A72" i="5"/>
  <c r="C74" i="5" l="1"/>
  <c r="A73" i="4"/>
  <c r="D72" i="4"/>
  <c r="B72" i="4"/>
  <c r="C72" i="4"/>
  <c r="E72" i="4"/>
  <c r="F72" i="4"/>
  <c r="B72" i="5"/>
  <c r="A73" i="5"/>
  <c r="B73" i="4" l="1"/>
  <c r="C73" i="4"/>
  <c r="E73" i="4"/>
  <c r="F73" i="4"/>
  <c r="D73" i="4"/>
  <c r="A74" i="4"/>
  <c r="C75" i="5"/>
  <c r="B73" i="5"/>
  <c r="A74" i="5"/>
  <c r="C76" i="5" l="1"/>
  <c r="A76" i="4" s="1"/>
  <c r="A75" i="4"/>
  <c r="E74" i="4"/>
  <c r="B74" i="4"/>
  <c r="F74" i="4"/>
  <c r="D74" i="4"/>
  <c r="C74" i="4"/>
  <c r="B74" i="5"/>
  <c r="A75" i="5"/>
  <c r="E75" i="4" l="1"/>
  <c r="F75" i="4"/>
  <c r="D75" i="4"/>
  <c r="B75" i="4"/>
  <c r="C75" i="4"/>
  <c r="D76" i="4"/>
  <c r="B76" i="4"/>
  <c r="C76" i="4"/>
  <c r="E76" i="4"/>
  <c r="F76" i="4"/>
  <c r="B75" i="5"/>
  <c r="A76" i="5"/>
  <c r="B76" i="5" s="1"/>
</calcChain>
</file>

<file path=xl/sharedStrings.xml><?xml version="1.0" encoding="utf-8"?>
<sst xmlns="http://schemas.openxmlformats.org/spreadsheetml/2006/main" count="105" uniqueCount="59">
  <si>
    <t>Паспорт</t>
  </si>
  <si>
    <t>Материал</t>
  </si>
  <si>
    <t>Состав</t>
  </si>
  <si>
    <t>Дата поступления</t>
  </si>
  <si>
    <t>Цвет при закаливании</t>
  </si>
  <si>
    <t>Цвет при отпуске</t>
  </si>
  <si>
    <t>Металл № 1</t>
  </si>
  <si>
    <t>цинк олово кобальт свинец</t>
  </si>
  <si>
    <t>розовый</t>
  </si>
  <si>
    <t>лиловый</t>
  </si>
  <si>
    <t>Металл № 6</t>
  </si>
  <si>
    <t>сталь хром никель чугун</t>
  </si>
  <si>
    <t>красный</t>
  </si>
  <si>
    <t>синий</t>
  </si>
  <si>
    <t>Сплав № 23</t>
  </si>
  <si>
    <t>хром ванадий никель сталь</t>
  </si>
  <si>
    <t>светло-красный</t>
  </si>
  <si>
    <t>Металл № 978</t>
  </si>
  <si>
    <t>медь олово цинк свинец серебро</t>
  </si>
  <si>
    <t>серебристый</t>
  </si>
  <si>
    <t>черный</t>
  </si>
  <si>
    <t>Сплав № 09812</t>
  </si>
  <si>
    <t>алюминий медь латунь</t>
  </si>
  <si>
    <t>золотистый</t>
  </si>
  <si>
    <t>белый</t>
  </si>
  <si>
    <t>Металл № 25</t>
  </si>
  <si>
    <t>медь золото бронза</t>
  </si>
  <si>
    <t>желтый</t>
  </si>
  <si>
    <t>алюминий олово цинк</t>
  </si>
  <si>
    <t>Сплав № 1209</t>
  </si>
  <si>
    <t>бронза олово латунь</t>
  </si>
  <si>
    <t>Сплав № 786897</t>
  </si>
  <si>
    <t>алюминий латунь бронза цинк</t>
  </si>
  <si>
    <t>бледно-желтый</t>
  </si>
  <si>
    <t>Металл № 312</t>
  </si>
  <si>
    <t>Какой цвет</t>
  </si>
  <si>
    <t>Цвет</t>
  </si>
  <si>
    <t>бронза латунь</t>
  </si>
  <si>
    <t>темно-золотистый</t>
  </si>
  <si>
    <t>Металл № 09887</t>
  </si>
  <si>
    <t>медь олово алюминий</t>
  </si>
  <si>
    <t>бледно-розовый</t>
  </si>
  <si>
    <t>Сплав № 500</t>
  </si>
  <si>
    <t>золото серебро медь</t>
  </si>
  <si>
    <t>красноватый</t>
  </si>
  <si>
    <t>Сплав № 200</t>
  </si>
  <si>
    <t>железо хром никель углерод</t>
  </si>
  <si>
    <t>серый</t>
  </si>
  <si>
    <t>темно-серый</t>
  </si>
  <si>
    <t>Металл № 340</t>
  </si>
  <si>
    <t>Металл № 456</t>
  </si>
  <si>
    <t>Металл № 2634</t>
  </si>
  <si>
    <t>Сплав № 120749</t>
  </si>
  <si>
    <t>Сплав № 784567</t>
  </si>
  <si>
    <t>Металл № 31212</t>
  </si>
  <si>
    <t>Металл № 06713287</t>
  </si>
  <si>
    <t>Сплав № 21235</t>
  </si>
  <si>
    <t>Сплав № 200356</t>
  </si>
  <si>
    <t>Паспорт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</si>
</sst>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14" fontId="6" fillId="2" borderId="1" xfId="0" applyNumberFormat="1" applyFont="1" applyFill="1" applyBorder="1" applyAlignment="1">
      <alignment vertical="top"/>
    </xf>
    <xf numFmtId="0" fontId="7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"/>
    </sheetView>
  </sheetViews>
  <sheetFormatPr defaultColWidth="9.140625" defaultRowHeight="15.75" x14ac:dyDescent="0.25"/>
  <cols>
    <col min="1" max="1" width="17" style="4" customWidth="1"/>
    <col min="2" max="2" width="37.5703125" style="9" customWidth="1"/>
    <col min="3" max="3" width="15.140625" style="5" customWidth="1"/>
    <col min="4" max="4" width="12.7109375" style="5" customWidth="1"/>
    <col min="5" max="5" width="32.7109375" style="8" bestFit="1" customWidth="1"/>
    <col min="6" max="6" width="40.85546875" style="8" bestFit="1" customWidth="1"/>
    <col min="7" max="7" width="19.7109375" style="4" customWidth="1"/>
    <col min="8" max="8" width="22.5703125" style="5" customWidth="1"/>
    <col min="9" max="9" width="33.42578125" style="5" customWidth="1"/>
    <col min="10" max="16384" width="9.140625" style="4"/>
  </cols>
  <sheetData>
    <row r="1" spans="1:9" ht="31.5" x14ac:dyDescent="0.25">
      <c r="A1" s="3" t="s">
        <v>1</v>
      </c>
      <c r="B1" s="15" t="s">
        <v>2</v>
      </c>
      <c r="C1" s="15" t="s">
        <v>3</v>
      </c>
      <c r="D1" s="15" t="s">
        <v>58</v>
      </c>
      <c r="E1" s="15" t="s">
        <v>4</v>
      </c>
      <c r="F1" s="15" t="s">
        <v>5</v>
      </c>
    </row>
    <row r="2" spans="1:9" x14ac:dyDescent="0.25">
      <c r="A2" s="6" t="s">
        <v>6</v>
      </c>
      <c r="B2" s="6" t="s">
        <v>7</v>
      </c>
      <c r="C2" s="16">
        <v>44664</v>
      </c>
      <c r="D2" s="6">
        <v>23532456</v>
      </c>
      <c r="E2" s="6" t="s">
        <v>41</v>
      </c>
      <c r="F2" s="6" t="s">
        <v>9</v>
      </c>
      <c r="H2" s="4"/>
      <c r="I2" s="4"/>
    </row>
    <row r="3" spans="1:9" x14ac:dyDescent="0.25">
      <c r="A3" s="6" t="s">
        <v>10</v>
      </c>
      <c r="B3" s="6" t="s">
        <v>11</v>
      </c>
      <c r="C3" s="16">
        <v>44724</v>
      </c>
      <c r="D3" s="6">
        <v>4634677</v>
      </c>
      <c r="E3" s="6" t="s">
        <v>12</v>
      </c>
      <c r="F3" s="6" t="s">
        <v>13</v>
      </c>
      <c r="H3" s="4"/>
      <c r="I3" s="4"/>
    </row>
    <row r="4" spans="1:9" x14ac:dyDescent="0.25">
      <c r="A4" s="6"/>
      <c r="B4" s="13"/>
      <c r="C4" s="16"/>
      <c r="D4" s="6"/>
      <c r="E4" s="6"/>
      <c r="F4" s="6"/>
      <c r="H4" s="4"/>
      <c r="I4" s="4"/>
    </row>
    <row r="5" spans="1:9" x14ac:dyDescent="0.25">
      <c r="A5" s="6" t="s">
        <v>14</v>
      </c>
      <c r="B5" s="6" t="s">
        <v>15</v>
      </c>
      <c r="C5" s="16">
        <v>44461</v>
      </c>
      <c r="D5" s="6">
        <v>34535656</v>
      </c>
      <c r="E5" s="6" t="s">
        <v>16</v>
      </c>
      <c r="F5" s="6" t="s">
        <v>8</v>
      </c>
      <c r="H5" s="4"/>
      <c r="I5" s="4"/>
    </row>
    <row r="6" spans="1:9" x14ac:dyDescent="0.25">
      <c r="A6" s="6" t="s">
        <v>17</v>
      </c>
      <c r="B6" s="6" t="s">
        <v>18</v>
      </c>
      <c r="C6" s="16">
        <v>44208</v>
      </c>
      <c r="D6" s="6">
        <v>78907890</v>
      </c>
      <c r="E6" s="6" t="s">
        <v>19</v>
      </c>
      <c r="F6" s="6" t="s">
        <v>20</v>
      </c>
      <c r="H6" s="4"/>
      <c r="I6" s="4"/>
    </row>
    <row r="7" spans="1:9" x14ac:dyDescent="0.25">
      <c r="A7" s="6" t="s">
        <v>21</v>
      </c>
      <c r="B7" s="6" t="s">
        <v>22</v>
      </c>
      <c r="C7" s="16">
        <v>44299</v>
      </c>
      <c r="D7" s="6">
        <v>3647867</v>
      </c>
      <c r="E7" s="6" t="s">
        <v>23</v>
      </c>
      <c r="F7" s="6" t="s">
        <v>24</v>
      </c>
      <c r="H7" s="4"/>
      <c r="I7" s="4"/>
    </row>
    <row r="8" spans="1:9" x14ac:dyDescent="0.25">
      <c r="A8" s="6"/>
      <c r="B8" s="6"/>
      <c r="C8" s="16"/>
      <c r="D8" s="6"/>
      <c r="E8" s="6"/>
      <c r="F8" s="6"/>
      <c r="H8" s="4"/>
      <c r="I8" s="4"/>
    </row>
    <row r="9" spans="1:9" x14ac:dyDescent="0.25">
      <c r="A9" s="6"/>
      <c r="B9" s="6"/>
      <c r="C9" s="16"/>
      <c r="D9" s="6"/>
      <c r="E9" s="6"/>
      <c r="F9" s="6"/>
      <c r="H9" s="4"/>
      <c r="I9" s="4"/>
    </row>
    <row r="10" spans="1:9" x14ac:dyDescent="0.25">
      <c r="A10" s="19" t="s">
        <v>25</v>
      </c>
      <c r="B10" s="19" t="s">
        <v>26</v>
      </c>
      <c r="C10" s="20">
        <v>44782</v>
      </c>
      <c r="D10" s="19">
        <v>46877</v>
      </c>
      <c r="E10" s="19" t="s">
        <v>12</v>
      </c>
      <c r="F10" s="19" t="s">
        <v>27</v>
      </c>
      <c r="H10" s="4"/>
      <c r="I10" s="4"/>
    </row>
    <row r="11" spans="1:9" x14ac:dyDescent="0.25">
      <c r="A11" s="19" t="s">
        <v>25</v>
      </c>
      <c r="B11" s="21" t="s">
        <v>30</v>
      </c>
      <c r="C11" s="22">
        <v>43955</v>
      </c>
      <c r="D11" s="21">
        <v>345635</v>
      </c>
      <c r="E11" s="21" t="s">
        <v>41</v>
      </c>
      <c r="F11" s="21" t="s">
        <v>23</v>
      </c>
      <c r="H11" s="4"/>
      <c r="I11" s="4"/>
    </row>
    <row r="12" spans="1:9" x14ac:dyDescent="0.25">
      <c r="A12" s="6" t="s">
        <v>29</v>
      </c>
      <c r="B12" s="6" t="s">
        <v>30</v>
      </c>
      <c r="C12" s="16">
        <v>43955</v>
      </c>
      <c r="D12" s="6">
        <v>3564568</v>
      </c>
      <c r="E12" s="6" t="s">
        <v>23</v>
      </c>
      <c r="F12" s="6" t="s">
        <v>27</v>
      </c>
      <c r="H12" s="4"/>
      <c r="I12" s="4"/>
    </row>
    <row r="13" spans="1:9" x14ac:dyDescent="0.25">
      <c r="A13" s="6" t="s">
        <v>31</v>
      </c>
      <c r="B13" s="6" t="s">
        <v>32</v>
      </c>
      <c r="C13" s="16">
        <v>44735</v>
      </c>
      <c r="D13" s="6">
        <v>213134413</v>
      </c>
      <c r="E13" s="6" t="s">
        <v>19</v>
      </c>
      <c r="F13" s="6" t="s">
        <v>33</v>
      </c>
      <c r="H13" s="4"/>
      <c r="I13" s="4"/>
    </row>
    <row r="14" spans="1:9" x14ac:dyDescent="0.25">
      <c r="A14" s="6" t="s">
        <v>34</v>
      </c>
      <c r="B14" s="6" t="s">
        <v>37</v>
      </c>
      <c r="C14" s="16">
        <v>44877</v>
      </c>
      <c r="D14" s="6">
        <v>456768</v>
      </c>
      <c r="E14" s="6" t="s">
        <v>38</v>
      </c>
      <c r="F14" s="6" t="s">
        <v>27</v>
      </c>
      <c r="H14" s="4"/>
      <c r="I14" s="4"/>
    </row>
    <row r="15" spans="1:9" x14ac:dyDescent="0.25">
      <c r="A15" s="6" t="s">
        <v>39</v>
      </c>
      <c r="B15" s="6" t="s">
        <v>40</v>
      </c>
      <c r="C15" s="16">
        <v>44065</v>
      </c>
      <c r="D15" s="6">
        <v>345635</v>
      </c>
      <c r="E15" s="6" t="s">
        <v>41</v>
      </c>
      <c r="F15" s="6" t="s">
        <v>23</v>
      </c>
      <c r="H15" s="4"/>
      <c r="I15" s="4"/>
    </row>
    <row r="16" spans="1:9" x14ac:dyDescent="0.25">
      <c r="A16" s="6" t="s">
        <v>42</v>
      </c>
      <c r="B16" s="6" t="s">
        <v>43</v>
      </c>
      <c r="C16" s="16">
        <v>44065</v>
      </c>
      <c r="D16" s="6">
        <v>487875</v>
      </c>
      <c r="E16" s="6" t="s">
        <v>44</v>
      </c>
      <c r="F16" s="6" t="s">
        <v>27</v>
      </c>
      <c r="H16" s="4"/>
      <c r="I16" s="4"/>
    </row>
    <row r="17" spans="1:9" x14ac:dyDescent="0.25">
      <c r="A17" s="6" t="s">
        <v>45</v>
      </c>
      <c r="B17" s="6" t="s">
        <v>46</v>
      </c>
      <c r="C17" s="16">
        <v>44400</v>
      </c>
      <c r="D17" s="7">
        <v>985645</v>
      </c>
      <c r="E17" s="6" t="s">
        <v>47</v>
      </c>
      <c r="F17" s="6" t="s">
        <v>48</v>
      </c>
      <c r="H17" s="4"/>
      <c r="I17" s="4"/>
    </row>
    <row r="18" spans="1:9" x14ac:dyDescent="0.25">
      <c r="A18" s="6"/>
      <c r="B18" s="6"/>
      <c r="C18" s="6"/>
      <c r="D18" s="7"/>
      <c r="E18" s="6"/>
      <c r="F18" s="6"/>
      <c r="H18" s="4"/>
      <c r="I18" s="4"/>
    </row>
    <row r="19" spans="1:9" x14ac:dyDescent="0.25">
      <c r="A19" s="6" t="s">
        <v>49</v>
      </c>
      <c r="B19" s="6" t="s">
        <v>32</v>
      </c>
      <c r="C19" s="16">
        <v>44622</v>
      </c>
      <c r="D19" s="7">
        <v>74455367</v>
      </c>
      <c r="E19" s="6" t="s">
        <v>19</v>
      </c>
      <c r="F19" s="6" t="s">
        <v>33</v>
      </c>
      <c r="H19" s="4"/>
      <c r="I19" s="4"/>
    </row>
    <row r="20" spans="1:9" x14ac:dyDescent="0.25">
      <c r="A20" s="6" t="s">
        <v>50</v>
      </c>
      <c r="B20" s="6" t="s">
        <v>26</v>
      </c>
      <c r="C20" s="16">
        <v>44782</v>
      </c>
      <c r="D20" s="6">
        <v>4655877</v>
      </c>
      <c r="E20" s="6" t="s">
        <v>12</v>
      </c>
      <c r="F20" s="6" t="s">
        <v>27</v>
      </c>
      <c r="H20" s="4"/>
      <c r="I20" s="4"/>
    </row>
    <row r="21" spans="1:9" x14ac:dyDescent="0.25">
      <c r="A21" s="6" t="s">
        <v>51</v>
      </c>
      <c r="B21" s="6" t="s">
        <v>28</v>
      </c>
      <c r="C21" s="16">
        <v>43925</v>
      </c>
      <c r="D21" s="6">
        <v>8523454536</v>
      </c>
      <c r="E21" s="6" t="s">
        <v>19</v>
      </c>
      <c r="F21" s="6" t="s">
        <v>24</v>
      </c>
      <c r="H21" s="4"/>
      <c r="I21" s="4"/>
    </row>
    <row r="22" spans="1:9" x14ac:dyDescent="0.25">
      <c r="A22" s="6" t="s">
        <v>52</v>
      </c>
      <c r="B22" s="6" t="s">
        <v>30</v>
      </c>
      <c r="C22" s="16">
        <v>43955</v>
      </c>
      <c r="D22" s="6">
        <v>356454568</v>
      </c>
      <c r="E22" s="6" t="s">
        <v>23</v>
      </c>
      <c r="F22" s="6" t="s">
        <v>27</v>
      </c>
      <c r="H22" s="4"/>
      <c r="I22" s="4"/>
    </row>
    <row r="23" spans="1:9" x14ac:dyDescent="0.25">
      <c r="A23" s="6" t="s">
        <v>53</v>
      </c>
      <c r="B23" s="6" t="s">
        <v>32</v>
      </c>
      <c r="C23" s="16">
        <v>44735</v>
      </c>
      <c r="D23" s="6">
        <v>213134413</v>
      </c>
      <c r="E23" s="6" t="s">
        <v>19</v>
      </c>
      <c r="F23" s="6" t="s">
        <v>33</v>
      </c>
      <c r="H23" s="4"/>
      <c r="I23" s="4"/>
    </row>
    <row r="24" spans="1:9" x14ac:dyDescent="0.25">
      <c r="A24" s="6" t="s">
        <v>54</v>
      </c>
      <c r="B24" s="6" t="s">
        <v>37</v>
      </c>
      <c r="C24" s="16">
        <v>44907</v>
      </c>
      <c r="D24" s="6">
        <v>45246768</v>
      </c>
      <c r="E24" s="6" t="s">
        <v>38</v>
      </c>
      <c r="F24" s="6" t="s">
        <v>27</v>
      </c>
      <c r="H24" s="4"/>
      <c r="I24" s="4"/>
    </row>
    <row r="25" spans="1:9" x14ac:dyDescent="0.25">
      <c r="A25" s="6" t="s">
        <v>55</v>
      </c>
      <c r="B25" s="6" t="s">
        <v>40</v>
      </c>
      <c r="C25" s="16">
        <v>44067</v>
      </c>
      <c r="D25" s="6">
        <v>345456635</v>
      </c>
      <c r="E25" s="6" t="s">
        <v>41</v>
      </c>
      <c r="F25" s="6" t="s">
        <v>23</v>
      </c>
      <c r="H25" s="4"/>
      <c r="I25" s="4"/>
    </row>
    <row r="26" spans="1:9" x14ac:dyDescent="0.25">
      <c r="A26" s="6" t="s">
        <v>56</v>
      </c>
      <c r="B26" s="6" t="s">
        <v>43</v>
      </c>
      <c r="C26" s="16">
        <v>44065</v>
      </c>
      <c r="D26" s="6">
        <v>48787565</v>
      </c>
      <c r="E26" s="6" t="s">
        <v>44</v>
      </c>
      <c r="F26" s="6" t="s">
        <v>27</v>
      </c>
      <c r="H26" s="4"/>
      <c r="I26" s="4"/>
    </row>
    <row r="27" spans="1:9" x14ac:dyDescent="0.25">
      <c r="A27" s="6" t="s">
        <v>57</v>
      </c>
      <c r="B27" s="6" t="s">
        <v>46</v>
      </c>
      <c r="C27" s="16">
        <v>44400</v>
      </c>
      <c r="D27" s="7">
        <v>983455645</v>
      </c>
      <c r="E27" s="6" t="s">
        <v>47</v>
      </c>
      <c r="F27" s="6" t="s">
        <v>48</v>
      </c>
      <c r="H27" s="4"/>
      <c r="I27" s="4"/>
    </row>
    <row r="28" spans="1:9" x14ac:dyDescent="0.25">
      <c r="H28" s="4"/>
      <c r="I28" s="4"/>
    </row>
    <row r="29" spans="1:9" x14ac:dyDescent="0.25">
      <c r="H29" s="4"/>
      <c r="I29" s="4"/>
    </row>
    <row r="30" spans="1:9" x14ac:dyDescent="0.25">
      <c r="H30" s="4"/>
      <c r="I30" s="4"/>
    </row>
    <row r="31" spans="1:9" x14ac:dyDescent="0.25">
      <c r="H31" s="4"/>
      <c r="I31" s="4"/>
    </row>
    <row r="32" spans="1:9" x14ac:dyDescent="0.25">
      <c r="H32" s="4"/>
      <c r="I32" s="4"/>
    </row>
    <row r="33" spans="8:9" x14ac:dyDescent="0.25">
      <c r="H33" s="4"/>
      <c r="I33" s="4"/>
    </row>
    <row r="34" spans="8:9" x14ac:dyDescent="0.25">
      <c r="H34" s="4"/>
      <c r="I34" s="4"/>
    </row>
    <row r="35" spans="8:9" x14ac:dyDescent="0.25">
      <c r="H35" s="4"/>
      <c r="I35" s="4"/>
    </row>
    <row r="36" spans="8:9" x14ac:dyDescent="0.25">
      <c r="H36" s="4"/>
      <c r="I36" s="4"/>
    </row>
    <row r="37" spans="8:9" x14ac:dyDescent="0.25">
      <c r="H37" s="4"/>
      <c r="I37" s="4"/>
    </row>
    <row r="38" spans="8:9" x14ac:dyDescent="0.25">
      <c r="H38" s="4"/>
      <c r="I38" s="4"/>
    </row>
    <row r="39" spans="8:9" x14ac:dyDescent="0.25">
      <c r="H39" s="4"/>
      <c r="I39" s="4"/>
    </row>
    <row r="40" spans="8:9" x14ac:dyDescent="0.25">
      <c r="H40" s="4"/>
      <c r="I40" s="4"/>
    </row>
    <row r="41" spans="8:9" x14ac:dyDescent="0.25">
      <c r="H41" s="4"/>
      <c r="I41" s="4"/>
    </row>
    <row r="42" spans="8:9" x14ac:dyDescent="0.25">
      <c r="H42" s="4"/>
      <c r="I42" s="4"/>
    </row>
    <row r="43" spans="8:9" x14ac:dyDescent="0.25">
      <c r="H43" s="4"/>
      <c r="I43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D1" sqref="D1"/>
    </sheetView>
  </sheetViews>
  <sheetFormatPr defaultRowHeight="15" x14ac:dyDescent="0.25"/>
  <sheetData>
    <row r="1" spans="1:4" x14ac:dyDescent="0.25">
      <c r="A1" s="23">
        <v>1</v>
      </c>
      <c r="C1" s="23">
        <v>1</v>
      </c>
      <c r="D1" s="24">
        <f>MATCH(9E+307,A:A)-1</f>
        <v>22</v>
      </c>
    </row>
    <row r="2" spans="1:4" x14ac:dyDescent="0.25">
      <c r="A2">
        <f>MATCH("*",INDEX(Данные!A:A,A1+1):INDEX(Данные!A:A,99999),)+A1</f>
        <v>2</v>
      </c>
      <c r="B2">
        <f>LEN(INDEX(Данные!B:B,A2))-LEN(SUBSTITUTE(INDEX(Данные!B:B,A2)," ",))+1</f>
        <v>4</v>
      </c>
      <c r="C2">
        <f>IF(VLOOKUP(C1,A:B,2,)&gt;ROW()-MATCH(C1,$C$1:C1,),C1,INDEX(A:A,MATCH(C1,A:A,)+1))</f>
        <v>2</v>
      </c>
    </row>
    <row r="3" spans="1:4" x14ac:dyDescent="0.25">
      <c r="A3">
        <f>MATCH("*",INDEX(Данные!A:A,A2+1):INDEX(Данные!A:A,99999),)+A2</f>
        <v>3</v>
      </c>
      <c r="B3">
        <f>LEN(INDEX(Данные!B:B,A3))-LEN(SUBSTITUTE(INDEX(Данные!B:B,A3)," ",))+1</f>
        <v>4</v>
      </c>
      <c r="C3">
        <f>IF(VLOOKUP(C2,A:B,2,)&gt;ROW()-MATCH(C2,$C$1:C2,),C2,INDEX(A:A,MATCH(C2,A:A,)+1))</f>
        <v>2</v>
      </c>
    </row>
    <row r="4" spans="1:4" x14ac:dyDescent="0.25">
      <c r="A4">
        <f>MATCH("*",INDEX(Данные!A:A,A3+1):INDEX(Данные!A:A,99999),)+A3</f>
        <v>5</v>
      </c>
      <c r="B4">
        <f>LEN(INDEX(Данные!B:B,A4))-LEN(SUBSTITUTE(INDEX(Данные!B:B,A4)," ",))+1</f>
        <v>4</v>
      </c>
      <c r="C4">
        <f>IF(VLOOKUP(C3,A:B,2,)&gt;ROW()-MATCH(C3,$C$1:C3,),C3,INDEX(A:A,MATCH(C3,A:A,)+1))</f>
        <v>2</v>
      </c>
    </row>
    <row r="5" spans="1:4" x14ac:dyDescent="0.25">
      <c r="A5">
        <f>MATCH("*",INDEX(Данные!A:A,A4+1):INDEX(Данные!A:A,99999),)+A4</f>
        <v>6</v>
      </c>
      <c r="B5">
        <f>LEN(INDEX(Данные!B:B,A5))-LEN(SUBSTITUTE(INDEX(Данные!B:B,A5)," ",))+1</f>
        <v>5</v>
      </c>
      <c r="C5">
        <f>IF(VLOOKUP(C4,A:B,2,)&gt;ROW()-MATCH(C4,$C$1:C4,),C4,INDEX(A:A,MATCH(C4,A:A,)+1))</f>
        <v>2</v>
      </c>
    </row>
    <row r="6" spans="1:4" x14ac:dyDescent="0.25">
      <c r="A6">
        <f>MATCH("*",INDEX(Данные!A:A,A5+1):INDEX(Данные!A:A,99999),)+A5</f>
        <v>7</v>
      </c>
      <c r="B6">
        <f>LEN(INDEX(Данные!B:B,A6))-LEN(SUBSTITUTE(INDEX(Данные!B:B,A6)," ",))+1</f>
        <v>3</v>
      </c>
      <c r="C6">
        <f>IF(VLOOKUP(C5,A:B,2,)&gt;ROW()-MATCH(C5,$C$1:C5,),C5,INDEX(A:A,MATCH(C5,A:A,)+1))</f>
        <v>3</v>
      </c>
    </row>
    <row r="7" spans="1:4" x14ac:dyDescent="0.25">
      <c r="A7">
        <f>MATCH("*",INDEX(Данные!A:A,A6+1):INDEX(Данные!A:A,99999),)+A6</f>
        <v>10</v>
      </c>
      <c r="B7">
        <f>LEN(INDEX(Данные!B:B,A7))-LEN(SUBSTITUTE(INDEX(Данные!B:B,A7)," ",))+1</f>
        <v>3</v>
      </c>
      <c r="C7">
        <f>IF(VLOOKUP(C6,A:B,2,)&gt;ROW()-MATCH(C6,$C$1:C6,),C6,INDEX(A:A,MATCH(C6,A:A,)+1))</f>
        <v>3</v>
      </c>
    </row>
    <row r="8" spans="1:4" x14ac:dyDescent="0.25">
      <c r="A8">
        <f>MATCH("*",INDEX(Данные!A:A,A7+1):INDEX(Данные!A:A,99999),)+A7</f>
        <v>11</v>
      </c>
      <c r="B8">
        <f>LEN(INDEX(Данные!B:B,A8))-LEN(SUBSTITUTE(INDEX(Данные!B:B,A8)," ",))+1</f>
        <v>3</v>
      </c>
      <c r="C8">
        <f>IF(VLOOKUP(C7,A:B,2,)&gt;ROW()-MATCH(C7,$C$1:C7,),C7,INDEX(A:A,MATCH(C7,A:A,)+1))</f>
        <v>3</v>
      </c>
    </row>
    <row r="9" spans="1:4" x14ac:dyDescent="0.25">
      <c r="A9">
        <f>MATCH("*",INDEX(Данные!A:A,A8+1):INDEX(Данные!A:A,99999),)+A8</f>
        <v>12</v>
      </c>
      <c r="B9">
        <f>LEN(INDEX(Данные!B:B,A9))-LEN(SUBSTITUTE(INDEX(Данные!B:B,A9)," ",))+1</f>
        <v>3</v>
      </c>
      <c r="C9">
        <f>IF(VLOOKUP(C8,A:B,2,)&gt;ROW()-MATCH(C8,$C$1:C8,),C8,INDEX(A:A,MATCH(C8,A:A,)+1))</f>
        <v>3</v>
      </c>
    </row>
    <row r="10" spans="1:4" x14ac:dyDescent="0.25">
      <c r="A10">
        <f>MATCH("*",INDEX(Данные!A:A,A9+1):INDEX(Данные!A:A,99999),)+A9</f>
        <v>13</v>
      </c>
      <c r="B10">
        <f>LEN(INDEX(Данные!B:B,A10))-LEN(SUBSTITUTE(INDEX(Данные!B:B,A10)," ",))+1</f>
        <v>4</v>
      </c>
      <c r="C10">
        <f>IF(VLOOKUP(C9,A:B,2,)&gt;ROW()-MATCH(C9,$C$1:C9,),C9,INDEX(A:A,MATCH(C9,A:A,)+1))</f>
        <v>5</v>
      </c>
    </row>
    <row r="11" spans="1:4" x14ac:dyDescent="0.25">
      <c r="A11">
        <f>MATCH("*",INDEX(Данные!A:A,A10+1):INDEX(Данные!A:A,99999),)+A10</f>
        <v>14</v>
      </c>
      <c r="B11">
        <f>LEN(INDEX(Данные!B:B,A11))-LEN(SUBSTITUTE(INDEX(Данные!B:B,A11)," ",))+1</f>
        <v>2</v>
      </c>
      <c r="C11">
        <f>IF(VLOOKUP(C10,A:B,2,)&gt;ROW()-MATCH(C10,$C$1:C10,),C10,INDEX(A:A,MATCH(C10,A:A,)+1))</f>
        <v>5</v>
      </c>
    </row>
    <row r="12" spans="1:4" x14ac:dyDescent="0.25">
      <c r="A12">
        <f>MATCH("*",INDEX(Данные!A:A,A11+1):INDEX(Данные!A:A,99999),)+A11</f>
        <v>15</v>
      </c>
      <c r="B12">
        <f>LEN(INDEX(Данные!B:B,A12))-LEN(SUBSTITUTE(INDEX(Данные!B:B,A12)," ",))+1</f>
        <v>3</v>
      </c>
      <c r="C12">
        <f>IF(VLOOKUP(C11,A:B,2,)&gt;ROW()-MATCH(C11,$C$1:C11,),C11,INDEX(A:A,MATCH(C11,A:A,)+1))</f>
        <v>5</v>
      </c>
    </row>
    <row r="13" spans="1:4" x14ac:dyDescent="0.25">
      <c r="A13">
        <f>MATCH("*",INDEX(Данные!A:A,A12+1):INDEX(Данные!A:A,99999),)+A12</f>
        <v>16</v>
      </c>
      <c r="B13">
        <f>LEN(INDEX(Данные!B:B,A13))-LEN(SUBSTITUTE(INDEX(Данные!B:B,A13)," ",))+1</f>
        <v>3</v>
      </c>
      <c r="C13">
        <f>IF(VLOOKUP(C12,A:B,2,)&gt;ROW()-MATCH(C12,$C$1:C12,),C12,INDEX(A:A,MATCH(C12,A:A,)+1))</f>
        <v>5</v>
      </c>
    </row>
    <row r="14" spans="1:4" x14ac:dyDescent="0.25">
      <c r="A14">
        <f>MATCH("*",INDEX(Данные!A:A,A13+1):INDEX(Данные!A:A,99999),)+A13</f>
        <v>17</v>
      </c>
      <c r="B14">
        <f>LEN(INDEX(Данные!B:B,A14))-LEN(SUBSTITUTE(INDEX(Данные!B:B,A14)," ",))+1</f>
        <v>4</v>
      </c>
      <c r="C14">
        <f>IF(VLOOKUP(C13,A:B,2,)&gt;ROW()-MATCH(C13,$C$1:C13,),C13,INDEX(A:A,MATCH(C13,A:A,)+1))</f>
        <v>6</v>
      </c>
    </row>
    <row r="15" spans="1:4" x14ac:dyDescent="0.25">
      <c r="A15">
        <f>MATCH("*",INDEX(Данные!A:A,A14+1):INDEX(Данные!A:A,99999),)+A14</f>
        <v>19</v>
      </c>
      <c r="B15">
        <f>LEN(INDEX(Данные!B:B,A15))-LEN(SUBSTITUTE(INDEX(Данные!B:B,A15)," ",))+1</f>
        <v>4</v>
      </c>
      <c r="C15">
        <f>IF(VLOOKUP(C14,A:B,2,)&gt;ROW()-MATCH(C14,$C$1:C14,),C14,INDEX(A:A,MATCH(C14,A:A,)+1))</f>
        <v>6</v>
      </c>
    </row>
    <row r="16" spans="1:4" x14ac:dyDescent="0.25">
      <c r="A16">
        <f>MATCH("*",INDEX(Данные!A:A,A15+1):INDEX(Данные!A:A,99999),)+A15</f>
        <v>20</v>
      </c>
      <c r="B16">
        <f>LEN(INDEX(Данные!B:B,A16))-LEN(SUBSTITUTE(INDEX(Данные!B:B,A16)," ",))+1</f>
        <v>3</v>
      </c>
      <c r="C16">
        <f>IF(VLOOKUP(C15,A:B,2,)&gt;ROW()-MATCH(C15,$C$1:C15,),C15,INDEX(A:A,MATCH(C15,A:A,)+1))</f>
        <v>6</v>
      </c>
    </row>
    <row r="17" spans="1:3" x14ac:dyDescent="0.25">
      <c r="A17">
        <f>MATCH("*",INDEX(Данные!A:A,A16+1):INDEX(Данные!A:A,99999),)+A16</f>
        <v>21</v>
      </c>
      <c r="B17">
        <f>LEN(INDEX(Данные!B:B,A17))-LEN(SUBSTITUTE(INDEX(Данные!B:B,A17)," ",))+1</f>
        <v>3</v>
      </c>
      <c r="C17">
        <f>IF(VLOOKUP(C16,A:B,2,)&gt;ROW()-MATCH(C16,$C$1:C16,),C16,INDEX(A:A,MATCH(C16,A:A,)+1))</f>
        <v>6</v>
      </c>
    </row>
    <row r="18" spans="1:3" x14ac:dyDescent="0.25">
      <c r="A18">
        <f>MATCH("*",INDEX(Данные!A:A,A17+1):INDEX(Данные!A:A,99999),)+A17</f>
        <v>22</v>
      </c>
      <c r="B18">
        <f>LEN(INDEX(Данные!B:B,A18))-LEN(SUBSTITUTE(INDEX(Данные!B:B,A18)," ",))+1</f>
        <v>3</v>
      </c>
      <c r="C18">
        <f>IF(VLOOKUP(C17,A:B,2,)&gt;ROW()-MATCH(C17,$C$1:C17,),C17,INDEX(A:A,MATCH(C17,A:A,)+1))</f>
        <v>6</v>
      </c>
    </row>
    <row r="19" spans="1:3" x14ac:dyDescent="0.25">
      <c r="A19">
        <f>MATCH("*",INDEX(Данные!A:A,A18+1):INDEX(Данные!A:A,99999),)+A18</f>
        <v>23</v>
      </c>
      <c r="B19">
        <f>LEN(INDEX(Данные!B:B,A19))-LEN(SUBSTITUTE(INDEX(Данные!B:B,A19)," ",))+1</f>
        <v>4</v>
      </c>
      <c r="C19">
        <f>IF(VLOOKUP(C18,A:B,2,)&gt;ROW()-MATCH(C18,$C$1:C18,),C18,INDEX(A:A,MATCH(C18,A:A,)+1))</f>
        <v>7</v>
      </c>
    </row>
    <row r="20" spans="1:3" x14ac:dyDescent="0.25">
      <c r="A20">
        <f>MATCH("*",INDEX(Данные!A:A,A19+1):INDEX(Данные!A:A,99999),)+A19</f>
        <v>24</v>
      </c>
      <c r="B20">
        <f>LEN(INDEX(Данные!B:B,A20))-LEN(SUBSTITUTE(INDEX(Данные!B:B,A20)," ",))+1</f>
        <v>2</v>
      </c>
      <c r="C20">
        <f>IF(VLOOKUP(C19,A:B,2,)&gt;ROW()-MATCH(C19,$C$1:C19,),C19,INDEX(A:A,MATCH(C19,A:A,)+1))</f>
        <v>7</v>
      </c>
    </row>
    <row r="21" spans="1:3" x14ac:dyDescent="0.25">
      <c r="A21">
        <f>MATCH("*",INDEX(Данные!A:A,A20+1):INDEX(Данные!A:A,99999),)+A20</f>
        <v>25</v>
      </c>
      <c r="B21">
        <f>LEN(INDEX(Данные!B:B,A21))-LEN(SUBSTITUTE(INDEX(Данные!B:B,A21)," ",))+1</f>
        <v>3</v>
      </c>
      <c r="C21">
        <f>IF(VLOOKUP(C20,A:B,2,)&gt;ROW()-MATCH(C20,$C$1:C20,),C20,INDEX(A:A,MATCH(C20,A:A,)+1))</f>
        <v>7</v>
      </c>
    </row>
    <row r="22" spans="1:3" x14ac:dyDescent="0.25">
      <c r="A22">
        <f>MATCH("*",INDEX(Данные!A:A,A21+1):INDEX(Данные!A:A,99999),)+A21</f>
        <v>26</v>
      </c>
      <c r="B22">
        <f>LEN(INDEX(Данные!B:B,A22))-LEN(SUBSTITUTE(INDEX(Данные!B:B,A22)," ",))+1</f>
        <v>3</v>
      </c>
      <c r="C22">
        <f>IF(VLOOKUP(C21,A:B,2,)&gt;ROW()-MATCH(C21,$C$1:C21,),C21,INDEX(A:A,MATCH(C21,A:A,)+1))</f>
        <v>10</v>
      </c>
    </row>
    <row r="23" spans="1:3" x14ac:dyDescent="0.25">
      <c r="A23">
        <f>MATCH("*",INDEX(Данные!A:A,A22+1):INDEX(Данные!A:A,99999),)+A22</f>
        <v>27</v>
      </c>
      <c r="B23">
        <f>LEN(INDEX(Данные!B:B,A23))-LEN(SUBSTITUTE(INDEX(Данные!B:B,A23)," ",))+1</f>
        <v>4</v>
      </c>
      <c r="C23">
        <f>IF(VLOOKUP(C22,A:B,2,)&gt;ROW()-MATCH(C22,$C$1:C22,),C22,INDEX(A:A,MATCH(C22,A:A,)+1))</f>
        <v>10</v>
      </c>
    </row>
    <row r="24" spans="1:3" x14ac:dyDescent="0.25">
      <c r="A24" t="e">
        <f>MATCH("*",INDEX(Данные!A:A,A23+1):INDEX(Данные!A:A,99999),)+A23</f>
        <v>#N/A</v>
      </c>
      <c r="B24" t="e">
        <f>LEN(INDEX(Данные!B:B,A24))-LEN(SUBSTITUTE(INDEX(Данные!B:B,A24)," ",))+1</f>
        <v>#N/A</v>
      </c>
      <c r="C24">
        <f>IF(VLOOKUP(C23,A:B,2,)&gt;ROW()-MATCH(C23,$C$1:C23,),C23,INDEX(A:A,MATCH(C23,A:A,)+1))</f>
        <v>10</v>
      </c>
    </row>
    <row r="25" spans="1:3" x14ac:dyDescent="0.25">
      <c r="A25" t="e">
        <f>MATCH("*",INDEX(Данные!A:A,A24+1):INDEX(Данные!A:A,99999),)+A24</f>
        <v>#N/A</v>
      </c>
      <c r="B25" t="e">
        <f>LEN(INDEX(Данные!B:B,A25))-LEN(SUBSTITUTE(INDEX(Данные!B:B,A25)," ",))+1</f>
        <v>#N/A</v>
      </c>
      <c r="C25">
        <f>IF(VLOOKUP(C24,A:B,2,)&gt;ROW()-MATCH(C24,$C$1:C24,),C24,INDEX(A:A,MATCH(C24,A:A,)+1))</f>
        <v>11</v>
      </c>
    </row>
    <row r="26" spans="1:3" x14ac:dyDescent="0.25">
      <c r="A26" t="e">
        <f>MATCH("*",INDEX(Данные!A:A,A25+1):INDEX(Данные!A:A,99999),)+A25</f>
        <v>#N/A</v>
      </c>
      <c r="B26" t="e">
        <f>LEN(INDEX(Данные!B:B,A26))-LEN(SUBSTITUTE(INDEX(Данные!B:B,A26)," ",))+1</f>
        <v>#N/A</v>
      </c>
      <c r="C26">
        <f>IF(VLOOKUP(C25,A:B,2,)&gt;ROW()-MATCH(C25,$C$1:C25,),C25,INDEX(A:A,MATCH(C25,A:A,)+1))</f>
        <v>11</v>
      </c>
    </row>
    <row r="27" spans="1:3" x14ac:dyDescent="0.25">
      <c r="A27" t="e">
        <f>MATCH("*",INDEX(Данные!A:A,A26+1):INDEX(Данные!A:A,99999),)+A26</f>
        <v>#N/A</v>
      </c>
      <c r="B27" t="e">
        <f>LEN(INDEX(Данные!B:B,A27))-LEN(SUBSTITUTE(INDEX(Данные!B:B,A27)," ",))+1</f>
        <v>#N/A</v>
      </c>
      <c r="C27">
        <f>IF(VLOOKUP(C26,A:B,2,)&gt;ROW()-MATCH(C26,$C$1:C26,),C26,INDEX(A:A,MATCH(C26,A:A,)+1))</f>
        <v>11</v>
      </c>
    </row>
    <row r="28" spans="1:3" x14ac:dyDescent="0.25">
      <c r="A28" t="e">
        <f>MATCH("*",INDEX(Данные!A:A,A27+1):INDEX(Данные!A:A,99999),)+A27</f>
        <v>#N/A</v>
      </c>
      <c r="B28" t="e">
        <f>LEN(INDEX(Данные!B:B,A28))-LEN(SUBSTITUTE(INDEX(Данные!B:B,A28)," ",))+1</f>
        <v>#N/A</v>
      </c>
      <c r="C28">
        <f>IF(VLOOKUP(C27,A:B,2,)&gt;ROW()-MATCH(C27,$C$1:C27,),C27,INDEX(A:A,MATCH(C27,A:A,)+1))</f>
        <v>12</v>
      </c>
    </row>
    <row r="29" spans="1:3" x14ac:dyDescent="0.25">
      <c r="A29" t="e">
        <f>MATCH("*",INDEX(Данные!A:A,A28+1):INDEX(Данные!A:A,99999),)+A28</f>
        <v>#N/A</v>
      </c>
      <c r="B29" t="e">
        <f>LEN(INDEX(Данные!B:B,A29))-LEN(SUBSTITUTE(INDEX(Данные!B:B,A29)," ",))+1</f>
        <v>#N/A</v>
      </c>
      <c r="C29">
        <f>IF(VLOOKUP(C28,A:B,2,)&gt;ROW()-MATCH(C28,$C$1:C28,),C28,INDEX(A:A,MATCH(C28,A:A,)+1))</f>
        <v>12</v>
      </c>
    </row>
    <row r="30" spans="1:3" x14ac:dyDescent="0.25">
      <c r="A30" t="e">
        <f>MATCH("*",INDEX(Данные!A:A,A29+1):INDEX(Данные!A:A,99999),)+A29</f>
        <v>#N/A</v>
      </c>
      <c r="B30" t="e">
        <f>LEN(INDEX(Данные!B:B,A30))-LEN(SUBSTITUTE(INDEX(Данные!B:B,A30)," ",))+1</f>
        <v>#N/A</v>
      </c>
      <c r="C30">
        <f>IF(VLOOKUP(C29,A:B,2,)&gt;ROW()-MATCH(C29,$C$1:C29,),C29,INDEX(A:A,MATCH(C29,A:A,)+1))</f>
        <v>12</v>
      </c>
    </row>
    <row r="31" spans="1:3" x14ac:dyDescent="0.25">
      <c r="A31" t="e">
        <f>MATCH("*",INDEX(Данные!A:A,A30+1):INDEX(Данные!A:A,99999),)+A30</f>
        <v>#N/A</v>
      </c>
      <c r="B31" t="e">
        <f>LEN(INDEX(Данные!B:B,A31))-LEN(SUBSTITUTE(INDEX(Данные!B:B,A31)," ",))+1</f>
        <v>#N/A</v>
      </c>
      <c r="C31">
        <f>IF(VLOOKUP(C30,A:B,2,)&gt;ROW()-MATCH(C30,$C$1:C30,),C30,INDEX(A:A,MATCH(C30,A:A,)+1))</f>
        <v>13</v>
      </c>
    </row>
    <row r="32" spans="1:3" x14ac:dyDescent="0.25">
      <c r="A32" t="e">
        <f>MATCH("*",INDEX(Данные!A:A,A31+1):INDEX(Данные!A:A,99999),)+A31</f>
        <v>#N/A</v>
      </c>
      <c r="B32" t="e">
        <f>LEN(INDEX(Данные!B:B,A32))-LEN(SUBSTITUTE(INDEX(Данные!B:B,A32)," ",))+1</f>
        <v>#N/A</v>
      </c>
      <c r="C32">
        <f>IF(VLOOKUP(C31,A:B,2,)&gt;ROW()-MATCH(C31,$C$1:C31,),C31,INDEX(A:A,MATCH(C31,A:A,)+1))</f>
        <v>13</v>
      </c>
    </row>
    <row r="33" spans="1:3" x14ac:dyDescent="0.25">
      <c r="A33" t="e">
        <f>MATCH("*",INDEX(Данные!A:A,A32+1):INDEX(Данные!A:A,99999),)+A32</f>
        <v>#N/A</v>
      </c>
      <c r="B33" t="e">
        <f>LEN(INDEX(Данные!B:B,A33))-LEN(SUBSTITUTE(INDEX(Данные!B:B,A33)," ",))+1</f>
        <v>#N/A</v>
      </c>
      <c r="C33">
        <f>IF(VLOOKUP(C32,A:B,2,)&gt;ROW()-MATCH(C32,$C$1:C32,),C32,INDEX(A:A,MATCH(C32,A:A,)+1))</f>
        <v>13</v>
      </c>
    </row>
    <row r="34" spans="1:3" x14ac:dyDescent="0.25">
      <c r="A34" t="e">
        <f>MATCH("*",INDEX(Данные!A:A,A33+1):INDEX(Данные!A:A,99999),)+A33</f>
        <v>#N/A</v>
      </c>
      <c r="B34" t="e">
        <f>LEN(INDEX(Данные!B:B,A34))-LEN(SUBSTITUTE(INDEX(Данные!B:B,A34)," ",))+1</f>
        <v>#N/A</v>
      </c>
      <c r="C34">
        <f>IF(VLOOKUP(C33,A:B,2,)&gt;ROW()-MATCH(C33,$C$1:C33,),C33,INDEX(A:A,MATCH(C33,A:A,)+1))</f>
        <v>13</v>
      </c>
    </row>
    <row r="35" spans="1:3" x14ac:dyDescent="0.25">
      <c r="A35" t="e">
        <f>MATCH("*",INDEX(Данные!A:A,A34+1):INDEX(Данные!A:A,99999),)+A34</f>
        <v>#N/A</v>
      </c>
      <c r="B35" t="e">
        <f>LEN(INDEX(Данные!B:B,A35))-LEN(SUBSTITUTE(INDEX(Данные!B:B,A35)," ",))+1</f>
        <v>#N/A</v>
      </c>
      <c r="C35">
        <f>IF(VLOOKUP(C34,A:B,2,)&gt;ROW()-MATCH(C34,$C$1:C34,),C34,INDEX(A:A,MATCH(C34,A:A,)+1))</f>
        <v>14</v>
      </c>
    </row>
    <row r="36" spans="1:3" x14ac:dyDescent="0.25">
      <c r="A36" t="e">
        <f>MATCH("*",INDEX(Данные!A:A,A35+1):INDEX(Данные!A:A,99999),)+A35</f>
        <v>#N/A</v>
      </c>
      <c r="B36" t="e">
        <f>LEN(INDEX(Данные!B:B,A36))-LEN(SUBSTITUTE(INDEX(Данные!B:B,A36)," ",))+1</f>
        <v>#N/A</v>
      </c>
      <c r="C36">
        <f>IF(VLOOKUP(C35,A:B,2,)&gt;ROW()-MATCH(C35,$C$1:C35,),C35,INDEX(A:A,MATCH(C35,A:A,)+1))</f>
        <v>14</v>
      </c>
    </row>
    <row r="37" spans="1:3" x14ac:dyDescent="0.25">
      <c r="A37" t="e">
        <f>MATCH("*",INDEX(Данные!A:A,A36+1):INDEX(Данные!A:A,99999),)+A36</f>
        <v>#N/A</v>
      </c>
      <c r="B37" t="e">
        <f>LEN(INDEX(Данные!B:B,A37))-LEN(SUBSTITUTE(INDEX(Данные!B:B,A37)," ",))+1</f>
        <v>#N/A</v>
      </c>
      <c r="C37">
        <f>IF(VLOOKUP(C36,A:B,2,)&gt;ROW()-MATCH(C36,$C$1:C36,),C36,INDEX(A:A,MATCH(C36,A:A,)+1))</f>
        <v>15</v>
      </c>
    </row>
    <row r="38" spans="1:3" x14ac:dyDescent="0.25">
      <c r="A38" t="e">
        <f>MATCH("*",INDEX(Данные!A:A,A37+1):INDEX(Данные!A:A,99999),)+A37</f>
        <v>#N/A</v>
      </c>
      <c r="B38" t="e">
        <f>LEN(INDEX(Данные!B:B,A38))-LEN(SUBSTITUTE(INDEX(Данные!B:B,A38)," ",))+1</f>
        <v>#N/A</v>
      </c>
      <c r="C38">
        <f>IF(VLOOKUP(C37,A:B,2,)&gt;ROW()-MATCH(C37,$C$1:C37,),C37,INDEX(A:A,MATCH(C37,A:A,)+1))</f>
        <v>15</v>
      </c>
    </row>
    <row r="39" spans="1:3" x14ac:dyDescent="0.25">
      <c r="A39" t="e">
        <f>MATCH("*",INDEX(Данные!A:A,A38+1):INDEX(Данные!A:A,99999),)+A38</f>
        <v>#N/A</v>
      </c>
      <c r="B39" t="e">
        <f>LEN(INDEX(Данные!B:B,A39))-LEN(SUBSTITUTE(INDEX(Данные!B:B,A39)," ",))+1</f>
        <v>#N/A</v>
      </c>
      <c r="C39">
        <f>IF(VLOOKUP(C38,A:B,2,)&gt;ROW()-MATCH(C38,$C$1:C38,),C38,INDEX(A:A,MATCH(C38,A:A,)+1))</f>
        <v>15</v>
      </c>
    </row>
    <row r="40" spans="1:3" x14ac:dyDescent="0.25">
      <c r="A40" t="e">
        <f>MATCH("*",INDEX(Данные!A:A,A39+1):INDEX(Данные!A:A,99999),)+A39</f>
        <v>#N/A</v>
      </c>
      <c r="B40" t="e">
        <f>LEN(INDEX(Данные!B:B,A40))-LEN(SUBSTITUTE(INDEX(Данные!B:B,A40)," ",))+1</f>
        <v>#N/A</v>
      </c>
      <c r="C40">
        <f>IF(VLOOKUP(C39,A:B,2,)&gt;ROW()-MATCH(C39,$C$1:C39,),C39,INDEX(A:A,MATCH(C39,A:A,)+1))</f>
        <v>16</v>
      </c>
    </row>
    <row r="41" spans="1:3" x14ac:dyDescent="0.25">
      <c r="A41" t="e">
        <f>MATCH("*",INDEX(Данные!A:A,A40+1):INDEX(Данные!A:A,99999),)+A40</f>
        <v>#N/A</v>
      </c>
      <c r="B41" t="e">
        <f>LEN(INDEX(Данные!B:B,A41))-LEN(SUBSTITUTE(INDEX(Данные!B:B,A41)," ",))+1</f>
        <v>#N/A</v>
      </c>
      <c r="C41">
        <f>IF(VLOOKUP(C40,A:B,2,)&gt;ROW()-MATCH(C40,$C$1:C40,),C40,INDEX(A:A,MATCH(C40,A:A,)+1))</f>
        <v>16</v>
      </c>
    </row>
    <row r="42" spans="1:3" x14ac:dyDescent="0.25">
      <c r="A42" t="e">
        <f>MATCH("*",INDEX(Данные!A:A,A41+1):INDEX(Данные!A:A,99999),)+A41</f>
        <v>#N/A</v>
      </c>
      <c r="B42" t="e">
        <f>LEN(INDEX(Данные!B:B,A42))-LEN(SUBSTITUTE(INDEX(Данные!B:B,A42)," ",))+1</f>
        <v>#N/A</v>
      </c>
      <c r="C42">
        <f>IF(VLOOKUP(C41,A:B,2,)&gt;ROW()-MATCH(C41,$C$1:C41,),C41,INDEX(A:A,MATCH(C41,A:A,)+1))</f>
        <v>16</v>
      </c>
    </row>
    <row r="43" spans="1:3" x14ac:dyDescent="0.25">
      <c r="A43" t="e">
        <f>MATCH("*",INDEX(Данные!A:A,A42+1):INDEX(Данные!A:A,99999),)+A42</f>
        <v>#N/A</v>
      </c>
      <c r="B43" t="e">
        <f>LEN(INDEX(Данные!B:B,A43))-LEN(SUBSTITUTE(INDEX(Данные!B:B,A43)," ",))+1</f>
        <v>#N/A</v>
      </c>
      <c r="C43">
        <f>IF(VLOOKUP(C42,A:B,2,)&gt;ROW()-MATCH(C42,$C$1:C42,),C42,INDEX(A:A,MATCH(C42,A:A,)+1))</f>
        <v>17</v>
      </c>
    </row>
    <row r="44" spans="1:3" x14ac:dyDescent="0.25">
      <c r="A44" t="e">
        <f>MATCH("*",INDEX(Данные!A:A,A43+1):INDEX(Данные!A:A,99999),)+A43</f>
        <v>#N/A</v>
      </c>
      <c r="B44" t="e">
        <f>LEN(INDEX(Данные!B:B,A44))-LEN(SUBSTITUTE(INDEX(Данные!B:B,A44)," ",))+1</f>
        <v>#N/A</v>
      </c>
      <c r="C44">
        <f>IF(VLOOKUP(C43,A:B,2,)&gt;ROW()-MATCH(C43,$C$1:C43,),C43,INDEX(A:A,MATCH(C43,A:A,)+1))</f>
        <v>17</v>
      </c>
    </row>
    <row r="45" spans="1:3" x14ac:dyDescent="0.25">
      <c r="A45" t="e">
        <f>MATCH("*",INDEX(Данные!A:A,A44+1):INDEX(Данные!A:A,99999),)+A44</f>
        <v>#N/A</v>
      </c>
      <c r="B45" t="e">
        <f>LEN(INDEX(Данные!B:B,A45))-LEN(SUBSTITUTE(INDEX(Данные!B:B,A45)," ",))+1</f>
        <v>#N/A</v>
      </c>
      <c r="C45">
        <f>IF(VLOOKUP(C44,A:B,2,)&gt;ROW()-MATCH(C44,$C$1:C44,),C44,INDEX(A:A,MATCH(C44,A:A,)+1))</f>
        <v>17</v>
      </c>
    </row>
    <row r="46" spans="1:3" x14ac:dyDescent="0.25">
      <c r="A46" t="e">
        <f>MATCH("*",INDEX(Данные!A:A,A45+1):INDEX(Данные!A:A,99999),)+A45</f>
        <v>#N/A</v>
      </c>
      <c r="B46" t="e">
        <f>LEN(INDEX(Данные!B:B,A46))-LEN(SUBSTITUTE(INDEX(Данные!B:B,A46)," ",))+1</f>
        <v>#N/A</v>
      </c>
      <c r="C46">
        <f>IF(VLOOKUP(C45,A:B,2,)&gt;ROW()-MATCH(C45,$C$1:C45,),C45,INDEX(A:A,MATCH(C45,A:A,)+1))</f>
        <v>17</v>
      </c>
    </row>
    <row r="47" spans="1:3" x14ac:dyDescent="0.25">
      <c r="A47" t="e">
        <f>MATCH("*",INDEX(Данные!A:A,A46+1):INDEX(Данные!A:A,99999),)+A46</f>
        <v>#N/A</v>
      </c>
      <c r="B47" t="e">
        <f>LEN(INDEX(Данные!B:B,A47))-LEN(SUBSTITUTE(INDEX(Данные!B:B,A47)," ",))+1</f>
        <v>#N/A</v>
      </c>
      <c r="C47">
        <f>IF(VLOOKUP(C46,A:B,2,)&gt;ROW()-MATCH(C46,$C$1:C46,),C46,INDEX(A:A,MATCH(C46,A:A,)+1))</f>
        <v>19</v>
      </c>
    </row>
    <row r="48" spans="1:3" x14ac:dyDescent="0.25">
      <c r="A48" t="e">
        <f>MATCH("*",INDEX(Данные!A:A,A47+1):INDEX(Данные!A:A,99999),)+A47</f>
        <v>#N/A</v>
      </c>
      <c r="B48" t="e">
        <f>LEN(INDEX(Данные!B:B,A48))-LEN(SUBSTITUTE(INDEX(Данные!B:B,A48)," ",))+1</f>
        <v>#N/A</v>
      </c>
      <c r="C48">
        <f>IF(VLOOKUP(C47,A:B,2,)&gt;ROW()-MATCH(C47,$C$1:C47,),C47,INDEX(A:A,MATCH(C47,A:A,)+1))</f>
        <v>19</v>
      </c>
    </row>
    <row r="49" spans="1:3" x14ac:dyDescent="0.25">
      <c r="A49" t="e">
        <f>MATCH("*",INDEX(Данные!A:A,A48+1):INDEX(Данные!A:A,99999),)+A48</f>
        <v>#N/A</v>
      </c>
      <c r="B49" t="e">
        <f>LEN(INDEX(Данные!B:B,A49))-LEN(SUBSTITUTE(INDEX(Данные!B:B,A49)," ",))+1</f>
        <v>#N/A</v>
      </c>
      <c r="C49">
        <f>IF(VLOOKUP(C48,A:B,2,)&gt;ROW()-MATCH(C48,$C$1:C48,),C48,INDEX(A:A,MATCH(C48,A:A,)+1))</f>
        <v>19</v>
      </c>
    </row>
    <row r="50" spans="1:3" x14ac:dyDescent="0.25">
      <c r="A50" t="e">
        <f>MATCH("*",INDEX(Данные!A:A,A49+1):INDEX(Данные!A:A,99999),)+A49</f>
        <v>#N/A</v>
      </c>
      <c r="B50" t="e">
        <f>LEN(INDEX(Данные!B:B,A50))-LEN(SUBSTITUTE(INDEX(Данные!B:B,A50)," ",))+1</f>
        <v>#N/A</v>
      </c>
      <c r="C50">
        <f>IF(VLOOKUP(C49,A:B,2,)&gt;ROW()-MATCH(C49,$C$1:C49,),C49,INDEX(A:A,MATCH(C49,A:A,)+1))</f>
        <v>19</v>
      </c>
    </row>
    <row r="51" spans="1:3" x14ac:dyDescent="0.25">
      <c r="A51" t="e">
        <f>MATCH("*",INDEX(Данные!A:A,A50+1):INDEX(Данные!A:A,99999),)+A50</f>
        <v>#N/A</v>
      </c>
      <c r="B51" t="e">
        <f>LEN(INDEX(Данные!B:B,A51))-LEN(SUBSTITUTE(INDEX(Данные!B:B,A51)," ",))+1</f>
        <v>#N/A</v>
      </c>
      <c r="C51">
        <f>IF(VLOOKUP(C50,A:B,2,)&gt;ROW()-MATCH(C50,$C$1:C50,),C50,INDEX(A:A,MATCH(C50,A:A,)+1))</f>
        <v>20</v>
      </c>
    </row>
    <row r="52" spans="1:3" x14ac:dyDescent="0.25">
      <c r="A52" t="e">
        <f>MATCH("*",INDEX(Данные!A:A,A51+1):INDEX(Данные!A:A,99999),)+A51</f>
        <v>#N/A</v>
      </c>
      <c r="B52" t="e">
        <f>LEN(INDEX(Данные!B:B,A52))-LEN(SUBSTITUTE(INDEX(Данные!B:B,A52)," ",))+1</f>
        <v>#N/A</v>
      </c>
      <c r="C52">
        <f>IF(VLOOKUP(C51,A:B,2,)&gt;ROW()-MATCH(C51,$C$1:C51,),C51,INDEX(A:A,MATCH(C51,A:A,)+1))</f>
        <v>20</v>
      </c>
    </row>
    <row r="53" spans="1:3" x14ac:dyDescent="0.25">
      <c r="A53" t="e">
        <f>MATCH("*",INDEX(Данные!A:A,A52+1):INDEX(Данные!A:A,99999),)+A52</f>
        <v>#N/A</v>
      </c>
      <c r="B53" t="e">
        <f>LEN(INDEX(Данные!B:B,A53))-LEN(SUBSTITUTE(INDEX(Данные!B:B,A53)," ",))+1</f>
        <v>#N/A</v>
      </c>
      <c r="C53">
        <f>IF(VLOOKUP(C52,A:B,2,)&gt;ROW()-MATCH(C52,$C$1:C52,),C52,INDEX(A:A,MATCH(C52,A:A,)+1))</f>
        <v>20</v>
      </c>
    </row>
    <row r="54" spans="1:3" x14ac:dyDescent="0.25">
      <c r="A54" t="e">
        <f>MATCH("*",INDEX(Данные!A:A,A53+1):INDEX(Данные!A:A,99999),)+A53</f>
        <v>#N/A</v>
      </c>
      <c r="B54" t="e">
        <f>LEN(INDEX(Данные!B:B,A54))-LEN(SUBSTITUTE(INDEX(Данные!B:B,A54)," ",))+1</f>
        <v>#N/A</v>
      </c>
      <c r="C54">
        <f>IF(VLOOKUP(C53,A:B,2,)&gt;ROW()-MATCH(C53,$C$1:C53,),C53,INDEX(A:A,MATCH(C53,A:A,)+1))</f>
        <v>21</v>
      </c>
    </row>
    <row r="55" spans="1:3" x14ac:dyDescent="0.25">
      <c r="A55" t="e">
        <f>MATCH("*",INDEX(Данные!A:A,A54+1):INDEX(Данные!A:A,99999),)+A54</f>
        <v>#N/A</v>
      </c>
      <c r="B55" t="e">
        <f>LEN(INDEX(Данные!B:B,A55))-LEN(SUBSTITUTE(INDEX(Данные!B:B,A55)," ",))+1</f>
        <v>#N/A</v>
      </c>
      <c r="C55">
        <f>IF(VLOOKUP(C54,A:B,2,)&gt;ROW()-MATCH(C54,$C$1:C54,),C54,INDEX(A:A,MATCH(C54,A:A,)+1))</f>
        <v>21</v>
      </c>
    </row>
    <row r="56" spans="1:3" x14ac:dyDescent="0.25">
      <c r="A56" t="e">
        <f>MATCH("*",INDEX(Данные!A:A,A55+1):INDEX(Данные!A:A,99999),)+A55</f>
        <v>#N/A</v>
      </c>
      <c r="B56" t="e">
        <f>LEN(INDEX(Данные!B:B,A56))-LEN(SUBSTITUTE(INDEX(Данные!B:B,A56)," ",))+1</f>
        <v>#N/A</v>
      </c>
      <c r="C56">
        <f>IF(VLOOKUP(C55,A:B,2,)&gt;ROW()-MATCH(C55,$C$1:C55,),C55,INDEX(A:A,MATCH(C55,A:A,)+1))</f>
        <v>21</v>
      </c>
    </row>
    <row r="57" spans="1:3" x14ac:dyDescent="0.25">
      <c r="A57" t="e">
        <f>MATCH("*",INDEX(Данные!A:A,A56+1):INDEX(Данные!A:A,99999),)+A56</f>
        <v>#N/A</v>
      </c>
      <c r="B57" t="e">
        <f>LEN(INDEX(Данные!B:B,A57))-LEN(SUBSTITUTE(INDEX(Данные!B:B,A57)," ",))+1</f>
        <v>#N/A</v>
      </c>
      <c r="C57">
        <f>IF(VLOOKUP(C56,A:B,2,)&gt;ROW()-MATCH(C56,$C$1:C56,),C56,INDEX(A:A,MATCH(C56,A:A,)+1))</f>
        <v>22</v>
      </c>
    </row>
    <row r="58" spans="1:3" x14ac:dyDescent="0.25">
      <c r="A58" t="e">
        <f>MATCH("*",INDEX(Данные!A:A,A57+1):INDEX(Данные!A:A,99999),)+A57</f>
        <v>#N/A</v>
      </c>
      <c r="B58" t="e">
        <f>LEN(INDEX(Данные!B:B,A58))-LEN(SUBSTITUTE(INDEX(Данные!B:B,A58)," ",))+1</f>
        <v>#N/A</v>
      </c>
      <c r="C58">
        <f>IF(VLOOKUP(C57,A:B,2,)&gt;ROW()-MATCH(C57,$C$1:C57,),C57,INDEX(A:A,MATCH(C57,A:A,)+1))</f>
        <v>22</v>
      </c>
    </row>
    <row r="59" spans="1:3" x14ac:dyDescent="0.25">
      <c r="A59" t="e">
        <f>MATCH("*",INDEX(Данные!A:A,A58+1):INDEX(Данные!A:A,99999),)+A58</f>
        <v>#N/A</v>
      </c>
      <c r="B59" t="e">
        <f>LEN(INDEX(Данные!B:B,A59))-LEN(SUBSTITUTE(INDEX(Данные!B:B,A59)," ",))+1</f>
        <v>#N/A</v>
      </c>
      <c r="C59">
        <f>IF(VLOOKUP(C58,A:B,2,)&gt;ROW()-MATCH(C58,$C$1:C58,),C58,INDEX(A:A,MATCH(C58,A:A,)+1))</f>
        <v>22</v>
      </c>
    </row>
    <row r="60" spans="1:3" x14ac:dyDescent="0.25">
      <c r="A60" t="e">
        <f>MATCH("*",INDEX(Данные!A:A,A59+1):INDEX(Данные!A:A,99999),)+A59</f>
        <v>#N/A</v>
      </c>
      <c r="B60" t="e">
        <f>LEN(INDEX(Данные!B:B,A60))-LEN(SUBSTITUTE(INDEX(Данные!B:B,A60)," ",))+1</f>
        <v>#N/A</v>
      </c>
      <c r="C60">
        <f>IF(VLOOKUP(C59,A:B,2,)&gt;ROW()-MATCH(C59,$C$1:C59,),C59,INDEX(A:A,MATCH(C59,A:A,)+1))</f>
        <v>23</v>
      </c>
    </row>
    <row r="61" spans="1:3" x14ac:dyDescent="0.25">
      <c r="A61" t="e">
        <f>MATCH("*",INDEX(Данные!A:A,A60+1):INDEX(Данные!A:A,99999),)+A60</f>
        <v>#N/A</v>
      </c>
      <c r="B61" t="e">
        <f>LEN(INDEX(Данные!B:B,A61))-LEN(SUBSTITUTE(INDEX(Данные!B:B,A61)," ",))+1</f>
        <v>#N/A</v>
      </c>
      <c r="C61">
        <f>IF(VLOOKUP(C60,A:B,2,)&gt;ROW()-MATCH(C60,$C$1:C60,),C60,INDEX(A:A,MATCH(C60,A:A,)+1))</f>
        <v>23</v>
      </c>
    </row>
    <row r="62" spans="1:3" x14ac:dyDescent="0.25">
      <c r="A62" t="e">
        <f>MATCH("*",INDEX(Данные!A:A,A61+1):INDEX(Данные!A:A,99999),)+A61</f>
        <v>#N/A</v>
      </c>
      <c r="B62" t="e">
        <f>LEN(INDEX(Данные!B:B,A62))-LEN(SUBSTITUTE(INDEX(Данные!B:B,A62)," ",))+1</f>
        <v>#N/A</v>
      </c>
      <c r="C62">
        <f>IF(VLOOKUP(C61,A:B,2,)&gt;ROW()-MATCH(C61,$C$1:C61,),C61,INDEX(A:A,MATCH(C61,A:A,)+1))</f>
        <v>23</v>
      </c>
    </row>
    <row r="63" spans="1:3" x14ac:dyDescent="0.25">
      <c r="A63" t="e">
        <f>MATCH("*",INDEX(Данные!A:A,A62+1):INDEX(Данные!A:A,99999),)+A62</f>
        <v>#N/A</v>
      </c>
      <c r="B63" t="e">
        <f>LEN(INDEX(Данные!B:B,A63))-LEN(SUBSTITUTE(INDEX(Данные!B:B,A63)," ",))+1</f>
        <v>#N/A</v>
      </c>
      <c r="C63">
        <f>IF(VLOOKUP(C62,A:B,2,)&gt;ROW()-MATCH(C62,$C$1:C62,),C62,INDEX(A:A,MATCH(C62,A:A,)+1))</f>
        <v>23</v>
      </c>
    </row>
    <row r="64" spans="1:3" x14ac:dyDescent="0.25">
      <c r="A64" t="e">
        <f>MATCH("*",INDEX(Данные!A:A,A63+1):INDEX(Данные!A:A,99999),)+A63</f>
        <v>#N/A</v>
      </c>
      <c r="B64" t="e">
        <f>LEN(INDEX(Данные!B:B,A64))-LEN(SUBSTITUTE(INDEX(Данные!B:B,A64)," ",))+1</f>
        <v>#N/A</v>
      </c>
      <c r="C64">
        <f>IF(VLOOKUP(C63,A:B,2,)&gt;ROW()-MATCH(C63,$C$1:C63,),C63,INDEX(A:A,MATCH(C63,A:A,)+1))</f>
        <v>24</v>
      </c>
    </row>
    <row r="65" spans="1:3" x14ac:dyDescent="0.25">
      <c r="A65" t="e">
        <f>MATCH("*",INDEX(Данные!A:A,A64+1):INDEX(Данные!A:A,99999),)+A64</f>
        <v>#N/A</v>
      </c>
      <c r="B65" t="e">
        <f>LEN(INDEX(Данные!B:B,A65))-LEN(SUBSTITUTE(INDEX(Данные!B:B,A65)," ",))+1</f>
        <v>#N/A</v>
      </c>
      <c r="C65">
        <f>IF(VLOOKUP(C64,A:B,2,)&gt;ROW()-MATCH(C64,$C$1:C64,),C64,INDEX(A:A,MATCH(C64,A:A,)+1))</f>
        <v>24</v>
      </c>
    </row>
    <row r="66" spans="1:3" x14ac:dyDescent="0.25">
      <c r="A66" t="e">
        <f>MATCH("*",INDEX(Данные!A:A,A65+1):INDEX(Данные!A:A,99999),)+A65</f>
        <v>#N/A</v>
      </c>
      <c r="B66" t="e">
        <f>LEN(INDEX(Данные!B:B,A66))-LEN(SUBSTITUTE(INDEX(Данные!B:B,A66)," ",))+1</f>
        <v>#N/A</v>
      </c>
      <c r="C66">
        <f>IF(VLOOKUP(C65,A:B,2,)&gt;ROW()-MATCH(C65,$C$1:C65,),C65,INDEX(A:A,MATCH(C65,A:A,)+1))</f>
        <v>25</v>
      </c>
    </row>
    <row r="67" spans="1:3" x14ac:dyDescent="0.25">
      <c r="A67" t="e">
        <f>MATCH("*",INDEX(Данные!A:A,A66+1):INDEX(Данные!A:A,99999),)+A66</f>
        <v>#N/A</v>
      </c>
      <c r="B67" t="e">
        <f>LEN(INDEX(Данные!B:B,A67))-LEN(SUBSTITUTE(INDEX(Данные!B:B,A67)," ",))+1</f>
        <v>#N/A</v>
      </c>
      <c r="C67">
        <f>IF(VLOOKUP(C66,A:B,2,)&gt;ROW()-MATCH(C66,$C$1:C66,),C66,INDEX(A:A,MATCH(C66,A:A,)+1))</f>
        <v>25</v>
      </c>
    </row>
    <row r="68" spans="1:3" x14ac:dyDescent="0.25">
      <c r="A68" t="e">
        <f>MATCH("*",INDEX(Данные!A:A,A67+1):INDEX(Данные!A:A,99999),)+A67</f>
        <v>#N/A</v>
      </c>
      <c r="B68" t="e">
        <f>LEN(INDEX(Данные!B:B,A68))-LEN(SUBSTITUTE(INDEX(Данные!B:B,A68)," ",))+1</f>
        <v>#N/A</v>
      </c>
      <c r="C68">
        <f>IF(VLOOKUP(C67,A:B,2,)&gt;ROW()-MATCH(C67,$C$1:C67,),C67,INDEX(A:A,MATCH(C67,A:A,)+1))</f>
        <v>25</v>
      </c>
    </row>
    <row r="69" spans="1:3" x14ac:dyDescent="0.25">
      <c r="A69" t="e">
        <f>MATCH("*",INDEX(Данные!A:A,A68+1):INDEX(Данные!A:A,99999),)+A68</f>
        <v>#N/A</v>
      </c>
      <c r="B69" t="e">
        <f>LEN(INDEX(Данные!B:B,A69))-LEN(SUBSTITUTE(INDEX(Данные!B:B,A69)," ",))+1</f>
        <v>#N/A</v>
      </c>
      <c r="C69">
        <f>IF(VLOOKUP(C68,A:B,2,)&gt;ROW()-MATCH(C68,$C$1:C68,),C68,INDEX(A:A,MATCH(C68,A:A,)+1))</f>
        <v>26</v>
      </c>
    </row>
    <row r="70" spans="1:3" x14ac:dyDescent="0.25">
      <c r="A70" t="e">
        <f>MATCH("*",INDEX(Данные!A:A,A69+1):INDEX(Данные!A:A,99999),)+A69</f>
        <v>#N/A</v>
      </c>
      <c r="B70" t="e">
        <f>LEN(INDEX(Данные!B:B,A70))-LEN(SUBSTITUTE(INDEX(Данные!B:B,A70)," ",))+1</f>
        <v>#N/A</v>
      </c>
      <c r="C70">
        <f>IF(VLOOKUP(C69,A:B,2,)&gt;ROW()-MATCH(C69,$C$1:C69,),C69,INDEX(A:A,MATCH(C69,A:A,)+1))</f>
        <v>26</v>
      </c>
    </row>
    <row r="71" spans="1:3" x14ac:dyDescent="0.25">
      <c r="A71" t="e">
        <f>MATCH("*",INDEX(Данные!A:A,A70+1):INDEX(Данные!A:A,99999),)+A70</f>
        <v>#N/A</v>
      </c>
      <c r="B71" t="e">
        <f>LEN(INDEX(Данные!B:B,A71))-LEN(SUBSTITUTE(INDEX(Данные!B:B,A71)," ",))+1</f>
        <v>#N/A</v>
      </c>
      <c r="C71">
        <f>IF(VLOOKUP(C70,A:B,2,)&gt;ROW()-MATCH(C70,$C$1:C70,),C70,INDEX(A:A,MATCH(C70,A:A,)+1))</f>
        <v>26</v>
      </c>
    </row>
    <row r="72" spans="1:3" x14ac:dyDescent="0.25">
      <c r="A72" t="e">
        <f>MATCH("*",INDEX(Данные!A:A,A71+1):INDEX(Данные!A:A,99999),)+A71</f>
        <v>#N/A</v>
      </c>
      <c r="B72" t="e">
        <f>LEN(INDEX(Данные!B:B,A72))-LEN(SUBSTITUTE(INDEX(Данные!B:B,A72)," ",))+1</f>
        <v>#N/A</v>
      </c>
      <c r="C72">
        <f>IF(VLOOKUP(C71,A:B,2,)&gt;ROW()-MATCH(C71,$C$1:C71,),C71,INDEX(A:A,MATCH(C71,A:A,)+1))</f>
        <v>27</v>
      </c>
    </row>
    <row r="73" spans="1:3" x14ac:dyDescent="0.25">
      <c r="A73" t="e">
        <f>MATCH("*",INDEX(Данные!A:A,A72+1):INDEX(Данные!A:A,99999),)+A72</f>
        <v>#N/A</v>
      </c>
      <c r="B73" t="e">
        <f>LEN(INDEX(Данные!B:B,A73))-LEN(SUBSTITUTE(INDEX(Данные!B:B,A73)," ",))+1</f>
        <v>#N/A</v>
      </c>
      <c r="C73">
        <f>IF(VLOOKUP(C72,A:B,2,)&gt;ROW()-MATCH(C72,$C$1:C72,),C72,INDEX(A:A,MATCH(C72,A:A,)+1))</f>
        <v>27</v>
      </c>
    </row>
    <row r="74" spans="1:3" x14ac:dyDescent="0.25">
      <c r="A74" t="e">
        <f>MATCH("*",INDEX(Данные!A:A,A73+1):INDEX(Данные!A:A,99999),)+A73</f>
        <v>#N/A</v>
      </c>
      <c r="B74" t="e">
        <f>LEN(INDEX(Данные!B:B,A74))-LEN(SUBSTITUTE(INDEX(Данные!B:B,A74)," ",))+1</f>
        <v>#N/A</v>
      </c>
      <c r="C74">
        <f>IF(VLOOKUP(C73,A:B,2,)&gt;ROW()-MATCH(C73,$C$1:C73,),C73,INDEX(A:A,MATCH(C73,A:A,)+1))</f>
        <v>27</v>
      </c>
    </row>
    <row r="75" spans="1:3" x14ac:dyDescent="0.25">
      <c r="A75" t="e">
        <f>MATCH("*",INDEX(Данные!A:A,A74+1):INDEX(Данные!A:A,99999),)+A74</f>
        <v>#N/A</v>
      </c>
      <c r="B75" t="e">
        <f>LEN(INDEX(Данные!B:B,A75))-LEN(SUBSTITUTE(INDEX(Данные!B:B,A75)," ",))+1</f>
        <v>#N/A</v>
      </c>
      <c r="C75">
        <f>IF(VLOOKUP(C74,A:B,2,)&gt;ROW()-MATCH(C74,$C$1:C74,),C74,INDEX(A:A,MATCH(C74,A:A,)+1))</f>
        <v>27</v>
      </c>
    </row>
    <row r="76" spans="1:3" x14ac:dyDescent="0.25">
      <c r="A76" t="e">
        <f>MATCH("*",INDEX(Данные!A:A,A75+1):INDEX(Данные!A:A,99999),)+A75</f>
        <v>#N/A</v>
      </c>
      <c r="B76" t="e">
        <f>LEN(INDEX(Данные!B:B,A76))-LEN(SUBSTITUTE(INDEX(Данные!B:B,A76)," ",))+1</f>
        <v>#N/A</v>
      </c>
      <c r="C76" t="e">
        <f>IF(VLOOKUP(C75,A:B,2,)&gt;ROW()-MATCH(C75,$C$1:C75,),C75,INDEX(A:A,MATCH(C75,A:A,)+1))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G1" sqref="G1"/>
    </sheetView>
  </sheetViews>
  <sheetFormatPr defaultRowHeight="15" x14ac:dyDescent="0.25"/>
  <cols>
    <col min="1" max="1" width="19" style="12" customWidth="1"/>
    <col min="2" max="2" width="22.28515625" style="2" customWidth="1"/>
    <col min="3" max="3" width="14.5703125" style="1" customWidth="1"/>
    <col min="4" max="4" width="10" style="2" bestFit="1" customWidth="1"/>
    <col min="5" max="5" width="31.5703125" style="2" customWidth="1"/>
    <col min="6" max="6" width="32.7109375" style="2" customWidth="1"/>
  </cols>
  <sheetData>
    <row r="1" spans="1:6" ht="31.5" x14ac:dyDescent="0.25">
      <c r="A1" s="17" t="s">
        <v>1</v>
      </c>
      <c r="B1" s="18" t="s">
        <v>2</v>
      </c>
      <c r="C1" s="18" t="s">
        <v>3</v>
      </c>
      <c r="D1" s="18" t="s">
        <v>0</v>
      </c>
      <c r="E1" s="18" t="s">
        <v>4</v>
      </c>
      <c r="F1" s="18" t="s">
        <v>5</v>
      </c>
    </row>
    <row r="2" spans="1:6" x14ac:dyDescent="0.25">
      <c r="A2" s="13" t="str">
        <f>IFERROR(INDEX(Данные!A:A,Доп!$C2),"")</f>
        <v>Металл № 1</v>
      </c>
      <c r="B2" s="2" t="str">
        <f>IF($A2&lt;&gt;"",TRIM(LEFTB(SUBSTITUTE(MID(INDEX(Данные!B:B,Доп!C2),SEARCH("\",SUBSTITUTE(" "&amp;INDEX(Данные!B:B,Доп!C2)," ","\",ROW()-MATCH(Доп!C2,Доп!C$1:C2,)+1)),99)," ",REPT(" ",99)),99)),"")</f>
        <v>цинк</v>
      </c>
      <c r="C2" s="1">
        <f>IF($A2&lt;&gt;"",INDEX(Данные!C:C,Доп!$C2),"")</f>
        <v>44664</v>
      </c>
      <c r="D2" s="2">
        <f>IF($A2&lt;&gt;"",INDEX(Данные!D:D,Доп!$C2),"")</f>
        <v>23532456</v>
      </c>
      <c r="E2" s="2" t="str">
        <f>IF($A2&lt;&gt;"",INDEX(Данные!E:E,Доп!$C2),"")</f>
        <v>бледно-розовый</v>
      </c>
      <c r="F2" s="2" t="str">
        <f>IF($A2&lt;&gt;"",INDEX(Данные!F:F,Доп!$C2),"")</f>
        <v>лиловый</v>
      </c>
    </row>
    <row r="3" spans="1:6" x14ac:dyDescent="0.25">
      <c r="A3" s="13" t="str">
        <f>IFERROR(INDEX(Данные!A:A,Доп!$C3),"")</f>
        <v>Металл № 1</v>
      </c>
      <c r="B3" s="2" t="str">
        <f>IF($A3&lt;&gt;"",TRIM(LEFTB(SUBSTITUTE(MID(INDEX(Данные!B:B,Доп!C3),SEARCH("\",SUBSTITUTE(" "&amp;INDEX(Данные!B:B,Доп!C3)," ","\",ROW()-MATCH(Доп!C3,Доп!C$1:C3,)+1)),99)," ",REPT(" ",99)),99)),"")</f>
        <v>олово</v>
      </c>
      <c r="C3" s="1">
        <f>IF($A3&lt;&gt;"",INDEX(Данные!C:C,Доп!$C3),"")</f>
        <v>44664</v>
      </c>
      <c r="D3" s="2">
        <f>IF($A3&lt;&gt;"",INDEX(Данные!D:D,Доп!$C3),"")</f>
        <v>23532456</v>
      </c>
      <c r="E3" s="2" t="str">
        <f>IF($A3&lt;&gt;"",INDEX(Данные!E:E,Доп!$C3),"")</f>
        <v>бледно-розовый</v>
      </c>
      <c r="F3" s="2" t="str">
        <f>IF($A3&lt;&gt;"",INDEX(Данные!F:F,Доп!$C3),"")</f>
        <v>лиловый</v>
      </c>
    </row>
    <row r="4" spans="1:6" x14ac:dyDescent="0.25">
      <c r="A4" s="13" t="str">
        <f>IFERROR(INDEX(Данные!A:A,Доп!$C4),"")</f>
        <v>Металл № 1</v>
      </c>
      <c r="B4" s="2" t="str">
        <f>IF($A4&lt;&gt;"",TRIM(LEFTB(SUBSTITUTE(MID(INDEX(Данные!B:B,Доп!C4),SEARCH("\",SUBSTITUTE(" "&amp;INDEX(Данные!B:B,Доп!C4)," ","\",ROW()-MATCH(Доп!C4,Доп!C$1:C4,)+1)),99)," ",REPT(" ",99)),99)),"")</f>
        <v>кобальт</v>
      </c>
      <c r="C4" s="1">
        <f>IF($A4&lt;&gt;"",INDEX(Данные!C:C,Доп!$C4),"")</f>
        <v>44664</v>
      </c>
      <c r="D4" s="2">
        <f>IF($A4&lt;&gt;"",INDEX(Данные!D:D,Доп!$C4),"")</f>
        <v>23532456</v>
      </c>
      <c r="E4" s="2" t="str">
        <f>IF($A4&lt;&gt;"",INDEX(Данные!E:E,Доп!$C4),"")</f>
        <v>бледно-розовый</v>
      </c>
      <c r="F4" s="2" t="str">
        <f>IF($A4&lt;&gt;"",INDEX(Данные!F:F,Доп!$C4),"")</f>
        <v>лиловый</v>
      </c>
    </row>
    <row r="5" spans="1:6" x14ac:dyDescent="0.25">
      <c r="A5" s="13" t="str">
        <f>IFERROR(INDEX(Данные!A:A,Доп!$C5),"")</f>
        <v>Металл № 1</v>
      </c>
      <c r="B5" s="2" t="str">
        <f>IF($A5&lt;&gt;"",TRIM(LEFTB(SUBSTITUTE(MID(INDEX(Данные!B:B,Доп!C5),SEARCH("\",SUBSTITUTE(" "&amp;INDEX(Данные!B:B,Доп!C5)," ","\",ROW()-MATCH(Доп!C5,Доп!C$1:C5,)+1)),99)," ",REPT(" ",99)),99)),"")</f>
        <v>свинец</v>
      </c>
      <c r="C5" s="1">
        <f>IF($A5&lt;&gt;"",INDEX(Данные!C:C,Доп!$C5),"")</f>
        <v>44664</v>
      </c>
      <c r="D5" s="2">
        <f>IF($A5&lt;&gt;"",INDEX(Данные!D:D,Доп!$C5),"")</f>
        <v>23532456</v>
      </c>
      <c r="E5" s="2" t="str">
        <f>IF($A5&lt;&gt;"",INDEX(Данные!E:E,Доп!$C5),"")</f>
        <v>бледно-розовый</v>
      </c>
      <c r="F5" s="2" t="str">
        <f>IF($A5&lt;&gt;"",INDEX(Данные!F:F,Доп!$C5),"")</f>
        <v>лиловый</v>
      </c>
    </row>
    <row r="6" spans="1:6" x14ac:dyDescent="0.25">
      <c r="A6" s="13" t="str">
        <f>IFERROR(INDEX(Данные!A:A,Доп!$C6),"")</f>
        <v>Металл № 6</v>
      </c>
      <c r="B6" s="2" t="str">
        <f>IF($A6&lt;&gt;"",TRIM(LEFTB(SUBSTITUTE(MID(INDEX(Данные!B:B,Доп!C6),SEARCH("\",SUBSTITUTE(" "&amp;INDEX(Данные!B:B,Доп!C6)," ","\",ROW()-MATCH(Доп!C6,Доп!C$1:C6,)+1)),99)," ",REPT(" ",99)),99)),"")</f>
        <v>сталь</v>
      </c>
      <c r="C6" s="1">
        <f>IF($A6&lt;&gt;"",INDEX(Данные!C:C,Доп!$C6),"")</f>
        <v>44724</v>
      </c>
      <c r="D6" s="2">
        <f>IF($A6&lt;&gt;"",INDEX(Данные!D:D,Доп!$C6),"")</f>
        <v>4634677</v>
      </c>
      <c r="E6" s="2" t="str">
        <f>IF($A6&lt;&gt;"",INDEX(Данные!E:E,Доп!$C6),"")</f>
        <v>красный</v>
      </c>
      <c r="F6" s="2" t="str">
        <f>IF($A6&lt;&gt;"",INDEX(Данные!F:F,Доп!$C6),"")</f>
        <v>синий</v>
      </c>
    </row>
    <row r="7" spans="1:6" x14ac:dyDescent="0.25">
      <c r="A7" s="13" t="str">
        <f>IFERROR(INDEX(Данные!A:A,Доп!$C7),"")</f>
        <v>Металл № 6</v>
      </c>
      <c r="B7" s="2" t="str">
        <f>IF($A7&lt;&gt;"",TRIM(LEFTB(SUBSTITUTE(MID(INDEX(Данные!B:B,Доп!C7),SEARCH("\",SUBSTITUTE(" "&amp;INDEX(Данные!B:B,Доп!C7)," ","\",ROW()-MATCH(Доп!C7,Доп!C$1:C7,)+1)),99)," ",REPT(" ",99)),99)),"")</f>
        <v>хром</v>
      </c>
      <c r="C7" s="1">
        <f>IF($A7&lt;&gt;"",INDEX(Данные!C:C,Доп!$C7),"")</f>
        <v>44724</v>
      </c>
      <c r="D7" s="2">
        <f>IF($A7&lt;&gt;"",INDEX(Данные!D:D,Доп!$C7),"")</f>
        <v>4634677</v>
      </c>
      <c r="E7" s="2" t="str">
        <f>IF($A7&lt;&gt;"",INDEX(Данные!E:E,Доп!$C7),"")</f>
        <v>красный</v>
      </c>
      <c r="F7" s="2" t="str">
        <f>IF($A7&lt;&gt;"",INDEX(Данные!F:F,Доп!$C7),"")</f>
        <v>синий</v>
      </c>
    </row>
    <row r="8" spans="1:6" x14ac:dyDescent="0.25">
      <c r="A8" s="13" t="str">
        <f>IFERROR(INDEX(Данные!A:A,Доп!$C8),"")</f>
        <v>Металл № 6</v>
      </c>
      <c r="B8" s="2" t="str">
        <f>IF($A8&lt;&gt;"",TRIM(LEFTB(SUBSTITUTE(MID(INDEX(Данные!B:B,Доп!C8),SEARCH("\",SUBSTITUTE(" "&amp;INDEX(Данные!B:B,Доп!C8)," ","\",ROW()-MATCH(Доп!C8,Доп!C$1:C8,)+1)),99)," ",REPT(" ",99)),99)),"")</f>
        <v>никель</v>
      </c>
      <c r="C8" s="1">
        <f>IF($A8&lt;&gt;"",INDEX(Данные!C:C,Доп!$C8),"")</f>
        <v>44724</v>
      </c>
      <c r="D8" s="2">
        <f>IF($A8&lt;&gt;"",INDEX(Данные!D:D,Доп!$C8),"")</f>
        <v>4634677</v>
      </c>
      <c r="E8" s="2" t="str">
        <f>IF($A8&lt;&gt;"",INDEX(Данные!E:E,Доп!$C8),"")</f>
        <v>красный</v>
      </c>
      <c r="F8" s="2" t="str">
        <f>IF($A8&lt;&gt;"",INDEX(Данные!F:F,Доп!$C8),"")</f>
        <v>синий</v>
      </c>
    </row>
    <row r="9" spans="1:6" x14ac:dyDescent="0.25">
      <c r="A9" s="13" t="str">
        <f>IFERROR(INDEX(Данные!A:A,Доп!$C9),"")</f>
        <v>Металл № 6</v>
      </c>
      <c r="B9" s="2" t="str">
        <f>IF($A9&lt;&gt;"",TRIM(LEFTB(SUBSTITUTE(MID(INDEX(Данные!B:B,Доп!C9),SEARCH("\",SUBSTITUTE(" "&amp;INDEX(Данные!B:B,Доп!C9)," ","\",ROW()-MATCH(Доп!C9,Доп!C$1:C9,)+1)),99)," ",REPT(" ",99)),99)),"")</f>
        <v>чугун</v>
      </c>
      <c r="C9" s="1">
        <f>IF($A9&lt;&gt;"",INDEX(Данные!C:C,Доп!$C9),"")</f>
        <v>44724</v>
      </c>
      <c r="D9" s="2">
        <f>IF($A9&lt;&gt;"",INDEX(Данные!D:D,Доп!$C9),"")</f>
        <v>4634677</v>
      </c>
      <c r="E9" s="2" t="str">
        <f>IF($A9&lt;&gt;"",INDEX(Данные!E:E,Доп!$C9),"")</f>
        <v>красный</v>
      </c>
      <c r="F9" s="2" t="str">
        <f>IF($A9&lt;&gt;"",INDEX(Данные!F:F,Доп!$C9),"")</f>
        <v>синий</v>
      </c>
    </row>
    <row r="10" spans="1:6" x14ac:dyDescent="0.25">
      <c r="A10" s="13" t="str">
        <f>IFERROR(INDEX(Данные!A:A,Доп!$C10),"")</f>
        <v>Сплав № 23</v>
      </c>
      <c r="B10" s="2" t="str">
        <f>IF($A10&lt;&gt;"",TRIM(LEFTB(SUBSTITUTE(MID(INDEX(Данные!B:B,Доп!C10),SEARCH("\",SUBSTITUTE(" "&amp;INDEX(Данные!B:B,Доп!C10)," ","\",ROW()-MATCH(Доп!C10,Доп!C$1:C10,)+1)),99)," ",REPT(" ",99)),99)),"")</f>
        <v>хром</v>
      </c>
      <c r="C10" s="1">
        <f>IF($A10&lt;&gt;"",INDEX(Данные!C:C,Доп!$C10),"")</f>
        <v>44461</v>
      </c>
      <c r="D10" s="2">
        <f>IF($A10&lt;&gt;"",INDEX(Данные!D:D,Доп!$C10),"")</f>
        <v>34535656</v>
      </c>
      <c r="E10" s="2" t="str">
        <f>IF($A10&lt;&gt;"",INDEX(Данные!E:E,Доп!$C10),"")</f>
        <v>светло-красный</v>
      </c>
      <c r="F10" s="2" t="str">
        <f>IF($A10&lt;&gt;"",INDEX(Данные!F:F,Доп!$C10),"")</f>
        <v>розовый</v>
      </c>
    </row>
    <row r="11" spans="1:6" x14ac:dyDescent="0.25">
      <c r="A11" s="13" t="str">
        <f>IFERROR(INDEX(Данные!A:A,Доп!$C11),"")</f>
        <v>Сплав № 23</v>
      </c>
      <c r="B11" s="2" t="str">
        <f>IF($A11&lt;&gt;"",TRIM(LEFTB(SUBSTITUTE(MID(INDEX(Данные!B:B,Доп!C11),SEARCH("\",SUBSTITUTE(" "&amp;INDEX(Данные!B:B,Доп!C11)," ","\",ROW()-MATCH(Доп!C11,Доп!C$1:C11,)+1)),99)," ",REPT(" ",99)),99)),"")</f>
        <v>ванадий</v>
      </c>
      <c r="C11" s="1">
        <f>IF($A11&lt;&gt;"",INDEX(Данные!C:C,Доп!$C11),"")</f>
        <v>44461</v>
      </c>
      <c r="D11" s="2">
        <f>IF($A11&lt;&gt;"",INDEX(Данные!D:D,Доп!$C11),"")</f>
        <v>34535656</v>
      </c>
      <c r="E11" s="2" t="str">
        <f>IF($A11&lt;&gt;"",INDEX(Данные!E:E,Доп!$C11),"")</f>
        <v>светло-красный</v>
      </c>
      <c r="F11" s="2" t="str">
        <f>IF($A11&lt;&gt;"",INDEX(Данные!F:F,Доп!$C11),"")</f>
        <v>розовый</v>
      </c>
    </row>
    <row r="12" spans="1:6" x14ac:dyDescent="0.25">
      <c r="A12" s="13" t="str">
        <f>IFERROR(INDEX(Данные!A:A,Доп!$C12),"")</f>
        <v>Сплав № 23</v>
      </c>
      <c r="B12" s="2" t="str">
        <f>IF($A12&lt;&gt;"",TRIM(LEFTB(SUBSTITUTE(MID(INDEX(Данные!B:B,Доп!C12),SEARCH("\",SUBSTITUTE(" "&amp;INDEX(Данные!B:B,Доп!C12)," ","\",ROW()-MATCH(Доп!C12,Доп!C$1:C12,)+1)),99)," ",REPT(" ",99)),99)),"")</f>
        <v>никель</v>
      </c>
      <c r="C12" s="1">
        <f>IF($A12&lt;&gt;"",INDEX(Данные!C:C,Доп!$C12),"")</f>
        <v>44461</v>
      </c>
      <c r="D12" s="2">
        <f>IF($A12&lt;&gt;"",INDEX(Данные!D:D,Доп!$C12),"")</f>
        <v>34535656</v>
      </c>
      <c r="E12" s="2" t="str">
        <f>IF($A12&lt;&gt;"",INDEX(Данные!E:E,Доп!$C12),"")</f>
        <v>светло-красный</v>
      </c>
      <c r="F12" s="2" t="str">
        <f>IF($A12&lt;&gt;"",INDEX(Данные!F:F,Доп!$C12),"")</f>
        <v>розовый</v>
      </c>
    </row>
    <row r="13" spans="1:6" x14ac:dyDescent="0.25">
      <c r="A13" s="13" t="str">
        <f>IFERROR(INDEX(Данные!A:A,Доп!$C13),"")</f>
        <v>Сплав № 23</v>
      </c>
      <c r="B13" s="2" t="str">
        <f>IF($A13&lt;&gt;"",TRIM(LEFTB(SUBSTITUTE(MID(INDEX(Данные!B:B,Доп!C13),SEARCH("\",SUBSTITUTE(" "&amp;INDEX(Данные!B:B,Доп!C13)," ","\",ROW()-MATCH(Доп!C13,Доп!C$1:C13,)+1)),99)," ",REPT(" ",99)),99)),"")</f>
        <v>сталь</v>
      </c>
      <c r="C13" s="1">
        <f>IF($A13&lt;&gt;"",INDEX(Данные!C:C,Доп!$C13),"")</f>
        <v>44461</v>
      </c>
      <c r="D13" s="2">
        <f>IF($A13&lt;&gt;"",INDEX(Данные!D:D,Доп!$C13),"")</f>
        <v>34535656</v>
      </c>
      <c r="E13" s="2" t="str">
        <f>IF($A13&lt;&gt;"",INDEX(Данные!E:E,Доп!$C13),"")</f>
        <v>светло-красный</v>
      </c>
      <c r="F13" s="2" t="str">
        <f>IF($A13&lt;&gt;"",INDEX(Данные!F:F,Доп!$C13),"")</f>
        <v>розовый</v>
      </c>
    </row>
    <row r="14" spans="1:6" x14ac:dyDescent="0.25">
      <c r="A14" s="13" t="str">
        <f>IFERROR(INDEX(Данные!A:A,Доп!$C14),"")</f>
        <v>Металл № 978</v>
      </c>
      <c r="B14" s="2" t="str">
        <f>IF($A14&lt;&gt;"",TRIM(LEFTB(SUBSTITUTE(MID(INDEX(Данные!B:B,Доп!C14),SEARCH("\",SUBSTITUTE(" "&amp;INDEX(Данные!B:B,Доп!C14)," ","\",ROW()-MATCH(Доп!C14,Доп!C$1:C14,)+1)),99)," ",REPT(" ",99)),99)),"")</f>
        <v>медь</v>
      </c>
      <c r="C14" s="1">
        <f>IF($A14&lt;&gt;"",INDEX(Данные!C:C,Доп!$C14),"")</f>
        <v>44208</v>
      </c>
      <c r="D14" s="2">
        <f>IF($A14&lt;&gt;"",INDEX(Данные!D:D,Доп!$C14),"")</f>
        <v>78907890</v>
      </c>
      <c r="E14" s="2" t="str">
        <f>IF($A14&lt;&gt;"",INDEX(Данные!E:E,Доп!$C14),"")</f>
        <v>серебристый</v>
      </c>
      <c r="F14" s="2" t="str">
        <f>IF($A14&lt;&gt;"",INDEX(Данные!F:F,Доп!$C14),"")</f>
        <v>черный</v>
      </c>
    </row>
    <row r="15" spans="1:6" x14ac:dyDescent="0.25">
      <c r="A15" s="13" t="str">
        <f>IFERROR(INDEX(Данные!A:A,Доп!$C15),"")</f>
        <v>Металл № 978</v>
      </c>
      <c r="B15" s="2" t="str">
        <f>IF($A15&lt;&gt;"",TRIM(LEFTB(SUBSTITUTE(MID(INDEX(Данные!B:B,Доп!C15),SEARCH("\",SUBSTITUTE(" "&amp;INDEX(Данные!B:B,Доп!C15)," ","\",ROW()-MATCH(Доп!C15,Доп!C$1:C15,)+1)),99)," ",REPT(" ",99)),99)),"")</f>
        <v>олово</v>
      </c>
      <c r="C15" s="1">
        <f>IF($A15&lt;&gt;"",INDEX(Данные!C:C,Доп!$C15),"")</f>
        <v>44208</v>
      </c>
      <c r="D15" s="2">
        <f>IF($A15&lt;&gt;"",INDEX(Данные!D:D,Доп!$C15),"")</f>
        <v>78907890</v>
      </c>
      <c r="E15" s="2" t="str">
        <f>IF($A15&lt;&gt;"",INDEX(Данные!E:E,Доп!$C15),"")</f>
        <v>серебристый</v>
      </c>
      <c r="F15" s="2" t="str">
        <f>IF($A15&lt;&gt;"",INDEX(Данные!F:F,Доп!$C15),"")</f>
        <v>черный</v>
      </c>
    </row>
    <row r="16" spans="1:6" x14ac:dyDescent="0.25">
      <c r="A16" s="13" t="str">
        <f>IFERROR(INDEX(Данные!A:A,Доп!$C16),"")</f>
        <v>Металл № 978</v>
      </c>
      <c r="B16" s="2" t="str">
        <f>IF($A16&lt;&gt;"",TRIM(LEFTB(SUBSTITUTE(MID(INDEX(Данные!B:B,Доп!C16),SEARCH("\",SUBSTITUTE(" "&amp;INDEX(Данные!B:B,Доп!C16)," ","\",ROW()-MATCH(Доп!C16,Доп!C$1:C16,)+1)),99)," ",REPT(" ",99)),99)),"")</f>
        <v>цинк</v>
      </c>
      <c r="C16" s="1">
        <f>IF($A16&lt;&gt;"",INDEX(Данные!C:C,Доп!$C16),"")</f>
        <v>44208</v>
      </c>
      <c r="D16" s="2">
        <f>IF($A16&lt;&gt;"",INDEX(Данные!D:D,Доп!$C16),"")</f>
        <v>78907890</v>
      </c>
      <c r="E16" s="2" t="str">
        <f>IF($A16&lt;&gt;"",INDEX(Данные!E:E,Доп!$C16),"")</f>
        <v>серебристый</v>
      </c>
      <c r="F16" s="2" t="str">
        <f>IF($A16&lt;&gt;"",INDEX(Данные!F:F,Доп!$C16),"")</f>
        <v>черный</v>
      </c>
    </row>
    <row r="17" spans="1:6" x14ac:dyDescent="0.25">
      <c r="A17" s="13" t="str">
        <f>IFERROR(INDEX(Данные!A:A,Доп!$C17),"")</f>
        <v>Металл № 978</v>
      </c>
      <c r="B17" s="2" t="str">
        <f>IF($A17&lt;&gt;"",TRIM(LEFTB(SUBSTITUTE(MID(INDEX(Данные!B:B,Доп!C17),SEARCH("\",SUBSTITUTE(" "&amp;INDEX(Данные!B:B,Доп!C17)," ","\",ROW()-MATCH(Доп!C17,Доп!C$1:C17,)+1)),99)," ",REPT(" ",99)),99)),"")</f>
        <v>свинец</v>
      </c>
      <c r="C17" s="1">
        <f>IF($A17&lt;&gt;"",INDEX(Данные!C:C,Доп!$C17),"")</f>
        <v>44208</v>
      </c>
      <c r="D17" s="2">
        <f>IF($A17&lt;&gt;"",INDEX(Данные!D:D,Доп!$C17),"")</f>
        <v>78907890</v>
      </c>
      <c r="E17" s="2" t="str">
        <f>IF($A17&lt;&gt;"",INDEX(Данные!E:E,Доп!$C17),"")</f>
        <v>серебристый</v>
      </c>
      <c r="F17" s="2" t="str">
        <f>IF($A17&lt;&gt;"",INDEX(Данные!F:F,Доп!$C17),"")</f>
        <v>черный</v>
      </c>
    </row>
    <row r="18" spans="1:6" x14ac:dyDescent="0.25">
      <c r="A18" s="13" t="str">
        <f>IFERROR(INDEX(Данные!A:A,Доп!$C18),"")</f>
        <v>Металл № 978</v>
      </c>
      <c r="B18" s="2" t="str">
        <f>IF($A18&lt;&gt;"",TRIM(LEFTB(SUBSTITUTE(MID(INDEX(Данные!B:B,Доп!C18),SEARCH("\",SUBSTITUTE(" "&amp;INDEX(Данные!B:B,Доп!C18)," ","\",ROW()-MATCH(Доп!C18,Доп!C$1:C18,)+1)),99)," ",REPT(" ",99)),99)),"")</f>
        <v>серебро</v>
      </c>
      <c r="C18" s="1">
        <f>IF($A18&lt;&gt;"",INDEX(Данные!C:C,Доп!$C18),"")</f>
        <v>44208</v>
      </c>
      <c r="D18" s="2">
        <f>IF($A18&lt;&gt;"",INDEX(Данные!D:D,Доп!$C18),"")</f>
        <v>78907890</v>
      </c>
      <c r="E18" s="2" t="str">
        <f>IF($A18&lt;&gt;"",INDEX(Данные!E:E,Доп!$C18),"")</f>
        <v>серебристый</v>
      </c>
      <c r="F18" s="2" t="str">
        <f>IF($A18&lt;&gt;"",INDEX(Данные!F:F,Доп!$C18),"")</f>
        <v>черный</v>
      </c>
    </row>
    <row r="19" spans="1:6" x14ac:dyDescent="0.25">
      <c r="A19" s="13" t="str">
        <f>IFERROR(INDEX(Данные!A:A,Доп!$C19),"")</f>
        <v>Сплав № 09812</v>
      </c>
      <c r="B19" s="2" t="str">
        <f>IF($A19&lt;&gt;"",TRIM(LEFTB(SUBSTITUTE(MID(INDEX(Данные!B:B,Доп!C19),SEARCH("\",SUBSTITUTE(" "&amp;INDEX(Данные!B:B,Доп!C19)," ","\",ROW()-MATCH(Доп!C19,Доп!C$1:C19,)+1)),99)," ",REPT(" ",99)),99)),"")</f>
        <v>алюминий</v>
      </c>
      <c r="C19" s="1">
        <f>IF($A19&lt;&gt;"",INDEX(Данные!C:C,Доп!$C19),"")</f>
        <v>44299</v>
      </c>
      <c r="D19" s="2">
        <f>IF($A19&lt;&gt;"",INDEX(Данные!D:D,Доп!$C19),"")</f>
        <v>3647867</v>
      </c>
      <c r="E19" s="2" t="str">
        <f>IF($A19&lt;&gt;"",INDEX(Данные!E:E,Доп!$C19),"")</f>
        <v>золотистый</v>
      </c>
      <c r="F19" s="2" t="str">
        <f>IF($A19&lt;&gt;"",INDEX(Данные!F:F,Доп!$C19),"")</f>
        <v>белый</v>
      </c>
    </row>
    <row r="20" spans="1:6" x14ac:dyDescent="0.25">
      <c r="A20" s="13" t="str">
        <f>IFERROR(INDEX(Данные!A:A,Доп!$C20),"")</f>
        <v>Сплав № 09812</v>
      </c>
      <c r="B20" s="2" t="str">
        <f>IF($A20&lt;&gt;"",TRIM(LEFTB(SUBSTITUTE(MID(INDEX(Данные!B:B,Доп!C20),SEARCH("\",SUBSTITUTE(" "&amp;INDEX(Данные!B:B,Доп!C20)," ","\",ROW()-MATCH(Доп!C20,Доп!C$1:C20,)+1)),99)," ",REPT(" ",99)),99)),"")</f>
        <v>медь</v>
      </c>
      <c r="C20" s="1">
        <f>IF($A20&lt;&gt;"",INDEX(Данные!C:C,Доп!$C20),"")</f>
        <v>44299</v>
      </c>
      <c r="D20" s="2">
        <f>IF($A20&lt;&gt;"",INDEX(Данные!D:D,Доп!$C20),"")</f>
        <v>3647867</v>
      </c>
      <c r="E20" s="2" t="str">
        <f>IF($A20&lt;&gt;"",INDEX(Данные!E:E,Доп!$C20),"")</f>
        <v>золотистый</v>
      </c>
      <c r="F20" s="2" t="str">
        <f>IF($A20&lt;&gt;"",INDEX(Данные!F:F,Доп!$C20),"")</f>
        <v>белый</v>
      </c>
    </row>
    <row r="21" spans="1:6" x14ac:dyDescent="0.25">
      <c r="A21" s="13" t="str">
        <f>IFERROR(INDEX(Данные!A:A,Доп!$C21),"")</f>
        <v>Сплав № 09812</v>
      </c>
      <c r="B21" s="2" t="str">
        <f>IF($A21&lt;&gt;"",TRIM(LEFTB(SUBSTITUTE(MID(INDEX(Данные!B:B,Доп!C21),SEARCH("\",SUBSTITUTE(" "&amp;INDEX(Данные!B:B,Доп!C21)," ","\",ROW()-MATCH(Доп!C21,Доп!C$1:C21,)+1)),99)," ",REPT(" ",99)),99)),"")</f>
        <v>латунь</v>
      </c>
      <c r="C21" s="1">
        <f>IF($A21&lt;&gt;"",INDEX(Данные!C:C,Доп!$C21),"")</f>
        <v>44299</v>
      </c>
      <c r="D21" s="2">
        <f>IF($A21&lt;&gt;"",INDEX(Данные!D:D,Доп!$C21),"")</f>
        <v>3647867</v>
      </c>
      <c r="E21" s="2" t="str">
        <f>IF($A21&lt;&gt;"",INDEX(Данные!E:E,Доп!$C21),"")</f>
        <v>золотистый</v>
      </c>
      <c r="F21" s="2" t="str">
        <f>IF($A21&lt;&gt;"",INDEX(Данные!F:F,Доп!$C21),"")</f>
        <v>белый</v>
      </c>
    </row>
    <row r="22" spans="1:6" x14ac:dyDescent="0.25">
      <c r="A22" s="13" t="str">
        <f>IFERROR(INDEX(Данные!A:A,Доп!$C22),"")</f>
        <v>Металл № 25</v>
      </c>
      <c r="B22" s="2" t="str">
        <f>IF($A22&lt;&gt;"",TRIM(LEFTB(SUBSTITUTE(MID(INDEX(Данные!B:B,Доп!C22),SEARCH("\",SUBSTITUTE(" "&amp;INDEX(Данные!B:B,Доп!C22)," ","\",ROW()-MATCH(Доп!C22,Доп!C$1:C22,)+1)),99)," ",REPT(" ",99)),99)),"")</f>
        <v>медь</v>
      </c>
      <c r="C22" s="1">
        <f>IF($A22&lt;&gt;"",INDEX(Данные!C:C,Доп!$C22),"")</f>
        <v>44782</v>
      </c>
      <c r="D22" s="2">
        <f>IF($A22&lt;&gt;"",INDEX(Данные!D:D,Доп!$C22),"")</f>
        <v>46877</v>
      </c>
      <c r="E22" s="2" t="str">
        <f>IF($A22&lt;&gt;"",INDEX(Данные!E:E,Доп!$C22),"")</f>
        <v>красный</v>
      </c>
      <c r="F22" s="2" t="str">
        <f>IF($A22&lt;&gt;"",INDEX(Данные!F:F,Доп!$C22),"")</f>
        <v>желтый</v>
      </c>
    </row>
    <row r="23" spans="1:6" x14ac:dyDescent="0.25">
      <c r="A23" s="13" t="str">
        <f>IFERROR(INDEX(Данные!A:A,Доп!$C23),"")</f>
        <v>Металл № 25</v>
      </c>
      <c r="B23" s="2" t="str">
        <f>IF($A23&lt;&gt;"",TRIM(LEFTB(SUBSTITUTE(MID(INDEX(Данные!B:B,Доп!C23),SEARCH("\",SUBSTITUTE(" "&amp;INDEX(Данные!B:B,Доп!C23)," ","\",ROW()-MATCH(Доп!C23,Доп!C$1:C23,)+1)),99)," ",REPT(" ",99)),99)),"")</f>
        <v>золото</v>
      </c>
      <c r="C23" s="1">
        <f>IF($A23&lt;&gt;"",INDEX(Данные!C:C,Доп!$C23),"")</f>
        <v>44782</v>
      </c>
      <c r="D23" s="2">
        <f>IF($A23&lt;&gt;"",INDEX(Данные!D:D,Доп!$C23),"")</f>
        <v>46877</v>
      </c>
      <c r="E23" s="2" t="str">
        <f>IF($A23&lt;&gt;"",INDEX(Данные!E:E,Доп!$C23),"")</f>
        <v>красный</v>
      </c>
      <c r="F23" s="2" t="str">
        <f>IF($A23&lt;&gt;"",INDEX(Данные!F:F,Доп!$C23),"")</f>
        <v>желтый</v>
      </c>
    </row>
    <row r="24" spans="1:6" x14ac:dyDescent="0.25">
      <c r="A24" s="13" t="str">
        <f>IFERROR(INDEX(Данные!A:A,Доп!$C24),"")</f>
        <v>Металл № 25</v>
      </c>
      <c r="B24" s="2" t="str">
        <f>IF($A24&lt;&gt;"",TRIM(LEFTB(SUBSTITUTE(MID(INDEX(Данные!B:B,Доп!C24),SEARCH("\",SUBSTITUTE(" "&amp;INDEX(Данные!B:B,Доп!C24)," ","\",ROW()-MATCH(Доп!C24,Доп!C$1:C24,)+1)),99)," ",REPT(" ",99)),99)),"")</f>
        <v>бронза</v>
      </c>
      <c r="C24" s="1">
        <f>IF($A24&lt;&gt;"",INDEX(Данные!C:C,Доп!$C24),"")</f>
        <v>44782</v>
      </c>
      <c r="D24" s="2">
        <f>IF($A24&lt;&gt;"",INDEX(Данные!D:D,Доп!$C24),"")</f>
        <v>46877</v>
      </c>
      <c r="E24" s="2" t="str">
        <f>IF($A24&lt;&gt;"",INDEX(Данные!E:E,Доп!$C24),"")</f>
        <v>красный</v>
      </c>
      <c r="F24" s="2" t="str">
        <f>IF($A24&lt;&gt;"",INDEX(Данные!F:F,Доп!$C24),"")</f>
        <v>желтый</v>
      </c>
    </row>
    <row r="25" spans="1:6" x14ac:dyDescent="0.25">
      <c r="A25" s="13" t="str">
        <f>IFERROR(INDEX(Данные!A:A,Доп!$C25),"")</f>
        <v>Металл № 25</v>
      </c>
      <c r="B25" s="2" t="str">
        <f>IF($A25&lt;&gt;"",TRIM(LEFTB(SUBSTITUTE(MID(INDEX(Данные!B:B,Доп!C25),SEARCH("\",SUBSTITUTE(" "&amp;INDEX(Данные!B:B,Доп!C25)," ","\",ROW()-MATCH(Доп!C25,Доп!C$1:C25,)+1)),99)," ",REPT(" ",99)),99)),"")</f>
        <v>бронза</v>
      </c>
      <c r="C25" s="1">
        <f>IF($A25&lt;&gt;"",INDEX(Данные!C:C,Доп!$C25),"")</f>
        <v>43955</v>
      </c>
      <c r="D25" s="2">
        <f>IF($A25&lt;&gt;"",INDEX(Данные!D:D,Доп!$C25),"")</f>
        <v>345635</v>
      </c>
      <c r="E25" s="2" t="str">
        <f>IF($A25&lt;&gt;"",INDEX(Данные!E:E,Доп!$C25),"")</f>
        <v>бледно-розовый</v>
      </c>
      <c r="F25" s="2" t="str">
        <f>IF($A25&lt;&gt;"",INDEX(Данные!F:F,Доп!$C25),"")</f>
        <v>золотистый</v>
      </c>
    </row>
    <row r="26" spans="1:6" x14ac:dyDescent="0.25">
      <c r="A26" s="13" t="str">
        <f>IFERROR(INDEX(Данные!A:A,Доп!$C26),"")</f>
        <v>Металл № 25</v>
      </c>
      <c r="B26" s="2" t="str">
        <f>IF($A26&lt;&gt;"",TRIM(LEFTB(SUBSTITUTE(MID(INDEX(Данные!B:B,Доп!C26),SEARCH("\",SUBSTITUTE(" "&amp;INDEX(Данные!B:B,Доп!C26)," ","\",ROW()-MATCH(Доп!C26,Доп!C$1:C26,)+1)),99)," ",REPT(" ",99)),99)),"")</f>
        <v>олово</v>
      </c>
      <c r="C26" s="1">
        <f>IF($A26&lt;&gt;"",INDEX(Данные!C:C,Доп!$C26),"")</f>
        <v>43955</v>
      </c>
      <c r="D26" s="2">
        <f>IF($A26&lt;&gt;"",INDEX(Данные!D:D,Доп!$C26),"")</f>
        <v>345635</v>
      </c>
      <c r="E26" s="2" t="str">
        <f>IF($A26&lt;&gt;"",INDEX(Данные!E:E,Доп!$C26),"")</f>
        <v>бледно-розовый</v>
      </c>
      <c r="F26" s="2" t="str">
        <f>IF($A26&lt;&gt;"",INDEX(Данные!F:F,Доп!$C26),"")</f>
        <v>золотистый</v>
      </c>
    </row>
    <row r="27" spans="1:6" x14ac:dyDescent="0.25">
      <c r="A27" s="13" t="str">
        <f>IFERROR(INDEX(Данные!A:A,Доп!$C27),"")</f>
        <v>Металл № 25</v>
      </c>
      <c r="B27" s="2" t="str">
        <f>IF($A27&lt;&gt;"",TRIM(LEFTB(SUBSTITUTE(MID(INDEX(Данные!B:B,Доп!C27),SEARCH("\",SUBSTITUTE(" "&amp;INDEX(Данные!B:B,Доп!C27)," ","\",ROW()-MATCH(Доп!C27,Доп!C$1:C27,)+1)),99)," ",REPT(" ",99)),99)),"")</f>
        <v>латунь</v>
      </c>
      <c r="C27" s="1">
        <f>IF($A27&lt;&gt;"",INDEX(Данные!C:C,Доп!$C27),"")</f>
        <v>43955</v>
      </c>
      <c r="D27" s="2">
        <f>IF($A27&lt;&gt;"",INDEX(Данные!D:D,Доп!$C27),"")</f>
        <v>345635</v>
      </c>
      <c r="E27" s="2" t="str">
        <f>IF($A27&lt;&gt;"",INDEX(Данные!E:E,Доп!$C27),"")</f>
        <v>бледно-розовый</v>
      </c>
      <c r="F27" s="2" t="str">
        <f>IF($A27&lt;&gt;"",INDEX(Данные!F:F,Доп!$C27),"")</f>
        <v>золотистый</v>
      </c>
    </row>
    <row r="28" spans="1:6" x14ac:dyDescent="0.25">
      <c r="A28" s="13" t="str">
        <f>IFERROR(INDEX(Данные!A:A,Доп!$C28),"")</f>
        <v>Сплав № 1209</v>
      </c>
      <c r="B28" s="2" t="str">
        <f>IF($A28&lt;&gt;"",TRIM(LEFTB(SUBSTITUTE(MID(INDEX(Данные!B:B,Доп!C28),SEARCH("\",SUBSTITUTE(" "&amp;INDEX(Данные!B:B,Доп!C28)," ","\",ROW()-MATCH(Доп!C28,Доп!C$1:C28,)+1)),99)," ",REPT(" ",99)),99)),"")</f>
        <v>бронза</v>
      </c>
      <c r="C28" s="1">
        <f>IF($A28&lt;&gt;"",INDEX(Данные!C:C,Доп!$C28),"")</f>
        <v>43955</v>
      </c>
      <c r="D28" s="2">
        <f>IF($A28&lt;&gt;"",INDEX(Данные!D:D,Доп!$C28),"")</f>
        <v>3564568</v>
      </c>
      <c r="E28" s="2" t="str">
        <f>IF($A28&lt;&gt;"",INDEX(Данные!E:E,Доп!$C28),"")</f>
        <v>золотистый</v>
      </c>
      <c r="F28" s="2" t="str">
        <f>IF($A28&lt;&gt;"",INDEX(Данные!F:F,Доп!$C28),"")</f>
        <v>желтый</v>
      </c>
    </row>
    <row r="29" spans="1:6" x14ac:dyDescent="0.25">
      <c r="A29" s="13" t="str">
        <f>IFERROR(INDEX(Данные!A:A,Доп!$C29),"")</f>
        <v>Сплав № 1209</v>
      </c>
      <c r="B29" s="2" t="str">
        <f>IF($A29&lt;&gt;"",TRIM(LEFTB(SUBSTITUTE(MID(INDEX(Данные!B:B,Доп!C29),SEARCH("\",SUBSTITUTE(" "&amp;INDEX(Данные!B:B,Доп!C29)," ","\",ROW()-MATCH(Доп!C29,Доп!C$1:C29,)+1)),99)," ",REPT(" ",99)),99)),"")</f>
        <v>олово</v>
      </c>
      <c r="C29" s="1">
        <f>IF($A29&lt;&gt;"",INDEX(Данные!C:C,Доп!$C29),"")</f>
        <v>43955</v>
      </c>
      <c r="D29" s="2">
        <f>IF($A29&lt;&gt;"",INDEX(Данные!D:D,Доп!$C29),"")</f>
        <v>3564568</v>
      </c>
      <c r="E29" s="2" t="str">
        <f>IF($A29&lt;&gt;"",INDEX(Данные!E:E,Доп!$C29),"")</f>
        <v>золотистый</v>
      </c>
      <c r="F29" s="2" t="str">
        <f>IF($A29&lt;&gt;"",INDEX(Данные!F:F,Доп!$C29),"")</f>
        <v>желтый</v>
      </c>
    </row>
    <row r="30" spans="1:6" x14ac:dyDescent="0.25">
      <c r="A30" s="13" t="str">
        <f>IFERROR(INDEX(Данные!A:A,Доп!$C30),"")</f>
        <v>Сплав № 1209</v>
      </c>
      <c r="B30" s="2" t="str">
        <f>IF($A30&lt;&gt;"",TRIM(LEFTB(SUBSTITUTE(MID(INDEX(Данные!B:B,Доп!C30),SEARCH("\",SUBSTITUTE(" "&amp;INDEX(Данные!B:B,Доп!C30)," ","\",ROW()-MATCH(Доп!C30,Доп!C$1:C30,)+1)),99)," ",REPT(" ",99)),99)),"")</f>
        <v>латунь</v>
      </c>
      <c r="C30" s="1">
        <f>IF($A30&lt;&gt;"",INDEX(Данные!C:C,Доп!$C30),"")</f>
        <v>43955</v>
      </c>
      <c r="D30" s="2">
        <f>IF($A30&lt;&gt;"",INDEX(Данные!D:D,Доп!$C30),"")</f>
        <v>3564568</v>
      </c>
      <c r="E30" s="2" t="str">
        <f>IF($A30&lt;&gt;"",INDEX(Данные!E:E,Доп!$C30),"")</f>
        <v>золотистый</v>
      </c>
      <c r="F30" s="2" t="str">
        <f>IF($A30&lt;&gt;"",INDEX(Данные!F:F,Доп!$C30),"")</f>
        <v>желтый</v>
      </c>
    </row>
    <row r="31" spans="1:6" x14ac:dyDescent="0.25">
      <c r="A31" s="13" t="str">
        <f>IFERROR(INDEX(Данные!A:A,Доп!$C31),"")</f>
        <v>Сплав № 786897</v>
      </c>
      <c r="B31" s="2" t="str">
        <f>IF($A31&lt;&gt;"",TRIM(LEFTB(SUBSTITUTE(MID(INDEX(Данные!B:B,Доп!C31),SEARCH("\",SUBSTITUTE(" "&amp;INDEX(Данные!B:B,Доп!C31)," ","\",ROW()-MATCH(Доп!C31,Доп!C$1:C31,)+1)),99)," ",REPT(" ",99)),99)),"")</f>
        <v>алюминий</v>
      </c>
      <c r="C31" s="1">
        <f>IF($A31&lt;&gt;"",INDEX(Данные!C:C,Доп!$C31),"")</f>
        <v>44735</v>
      </c>
      <c r="D31" s="2">
        <f>IF($A31&lt;&gt;"",INDEX(Данные!D:D,Доп!$C31),"")</f>
        <v>213134413</v>
      </c>
      <c r="E31" s="2" t="str">
        <f>IF($A31&lt;&gt;"",INDEX(Данные!E:E,Доп!$C31),"")</f>
        <v>серебристый</v>
      </c>
      <c r="F31" s="2" t="str">
        <f>IF($A31&lt;&gt;"",INDEX(Данные!F:F,Доп!$C31),"")</f>
        <v>бледно-желтый</v>
      </c>
    </row>
    <row r="32" spans="1:6" x14ac:dyDescent="0.25">
      <c r="A32" s="13" t="str">
        <f>IFERROR(INDEX(Данные!A:A,Доп!$C32),"")</f>
        <v>Сплав № 786897</v>
      </c>
      <c r="B32" s="2" t="str">
        <f>IF($A32&lt;&gt;"",TRIM(LEFTB(SUBSTITUTE(MID(INDEX(Данные!B:B,Доп!C32),SEARCH("\",SUBSTITUTE(" "&amp;INDEX(Данные!B:B,Доп!C32)," ","\",ROW()-MATCH(Доп!C32,Доп!C$1:C32,)+1)),99)," ",REPT(" ",99)),99)),"")</f>
        <v>латунь</v>
      </c>
      <c r="C32" s="1">
        <f>IF($A32&lt;&gt;"",INDEX(Данные!C:C,Доп!$C32),"")</f>
        <v>44735</v>
      </c>
      <c r="D32" s="2">
        <f>IF($A32&lt;&gt;"",INDEX(Данные!D:D,Доп!$C32),"")</f>
        <v>213134413</v>
      </c>
      <c r="E32" s="2" t="str">
        <f>IF($A32&lt;&gt;"",INDEX(Данные!E:E,Доп!$C32),"")</f>
        <v>серебристый</v>
      </c>
      <c r="F32" s="2" t="str">
        <f>IF($A32&lt;&gt;"",INDEX(Данные!F:F,Доп!$C32),"")</f>
        <v>бледно-желтый</v>
      </c>
    </row>
    <row r="33" spans="1:6" x14ac:dyDescent="0.25">
      <c r="A33" s="13" t="str">
        <f>IFERROR(INDEX(Данные!A:A,Доп!$C33),"")</f>
        <v>Сплав № 786897</v>
      </c>
      <c r="B33" s="2" t="str">
        <f>IF($A33&lt;&gt;"",TRIM(LEFTB(SUBSTITUTE(MID(INDEX(Данные!B:B,Доп!C33),SEARCH("\",SUBSTITUTE(" "&amp;INDEX(Данные!B:B,Доп!C33)," ","\",ROW()-MATCH(Доп!C33,Доп!C$1:C33,)+1)),99)," ",REPT(" ",99)),99)),"")</f>
        <v>бронза</v>
      </c>
      <c r="C33" s="1">
        <f>IF($A33&lt;&gt;"",INDEX(Данные!C:C,Доп!$C33),"")</f>
        <v>44735</v>
      </c>
      <c r="D33" s="2">
        <f>IF($A33&lt;&gt;"",INDEX(Данные!D:D,Доп!$C33),"")</f>
        <v>213134413</v>
      </c>
      <c r="E33" s="2" t="str">
        <f>IF($A33&lt;&gt;"",INDEX(Данные!E:E,Доп!$C33),"")</f>
        <v>серебристый</v>
      </c>
      <c r="F33" s="2" t="str">
        <f>IF($A33&lt;&gt;"",INDEX(Данные!F:F,Доп!$C33),"")</f>
        <v>бледно-желтый</v>
      </c>
    </row>
    <row r="34" spans="1:6" x14ac:dyDescent="0.25">
      <c r="A34" s="13" t="str">
        <f>IFERROR(INDEX(Данные!A:A,Доп!$C34),"")</f>
        <v>Сплав № 786897</v>
      </c>
      <c r="B34" s="2" t="str">
        <f>IF($A34&lt;&gt;"",TRIM(LEFTB(SUBSTITUTE(MID(INDEX(Данные!B:B,Доп!C34),SEARCH("\",SUBSTITUTE(" "&amp;INDEX(Данные!B:B,Доп!C34)," ","\",ROW()-MATCH(Доп!C34,Доп!C$1:C34,)+1)),99)," ",REPT(" ",99)),99)),"")</f>
        <v>цинк</v>
      </c>
      <c r="C34" s="1">
        <f>IF($A34&lt;&gt;"",INDEX(Данные!C:C,Доп!$C34),"")</f>
        <v>44735</v>
      </c>
      <c r="D34" s="2">
        <f>IF($A34&lt;&gt;"",INDEX(Данные!D:D,Доп!$C34),"")</f>
        <v>213134413</v>
      </c>
      <c r="E34" s="2" t="str">
        <f>IF($A34&lt;&gt;"",INDEX(Данные!E:E,Доп!$C34),"")</f>
        <v>серебристый</v>
      </c>
      <c r="F34" s="2" t="str">
        <f>IF($A34&lt;&gt;"",INDEX(Данные!F:F,Доп!$C34),"")</f>
        <v>бледно-желтый</v>
      </c>
    </row>
    <row r="35" spans="1:6" x14ac:dyDescent="0.25">
      <c r="A35" s="13" t="str">
        <f>IFERROR(INDEX(Данные!A:A,Доп!$C35),"")</f>
        <v>Металл № 312</v>
      </c>
      <c r="B35" s="2" t="str">
        <f>IF($A35&lt;&gt;"",TRIM(LEFTB(SUBSTITUTE(MID(INDEX(Данные!B:B,Доп!C35),SEARCH("\",SUBSTITUTE(" "&amp;INDEX(Данные!B:B,Доп!C35)," ","\",ROW()-MATCH(Доп!C35,Доп!C$1:C35,)+1)),99)," ",REPT(" ",99)),99)),"")</f>
        <v>бронза</v>
      </c>
      <c r="C35" s="1">
        <f>IF($A35&lt;&gt;"",INDEX(Данные!C:C,Доп!$C35),"")</f>
        <v>44877</v>
      </c>
      <c r="D35" s="2">
        <f>IF($A35&lt;&gt;"",INDEX(Данные!D:D,Доп!$C35),"")</f>
        <v>456768</v>
      </c>
      <c r="E35" s="2" t="str">
        <f>IF($A35&lt;&gt;"",INDEX(Данные!E:E,Доп!$C35),"")</f>
        <v>темно-золотистый</v>
      </c>
      <c r="F35" s="2" t="str">
        <f>IF($A35&lt;&gt;"",INDEX(Данные!F:F,Доп!$C35),"")</f>
        <v>желтый</v>
      </c>
    </row>
    <row r="36" spans="1:6" x14ac:dyDescent="0.25">
      <c r="A36" s="13" t="str">
        <f>IFERROR(INDEX(Данные!A:A,Доп!$C36),"")</f>
        <v>Металл № 312</v>
      </c>
      <c r="B36" s="2" t="str">
        <f>IF($A36&lt;&gt;"",TRIM(LEFTB(SUBSTITUTE(MID(INDEX(Данные!B:B,Доп!C36),SEARCH("\",SUBSTITUTE(" "&amp;INDEX(Данные!B:B,Доп!C36)," ","\",ROW()-MATCH(Доп!C36,Доп!C$1:C36,)+1)),99)," ",REPT(" ",99)),99)),"")</f>
        <v>латунь</v>
      </c>
      <c r="C36" s="1">
        <f>IF($A36&lt;&gt;"",INDEX(Данные!C:C,Доп!$C36),"")</f>
        <v>44877</v>
      </c>
      <c r="D36" s="2">
        <f>IF($A36&lt;&gt;"",INDEX(Данные!D:D,Доп!$C36),"")</f>
        <v>456768</v>
      </c>
      <c r="E36" s="2" t="str">
        <f>IF($A36&lt;&gt;"",INDEX(Данные!E:E,Доп!$C36),"")</f>
        <v>темно-золотистый</v>
      </c>
      <c r="F36" s="2" t="str">
        <f>IF($A36&lt;&gt;"",INDEX(Данные!F:F,Доп!$C36),"")</f>
        <v>желтый</v>
      </c>
    </row>
    <row r="37" spans="1:6" x14ac:dyDescent="0.25">
      <c r="A37" s="13" t="str">
        <f>IFERROR(INDEX(Данные!A:A,Доп!$C37),"")</f>
        <v>Металл № 09887</v>
      </c>
      <c r="B37" s="2" t="str">
        <f>IF($A37&lt;&gt;"",TRIM(LEFTB(SUBSTITUTE(MID(INDEX(Данные!B:B,Доп!C37),SEARCH("\",SUBSTITUTE(" "&amp;INDEX(Данные!B:B,Доп!C37)," ","\",ROW()-MATCH(Доп!C37,Доп!C$1:C37,)+1)),99)," ",REPT(" ",99)),99)),"")</f>
        <v>медь</v>
      </c>
      <c r="C37" s="1">
        <f>IF($A37&lt;&gt;"",INDEX(Данные!C:C,Доп!$C37),"")</f>
        <v>44065</v>
      </c>
      <c r="D37" s="2">
        <f>IF($A37&lt;&gt;"",INDEX(Данные!D:D,Доп!$C37),"")</f>
        <v>345635</v>
      </c>
      <c r="E37" s="2" t="str">
        <f>IF($A37&lt;&gt;"",INDEX(Данные!E:E,Доп!$C37),"")</f>
        <v>бледно-розовый</v>
      </c>
      <c r="F37" s="2" t="str">
        <f>IF($A37&lt;&gt;"",INDEX(Данные!F:F,Доп!$C37),"")</f>
        <v>золотистый</v>
      </c>
    </row>
    <row r="38" spans="1:6" x14ac:dyDescent="0.25">
      <c r="A38" s="13" t="str">
        <f>IFERROR(INDEX(Данные!A:A,Доп!$C38),"")</f>
        <v>Металл № 09887</v>
      </c>
      <c r="B38" s="2" t="str">
        <f>IF($A38&lt;&gt;"",TRIM(LEFTB(SUBSTITUTE(MID(INDEX(Данные!B:B,Доп!C38),SEARCH("\",SUBSTITUTE(" "&amp;INDEX(Данные!B:B,Доп!C38)," ","\",ROW()-MATCH(Доп!C38,Доп!C$1:C38,)+1)),99)," ",REPT(" ",99)),99)),"")</f>
        <v>олово</v>
      </c>
      <c r="C38" s="1">
        <f>IF($A38&lt;&gt;"",INDEX(Данные!C:C,Доп!$C38),"")</f>
        <v>44065</v>
      </c>
      <c r="D38" s="2">
        <f>IF($A38&lt;&gt;"",INDEX(Данные!D:D,Доп!$C38),"")</f>
        <v>345635</v>
      </c>
      <c r="E38" s="2" t="str">
        <f>IF($A38&lt;&gt;"",INDEX(Данные!E:E,Доп!$C38),"")</f>
        <v>бледно-розовый</v>
      </c>
      <c r="F38" s="2" t="str">
        <f>IF($A38&lt;&gt;"",INDEX(Данные!F:F,Доп!$C38),"")</f>
        <v>золотистый</v>
      </c>
    </row>
    <row r="39" spans="1:6" x14ac:dyDescent="0.25">
      <c r="A39" s="13" t="str">
        <f>IFERROR(INDEX(Данные!A:A,Доп!$C39),"")</f>
        <v>Металл № 09887</v>
      </c>
      <c r="B39" s="2" t="str">
        <f>IF($A39&lt;&gt;"",TRIM(LEFTB(SUBSTITUTE(MID(INDEX(Данные!B:B,Доп!C39),SEARCH("\",SUBSTITUTE(" "&amp;INDEX(Данные!B:B,Доп!C39)," ","\",ROW()-MATCH(Доп!C39,Доп!C$1:C39,)+1)),99)," ",REPT(" ",99)),99)),"")</f>
        <v>алюминий</v>
      </c>
      <c r="C39" s="1">
        <f>IF($A39&lt;&gt;"",INDEX(Данные!C:C,Доп!$C39),"")</f>
        <v>44065</v>
      </c>
      <c r="D39" s="2">
        <f>IF($A39&lt;&gt;"",INDEX(Данные!D:D,Доп!$C39),"")</f>
        <v>345635</v>
      </c>
      <c r="E39" s="2" t="str">
        <f>IF($A39&lt;&gt;"",INDEX(Данные!E:E,Доп!$C39),"")</f>
        <v>бледно-розовый</v>
      </c>
      <c r="F39" s="2" t="str">
        <f>IF($A39&lt;&gt;"",INDEX(Данные!F:F,Доп!$C39),"")</f>
        <v>золотистый</v>
      </c>
    </row>
    <row r="40" spans="1:6" x14ac:dyDescent="0.25">
      <c r="A40" s="13" t="str">
        <f>IFERROR(INDEX(Данные!A:A,Доп!$C40),"")</f>
        <v>Сплав № 500</v>
      </c>
      <c r="B40" s="2" t="str">
        <f>IF($A40&lt;&gt;"",TRIM(LEFTB(SUBSTITUTE(MID(INDEX(Данные!B:B,Доп!C40),SEARCH("\",SUBSTITUTE(" "&amp;INDEX(Данные!B:B,Доп!C40)," ","\",ROW()-MATCH(Доп!C40,Доп!C$1:C40,)+1)),99)," ",REPT(" ",99)),99)),"")</f>
        <v>золото</v>
      </c>
      <c r="C40" s="1">
        <f>IF($A40&lt;&gt;"",INDEX(Данные!C:C,Доп!$C40),"")</f>
        <v>44065</v>
      </c>
      <c r="D40" s="2">
        <f>IF($A40&lt;&gt;"",INDEX(Данные!D:D,Доп!$C40),"")</f>
        <v>487875</v>
      </c>
      <c r="E40" s="2" t="str">
        <f>IF($A40&lt;&gt;"",INDEX(Данные!E:E,Доп!$C40),"")</f>
        <v>красноватый</v>
      </c>
      <c r="F40" s="2" t="str">
        <f>IF($A40&lt;&gt;"",INDEX(Данные!F:F,Доп!$C40),"")</f>
        <v>желтый</v>
      </c>
    </row>
    <row r="41" spans="1:6" x14ac:dyDescent="0.25">
      <c r="A41" s="13" t="str">
        <f>IFERROR(INDEX(Данные!A:A,Доп!$C41),"")</f>
        <v>Сплав № 500</v>
      </c>
      <c r="B41" s="2" t="str">
        <f>IF($A41&lt;&gt;"",TRIM(LEFTB(SUBSTITUTE(MID(INDEX(Данные!B:B,Доп!C41),SEARCH("\",SUBSTITUTE(" "&amp;INDEX(Данные!B:B,Доп!C41)," ","\",ROW()-MATCH(Доп!C41,Доп!C$1:C41,)+1)),99)," ",REPT(" ",99)),99)),"")</f>
        <v>серебро</v>
      </c>
      <c r="C41" s="1">
        <f>IF($A41&lt;&gt;"",INDEX(Данные!C:C,Доп!$C41),"")</f>
        <v>44065</v>
      </c>
      <c r="D41" s="2">
        <f>IF($A41&lt;&gt;"",INDEX(Данные!D:D,Доп!$C41),"")</f>
        <v>487875</v>
      </c>
      <c r="E41" s="2" t="str">
        <f>IF($A41&lt;&gt;"",INDEX(Данные!E:E,Доп!$C41),"")</f>
        <v>красноватый</v>
      </c>
      <c r="F41" s="2" t="str">
        <f>IF($A41&lt;&gt;"",INDEX(Данные!F:F,Доп!$C41),"")</f>
        <v>желтый</v>
      </c>
    </row>
    <row r="42" spans="1:6" x14ac:dyDescent="0.25">
      <c r="A42" s="13" t="str">
        <f>IFERROR(INDEX(Данные!A:A,Доп!$C42),"")</f>
        <v>Сплав № 500</v>
      </c>
      <c r="B42" s="2" t="str">
        <f>IF($A42&lt;&gt;"",TRIM(LEFTB(SUBSTITUTE(MID(INDEX(Данные!B:B,Доп!C42),SEARCH("\",SUBSTITUTE(" "&amp;INDEX(Данные!B:B,Доп!C42)," ","\",ROW()-MATCH(Доп!C42,Доп!C$1:C42,)+1)),99)," ",REPT(" ",99)),99)),"")</f>
        <v>медь</v>
      </c>
      <c r="C42" s="1">
        <f>IF($A42&lt;&gt;"",INDEX(Данные!C:C,Доп!$C42),"")</f>
        <v>44065</v>
      </c>
      <c r="D42" s="2">
        <f>IF($A42&lt;&gt;"",INDEX(Данные!D:D,Доп!$C42),"")</f>
        <v>487875</v>
      </c>
      <c r="E42" s="2" t="str">
        <f>IF($A42&lt;&gt;"",INDEX(Данные!E:E,Доп!$C42),"")</f>
        <v>красноватый</v>
      </c>
      <c r="F42" s="2" t="str">
        <f>IF($A42&lt;&gt;"",INDEX(Данные!F:F,Доп!$C42),"")</f>
        <v>желтый</v>
      </c>
    </row>
    <row r="43" spans="1:6" x14ac:dyDescent="0.25">
      <c r="A43" s="13" t="str">
        <f>IFERROR(INDEX(Данные!A:A,Доп!$C43),"")</f>
        <v>Сплав № 200</v>
      </c>
      <c r="B43" s="2" t="str">
        <f>IF($A43&lt;&gt;"",TRIM(LEFTB(SUBSTITUTE(MID(INDEX(Данные!B:B,Доп!C43),SEARCH("\",SUBSTITUTE(" "&amp;INDEX(Данные!B:B,Доп!C43)," ","\",ROW()-MATCH(Доп!C43,Доп!C$1:C43,)+1)),99)," ",REPT(" ",99)),99)),"")</f>
        <v>железо</v>
      </c>
      <c r="C43" s="1">
        <f>IF($A43&lt;&gt;"",INDEX(Данные!C:C,Доп!$C43),"")</f>
        <v>44400</v>
      </c>
      <c r="D43" s="2">
        <f>IF($A43&lt;&gt;"",INDEX(Данные!D:D,Доп!$C43),"")</f>
        <v>985645</v>
      </c>
      <c r="E43" s="2" t="str">
        <f>IF($A43&lt;&gt;"",INDEX(Данные!E:E,Доп!$C43),"")</f>
        <v>серый</v>
      </c>
      <c r="F43" s="2" t="str">
        <f>IF($A43&lt;&gt;"",INDEX(Данные!F:F,Доп!$C43),"")</f>
        <v>темно-серый</v>
      </c>
    </row>
    <row r="44" spans="1:6" x14ac:dyDescent="0.25">
      <c r="A44" s="13" t="str">
        <f>IFERROR(INDEX(Данные!A:A,Доп!$C44),"")</f>
        <v>Сплав № 200</v>
      </c>
      <c r="B44" s="2" t="str">
        <f>IF($A44&lt;&gt;"",TRIM(LEFTB(SUBSTITUTE(MID(INDEX(Данные!B:B,Доп!C44),SEARCH("\",SUBSTITUTE(" "&amp;INDEX(Данные!B:B,Доп!C44)," ","\",ROW()-MATCH(Доп!C44,Доп!C$1:C44,)+1)),99)," ",REPT(" ",99)),99)),"")</f>
        <v>хром</v>
      </c>
      <c r="C44" s="1">
        <f>IF($A44&lt;&gt;"",INDEX(Данные!C:C,Доп!$C44),"")</f>
        <v>44400</v>
      </c>
      <c r="D44" s="2">
        <f>IF($A44&lt;&gt;"",INDEX(Данные!D:D,Доп!$C44),"")</f>
        <v>985645</v>
      </c>
      <c r="E44" s="2" t="str">
        <f>IF($A44&lt;&gt;"",INDEX(Данные!E:E,Доп!$C44),"")</f>
        <v>серый</v>
      </c>
      <c r="F44" s="2" t="str">
        <f>IF($A44&lt;&gt;"",INDEX(Данные!F:F,Доп!$C44),"")</f>
        <v>темно-серый</v>
      </c>
    </row>
    <row r="45" spans="1:6" x14ac:dyDescent="0.25">
      <c r="A45" s="13" t="str">
        <f>IFERROR(INDEX(Данные!A:A,Доп!$C45),"")</f>
        <v>Сплав № 200</v>
      </c>
      <c r="B45" s="2" t="str">
        <f>IF($A45&lt;&gt;"",TRIM(LEFTB(SUBSTITUTE(MID(INDEX(Данные!B:B,Доп!C45),SEARCH("\",SUBSTITUTE(" "&amp;INDEX(Данные!B:B,Доп!C45)," ","\",ROW()-MATCH(Доп!C45,Доп!C$1:C45,)+1)),99)," ",REPT(" ",99)),99)),"")</f>
        <v>никель</v>
      </c>
      <c r="C45" s="1">
        <f>IF($A45&lt;&gt;"",INDEX(Данные!C:C,Доп!$C45),"")</f>
        <v>44400</v>
      </c>
      <c r="D45" s="2">
        <f>IF($A45&lt;&gt;"",INDEX(Данные!D:D,Доп!$C45),"")</f>
        <v>985645</v>
      </c>
      <c r="E45" s="2" t="str">
        <f>IF($A45&lt;&gt;"",INDEX(Данные!E:E,Доп!$C45),"")</f>
        <v>серый</v>
      </c>
      <c r="F45" s="2" t="str">
        <f>IF($A45&lt;&gt;"",INDEX(Данные!F:F,Доп!$C45),"")</f>
        <v>темно-серый</v>
      </c>
    </row>
    <row r="46" spans="1:6" x14ac:dyDescent="0.25">
      <c r="A46" s="13" t="str">
        <f>IFERROR(INDEX(Данные!A:A,Доп!$C46),"")</f>
        <v>Сплав № 200</v>
      </c>
      <c r="B46" s="2" t="str">
        <f>IF($A46&lt;&gt;"",TRIM(LEFTB(SUBSTITUTE(MID(INDEX(Данные!B:B,Доп!C46),SEARCH("\",SUBSTITUTE(" "&amp;INDEX(Данные!B:B,Доп!C46)," ","\",ROW()-MATCH(Доп!C46,Доп!C$1:C46,)+1)),99)," ",REPT(" ",99)),99)),"")</f>
        <v>углерод</v>
      </c>
      <c r="C46" s="1">
        <f>IF($A46&lt;&gt;"",INDEX(Данные!C:C,Доп!$C46),"")</f>
        <v>44400</v>
      </c>
      <c r="D46" s="2">
        <f>IF($A46&lt;&gt;"",INDEX(Данные!D:D,Доп!$C46),"")</f>
        <v>985645</v>
      </c>
      <c r="E46" s="2" t="str">
        <f>IF($A46&lt;&gt;"",INDEX(Данные!E:E,Доп!$C46),"")</f>
        <v>серый</v>
      </c>
      <c r="F46" s="2" t="str">
        <f>IF($A46&lt;&gt;"",INDEX(Данные!F:F,Доп!$C46),"")</f>
        <v>темно-серый</v>
      </c>
    </row>
    <row r="47" spans="1:6" x14ac:dyDescent="0.25">
      <c r="A47" s="13" t="str">
        <f>IFERROR(INDEX(Данные!A:A,Доп!$C47),"")</f>
        <v>Металл № 340</v>
      </c>
      <c r="B47" s="2" t="str">
        <f>IF($A47&lt;&gt;"",TRIM(LEFTB(SUBSTITUTE(MID(INDEX(Данные!B:B,Доп!C47),SEARCH("\",SUBSTITUTE(" "&amp;INDEX(Данные!B:B,Доп!C47)," ","\",ROW()-MATCH(Доп!C47,Доп!C$1:C47,)+1)),99)," ",REPT(" ",99)),99)),"")</f>
        <v>алюминий</v>
      </c>
      <c r="C47" s="1">
        <f>IF($A47&lt;&gt;"",INDEX(Данные!C:C,Доп!$C47),"")</f>
        <v>44622</v>
      </c>
      <c r="D47" s="2">
        <f>IF($A47&lt;&gt;"",INDEX(Данные!D:D,Доп!$C47),"")</f>
        <v>74455367</v>
      </c>
      <c r="E47" s="2" t="str">
        <f>IF($A47&lt;&gt;"",INDEX(Данные!E:E,Доп!$C47),"")</f>
        <v>серебристый</v>
      </c>
      <c r="F47" s="2" t="str">
        <f>IF($A47&lt;&gt;"",INDEX(Данные!F:F,Доп!$C47),"")</f>
        <v>бледно-желтый</v>
      </c>
    </row>
    <row r="48" spans="1:6" x14ac:dyDescent="0.25">
      <c r="A48" s="13" t="str">
        <f>IFERROR(INDEX(Данные!A:A,Доп!$C48),"")</f>
        <v>Металл № 340</v>
      </c>
      <c r="B48" s="2" t="str">
        <f>IF($A48&lt;&gt;"",TRIM(LEFTB(SUBSTITUTE(MID(INDEX(Данные!B:B,Доп!C48),SEARCH("\",SUBSTITUTE(" "&amp;INDEX(Данные!B:B,Доп!C48)," ","\",ROW()-MATCH(Доп!C48,Доп!C$1:C48,)+1)),99)," ",REPT(" ",99)),99)),"")</f>
        <v>латунь</v>
      </c>
      <c r="C48" s="1">
        <f>IF($A48&lt;&gt;"",INDEX(Данные!C:C,Доп!$C48),"")</f>
        <v>44622</v>
      </c>
      <c r="D48" s="2">
        <f>IF($A48&lt;&gt;"",INDEX(Данные!D:D,Доп!$C48),"")</f>
        <v>74455367</v>
      </c>
      <c r="E48" s="2" t="str">
        <f>IF($A48&lt;&gt;"",INDEX(Данные!E:E,Доп!$C48),"")</f>
        <v>серебристый</v>
      </c>
      <c r="F48" s="2" t="str">
        <f>IF($A48&lt;&gt;"",INDEX(Данные!F:F,Доп!$C48),"")</f>
        <v>бледно-желтый</v>
      </c>
    </row>
    <row r="49" spans="1:6" x14ac:dyDescent="0.25">
      <c r="A49" s="13" t="str">
        <f>IFERROR(INDEX(Данные!A:A,Доп!$C49),"")</f>
        <v>Металл № 340</v>
      </c>
      <c r="B49" s="2" t="str">
        <f>IF($A49&lt;&gt;"",TRIM(LEFTB(SUBSTITUTE(MID(INDEX(Данные!B:B,Доп!C49),SEARCH("\",SUBSTITUTE(" "&amp;INDEX(Данные!B:B,Доп!C49)," ","\",ROW()-MATCH(Доп!C49,Доп!C$1:C49,)+1)),99)," ",REPT(" ",99)),99)),"")</f>
        <v>бронза</v>
      </c>
      <c r="C49" s="1">
        <f>IF($A49&lt;&gt;"",INDEX(Данные!C:C,Доп!$C49),"")</f>
        <v>44622</v>
      </c>
      <c r="D49" s="2">
        <f>IF($A49&lt;&gt;"",INDEX(Данные!D:D,Доп!$C49),"")</f>
        <v>74455367</v>
      </c>
      <c r="E49" s="2" t="str">
        <f>IF($A49&lt;&gt;"",INDEX(Данные!E:E,Доп!$C49),"")</f>
        <v>серебристый</v>
      </c>
      <c r="F49" s="2" t="str">
        <f>IF($A49&lt;&gt;"",INDEX(Данные!F:F,Доп!$C49),"")</f>
        <v>бледно-желтый</v>
      </c>
    </row>
    <row r="50" spans="1:6" x14ac:dyDescent="0.25">
      <c r="A50" s="13" t="str">
        <f>IFERROR(INDEX(Данные!A:A,Доп!$C50),"")</f>
        <v>Металл № 340</v>
      </c>
      <c r="B50" s="2" t="str">
        <f>IF($A50&lt;&gt;"",TRIM(LEFTB(SUBSTITUTE(MID(INDEX(Данные!B:B,Доп!C50),SEARCH("\",SUBSTITUTE(" "&amp;INDEX(Данные!B:B,Доп!C50)," ","\",ROW()-MATCH(Доп!C50,Доп!C$1:C50,)+1)),99)," ",REPT(" ",99)),99)),"")</f>
        <v>цинк</v>
      </c>
      <c r="C50" s="1">
        <f>IF($A50&lt;&gt;"",INDEX(Данные!C:C,Доп!$C50),"")</f>
        <v>44622</v>
      </c>
      <c r="D50" s="2">
        <f>IF($A50&lt;&gt;"",INDEX(Данные!D:D,Доп!$C50),"")</f>
        <v>74455367</v>
      </c>
      <c r="E50" s="2" t="str">
        <f>IF($A50&lt;&gt;"",INDEX(Данные!E:E,Доп!$C50),"")</f>
        <v>серебристый</v>
      </c>
      <c r="F50" s="2" t="str">
        <f>IF($A50&lt;&gt;"",INDEX(Данные!F:F,Доп!$C50),"")</f>
        <v>бледно-желтый</v>
      </c>
    </row>
    <row r="51" spans="1:6" x14ac:dyDescent="0.25">
      <c r="A51" s="13" t="str">
        <f>IFERROR(INDEX(Данные!A:A,Доп!$C51),"")</f>
        <v>Металл № 456</v>
      </c>
      <c r="B51" s="2" t="str">
        <f>IF($A51&lt;&gt;"",TRIM(LEFTB(SUBSTITUTE(MID(INDEX(Данные!B:B,Доп!C51),SEARCH("\",SUBSTITUTE(" "&amp;INDEX(Данные!B:B,Доп!C51)," ","\",ROW()-MATCH(Доп!C51,Доп!C$1:C51,)+1)),99)," ",REPT(" ",99)),99)),"")</f>
        <v>медь</v>
      </c>
      <c r="C51" s="1">
        <f>IF($A51&lt;&gt;"",INDEX(Данные!C:C,Доп!$C51),"")</f>
        <v>44782</v>
      </c>
      <c r="D51" s="2">
        <f>IF($A51&lt;&gt;"",INDEX(Данные!D:D,Доп!$C51),"")</f>
        <v>4655877</v>
      </c>
      <c r="E51" s="2" t="str">
        <f>IF($A51&lt;&gt;"",INDEX(Данные!E:E,Доп!$C51),"")</f>
        <v>красный</v>
      </c>
      <c r="F51" s="2" t="str">
        <f>IF($A51&lt;&gt;"",INDEX(Данные!F:F,Доп!$C51),"")</f>
        <v>желтый</v>
      </c>
    </row>
    <row r="52" spans="1:6" x14ac:dyDescent="0.25">
      <c r="A52" s="13" t="str">
        <f>IFERROR(INDEX(Данные!A:A,Доп!$C52),"")</f>
        <v>Металл № 456</v>
      </c>
      <c r="B52" s="2" t="str">
        <f>IF($A52&lt;&gt;"",TRIM(LEFTB(SUBSTITUTE(MID(INDEX(Данные!B:B,Доп!C52),SEARCH("\",SUBSTITUTE(" "&amp;INDEX(Данные!B:B,Доп!C52)," ","\",ROW()-MATCH(Доп!C52,Доп!C$1:C52,)+1)),99)," ",REPT(" ",99)),99)),"")</f>
        <v>золото</v>
      </c>
      <c r="C52" s="1">
        <f>IF($A52&lt;&gt;"",INDEX(Данные!C:C,Доп!$C52),"")</f>
        <v>44782</v>
      </c>
      <c r="D52" s="2">
        <f>IF($A52&lt;&gt;"",INDEX(Данные!D:D,Доп!$C52),"")</f>
        <v>4655877</v>
      </c>
      <c r="E52" s="2" t="str">
        <f>IF($A52&lt;&gt;"",INDEX(Данные!E:E,Доп!$C52),"")</f>
        <v>красный</v>
      </c>
      <c r="F52" s="2" t="str">
        <f>IF($A52&lt;&gt;"",INDEX(Данные!F:F,Доп!$C52),"")</f>
        <v>желтый</v>
      </c>
    </row>
    <row r="53" spans="1:6" x14ac:dyDescent="0.25">
      <c r="A53" s="13" t="str">
        <f>IFERROR(INDEX(Данные!A:A,Доп!$C53),"")</f>
        <v>Металл № 456</v>
      </c>
      <c r="B53" s="2" t="str">
        <f>IF($A53&lt;&gt;"",TRIM(LEFTB(SUBSTITUTE(MID(INDEX(Данные!B:B,Доп!C53),SEARCH("\",SUBSTITUTE(" "&amp;INDEX(Данные!B:B,Доп!C53)," ","\",ROW()-MATCH(Доп!C53,Доп!C$1:C53,)+1)),99)," ",REPT(" ",99)),99)),"")</f>
        <v>бронза</v>
      </c>
      <c r="C53" s="1">
        <f>IF($A53&lt;&gt;"",INDEX(Данные!C:C,Доп!$C53),"")</f>
        <v>44782</v>
      </c>
      <c r="D53" s="2">
        <f>IF($A53&lt;&gt;"",INDEX(Данные!D:D,Доп!$C53),"")</f>
        <v>4655877</v>
      </c>
      <c r="E53" s="2" t="str">
        <f>IF($A53&lt;&gt;"",INDEX(Данные!E:E,Доп!$C53),"")</f>
        <v>красный</v>
      </c>
      <c r="F53" s="2" t="str">
        <f>IF($A53&lt;&gt;"",INDEX(Данные!F:F,Доп!$C53),"")</f>
        <v>желтый</v>
      </c>
    </row>
    <row r="54" spans="1:6" x14ac:dyDescent="0.25">
      <c r="A54" s="13" t="str">
        <f>IFERROR(INDEX(Данные!A:A,Доп!$C54),"")</f>
        <v>Металл № 2634</v>
      </c>
      <c r="B54" s="2" t="str">
        <f>IF($A54&lt;&gt;"",TRIM(LEFTB(SUBSTITUTE(MID(INDEX(Данные!B:B,Доп!C54),SEARCH("\",SUBSTITUTE(" "&amp;INDEX(Данные!B:B,Доп!C54)," ","\",ROW()-MATCH(Доп!C54,Доп!C$1:C54,)+1)),99)," ",REPT(" ",99)),99)),"")</f>
        <v>алюминий</v>
      </c>
      <c r="C54" s="1">
        <f>IF($A54&lt;&gt;"",INDEX(Данные!C:C,Доп!$C54),"")</f>
        <v>43925</v>
      </c>
      <c r="D54" s="2">
        <f>IF($A54&lt;&gt;"",INDEX(Данные!D:D,Доп!$C54),"")</f>
        <v>8523454536</v>
      </c>
      <c r="E54" s="2" t="str">
        <f>IF($A54&lt;&gt;"",INDEX(Данные!E:E,Доп!$C54),"")</f>
        <v>серебристый</v>
      </c>
      <c r="F54" s="2" t="str">
        <f>IF($A54&lt;&gt;"",INDEX(Данные!F:F,Доп!$C54),"")</f>
        <v>белый</v>
      </c>
    </row>
    <row r="55" spans="1:6" x14ac:dyDescent="0.25">
      <c r="A55" s="13" t="str">
        <f>IFERROR(INDEX(Данные!A:A,Доп!$C55),"")</f>
        <v>Металл № 2634</v>
      </c>
      <c r="B55" s="2" t="str">
        <f>IF($A55&lt;&gt;"",TRIM(LEFTB(SUBSTITUTE(MID(INDEX(Данные!B:B,Доп!C55),SEARCH("\",SUBSTITUTE(" "&amp;INDEX(Данные!B:B,Доп!C55)," ","\",ROW()-MATCH(Доп!C55,Доп!C$1:C55,)+1)),99)," ",REPT(" ",99)),99)),"")</f>
        <v>олово</v>
      </c>
      <c r="C55" s="1">
        <f>IF($A55&lt;&gt;"",INDEX(Данные!C:C,Доп!$C55),"")</f>
        <v>43925</v>
      </c>
      <c r="D55" s="2">
        <f>IF($A55&lt;&gt;"",INDEX(Данные!D:D,Доп!$C55),"")</f>
        <v>8523454536</v>
      </c>
      <c r="E55" s="2" t="str">
        <f>IF($A55&lt;&gt;"",INDEX(Данные!E:E,Доп!$C55),"")</f>
        <v>серебристый</v>
      </c>
      <c r="F55" s="2" t="str">
        <f>IF($A55&lt;&gt;"",INDEX(Данные!F:F,Доп!$C55),"")</f>
        <v>белый</v>
      </c>
    </row>
    <row r="56" spans="1:6" x14ac:dyDescent="0.25">
      <c r="A56" s="13" t="str">
        <f>IFERROR(INDEX(Данные!A:A,Доп!$C56),"")</f>
        <v>Металл № 2634</v>
      </c>
      <c r="B56" s="2" t="str">
        <f>IF($A56&lt;&gt;"",TRIM(LEFTB(SUBSTITUTE(MID(INDEX(Данные!B:B,Доп!C56),SEARCH("\",SUBSTITUTE(" "&amp;INDEX(Данные!B:B,Доп!C56)," ","\",ROW()-MATCH(Доп!C56,Доп!C$1:C56,)+1)),99)," ",REPT(" ",99)),99)),"")</f>
        <v>цинк</v>
      </c>
      <c r="C56" s="1">
        <f>IF($A56&lt;&gt;"",INDEX(Данные!C:C,Доп!$C56),"")</f>
        <v>43925</v>
      </c>
      <c r="D56" s="2">
        <f>IF($A56&lt;&gt;"",INDEX(Данные!D:D,Доп!$C56),"")</f>
        <v>8523454536</v>
      </c>
      <c r="E56" s="2" t="str">
        <f>IF($A56&lt;&gt;"",INDEX(Данные!E:E,Доп!$C56),"")</f>
        <v>серебристый</v>
      </c>
      <c r="F56" s="2" t="str">
        <f>IF($A56&lt;&gt;"",INDEX(Данные!F:F,Доп!$C56),"")</f>
        <v>белый</v>
      </c>
    </row>
    <row r="57" spans="1:6" x14ac:dyDescent="0.25">
      <c r="A57" s="13" t="str">
        <f>IFERROR(INDEX(Данные!A:A,Доп!$C57),"")</f>
        <v>Сплав № 120749</v>
      </c>
      <c r="B57" s="2" t="str">
        <f>IF($A57&lt;&gt;"",TRIM(LEFTB(SUBSTITUTE(MID(INDEX(Данные!B:B,Доп!C57),SEARCH("\",SUBSTITUTE(" "&amp;INDEX(Данные!B:B,Доп!C57)," ","\",ROW()-MATCH(Доп!C57,Доп!C$1:C57,)+1)),99)," ",REPT(" ",99)),99)),"")</f>
        <v>бронза</v>
      </c>
      <c r="C57" s="1">
        <f>IF($A57&lt;&gt;"",INDEX(Данные!C:C,Доп!$C57),"")</f>
        <v>43955</v>
      </c>
      <c r="D57" s="2">
        <f>IF($A57&lt;&gt;"",INDEX(Данные!D:D,Доп!$C57),"")</f>
        <v>356454568</v>
      </c>
      <c r="E57" s="2" t="str">
        <f>IF($A57&lt;&gt;"",INDEX(Данные!E:E,Доп!$C57),"")</f>
        <v>золотистый</v>
      </c>
      <c r="F57" s="2" t="str">
        <f>IF($A57&lt;&gt;"",INDEX(Данные!F:F,Доп!$C57),"")</f>
        <v>желтый</v>
      </c>
    </row>
    <row r="58" spans="1:6" x14ac:dyDescent="0.25">
      <c r="A58" s="13" t="str">
        <f>IFERROR(INDEX(Данные!A:A,Доп!$C58),"")</f>
        <v>Сплав № 120749</v>
      </c>
      <c r="B58" s="2" t="str">
        <f>IF($A58&lt;&gt;"",TRIM(LEFTB(SUBSTITUTE(MID(INDEX(Данные!B:B,Доп!C58),SEARCH("\",SUBSTITUTE(" "&amp;INDEX(Данные!B:B,Доп!C58)," ","\",ROW()-MATCH(Доп!C58,Доп!C$1:C58,)+1)),99)," ",REPT(" ",99)),99)),"")</f>
        <v>олово</v>
      </c>
      <c r="C58" s="1">
        <f>IF($A58&lt;&gt;"",INDEX(Данные!C:C,Доп!$C58),"")</f>
        <v>43955</v>
      </c>
      <c r="D58" s="2">
        <f>IF($A58&lt;&gt;"",INDEX(Данные!D:D,Доп!$C58),"")</f>
        <v>356454568</v>
      </c>
      <c r="E58" s="2" t="str">
        <f>IF($A58&lt;&gt;"",INDEX(Данные!E:E,Доп!$C58),"")</f>
        <v>золотистый</v>
      </c>
      <c r="F58" s="2" t="str">
        <f>IF($A58&lt;&gt;"",INDEX(Данные!F:F,Доп!$C58),"")</f>
        <v>желтый</v>
      </c>
    </row>
    <row r="59" spans="1:6" x14ac:dyDescent="0.25">
      <c r="A59" s="13" t="str">
        <f>IFERROR(INDEX(Данные!A:A,Доп!$C59),"")</f>
        <v>Сплав № 120749</v>
      </c>
      <c r="B59" s="2" t="str">
        <f>IF($A59&lt;&gt;"",TRIM(LEFTB(SUBSTITUTE(MID(INDEX(Данные!B:B,Доп!C59),SEARCH("\",SUBSTITUTE(" "&amp;INDEX(Данные!B:B,Доп!C59)," ","\",ROW()-MATCH(Доп!C59,Доп!C$1:C59,)+1)),99)," ",REPT(" ",99)),99)),"")</f>
        <v>латунь</v>
      </c>
      <c r="C59" s="1">
        <f>IF($A59&lt;&gt;"",INDEX(Данные!C:C,Доп!$C59),"")</f>
        <v>43955</v>
      </c>
      <c r="D59" s="2">
        <f>IF($A59&lt;&gt;"",INDEX(Данные!D:D,Доп!$C59),"")</f>
        <v>356454568</v>
      </c>
      <c r="E59" s="2" t="str">
        <f>IF($A59&lt;&gt;"",INDEX(Данные!E:E,Доп!$C59),"")</f>
        <v>золотистый</v>
      </c>
      <c r="F59" s="2" t="str">
        <f>IF($A59&lt;&gt;"",INDEX(Данные!F:F,Доп!$C59),"")</f>
        <v>желтый</v>
      </c>
    </row>
    <row r="60" spans="1:6" x14ac:dyDescent="0.25">
      <c r="A60" s="13" t="str">
        <f>IFERROR(INDEX(Данные!A:A,Доп!$C60),"")</f>
        <v>Сплав № 784567</v>
      </c>
      <c r="B60" s="2" t="str">
        <f>IF($A60&lt;&gt;"",TRIM(LEFTB(SUBSTITUTE(MID(INDEX(Данные!B:B,Доп!C60),SEARCH("\",SUBSTITUTE(" "&amp;INDEX(Данные!B:B,Доп!C60)," ","\",ROW()-MATCH(Доп!C60,Доп!C$1:C60,)+1)),99)," ",REPT(" ",99)),99)),"")</f>
        <v>алюминий</v>
      </c>
      <c r="C60" s="1">
        <f>IF($A60&lt;&gt;"",INDEX(Данные!C:C,Доп!$C60),"")</f>
        <v>44735</v>
      </c>
      <c r="D60" s="2">
        <f>IF($A60&lt;&gt;"",INDEX(Данные!D:D,Доп!$C60),"")</f>
        <v>213134413</v>
      </c>
      <c r="E60" s="2" t="str">
        <f>IF($A60&lt;&gt;"",INDEX(Данные!E:E,Доп!$C60),"")</f>
        <v>серебристый</v>
      </c>
      <c r="F60" s="2" t="str">
        <f>IF($A60&lt;&gt;"",INDEX(Данные!F:F,Доп!$C60),"")</f>
        <v>бледно-желтый</v>
      </c>
    </row>
    <row r="61" spans="1:6" x14ac:dyDescent="0.25">
      <c r="A61" s="13" t="str">
        <f>IFERROR(INDEX(Данные!A:A,Доп!$C61),"")</f>
        <v>Сплав № 784567</v>
      </c>
      <c r="B61" s="2" t="str">
        <f>IF($A61&lt;&gt;"",TRIM(LEFTB(SUBSTITUTE(MID(INDEX(Данные!B:B,Доп!C61),SEARCH("\",SUBSTITUTE(" "&amp;INDEX(Данные!B:B,Доп!C61)," ","\",ROW()-MATCH(Доп!C61,Доп!C$1:C61,)+1)),99)," ",REPT(" ",99)),99)),"")</f>
        <v>латунь</v>
      </c>
      <c r="C61" s="1">
        <f>IF($A61&lt;&gt;"",INDEX(Данные!C:C,Доп!$C61),"")</f>
        <v>44735</v>
      </c>
      <c r="D61" s="2">
        <f>IF($A61&lt;&gt;"",INDEX(Данные!D:D,Доп!$C61),"")</f>
        <v>213134413</v>
      </c>
      <c r="E61" s="2" t="str">
        <f>IF($A61&lt;&gt;"",INDEX(Данные!E:E,Доп!$C61),"")</f>
        <v>серебристый</v>
      </c>
      <c r="F61" s="2" t="str">
        <f>IF($A61&lt;&gt;"",INDEX(Данные!F:F,Доп!$C61),"")</f>
        <v>бледно-желтый</v>
      </c>
    </row>
    <row r="62" spans="1:6" x14ac:dyDescent="0.25">
      <c r="A62" s="13" t="str">
        <f>IFERROR(INDEX(Данные!A:A,Доп!$C62),"")</f>
        <v>Сплав № 784567</v>
      </c>
      <c r="B62" s="2" t="str">
        <f>IF($A62&lt;&gt;"",TRIM(LEFTB(SUBSTITUTE(MID(INDEX(Данные!B:B,Доп!C62),SEARCH("\",SUBSTITUTE(" "&amp;INDEX(Данные!B:B,Доп!C62)," ","\",ROW()-MATCH(Доп!C62,Доп!C$1:C62,)+1)),99)," ",REPT(" ",99)),99)),"")</f>
        <v>бронза</v>
      </c>
      <c r="C62" s="1">
        <f>IF($A62&lt;&gt;"",INDEX(Данные!C:C,Доп!$C62),"")</f>
        <v>44735</v>
      </c>
      <c r="D62" s="2">
        <f>IF($A62&lt;&gt;"",INDEX(Данные!D:D,Доп!$C62),"")</f>
        <v>213134413</v>
      </c>
      <c r="E62" s="2" t="str">
        <f>IF($A62&lt;&gt;"",INDEX(Данные!E:E,Доп!$C62),"")</f>
        <v>серебристый</v>
      </c>
      <c r="F62" s="2" t="str">
        <f>IF($A62&lt;&gt;"",INDEX(Данные!F:F,Доп!$C62),"")</f>
        <v>бледно-желтый</v>
      </c>
    </row>
    <row r="63" spans="1:6" x14ac:dyDescent="0.25">
      <c r="A63" s="13" t="str">
        <f>IFERROR(INDEX(Данные!A:A,Доп!$C63),"")</f>
        <v>Сплав № 784567</v>
      </c>
      <c r="B63" s="2" t="str">
        <f>IF($A63&lt;&gt;"",TRIM(LEFTB(SUBSTITUTE(MID(INDEX(Данные!B:B,Доп!C63),SEARCH("\",SUBSTITUTE(" "&amp;INDEX(Данные!B:B,Доп!C63)," ","\",ROW()-MATCH(Доп!C63,Доп!C$1:C63,)+1)),99)," ",REPT(" ",99)),99)),"")</f>
        <v>цинк</v>
      </c>
      <c r="C63" s="1">
        <f>IF($A63&lt;&gt;"",INDEX(Данные!C:C,Доп!$C63),"")</f>
        <v>44735</v>
      </c>
      <c r="D63" s="2">
        <f>IF($A63&lt;&gt;"",INDEX(Данные!D:D,Доп!$C63),"")</f>
        <v>213134413</v>
      </c>
      <c r="E63" s="2" t="str">
        <f>IF($A63&lt;&gt;"",INDEX(Данные!E:E,Доп!$C63),"")</f>
        <v>серебристый</v>
      </c>
      <c r="F63" s="2" t="str">
        <f>IF($A63&lt;&gt;"",INDEX(Данные!F:F,Доп!$C63),"")</f>
        <v>бледно-желтый</v>
      </c>
    </row>
    <row r="64" spans="1:6" x14ac:dyDescent="0.25">
      <c r="A64" s="13" t="str">
        <f>IFERROR(INDEX(Данные!A:A,Доп!$C64),"")</f>
        <v>Металл № 31212</v>
      </c>
      <c r="B64" s="2" t="str">
        <f>IF($A64&lt;&gt;"",TRIM(LEFTB(SUBSTITUTE(MID(INDEX(Данные!B:B,Доп!C64),SEARCH("\",SUBSTITUTE(" "&amp;INDEX(Данные!B:B,Доп!C64)," ","\",ROW()-MATCH(Доп!C64,Доп!C$1:C64,)+1)),99)," ",REPT(" ",99)),99)),"")</f>
        <v>бронза</v>
      </c>
      <c r="C64" s="1">
        <f>IF($A64&lt;&gt;"",INDEX(Данные!C:C,Доп!$C64),"")</f>
        <v>44907</v>
      </c>
      <c r="D64" s="2">
        <f>IF($A64&lt;&gt;"",INDEX(Данные!D:D,Доп!$C64),"")</f>
        <v>45246768</v>
      </c>
      <c r="E64" s="2" t="str">
        <f>IF($A64&lt;&gt;"",INDEX(Данные!E:E,Доп!$C64),"")</f>
        <v>темно-золотистый</v>
      </c>
      <c r="F64" s="2" t="str">
        <f>IF($A64&lt;&gt;"",INDEX(Данные!F:F,Доп!$C64),"")</f>
        <v>желтый</v>
      </c>
    </row>
    <row r="65" spans="1:6" x14ac:dyDescent="0.25">
      <c r="A65" s="13" t="str">
        <f>IFERROR(INDEX(Данные!A:A,Доп!$C65),"")</f>
        <v>Металл № 31212</v>
      </c>
      <c r="B65" s="2" t="str">
        <f>IF($A65&lt;&gt;"",TRIM(LEFTB(SUBSTITUTE(MID(INDEX(Данные!B:B,Доп!C65),SEARCH("\",SUBSTITUTE(" "&amp;INDEX(Данные!B:B,Доп!C65)," ","\",ROW()-MATCH(Доп!C65,Доп!C$1:C65,)+1)),99)," ",REPT(" ",99)),99)),"")</f>
        <v>латунь</v>
      </c>
      <c r="C65" s="1">
        <f>IF($A65&lt;&gt;"",INDEX(Данные!C:C,Доп!$C65),"")</f>
        <v>44907</v>
      </c>
      <c r="D65" s="2">
        <f>IF($A65&lt;&gt;"",INDEX(Данные!D:D,Доп!$C65),"")</f>
        <v>45246768</v>
      </c>
      <c r="E65" s="2" t="str">
        <f>IF($A65&lt;&gt;"",INDEX(Данные!E:E,Доп!$C65),"")</f>
        <v>темно-золотистый</v>
      </c>
      <c r="F65" s="2" t="str">
        <f>IF($A65&lt;&gt;"",INDEX(Данные!F:F,Доп!$C65),"")</f>
        <v>желтый</v>
      </c>
    </row>
    <row r="66" spans="1:6" x14ac:dyDescent="0.25">
      <c r="A66" s="13" t="str">
        <f>IFERROR(INDEX(Данные!A:A,Доп!$C66),"")</f>
        <v>Металл № 06713287</v>
      </c>
      <c r="B66" s="2" t="str">
        <f>IF($A66&lt;&gt;"",TRIM(LEFTB(SUBSTITUTE(MID(INDEX(Данные!B:B,Доп!C66),SEARCH("\",SUBSTITUTE(" "&amp;INDEX(Данные!B:B,Доп!C66)," ","\",ROW()-MATCH(Доп!C66,Доп!C$1:C66,)+1)),99)," ",REPT(" ",99)),99)),"")</f>
        <v>медь</v>
      </c>
      <c r="C66" s="1">
        <f>IF($A66&lt;&gt;"",INDEX(Данные!C:C,Доп!$C66),"")</f>
        <v>44067</v>
      </c>
      <c r="D66" s="2">
        <f>IF($A66&lt;&gt;"",INDEX(Данные!D:D,Доп!$C66),"")</f>
        <v>345456635</v>
      </c>
      <c r="E66" s="2" t="str">
        <f>IF($A66&lt;&gt;"",INDEX(Данные!E:E,Доп!$C66),"")</f>
        <v>бледно-розовый</v>
      </c>
      <c r="F66" s="2" t="str">
        <f>IF($A66&lt;&gt;"",INDEX(Данные!F:F,Доп!$C66),"")</f>
        <v>золотистый</v>
      </c>
    </row>
    <row r="67" spans="1:6" x14ac:dyDescent="0.25">
      <c r="A67" s="13" t="str">
        <f>IFERROR(INDEX(Данные!A:A,Доп!$C67),"")</f>
        <v>Металл № 06713287</v>
      </c>
      <c r="B67" s="2" t="str">
        <f>IF($A67&lt;&gt;"",TRIM(LEFTB(SUBSTITUTE(MID(INDEX(Данные!B:B,Доп!C67),SEARCH("\",SUBSTITUTE(" "&amp;INDEX(Данные!B:B,Доп!C67)," ","\",ROW()-MATCH(Доп!C67,Доп!C$1:C67,)+1)),99)," ",REPT(" ",99)),99)),"")</f>
        <v>олово</v>
      </c>
      <c r="C67" s="1">
        <f>IF($A67&lt;&gt;"",INDEX(Данные!C:C,Доп!$C67),"")</f>
        <v>44067</v>
      </c>
      <c r="D67" s="2">
        <f>IF($A67&lt;&gt;"",INDEX(Данные!D:D,Доп!$C67),"")</f>
        <v>345456635</v>
      </c>
      <c r="E67" s="2" t="str">
        <f>IF($A67&lt;&gt;"",INDEX(Данные!E:E,Доп!$C67),"")</f>
        <v>бледно-розовый</v>
      </c>
      <c r="F67" s="2" t="str">
        <f>IF($A67&lt;&gt;"",INDEX(Данные!F:F,Доп!$C67),"")</f>
        <v>золотистый</v>
      </c>
    </row>
    <row r="68" spans="1:6" x14ac:dyDescent="0.25">
      <c r="A68" s="13" t="str">
        <f>IFERROR(INDEX(Данные!A:A,Доп!$C68),"")</f>
        <v>Металл № 06713287</v>
      </c>
      <c r="B68" s="2" t="str">
        <f>IF($A68&lt;&gt;"",TRIM(LEFTB(SUBSTITUTE(MID(INDEX(Данные!B:B,Доп!C68),SEARCH("\",SUBSTITUTE(" "&amp;INDEX(Данные!B:B,Доп!C68)," ","\",ROW()-MATCH(Доп!C68,Доп!C$1:C68,)+1)),99)," ",REPT(" ",99)),99)),"")</f>
        <v>алюминий</v>
      </c>
      <c r="C68" s="1">
        <f>IF($A68&lt;&gt;"",INDEX(Данные!C:C,Доп!$C68),"")</f>
        <v>44067</v>
      </c>
      <c r="D68" s="2">
        <f>IF($A68&lt;&gt;"",INDEX(Данные!D:D,Доп!$C68),"")</f>
        <v>345456635</v>
      </c>
      <c r="E68" s="2" t="str">
        <f>IF($A68&lt;&gt;"",INDEX(Данные!E:E,Доп!$C68),"")</f>
        <v>бледно-розовый</v>
      </c>
      <c r="F68" s="2" t="str">
        <f>IF($A68&lt;&gt;"",INDEX(Данные!F:F,Доп!$C68),"")</f>
        <v>золотистый</v>
      </c>
    </row>
    <row r="69" spans="1:6" x14ac:dyDescent="0.25">
      <c r="A69" s="13" t="str">
        <f>IFERROR(INDEX(Данные!A:A,Доп!$C69),"")</f>
        <v>Сплав № 21235</v>
      </c>
      <c r="B69" s="2" t="str">
        <f>IF($A69&lt;&gt;"",TRIM(LEFTB(SUBSTITUTE(MID(INDEX(Данные!B:B,Доп!C69),SEARCH("\",SUBSTITUTE(" "&amp;INDEX(Данные!B:B,Доп!C69)," ","\",ROW()-MATCH(Доп!C69,Доп!C$1:C69,)+1)),99)," ",REPT(" ",99)),99)),"")</f>
        <v>золото</v>
      </c>
      <c r="C69" s="1">
        <f>IF($A69&lt;&gt;"",INDEX(Данные!C:C,Доп!$C69),"")</f>
        <v>44065</v>
      </c>
      <c r="D69" s="2">
        <f>IF($A69&lt;&gt;"",INDEX(Данные!D:D,Доп!$C69),"")</f>
        <v>48787565</v>
      </c>
      <c r="E69" s="2" t="str">
        <f>IF($A69&lt;&gt;"",INDEX(Данные!E:E,Доп!$C69),"")</f>
        <v>красноватый</v>
      </c>
      <c r="F69" s="2" t="str">
        <f>IF($A69&lt;&gt;"",INDEX(Данные!F:F,Доп!$C69),"")</f>
        <v>желтый</v>
      </c>
    </row>
    <row r="70" spans="1:6" x14ac:dyDescent="0.25">
      <c r="A70" s="13" t="str">
        <f>IFERROR(INDEX(Данные!A:A,Доп!$C70),"")</f>
        <v>Сплав № 21235</v>
      </c>
      <c r="B70" s="2" t="str">
        <f>IF($A70&lt;&gt;"",TRIM(LEFTB(SUBSTITUTE(MID(INDEX(Данные!B:B,Доп!C70),SEARCH("\",SUBSTITUTE(" "&amp;INDEX(Данные!B:B,Доп!C70)," ","\",ROW()-MATCH(Доп!C70,Доп!C$1:C70,)+1)),99)," ",REPT(" ",99)),99)),"")</f>
        <v>серебро</v>
      </c>
      <c r="C70" s="1">
        <f>IF($A70&lt;&gt;"",INDEX(Данные!C:C,Доп!$C70),"")</f>
        <v>44065</v>
      </c>
      <c r="D70" s="2">
        <f>IF($A70&lt;&gt;"",INDEX(Данные!D:D,Доп!$C70),"")</f>
        <v>48787565</v>
      </c>
      <c r="E70" s="2" t="str">
        <f>IF($A70&lt;&gt;"",INDEX(Данные!E:E,Доп!$C70),"")</f>
        <v>красноватый</v>
      </c>
      <c r="F70" s="2" t="str">
        <f>IF($A70&lt;&gt;"",INDEX(Данные!F:F,Доп!$C70),"")</f>
        <v>желтый</v>
      </c>
    </row>
    <row r="71" spans="1:6" x14ac:dyDescent="0.25">
      <c r="A71" s="13" t="str">
        <f>IFERROR(INDEX(Данные!A:A,Доп!$C71),"")</f>
        <v>Сплав № 21235</v>
      </c>
      <c r="B71" s="2" t="str">
        <f>IF($A71&lt;&gt;"",TRIM(LEFTB(SUBSTITUTE(MID(INDEX(Данные!B:B,Доп!C71),SEARCH("\",SUBSTITUTE(" "&amp;INDEX(Данные!B:B,Доп!C71)," ","\",ROW()-MATCH(Доп!C71,Доп!C$1:C71,)+1)),99)," ",REPT(" ",99)),99)),"")</f>
        <v>медь</v>
      </c>
      <c r="C71" s="1">
        <f>IF($A71&lt;&gt;"",INDEX(Данные!C:C,Доп!$C71),"")</f>
        <v>44065</v>
      </c>
      <c r="D71" s="2">
        <f>IF($A71&lt;&gt;"",INDEX(Данные!D:D,Доп!$C71),"")</f>
        <v>48787565</v>
      </c>
      <c r="E71" s="2" t="str">
        <f>IF($A71&lt;&gt;"",INDEX(Данные!E:E,Доп!$C71),"")</f>
        <v>красноватый</v>
      </c>
      <c r="F71" s="2" t="str">
        <f>IF($A71&lt;&gt;"",INDEX(Данные!F:F,Доп!$C71),"")</f>
        <v>желтый</v>
      </c>
    </row>
    <row r="72" spans="1:6" x14ac:dyDescent="0.25">
      <c r="A72" s="13" t="str">
        <f>IFERROR(INDEX(Данные!A:A,Доп!$C72),"")</f>
        <v>Сплав № 200356</v>
      </c>
      <c r="B72" s="2" t="str">
        <f>IF($A72&lt;&gt;"",TRIM(LEFTB(SUBSTITUTE(MID(INDEX(Данные!B:B,Доп!C72),SEARCH("\",SUBSTITUTE(" "&amp;INDEX(Данные!B:B,Доп!C72)," ","\",ROW()-MATCH(Доп!C72,Доп!C$1:C72,)+1)),99)," ",REPT(" ",99)),99)),"")</f>
        <v>железо</v>
      </c>
      <c r="C72" s="1">
        <f>IF($A72&lt;&gt;"",INDEX(Данные!C:C,Доп!$C72),"")</f>
        <v>44400</v>
      </c>
      <c r="D72" s="2">
        <f>IF($A72&lt;&gt;"",INDEX(Данные!D:D,Доп!$C72),"")</f>
        <v>983455645</v>
      </c>
      <c r="E72" s="2" t="str">
        <f>IF($A72&lt;&gt;"",INDEX(Данные!E:E,Доп!$C72),"")</f>
        <v>серый</v>
      </c>
      <c r="F72" s="2" t="str">
        <f>IF($A72&lt;&gt;"",INDEX(Данные!F:F,Доп!$C72),"")</f>
        <v>темно-серый</v>
      </c>
    </row>
    <row r="73" spans="1:6" x14ac:dyDescent="0.25">
      <c r="A73" s="13" t="str">
        <f>IFERROR(INDEX(Данные!A:A,Доп!$C73),"")</f>
        <v>Сплав № 200356</v>
      </c>
      <c r="B73" s="2" t="str">
        <f>IF($A73&lt;&gt;"",TRIM(LEFTB(SUBSTITUTE(MID(INDEX(Данные!B:B,Доп!C73),SEARCH("\",SUBSTITUTE(" "&amp;INDEX(Данные!B:B,Доп!C73)," ","\",ROW()-MATCH(Доп!C73,Доп!C$1:C73,)+1)),99)," ",REPT(" ",99)),99)),"")</f>
        <v>хром</v>
      </c>
      <c r="C73" s="1">
        <f>IF($A73&lt;&gt;"",INDEX(Данные!C:C,Доп!$C73),"")</f>
        <v>44400</v>
      </c>
      <c r="D73" s="2">
        <f>IF($A73&lt;&gt;"",INDEX(Данные!D:D,Доп!$C73),"")</f>
        <v>983455645</v>
      </c>
      <c r="E73" s="2" t="str">
        <f>IF($A73&lt;&gt;"",INDEX(Данные!E:E,Доп!$C73),"")</f>
        <v>серый</v>
      </c>
      <c r="F73" s="2" t="str">
        <f>IF($A73&lt;&gt;"",INDEX(Данные!F:F,Доп!$C73),"")</f>
        <v>темно-серый</v>
      </c>
    </row>
    <row r="74" spans="1:6" x14ac:dyDescent="0.25">
      <c r="A74" s="13" t="str">
        <f>IFERROR(INDEX(Данные!A:A,Доп!$C74),"")</f>
        <v>Сплав № 200356</v>
      </c>
      <c r="B74" s="2" t="str">
        <f>IF($A74&lt;&gt;"",TRIM(LEFTB(SUBSTITUTE(MID(INDEX(Данные!B:B,Доп!C74),SEARCH("\",SUBSTITUTE(" "&amp;INDEX(Данные!B:B,Доп!C74)," ","\",ROW()-MATCH(Доп!C74,Доп!C$1:C74,)+1)),99)," ",REPT(" ",99)),99)),"")</f>
        <v>никель</v>
      </c>
      <c r="C74" s="1">
        <f>IF($A74&lt;&gt;"",INDEX(Данные!C:C,Доп!$C74),"")</f>
        <v>44400</v>
      </c>
      <c r="D74" s="2">
        <f>IF($A74&lt;&gt;"",INDEX(Данные!D:D,Доп!$C74),"")</f>
        <v>983455645</v>
      </c>
      <c r="E74" s="2" t="str">
        <f>IF($A74&lt;&gt;"",INDEX(Данные!E:E,Доп!$C74),"")</f>
        <v>серый</v>
      </c>
      <c r="F74" s="2" t="str">
        <f>IF($A74&lt;&gt;"",INDEX(Данные!F:F,Доп!$C74),"")</f>
        <v>темно-серый</v>
      </c>
    </row>
    <row r="75" spans="1:6" x14ac:dyDescent="0.25">
      <c r="A75" s="13" t="str">
        <f>IFERROR(INDEX(Данные!A:A,Доп!$C75),"")</f>
        <v>Сплав № 200356</v>
      </c>
      <c r="B75" s="2" t="str">
        <f>IF($A75&lt;&gt;"",TRIM(LEFTB(SUBSTITUTE(MID(INDEX(Данные!B:B,Доп!C75),SEARCH("\",SUBSTITUTE(" "&amp;INDEX(Данные!B:B,Доп!C75)," ","\",ROW()-MATCH(Доп!C75,Доп!C$1:C75,)+1)),99)," ",REPT(" ",99)),99)),"")</f>
        <v>углерод</v>
      </c>
      <c r="C75" s="1">
        <f>IF($A75&lt;&gt;"",INDEX(Данные!C:C,Доп!$C75),"")</f>
        <v>44400</v>
      </c>
      <c r="D75" s="2">
        <f>IF($A75&lt;&gt;"",INDEX(Данные!D:D,Доп!$C75),"")</f>
        <v>983455645</v>
      </c>
      <c r="E75" s="2" t="str">
        <f>IF($A75&lt;&gt;"",INDEX(Данные!E:E,Доп!$C75),"")</f>
        <v>серый</v>
      </c>
      <c r="F75" s="2" t="str">
        <f>IF($A75&lt;&gt;"",INDEX(Данные!F:F,Доп!$C75),"")</f>
        <v>темно-серый</v>
      </c>
    </row>
    <row r="76" spans="1:6" x14ac:dyDescent="0.25">
      <c r="A76" s="13" t="str">
        <f>IFERROR(INDEX(Данные!A:A,Доп!$C76),"")</f>
        <v/>
      </c>
      <c r="B76" s="2" t="str">
        <f>IF($A76&lt;&gt;"",TRIM(LEFTB(SUBSTITUTE(MID(INDEX(Данные!B:B,Доп!C76),SEARCH("\",SUBSTITUTE(" "&amp;INDEX(Данные!B:B,Доп!C76)," ","\",ROW()-MATCH(Доп!C76,Доп!C$1:C76,)+1)),99)," ",REPT(" ",99)),99)),"")</f>
        <v/>
      </c>
      <c r="C76" s="1" t="str">
        <f>IF($A76&lt;&gt;"",INDEX(Данные!C:C,Доп!$C76),"")</f>
        <v/>
      </c>
      <c r="D76" s="2" t="str">
        <f>IF($A76&lt;&gt;"",INDEX(Данные!D:D,Доп!$C76),"")</f>
        <v/>
      </c>
      <c r="E76" s="2" t="str">
        <f>IF($A76&lt;&gt;"",INDEX(Данные!E:E,Доп!$C76),"")</f>
        <v/>
      </c>
      <c r="F76" s="2" t="str">
        <f>IF($A76&lt;&gt;"",INDEX(Данные!F:F,Доп!$C76),"")</f>
        <v/>
      </c>
    </row>
  </sheetData>
  <autoFilter ref="A1:F76"/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E2" sqref="E2"/>
    </sheetView>
  </sheetViews>
  <sheetFormatPr defaultRowHeight="15" x14ac:dyDescent="0.25"/>
  <cols>
    <col min="1" max="1" width="15.5703125" style="12" bestFit="1" customWidth="1"/>
    <col min="2" max="2" width="15.42578125" style="12" bestFit="1" customWidth="1"/>
    <col min="3" max="3" width="11.140625" style="12" customWidth="1"/>
    <col min="4" max="4" width="28.28515625" style="12" customWidth="1"/>
    <col min="5" max="5" width="21.42578125" style="12" customWidth="1"/>
    <col min="6" max="6" width="42.140625" customWidth="1"/>
  </cols>
  <sheetData>
    <row r="1" spans="1:5" x14ac:dyDescent="0.25">
      <c r="A1" s="10" t="s">
        <v>1</v>
      </c>
      <c r="B1" s="10" t="s">
        <v>3</v>
      </c>
      <c r="C1" s="10" t="s">
        <v>0</v>
      </c>
      <c r="D1" s="11" t="s">
        <v>36</v>
      </c>
      <c r="E1" s="10" t="s">
        <v>35</v>
      </c>
    </row>
    <row r="2" spans="1:5" x14ac:dyDescent="0.25">
      <c r="A2" s="13" t="str">
        <f>IF(Доп!$D$1*2+2&gt;ROW(),INDEX(Данные!A:A,INDEX(Доп!A:A,MOD(ROW(A1)-1,Доп!$D$1)+2)),"")</f>
        <v>Металл № 1</v>
      </c>
      <c r="B2" s="14">
        <f>IF(Доп!$D$1*2+2&gt;ROW(),INDEX(Данные!C:C,INDEX(Доп!$A:$A,MOD(ROW(C1)-1,Доп!$D$1)+2)),"")</f>
        <v>44664</v>
      </c>
      <c r="C2" s="13">
        <f>IF(Доп!$D$1*2+2&gt;ROW(),INDEX(Данные!D:D,INDEX(Доп!$A:$A,MOD(ROW(D1)-1,Доп!$D$1)+2)),"")</f>
        <v>23532456</v>
      </c>
      <c r="D2" s="13" t="str">
        <f>IF(Доп!$D$1*2+2&gt;ROW(),INDEX(Данные!E:F,INDEX(Доп!$A:$A,MOD(ROW(E1)-1,Доп!$D$1)+2),ROUNDUP(ROW(D1)/Доп!$D$1,)),"")</f>
        <v>бледно-розовый</v>
      </c>
      <c r="E2" s="12" t="str">
        <f>IF(B2&lt;&gt;"",INDEX(Данные!$E$1:$F$1,ROUNDUP(ROW(D1)/Доп!$D$1,)),"")</f>
        <v>Цвет при закаливании</v>
      </c>
    </row>
    <row r="3" spans="1:5" x14ac:dyDescent="0.25">
      <c r="A3" s="13" t="str">
        <f>IF(Доп!$D$1*2+2&gt;ROW(),INDEX(Данные!A:A,INDEX(Доп!A:A,MOD(ROW(A2)-1,Доп!$D$1)+2)),"")</f>
        <v>Металл № 6</v>
      </c>
      <c r="B3" s="14">
        <f>IF(Доп!$D$1*2+2&gt;ROW(),INDEX(Данные!C:C,INDEX(Доп!$A:$A,MOD(ROW(C2)-1,Доп!$D$1)+2)),"")</f>
        <v>44724</v>
      </c>
      <c r="C3" s="13">
        <f>IF(Доп!$D$1*2+2&gt;ROW(),INDEX(Данные!D:D,INDEX(Доп!$A:$A,MOD(ROW(D2)-1,Доп!$D$1)+2)),"")</f>
        <v>4634677</v>
      </c>
      <c r="D3" s="13" t="str">
        <f>IF(Доп!$D$1*2+2&gt;ROW(),INDEX(Данные!E:F,INDEX(Доп!$A:$A,MOD(ROW(E2)-1,Доп!$D$1)+2),ROUNDUP(ROW(D2)/Доп!$D$1,)),"")</f>
        <v>красный</v>
      </c>
      <c r="E3" s="12" t="str">
        <f>IF(B3&lt;&gt;"",INDEX(Данные!$E$1:$F$1,ROUNDUP(ROW(D2)/Доп!$D$1,)),"")</f>
        <v>Цвет при закаливании</v>
      </c>
    </row>
    <row r="4" spans="1:5" x14ac:dyDescent="0.25">
      <c r="A4" s="13" t="str">
        <f>IF(Доп!$D$1*2+2&gt;ROW(),INDEX(Данные!A:A,INDEX(Доп!A:A,MOD(ROW(A3)-1,Доп!$D$1)+2)),"")</f>
        <v>Сплав № 23</v>
      </c>
      <c r="B4" s="14">
        <f>IF(Доп!$D$1*2+2&gt;ROW(),INDEX(Данные!C:C,INDEX(Доп!$A:$A,MOD(ROW(C3)-1,Доп!$D$1)+2)),"")</f>
        <v>44461</v>
      </c>
      <c r="C4" s="13">
        <f>IF(Доп!$D$1*2+2&gt;ROW(),INDEX(Данные!D:D,INDEX(Доп!$A:$A,MOD(ROW(D3)-1,Доп!$D$1)+2)),"")</f>
        <v>34535656</v>
      </c>
      <c r="D4" s="13" t="str">
        <f>IF(Доп!$D$1*2+2&gt;ROW(),INDEX(Данные!E:F,INDEX(Доп!$A:$A,MOD(ROW(E3)-1,Доп!$D$1)+2),ROUNDUP(ROW(D3)/Доп!$D$1,)),"")</f>
        <v>светло-красный</v>
      </c>
      <c r="E4" s="12" t="str">
        <f>IF(B4&lt;&gt;"",INDEX(Данные!$E$1:$F$1,ROUNDUP(ROW(D3)/Доп!$D$1,)),"")</f>
        <v>Цвет при закаливании</v>
      </c>
    </row>
    <row r="5" spans="1:5" x14ac:dyDescent="0.25">
      <c r="A5" s="13" t="str">
        <f>IF(Доп!$D$1*2+2&gt;ROW(),INDEX(Данные!A:A,INDEX(Доп!A:A,MOD(ROW(A4)-1,Доп!$D$1)+2)),"")</f>
        <v>Металл № 978</v>
      </c>
      <c r="B5" s="14">
        <f>IF(Доп!$D$1*2+2&gt;ROW(),INDEX(Данные!C:C,INDEX(Доп!$A:$A,MOD(ROW(C4)-1,Доп!$D$1)+2)),"")</f>
        <v>44208</v>
      </c>
      <c r="C5" s="13">
        <f>IF(Доп!$D$1*2+2&gt;ROW(),INDEX(Данные!D:D,INDEX(Доп!$A:$A,MOD(ROW(D4)-1,Доп!$D$1)+2)),"")</f>
        <v>78907890</v>
      </c>
      <c r="D5" s="13" t="str">
        <f>IF(Доп!$D$1*2+2&gt;ROW(),INDEX(Данные!E:F,INDEX(Доп!$A:$A,MOD(ROW(E4)-1,Доп!$D$1)+2),ROUNDUP(ROW(D4)/Доп!$D$1,)),"")</f>
        <v>серебристый</v>
      </c>
      <c r="E5" s="12" t="str">
        <f>IF(B5&lt;&gt;"",INDEX(Данные!$E$1:$F$1,ROUNDUP(ROW(D4)/Доп!$D$1,)),"")</f>
        <v>Цвет при закаливании</v>
      </c>
    </row>
    <row r="6" spans="1:5" x14ac:dyDescent="0.25">
      <c r="A6" s="13" t="str">
        <f>IF(Доп!$D$1*2+2&gt;ROW(),INDEX(Данные!A:A,INDEX(Доп!A:A,MOD(ROW(A5)-1,Доп!$D$1)+2)),"")</f>
        <v>Сплав № 09812</v>
      </c>
      <c r="B6" s="14">
        <f>IF(Доп!$D$1*2+2&gt;ROW(),INDEX(Данные!C:C,INDEX(Доп!$A:$A,MOD(ROW(C5)-1,Доп!$D$1)+2)),"")</f>
        <v>44299</v>
      </c>
      <c r="C6" s="13">
        <f>IF(Доп!$D$1*2+2&gt;ROW(),INDEX(Данные!D:D,INDEX(Доп!$A:$A,MOD(ROW(D5)-1,Доп!$D$1)+2)),"")</f>
        <v>3647867</v>
      </c>
      <c r="D6" s="13" t="str">
        <f>IF(Доп!$D$1*2+2&gt;ROW(),INDEX(Данные!E:F,INDEX(Доп!$A:$A,MOD(ROW(E5)-1,Доп!$D$1)+2),ROUNDUP(ROW(D5)/Доп!$D$1,)),"")</f>
        <v>золотистый</v>
      </c>
      <c r="E6" s="12" t="str">
        <f>IF(B6&lt;&gt;"",INDEX(Данные!$E$1:$F$1,ROUNDUP(ROW(D5)/Доп!$D$1,)),"")</f>
        <v>Цвет при закаливании</v>
      </c>
    </row>
    <row r="7" spans="1:5" x14ac:dyDescent="0.25">
      <c r="A7" s="13" t="str">
        <f>IF(Доп!$D$1*2+2&gt;ROW(),INDEX(Данные!A:A,INDEX(Доп!A:A,MOD(ROW(A6)-1,Доп!$D$1)+2)),"")</f>
        <v>Металл № 25</v>
      </c>
      <c r="B7" s="14">
        <f>IF(Доп!$D$1*2+2&gt;ROW(),INDEX(Данные!C:C,INDEX(Доп!$A:$A,MOD(ROW(C6)-1,Доп!$D$1)+2)),"")</f>
        <v>44782</v>
      </c>
      <c r="C7" s="13">
        <f>IF(Доп!$D$1*2+2&gt;ROW(),INDEX(Данные!D:D,INDEX(Доп!$A:$A,MOD(ROW(D6)-1,Доп!$D$1)+2)),"")</f>
        <v>46877</v>
      </c>
      <c r="D7" s="13" t="str">
        <f>IF(Доп!$D$1*2+2&gt;ROW(),INDEX(Данные!E:F,INDEX(Доп!$A:$A,MOD(ROW(E6)-1,Доп!$D$1)+2),ROUNDUP(ROW(D6)/Доп!$D$1,)),"")</f>
        <v>красный</v>
      </c>
      <c r="E7" s="12" t="str">
        <f>IF(B7&lt;&gt;"",INDEX(Данные!$E$1:$F$1,ROUNDUP(ROW(D6)/Доп!$D$1,)),"")</f>
        <v>Цвет при закаливании</v>
      </c>
    </row>
    <row r="8" spans="1:5" x14ac:dyDescent="0.25">
      <c r="A8" s="13" t="str">
        <f>IF(Доп!$D$1*2+2&gt;ROW(),INDEX(Данные!A:A,INDEX(Доп!A:A,MOD(ROW(A7)-1,Доп!$D$1)+2)),"")</f>
        <v>Металл № 25</v>
      </c>
      <c r="B8" s="14">
        <f>IF(Доп!$D$1*2+2&gt;ROW(),INDEX(Данные!C:C,INDEX(Доп!$A:$A,MOD(ROW(C7)-1,Доп!$D$1)+2)),"")</f>
        <v>43955</v>
      </c>
      <c r="C8" s="13">
        <f>IF(Доп!$D$1*2+2&gt;ROW(),INDEX(Данные!D:D,INDEX(Доп!$A:$A,MOD(ROW(D7)-1,Доп!$D$1)+2)),"")</f>
        <v>345635</v>
      </c>
      <c r="D8" s="13" t="str">
        <f>IF(Доп!$D$1*2+2&gt;ROW(),INDEX(Данные!E:F,INDEX(Доп!$A:$A,MOD(ROW(E7)-1,Доп!$D$1)+2),ROUNDUP(ROW(D7)/Доп!$D$1,)),"")</f>
        <v>бледно-розовый</v>
      </c>
      <c r="E8" s="12" t="str">
        <f>IF(B8&lt;&gt;"",INDEX(Данные!$E$1:$F$1,ROUNDUP(ROW(D7)/Доп!$D$1,)),"")</f>
        <v>Цвет при закаливании</v>
      </c>
    </row>
    <row r="9" spans="1:5" x14ac:dyDescent="0.25">
      <c r="A9" s="13" t="str">
        <f>IF(Доп!$D$1*2+2&gt;ROW(),INDEX(Данные!A:A,INDEX(Доп!A:A,MOD(ROW(A8)-1,Доп!$D$1)+2)),"")</f>
        <v>Сплав № 1209</v>
      </c>
      <c r="B9" s="14">
        <f>IF(Доп!$D$1*2+2&gt;ROW(),INDEX(Данные!C:C,INDEX(Доп!$A:$A,MOD(ROW(C8)-1,Доп!$D$1)+2)),"")</f>
        <v>43955</v>
      </c>
      <c r="C9" s="13">
        <f>IF(Доп!$D$1*2+2&gt;ROW(),INDEX(Данные!D:D,INDEX(Доп!$A:$A,MOD(ROW(D8)-1,Доп!$D$1)+2)),"")</f>
        <v>3564568</v>
      </c>
      <c r="D9" s="13" t="str">
        <f>IF(Доп!$D$1*2+2&gt;ROW(),INDEX(Данные!E:F,INDEX(Доп!$A:$A,MOD(ROW(E8)-1,Доп!$D$1)+2),ROUNDUP(ROW(D8)/Доп!$D$1,)),"")</f>
        <v>золотистый</v>
      </c>
      <c r="E9" s="12" t="str">
        <f>IF(B9&lt;&gt;"",INDEX(Данные!$E$1:$F$1,ROUNDUP(ROW(D8)/Доп!$D$1,)),"")</f>
        <v>Цвет при закаливании</v>
      </c>
    </row>
    <row r="10" spans="1:5" x14ac:dyDescent="0.25">
      <c r="A10" s="13" t="str">
        <f>IF(Доп!$D$1*2+2&gt;ROW(),INDEX(Данные!A:A,INDEX(Доп!A:A,MOD(ROW(A9)-1,Доп!$D$1)+2)),"")</f>
        <v>Сплав № 786897</v>
      </c>
      <c r="B10" s="14">
        <f>IF(Доп!$D$1*2+2&gt;ROW(),INDEX(Данные!C:C,INDEX(Доп!$A:$A,MOD(ROW(C9)-1,Доп!$D$1)+2)),"")</f>
        <v>44735</v>
      </c>
      <c r="C10" s="13">
        <f>IF(Доп!$D$1*2+2&gt;ROW(),INDEX(Данные!D:D,INDEX(Доп!$A:$A,MOD(ROW(D9)-1,Доп!$D$1)+2)),"")</f>
        <v>213134413</v>
      </c>
      <c r="D10" s="13" t="str">
        <f>IF(Доп!$D$1*2+2&gt;ROW(),INDEX(Данные!E:F,INDEX(Доп!$A:$A,MOD(ROW(E9)-1,Доп!$D$1)+2),ROUNDUP(ROW(D9)/Доп!$D$1,)),"")</f>
        <v>серебристый</v>
      </c>
      <c r="E10" s="12" t="str">
        <f>IF(B10&lt;&gt;"",INDEX(Данные!$E$1:$F$1,ROUNDUP(ROW(D9)/Доп!$D$1,)),"")</f>
        <v>Цвет при закаливании</v>
      </c>
    </row>
    <row r="11" spans="1:5" x14ac:dyDescent="0.25">
      <c r="A11" s="13" t="str">
        <f>IF(Доп!$D$1*2+2&gt;ROW(),INDEX(Данные!A:A,INDEX(Доп!A:A,MOD(ROW(A10)-1,Доп!$D$1)+2)),"")</f>
        <v>Металл № 312</v>
      </c>
      <c r="B11" s="14">
        <f>IF(Доп!$D$1*2+2&gt;ROW(),INDEX(Данные!C:C,INDEX(Доп!$A:$A,MOD(ROW(C10)-1,Доп!$D$1)+2)),"")</f>
        <v>44877</v>
      </c>
      <c r="C11" s="13">
        <f>IF(Доп!$D$1*2+2&gt;ROW(),INDEX(Данные!D:D,INDEX(Доп!$A:$A,MOD(ROW(D10)-1,Доп!$D$1)+2)),"")</f>
        <v>456768</v>
      </c>
      <c r="D11" s="13" t="str">
        <f>IF(Доп!$D$1*2+2&gt;ROW(),INDEX(Данные!E:F,INDEX(Доп!$A:$A,MOD(ROW(E10)-1,Доп!$D$1)+2),ROUNDUP(ROW(D10)/Доп!$D$1,)),"")</f>
        <v>темно-золотистый</v>
      </c>
      <c r="E11" s="12" t="str">
        <f>IF(B11&lt;&gt;"",INDEX(Данные!$E$1:$F$1,ROUNDUP(ROW(D10)/Доп!$D$1,)),"")</f>
        <v>Цвет при закаливании</v>
      </c>
    </row>
    <row r="12" spans="1:5" x14ac:dyDescent="0.25">
      <c r="A12" s="13" t="str">
        <f>IF(Доп!$D$1*2+2&gt;ROW(),INDEX(Данные!A:A,INDEX(Доп!A:A,MOD(ROW(A11)-1,Доп!$D$1)+2)),"")</f>
        <v>Металл № 09887</v>
      </c>
      <c r="B12" s="14">
        <f>IF(Доп!$D$1*2+2&gt;ROW(),INDEX(Данные!C:C,INDEX(Доп!$A:$A,MOD(ROW(C11)-1,Доп!$D$1)+2)),"")</f>
        <v>44065</v>
      </c>
      <c r="C12" s="13">
        <f>IF(Доп!$D$1*2+2&gt;ROW(),INDEX(Данные!D:D,INDEX(Доп!$A:$A,MOD(ROW(D11)-1,Доп!$D$1)+2)),"")</f>
        <v>345635</v>
      </c>
      <c r="D12" s="13" t="str">
        <f>IF(Доп!$D$1*2+2&gt;ROW(),INDEX(Данные!E:F,INDEX(Доп!$A:$A,MOD(ROW(E11)-1,Доп!$D$1)+2),ROUNDUP(ROW(D11)/Доп!$D$1,)),"")</f>
        <v>бледно-розовый</v>
      </c>
      <c r="E12" s="12" t="str">
        <f>IF(B12&lt;&gt;"",INDEX(Данные!$E$1:$F$1,ROUNDUP(ROW(D11)/Доп!$D$1,)),"")</f>
        <v>Цвет при закаливании</v>
      </c>
    </row>
    <row r="13" spans="1:5" x14ac:dyDescent="0.25">
      <c r="A13" s="13" t="str">
        <f>IF(Доп!$D$1*2+2&gt;ROW(),INDEX(Данные!A:A,INDEX(Доп!A:A,MOD(ROW(A12)-1,Доп!$D$1)+2)),"")</f>
        <v>Сплав № 500</v>
      </c>
      <c r="B13" s="14">
        <f>IF(Доп!$D$1*2+2&gt;ROW(),INDEX(Данные!C:C,INDEX(Доп!$A:$A,MOD(ROW(C12)-1,Доп!$D$1)+2)),"")</f>
        <v>44065</v>
      </c>
      <c r="C13" s="13">
        <f>IF(Доп!$D$1*2+2&gt;ROW(),INDEX(Данные!D:D,INDEX(Доп!$A:$A,MOD(ROW(D12)-1,Доп!$D$1)+2)),"")</f>
        <v>487875</v>
      </c>
      <c r="D13" s="13" t="str">
        <f>IF(Доп!$D$1*2+2&gt;ROW(),INDEX(Данные!E:F,INDEX(Доп!$A:$A,MOD(ROW(E12)-1,Доп!$D$1)+2),ROUNDUP(ROW(D12)/Доп!$D$1,)),"")</f>
        <v>красноватый</v>
      </c>
      <c r="E13" s="12" t="str">
        <f>IF(B13&lt;&gt;"",INDEX(Данные!$E$1:$F$1,ROUNDUP(ROW(D12)/Доп!$D$1,)),"")</f>
        <v>Цвет при закаливании</v>
      </c>
    </row>
    <row r="14" spans="1:5" x14ac:dyDescent="0.25">
      <c r="A14" s="13" t="str">
        <f>IF(Доп!$D$1*2+2&gt;ROW(),INDEX(Данные!A:A,INDEX(Доп!A:A,MOD(ROW(A13)-1,Доп!$D$1)+2)),"")</f>
        <v>Сплав № 200</v>
      </c>
      <c r="B14" s="14">
        <f>IF(Доп!$D$1*2+2&gt;ROW(),INDEX(Данные!C:C,INDEX(Доп!$A:$A,MOD(ROW(C13)-1,Доп!$D$1)+2)),"")</f>
        <v>44400</v>
      </c>
      <c r="C14" s="13">
        <f>IF(Доп!$D$1*2+2&gt;ROW(),INDEX(Данные!D:D,INDEX(Доп!$A:$A,MOD(ROW(D13)-1,Доп!$D$1)+2)),"")</f>
        <v>985645</v>
      </c>
      <c r="D14" s="13" t="str">
        <f>IF(Доп!$D$1*2+2&gt;ROW(),INDEX(Данные!E:F,INDEX(Доп!$A:$A,MOD(ROW(E13)-1,Доп!$D$1)+2),ROUNDUP(ROW(D13)/Доп!$D$1,)),"")</f>
        <v>серый</v>
      </c>
      <c r="E14" s="12" t="str">
        <f>IF(B14&lt;&gt;"",INDEX(Данные!$E$1:$F$1,ROUNDUP(ROW(D13)/Доп!$D$1,)),"")</f>
        <v>Цвет при закаливании</v>
      </c>
    </row>
    <row r="15" spans="1:5" x14ac:dyDescent="0.25">
      <c r="A15" s="13" t="str">
        <f>IF(Доп!$D$1*2+2&gt;ROW(),INDEX(Данные!A:A,INDEX(Доп!A:A,MOD(ROW(A14)-1,Доп!$D$1)+2)),"")</f>
        <v>Металл № 340</v>
      </c>
      <c r="B15" s="14">
        <f>IF(Доп!$D$1*2+2&gt;ROW(),INDEX(Данные!C:C,INDEX(Доп!$A:$A,MOD(ROW(C14)-1,Доп!$D$1)+2)),"")</f>
        <v>44622</v>
      </c>
      <c r="C15" s="13">
        <f>IF(Доп!$D$1*2+2&gt;ROW(),INDEX(Данные!D:D,INDEX(Доп!$A:$A,MOD(ROW(D14)-1,Доп!$D$1)+2)),"")</f>
        <v>74455367</v>
      </c>
      <c r="D15" s="13" t="str">
        <f>IF(Доп!$D$1*2+2&gt;ROW(),INDEX(Данные!E:F,INDEX(Доп!$A:$A,MOD(ROW(E14)-1,Доп!$D$1)+2),ROUNDUP(ROW(D14)/Доп!$D$1,)),"")</f>
        <v>серебристый</v>
      </c>
      <c r="E15" s="12" t="str">
        <f>IF(B15&lt;&gt;"",INDEX(Данные!$E$1:$F$1,ROUNDUP(ROW(D14)/Доп!$D$1,)),"")</f>
        <v>Цвет при закаливании</v>
      </c>
    </row>
    <row r="16" spans="1:5" x14ac:dyDescent="0.25">
      <c r="A16" s="13" t="str">
        <f>IF(Доп!$D$1*2+2&gt;ROW(),INDEX(Данные!A:A,INDEX(Доп!A:A,MOD(ROW(A15)-1,Доп!$D$1)+2)),"")</f>
        <v>Металл № 456</v>
      </c>
      <c r="B16" s="14">
        <f>IF(Доп!$D$1*2+2&gt;ROW(),INDEX(Данные!C:C,INDEX(Доп!$A:$A,MOD(ROW(C15)-1,Доп!$D$1)+2)),"")</f>
        <v>44782</v>
      </c>
      <c r="C16" s="13">
        <f>IF(Доп!$D$1*2+2&gt;ROW(),INDEX(Данные!D:D,INDEX(Доп!$A:$A,MOD(ROW(D15)-1,Доп!$D$1)+2)),"")</f>
        <v>4655877</v>
      </c>
      <c r="D16" s="13" t="str">
        <f>IF(Доп!$D$1*2+2&gt;ROW(),INDEX(Данные!E:F,INDEX(Доп!$A:$A,MOD(ROW(E15)-1,Доп!$D$1)+2),ROUNDUP(ROW(D15)/Доп!$D$1,)),"")</f>
        <v>красный</v>
      </c>
      <c r="E16" s="12" t="str">
        <f>IF(B16&lt;&gt;"",INDEX(Данные!$E$1:$F$1,ROUNDUP(ROW(D15)/Доп!$D$1,)),"")</f>
        <v>Цвет при закаливании</v>
      </c>
    </row>
    <row r="17" spans="1:5" x14ac:dyDescent="0.25">
      <c r="A17" s="13" t="str">
        <f>IF(Доп!$D$1*2+2&gt;ROW(),INDEX(Данные!A:A,INDEX(Доп!A:A,MOD(ROW(A16)-1,Доп!$D$1)+2)),"")</f>
        <v>Металл № 2634</v>
      </c>
      <c r="B17" s="14">
        <f>IF(Доп!$D$1*2+2&gt;ROW(),INDEX(Данные!C:C,INDEX(Доп!$A:$A,MOD(ROW(C16)-1,Доп!$D$1)+2)),"")</f>
        <v>43925</v>
      </c>
      <c r="C17" s="13">
        <f>IF(Доп!$D$1*2+2&gt;ROW(),INDEX(Данные!D:D,INDEX(Доп!$A:$A,MOD(ROW(D16)-1,Доп!$D$1)+2)),"")</f>
        <v>8523454536</v>
      </c>
      <c r="D17" s="13" t="str">
        <f>IF(Доп!$D$1*2+2&gt;ROW(),INDEX(Данные!E:F,INDEX(Доп!$A:$A,MOD(ROW(E16)-1,Доп!$D$1)+2),ROUNDUP(ROW(D16)/Доп!$D$1,)),"")</f>
        <v>серебристый</v>
      </c>
      <c r="E17" s="12" t="str">
        <f>IF(B17&lt;&gt;"",INDEX(Данные!$E$1:$F$1,ROUNDUP(ROW(D16)/Доп!$D$1,)),"")</f>
        <v>Цвет при закаливании</v>
      </c>
    </row>
    <row r="18" spans="1:5" x14ac:dyDescent="0.25">
      <c r="A18" s="13" t="str">
        <f>IF(Доп!$D$1*2+2&gt;ROW(),INDEX(Данные!A:A,INDEX(Доп!A:A,MOD(ROW(A17)-1,Доп!$D$1)+2)),"")</f>
        <v>Сплав № 120749</v>
      </c>
      <c r="B18" s="14">
        <f>IF(Доп!$D$1*2+2&gt;ROW(),INDEX(Данные!C:C,INDEX(Доп!$A:$A,MOD(ROW(C17)-1,Доп!$D$1)+2)),"")</f>
        <v>43955</v>
      </c>
      <c r="C18" s="13">
        <f>IF(Доп!$D$1*2+2&gt;ROW(),INDEX(Данные!D:D,INDEX(Доп!$A:$A,MOD(ROW(D17)-1,Доп!$D$1)+2)),"")</f>
        <v>356454568</v>
      </c>
      <c r="D18" s="13" t="str">
        <f>IF(Доп!$D$1*2+2&gt;ROW(),INDEX(Данные!E:F,INDEX(Доп!$A:$A,MOD(ROW(E17)-1,Доп!$D$1)+2),ROUNDUP(ROW(D17)/Доп!$D$1,)),"")</f>
        <v>золотистый</v>
      </c>
      <c r="E18" s="12" t="str">
        <f>IF(B18&lt;&gt;"",INDEX(Данные!$E$1:$F$1,ROUNDUP(ROW(D17)/Доп!$D$1,)),"")</f>
        <v>Цвет при закаливании</v>
      </c>
    </row>
    <row r="19" spans="1:5" x14ac:dyDescent="0.25">
      <c r="A19" s="13" t="str">
        <f>IF(Доп!$D$1*2+2&gt;ROW(),INDEX(Данные!A:A,INDEX(Доп!A:A,MOD(ROW(A18)-1,Доп!$D$1)+2)),"")</f>
        <v>Сплав № 784567</v>
      </c>
      <c r="B19" s="14">
        <f>IF(Доп!$D$1*2+2&gt;ROW(),INDEX(Данные!C:C,INDEX(Доп!$A:$A,MOD(ROW(C18)-1,Доп!$D$1)+2)),"")</f>
        <v>44735</v>
      </c>
      <c r="C19" s="13">
        <f>IF(Доп!$D$1*2+2&gt;ROW(),INDEX(Данные!D:D,INDEX(Доп!$A:$A,MOD(ROW(D18)-1,Доп!$D$1)+2)),"")</f>
        <v>213134413</v>
      </c>
      <c r="D19" s="13" t="str">
        <f>IF(Доп!$D$1*2+2&gt;ROW(),INDEX(Данные!E:F,INDEX(Доп!$A:$A,MOD(ROW(E18)-1,Доп!$D$1)+2),ROUNDUP(ROW(D18)/Доп!$D$1,)),"")</f>
        <v>серебристый</v>
      </c>
      <c r="E19" s="12" t="str">
        <f>IF(B19&lt;&gt;"",INDEX(Данные!$E$1:$F$1,ROUNDUP(ROW(D18)/Доп!$D$1,)),"")</f>
        <v>Цвет при закаливании</v>
      </c>
    </row>
    <row r="20" spans="1:5" x14ac:dyDescent="0.25">
      <c r="A20" s="13" t="str">
        <f>IF(Доп!$D$1*2+2&gt;ROW(),INDEX(Данные!A:A,INDEX(Доп!A:A,MOD(ROW(A19)-1,Доп!$D$1)+2)),"")</f>
        <v>Металл № 31212</v>
      </c>
      <c r="B20" s="14">
        <f>IF(Доп!$D$1*2+2&gt;ROW(),INDEX(Данные!C:C,INDEX(Доп!$A:$A,MOD(ROW(C19)-1,Доп!$D$1)+2)),"")</f>
        <v>44907</v>
      </c>
      <c r="C20" s="13">
        <f>IF(Доп!$D$1*2+2&gt;ROW(),INDEX(Данные!D:D,INDEX(Доп!$A:$A,MOD(ROW(D19)-1,Доп!$D$1)+2)),"")</f>
        <v>45246768</v>
      </c>
      <c r="D20" s="13" t="str">
        <f>IF(Доп!$D$1*2+2&gt;ROW(),INDEX(Данные!E:F,INDEX(Доп!$A:$A,MOD(ROW(E19)-1,Доп!$D$1)+2),ROUNDUP(ROW(D19)/Доп!$D$1,)),"")</f>
        <v>темно-золотистый</v>
      </c>
      <c r="E20" s="12" t="str">
        <f>IF(B20&lt;&gt;"",INDEX(Данные!$E$1:$F$1,ROUNDUP(ROW(D19)/Доп!$D$1,)),"")</f>
        <v>Цвет при закаливании</v>
      </c>
    </row>
    <row r="21" spans="1:5" x14ac:dyDescent="0.25">
      <c r="A21" s="13" t="str">
        <f>IF(Доп!$D$1*2+2&gt;ROW(),INDEX(Данные!A:A,INDEX(Доп!A:A,MOD(ROW(A20)-1,Доп!$D$1)+2)),"")</f>
        <v>Металл № 06713287</v>
      </c>
      <c r="B21" s="14">
        <f>IF(Доп!$D$1*2+2&gt;ROW(),INDEX(Данные!C:C,INDEX(Доп!$A:$A,MOD(ROW(C20)-1,Доп!$D$1)+2)),"")</f>
        <v>44067</v>
      </c>
      <c r="C21" s="13">
        <f>IF(Доп!$D$1*2+2&gt;ROW(),INDEX(Данные!D:D,INDEX(Доп!$A:$A,MOD(ROW(D20)-1,Доп!$D$1)+2)),"")</f>
        <v>345456635</v>
      </c>
      <c r="D21" s="13" t="str">
        <f>IF(Доп!$D$1*2+2&gt;ROW(),INDEX(Данные!E:F,INDEX(Доп!$A:$A,MOD(ROW(E20)-1,Доп!$D$1)+2),ROUNDUP(ROW(D20)/Доп!$D$1,)),"")</f>
        <v>бледно-розовый</v>
      </c>
      <c r="E21" s="12" t="str">
        <f>IF(B21&lt;&gt;"",INDEX(Данные!$E$1:$F$1,ROUNDUP(ROW(D20)/Доп!$D$1,)),"")</f>
        <v>Цвет при закаливании</v>
      </c>
    </row>
    <row r="22" spans="1:5" x14ac:dyDescent="0.25">
      <c r="A22" s="13" t="str">
        <f>IF(Доп!$D$1*2+2&gt;ROW(),INDEX(Данные!A:A,INDEX(Доп!A:A,MOD(ROW(A21)-1,Доп!$D$1)+2)),"")</f>
        <v>Сплав № 21235</v>
      </c>
      <c r="B22" s="14">
        <f>IF(Доп!$D$1*2+2&gt;ROW(),INDEX(Данные!C:C,INDEX(Доп!$A:$A,MOD(ROW(C21)-1,Доп!$D$1)+2)),"")</f>
        <v>44065</v>
      </c>
      <c r="C22" s="13">
        <f>IF(Доп!$D$1*2+2&gt;ROW(),INDEX(Данные!D:D,INDEX(Доп!$A:$A,MOD(ROW(D21)-1,Доп!$D$1)+2)),"")</f>
        <v>48787565</v>
      </c>
      <c r="D22" s="13" t="str">
        <f>IF(Доп!$D$1*2+2&gt;ROW(),INDEX(Данные!E:F,INDEX(Доп!$A:$A,MOD(ROW(E21)-1,Доп!$D$1)+2),ROUNDUP(ROW(D21)/Доп!$D$1,)),"")</f>
        <v>красноватый</v>
      </c>
      <c r="E22" s="12" t="str">
        <f>IF(B22&lt;&gt;"",INDEX(Данные!$E$1:$F$1,ROUNDUP(ROW(D21)/Доп!$D$1,)),"")</f>
        <v>Цвет при закаливании</v>
      </c>
    </row>
    <row r="23" spans="1:5" x14ac:dyDescent="0.25">
      <c r="A23" s="13" t="str">
        <f>IF(Доп!$D$1*2+2&gt;ROW(),INDEX(Данные!A:A,INDEX(Доп!A:A,MOD(ROW(A22)-1,Доп!$D$1)+2)),"")</f>
        <v>Сплав № 200356</v>
      </c>
      <c r="B23" s="14">
        <f>IF(Доп!$D$1*2+2&gt;ROW(),INDEX(Данные!C:C,INDEX(Доп!$A:$A,MOD(ROW(C22)-1,Доп!$D$1)+2)),"")</f>
        <v>44400</v>
      </c>
      <c r="C23" s="13">
        <f>IF(Доп!$D$1*2+2&gt;ROW(),INDEX(Данные!D:D,INDEX(Доп!$A:$A,MOD(ROW(D22)-1,Доп!$D$1)+2)),"")</f>
        <v>983455645</v>
      </c>
      <c r="D23" s="13" t="str">
        <f>IF(Доп!$D$1*2+2&gt;ROW(),INDEX(Данные!E:F,INDEX(Доп!$A:$A,MOD(ROW(E22)-1,Доп!$D$1)+2),ROUNDUP(ROW(D22)/Доп!$D$1,)),"")</f>
        <v>серый</v>
      </c>
      <c r="E23" s="12" t="str">
        <f>IF(B23&lt;&gt;"",INDEX(Данные!$E$1:$F$1,ROUNDUP(ROW(D22)/Доп!$D$1,)),"")</f>
        <v>Цвет при закаливании</v>
      </c>
    </row>
    <row r="24" spans="1:5" x14ac:dyDescent="0.25">
      <c r="A24" s="13" t="str">
        <f>IF(Доп!$D$1*2+2&gt;ROW(),INDEX(Данные!A:A,INDEX(Доп!A:A,MOD(ROW(A23)-1,Доп!$D$1)+2)),"")</f>
        <v>Металл № 1</v>
      </c>
      <c r="B24" s="14">
        <f>IF(Доп!$D$1*2+2&gt;ROW(),INDEX(Данные!C:C,INDEX(Доп!$A:$A,MOD(ROW(C23)-1,Доп!$D$1)+2)),"")</f>
        <v>44664</v>
      </c>
      <c r="C24" s="13">
        <f>IF(Доп!$D$1*2+2&gt;ROW(),INDEX(Данные!D:D,INDEX(Доп!$A:$A,MOD(ROW(D23)-1,Доп!$D$1)+2)),"")</f>
        <v>23532456</v>
      </c>
      <c r="D24" s="13" t="str">
        <f>IF(Доп!$D$1*2+2&gt;ROW(),INDEX(Данные!E:F,INDEX(Доп!$A:$A,MOD(ROW(E23)-1,Доп!$D$1)+2),ROUNDUP(ROW(D23)/Доп!$D$1,)),"")</f>
        <v>лиловый</v>
      </c>
      <c r="E24" s="12" t="str">
        <f>IF(B24&lt;&gt;"",INDEX(Данные!$E$1:$F$1,ROUNDUP(ROW(D23)/Доп!$D$1,)),"")</f>
        <v>Цвет при отпуске</v>
      </c>
    </row>
    <row r="25" spans="1:5" x14ac:dyDescent="0.25">
      <c r="A25" s="13" t="str">
        <f>IF(Доп!$D$1*2+2&gt;ROW(),INDEX(Данные!A:A,INDEX(Доп!A:A,MOD(ROW(A24)-1,Доп!$D$1)+2)),"")</f>
        <v>Металл № 6</v>
      </c>
      <c r="B25" s="14">
        <f>IF(Доп!$D$1*2+2&gt;ROW(),INDEX(Данные!C:C,INDEX(Доп!$A:$A,MOD(ROW(C24)-1,Доп!$D$1)+2)),"")</f>
        <v>44724</v>
      </c>
      <c r="C25" s="13">
        <f>IF(Доп!$D$1*2+2&gt;ROW(),INDEX(Данные!D:D,INDEX(Доп!$A:$A,MOD(ROW(D24)-1,Доп!$D$1)+2)),"")</f>
        <v>4634677</v>
      </c>
      <c r="D25" s="13" t="str">
        <f>IF(Доп!$D$1*2+2&gt;ROW(),INDEX(Данные!E:F,INDEX(Доп!$A:$A,MOD(ROW(E24)-1,Доп!$D$1)+2),ROUNDUP(ROW(D24)/Доп!$D$1,)),"")</f>
        <v>синий</v>
      </c>
      <c r="E25" s="12" t="str">
        <f>IF(B25&lt;&gt;"",INDEX(Данные!$E$1:$F$1,ROUNDUP(ROW(D24)/Доп!$D$1,)),"")</f>
        <v>Цвет при отпуске</v>
      </c>
    </row>
    <row r="26" spans="1:5" x14ac:dyDescent="0.25">
      <c r="A26" s="13" t="str">
        <f>IF(Доп!$D$1*2+2&gt;ROW(),INDEX(Данные!A:A,INDEX(Доп!A:A,MOD(ROW(A25)-1,Доп!$D$1)+2)),"")</f>
        <v>Сплав № 23</v>
      </c>
      <c r="B26" s="14">
        <f>IF(Доп!$D$1*2+2&gt;ROW(),INDEX(Данные!C:C,INDEX(Доп!$A:$A,MOD(ROW(C25)-1,Доп!$D$1)+2)),"")</f>
        <v>44461</v>
      </c>
      <c r="C26" s="13">
        <f>IF(Доп!$D$1*2+2&gt;ROW(),INDEX(Данные!D:D,INDEX(Доп!$A:$A,MOD(ROW(D25)-1,Доп!$D$1)+2)),"")</f>
        <v>34535656</v>
      </c>
      <c r="D26" s="13" t="str">
        <f>IF(Доп!$D$1*2+2&gt;ROW(),INDEX(Данные!E:F,INDEX(Доп!$A:$A,MOD(ROW(E25)-1,Доп!$D$1)+2),ROUNDUP(ROW(D25)/Доп!$D$1,)),"")</f>
        <v>розовый</v>
      </c>
      <c r="E26" s="12" t="str">
        <f>IF(B26&lt;&gt;"",INDEX(Данные!$E$1:$F$1,ROUNDUP(ROW(D25)/Доп!$D$1,)),"")</f>
        <v>Цвет при отпуске</v>
      </c>
    </row>
    <row r="27" spans="1:5" x14ac:dyDescent="0.25">
      <c r="A27" s="13" t="str">
        <f>IF(Доп!$D$1*2+2&gt;ROW(),INDEX(Данные!A:A,INDEX(Доп!A:A,MOD(ROW(A26)-1,Доп!$D$1)+2)),"")</f>
        <v>Металл № 978</v>
      </c>
      <c r="B27" s="14">
        <f>IF(Доп!$D$1*2+2&gt;ROW(),INDEX(Данные!C:C,INDEX(Доп!$A:$A,MOD(ROW(C26)-1,Доп!$D$1)+2)),"")</f>
        <v>44208</v>
      </c>
      <c r="C27" s="13">
        <f>IF(Доп!$D$1*2+2&gt;ROW(),INDEX(Данные!D:D,INDEX(Доп!$A:$A,MOD(ROW(D26)-1,Доп!$D$1)+2)),"")</f>
        <v>78907890</v>
      </c>
      <c r="D27" s="13" t="str">
        <f>IF(Доп!$D$1*2+2&gt;ROW(),INDEX(Данные!E:F,INDEX(Доп!$A:$A,MOD(ROW(E26)-1,Доп!$D$1)+2),ROUNDUP(ROW(D26)/Доп!$D$1,)),"")</f>
        <v>черный</v>
      </c>
      <c r="E27" s="12" t="str">
        <f>IF(B27&lt;&gt;"",INDEX(Данные!$E$1:$F$1,ROUNDUP(ROW(D26)/Доп!$D$1,)),"")</f>
        <v>Цвет при отпуске</v>
      </c>
    </row>
    <row r="28" spans="1:5" x14ac:dyDescent="0.25">
      <c r="A28" s="13" t="str">
        <f>IF(Доп!$D$1*2+2&gt;ROW(),INDEX(Данные!A:A,INDEX(Доп!A:A,MOD(ROW(A27)-1,Доп!$D$1)+2)),"")</f>
        <v>Сплав № 09812</v>
      </c>
      <c r="B28" s="14">
        <f>IF(Доп!$D$1*2+2&gt;ROW(),INDEX(Данные!C:C,INDEX(Доп!$A:$A,MOD(ROW(C27)-1,Доп!$D$1)+2)),"")</f>
        <v>44299</v>
      </c>
      <c r="C28" s="13">
        <f>IF(Доп!$D$1*2+2&gt;ROW(),INDEX(Данные!D:D,INDEX(Доп!$A:$A,MOD(ROW(D27)-1,Доп!$D$1)+2)),"")</f>
        <v>3647867</v>
      </c>
      <c r="D28" s="13" t="str">
        <f>IF(Доп!$D$1*2+2&gt;ROW(),INDEX(Данные!E:F,INDEX(Доп!$A:$A,MOD(ROW(E27)-1,Доп!$D$1)+2),ROUNDUP(ROW(D27)/Доп!$D$1,)),"")</f>
        <v>белый</v>
      </c>
      <c r="E28" s="12" t="str">
        <f>IF(B28&lt;&gt;"",INDEX(Данные!$E$1:$F$1,ROUNDUP(ROW(D27)/Доп!$D$1,)),"")</f>
        <v>Цвет при отпуске</v>
      </c>
    </row>
    <row r="29" spans="1:5" x14ac:dyDescent="0.25">
      <c r="A29" s="13" t="str">
        <f>IF(Доп!$D$1*2+2&gt;ROW(),INDEX(Данные!A:A,INDEX(Доп!A:A,MOD(ROW(A28)-1,Доп!$D$1)+2)),"")</f>
        <v>Металл № 25</v>
      </c>
      <c r="B29" s="14">
        <f>IF(Доп!$D$1*2+2&gt;ROW(),INDEX(Данные!C:C,INDEX(Доп!$A:$A,MOD(ROW(C28)-1,Доп!$D$1)+2)),"")</f>
        <v>44782</v>
      </c>
      <c r="C29" s="13">
        <f>IF(Доп!$D$1*2+2&gt;ROW(),INDEX(Данные!D:D,INDEX(Доп!$A:$A,MOD(ROW(D28)-1,Доп!$D$1)+2)),"")</f>
        <v>46877</v>
      </c>
      <c r="D29" s="13" t="str">
        <f>IF(Доп!$D$1*2+2&gt;ROW(),INDEX(Данные!E:F,INDEX(Доп!$A:$A,MOD(ROW(E28)-1,Доп!$D$1)+2),ROUNDUP(ROW(D28)/Доп!$D$1,)),"")</f>
        <v>желтый</v>
      </c>
      <c r="E29" s="12" t="str">
        <f>IF(B29&lt;&gt;"",INDEX(Данные!$E$1:$F$1,ROUNDUP(ROW(D28)/Доп!$D$1,)),"")</f>
        <v>Цвет при отпуске</v>
      </c>
    </row>
    <row r="30" spans="1:5" x14ac:dyDescent="0.25">
      <c r="A30" s="13" t="str">
        <f>IF(Доп!$D$1*2+2&gt;ROW(),INDEX(Данные!A:A,INDEX(Доп!A:A,MOD(ROW(A29)-1,Доп!$D$1)+2)),"")</f>
        <v>Металл № 25</v>
      </c>
      <c r="B30" s="14">
        <f>IF(Доп!$D$1*2+2&gt;ROW(),INDEX(Данные!C:C,INDEX(Доп!$A:$A,MOD(ROW(C29)-1,Доп!$D$1)+2)),"")</f>
        <v>43955</v>
      </c>
      <c r="C30" s="13">
        <f>IF(Доп!$D$1*2+2&gt;ROW(),INDEX(Данные!D:D,INDEX(Доп!$A:$A,MOD(ROW(D29)-1,Доп!$D$1)+2)),"")</f>
        <v>345635</v>
      </c>
      <c r="D30" s="13" t="str">
        <f>IF(Доп!$D$1*2+2&gt;ROW(),INDEX(Данные!E:F,INDEX(Доп!$A:$A,MOD(ROW(E29)-1,Доп!$D$1)+2),ROUNDUP(ROW(D29)/Доп!$D$1,)),"")</f>
        <v>золотистый</v>
      </c>
      <c r="E30" s="12" t="str">
        <f>IF(B30&lt;&gt;"",INDEX(Данные!$E$1:$F$1,ROUNDUP(ROW(D29)/Доп!$D$1,)),"")</f>
        <v>Цвет при отпуске</v>
      </c>
    </row>
    <row r="31" spans="1:5" x14ac:dyDescent="0.25">
      <c r="A31" s="13" t="str">
        <f>IF(Доп!$D$1*2+2&gt;ROW(),INDEX(Данные!A:A,INDEX(Доп!A:A,MOD(ROW(A30)-1,Доп!$D$1)+2)),"")</f>
        <v>Сплав № 1209</v>
      </c>
      <c r="B31" s="14">
        <f>IF(Доп!$D$1*2+2&gt;ROW(),INDEX(Данные!C:C,INDEX(Доп!$A:$A,MOD(ROW(C30)-1,Доп!$D$1)+2)),"")</f>
        <v>43955</v>
      </c>
      <c r="C31" s="13">
        <f>IF(Доп!$D$1*2+2&gt;ROW(),INDEX(Данные!D:D,INDEX(Доп!$A:$A,MOD(ROW(D30)-1,Доп!$D$1)+2)),"")</f>
        <v>3564568</v>
      </c>
      <c r="D31" s="13" t="str">
        <f>IF(Доп!$D$1*2+2&gt;ROW(),INDEX(Данные!E:F,INDEX(Доп!$A:$A,MOD(ROW(E30)-1,Доп!$D$1)+2),ROUNDUP(ROW(D30)/Доп!$D$1,)),"")</f>
        <v>желтый</v>
      </c>
      <c r="E31" s="12" t="str">
        <f>IF(B31&lt;&gt;"",INDEX(Данные!$E$1:$F$1,ROUNDUP(ROW(D30)/Доп!$D$1,)),"")</f>
        <v>Цвет при отпуске</v>
      </c>
    </row>
    <row r="32" spans="1:5" x14ac:dyDescent="0.25">
      <c r="A32" s="13" t="str">
        <f>IF(Доп!$D$1*2+2&gt;ROW(),INDEX(Данные!A:A,INDEX(Доп!A:A,MOD(ROW(A31)-1,Доп!$D$1)+2)),"")</f>
        <v>Сплав № 786897</v>
      </c>
      <c r="B32" s="14">
        <f>IF(Доп!$D$1*2+2&gt;ROW(),INDEX(Данные!C:C,INDEX(Доп!$A:$A,MOD(ROW(C31)-1,Доп!$D$1)+2)),"")</f>
        <v>44735</v>
      </c>
      <c r="C32" s="13">
        <f>IF(Доп!$D$1*2+2&gt;ROW(),INDEX(Данные!D:D,INDEX(Доп!$A:$A,MOD(ROW(D31)-1,Доп!$D$1)+2)),"")</f>
        <v>213134413</v>
      </c>
      <c r="D32" s="13" t="str">
        <f>IF(Доп!$D$1*2+2&gt;ROW(),INDEX(Данные!E:F,INDEX(Доп!$A:$A,MOD(ROW(E31)-1,Доп!$D$1)+2),ROUNDUP(ROW(D31)/Доп!$D$1,)),"")</f>
        <v>бледно-желтый</v>
      </c>
      <c r="E32" s="12" t="str">
        <f>IF(B32&lt;&gt;"",INDEX(Данные!$E$1:$F$1,ROUNDUP(ROW(D31)/Доп!$D$1,)),"")</f>
        <v>Цвет при отпуске</v>
      </c>
    </row>
    <row r="33" spans="1:5" x14ac:dyDescent="0.25">
      <c r="A33" s="13" t="str">
        <f>IF(Доп!$D$1*2+2&gt;ROW(),INDEX(Данные!A:A,INDEX(Доп!A:A,MOD(ROW(A32)-1,Доп!$D$1)+2)),"")</f>
        <v>Металл № 312</v>
      </c>
      <c r="B33" s="14">
        <f>IF(Доп!$D$1*2+2&gt;ROW(),INDEX(Данные!C:C,INDEX(Доп!$A:$A,MOD(ROW(C32)-1,Доп!$D$1)+2)),"")</f>
        <v>44877</v>
      </c>
      <c r="C33" s="13">
        <f>IF(Доп!$D$1*2+2&gt;ROW(),INDEX(Данные!D:D,INDEX(Доп!$A:$A,MOD(ROW(D32)-1,Доп!$D$1)+2)),"")</f>
        <v>456768</v>
      </c>
      <c r="D33" s="13" t="str">
        <f>IF(Доп!$D$1*2+2&gt;ROW(),INDEX(Данные!E:F,INDEX(Доп!$A:$A,MOD(ROW(E32)-1,Доп!$D$1)+2),ROUNDUP(ROW(D32)/Доп!$D$1,)),"")</f>
        <v>желтый</v>
      </c>
      <c r="E33" s="12" t="str">
        <f>IF(B33&lt;&gt;"",INDEX(Данные!$E$1:$F$1,ROUNDUP(ROW(D32)/Доп!$D$1,)),"")</f>
        <v>Цвет при отпуске</v>
      </c>
    </row>
    <row r="34" spans="1:5" x14ac:dyDescent="0.25">
      <c r="A34" s="13" t="str">
        <f>IF(Доп!$D$1*2+2&gt;ROW(),INDEX(Данные!A:A,INDEX(Доп!A:A,MOD(ROW(A33)-1,Доп!$D$1)+2)),"")</f>
        <v>Металл № 09887</v>
      </c>
      <c r="B34" s="14">
        <f>IF(Доп!$D$1*2+2&gt;ROW(),INDEX(Данные!C:C,INDEX(Доп!$A:$A,MOD(ROW(C33)-1,Доп!$D$1)+2)),"")</f>
        <v>44065</v>
      </c>
      <c r="C34" s="13">
        <f>IF(Доп!$D$1*2+2&gt;ROW(),INDEX(Данные!D:D,INDEX(Доп!$A:$A,MOD(ROW(D33)-1,Доп!$D$1)+2)),"")</f>
        <v>345635</v>
      </c>
      <c r="D34" s="13" t="str">
        <f>IF(Доп!$D$1*2+2&gt;ROW(),INDEX(Данные!E:F,INDEX(Доп!$A:$A,MOD(ROW(E33)-1,Доп!$D$1)+2),ROUNDUP(ROW(D33)/Доп!$D$1,)),"")</f>
        <v>золотистый</v>
      </c>
      <c r="E34" s="12" t="str">
        <f>IF(B34&lt;&gt;"",INDEX(Данные!$E$1:$F$1,ROUNDUP(ROW(D33)/Доп!$D$1,)),"")</f>
        <v>Цвет при отпуске</v>
      </c>
    </row>
    <row r="35" spans="1:5" x14ac:dyDescent="0.25">
      <c r="A35" s="13" t="str">
        <f>IF(Доп!$D$1*2+2&gt;ROW(),INDEX(Данные!A:A,INDEX(Доп!A:A,MOD(ROW(A34)-1,Доп!$D$1)+2)),"")</f>
        <v>Сплав № 500</v>
      </c>
      <c r="B35" s="14">
        <f>IF(Доп!$D$1*2+2&gt;ROW(),INDEX(Данные!C:C,INDEX(Доп!$A:$A,MOD(ROW(C34)-1,Доп!$D$1)+2)),"")</f>
        <v>44065</v>
      </c>
      <c r="C35" s="13">
        <f>IF(Доп!$D$1*2+2&gt;ROW(),INDEX(Данные!D:D,INDEX(Доп!$A:$A,MOD(ROW(D34)-1,Доп!$D$1)+2)),"")</f>
        <v>487875</v>
      </c>
      <c r="D35" s="13" t="str">
        <f>IF(Доп!$D$1*2+2&gt;ROW(),INDEX(Данные!E:F,INDEX(Доп!$A:$A,MOD(ROW(E34)-1,Доп!$D$1)+2),ROUNDUP(ROW(D34)/Доп!$D$1,)),"")</f>
        <v>желтый</v>
      </c>
      <c r="E35" s="12" t="str">
        <f>IF(B35&lt;&gt;"",INDEX(Данные!$E$1:$F$1,ROUNDUP(ROW(D34)/Доп!$D$1,)),"")</f>
        <v>Цвет при отпуске</v>
      </c>
    </row>
    <row r="36" spans="1:5" x14ac:dyDescent="0.25">
      <c r="A36" s="13" t="str">
        <f>IF(Доп!$D$1*2+2&gt;ROW(),INDEX(Данные!A:A,INDEX(Доп!A:A,MOD(ROW(A35)-1,Доп!$D$1)+2)),"")</f>
        <v>Сплав № 200</v>
      </c>
      <c r="B36" s="14">
        <f>IF(Доп!$D$1*2+2&gt;ROW(),INDEX(Данные!C:C,INDEX(Доп!$A:$A,MOD(ROW(C35)-1,Доп!$D$1)+2)),"")</f>
        <v>44400</v>
      </c>
      <c r="C36" s="13">
        <f>IF(Доп!$D$1*2+2&gt;ROW(),INDEX(Данные!D:D,INDEX(Доп!$A:$A,MOD(ROW(D35)-1,Доп!$D$1)+2)),"")</f>
        <v>985645</v>
      </c>
      <c r="D36" s="13" t="str">
        <f>IF(Доп!$D$1*2+2&gt;ROW(),INDEX(Данные!E:F,INDEX(Доп!$A:$A,MOD(ROW(E35)-1,Доп!$D$1)+2),ROUNDUP(ROW(D35)/Доп!$D$1,)),"")</f>
        <v>темно-серый</v>
      </c>
      <c r="E36" s="12" t="str">
        <f>IF(B36&lt;&gt;"",INDEX(Данные!$E$1:$F$1,ROUNDUP(ROW(D35)/Доп!$D$1,)),"")</f>
        <v>Цвет при отпуске</v>
      </c>
    </row>
    <row r="37" spans="1:5" x14ac:dyDescent="0.25">
      <c r="A37" s="13" t="str">
        <f>IF(Доп!$D$1*2+2&gt;ROW(),INDEX(Данные!A:A,INDEX(Доп!A:A,MOD(ROW(A36)-1,Доп!$D$1)+2)),"")</f>
        <v>Металл № 340</v>
      </c>
      <c r="B37" s="14">
        <f>IF(Доп!$D$1*2+2&gt;ROW(),INDEX(Данные!C:C,INDEX(Доп!$A:$A,MOD(ROW(C36)-1,Доп!$D$1)+2)),"")</f>
        <v>44622</v>
      </c>
      <c r="C37" s="13">
        <f>IF(Доп!$D$1*2+2&gt;ROW(),INDEX(Данные!D:D,INDEX(Доп!$A:$A,MOD(ROW(D36)-1,Доп!$D$1)+2)),"")</f>
        <v>74455367</v>
      </c>
      <c r="D37" s="13" t="str">
        <f>IF(Доп!$D$1*2+2&gt;ROW(),INDEX(Данные!E:F,INDEX(Доп!$A:$A,MOD(ROW(E36)-1,Доп!$D$1)+2),ROUNDUP(ROW(D36)/Доп!$D$1,)),"")</f>
        <v>бледно-желтый</v>
      </c>
      <c r="E37" s="12" t="str">
        <f>IF(B37&lt;&gt;"",INDEX(Данные!$E$1:$F$1,ROUNDUP(ROW(D36)/Доп!$D$1,)),"")</f>
        <v>Цвет при отпуске</v>
      </c>
    </row>
    <row r="38" spans="1:5" x14ac:dyDescent="0.25">
      <c r="A38" s="13" t="str">
        <f>IF(Доп!$D$1*2+2&gt;ROW(),INDEX(Данные!A:A,INDEX(Доп!A:A,MOD(ROW(A37)-1,Доп!$D$1)+2)),"")</f>
        <v>Металл № 456</v>
      </c>
      <c r="B38" s="14">
        <f>IF(Доп!$D$1*2+2&gt;ROW(),INDEX(Данные!C:C,INDEX(Доп!$A:$A,MOD(ROW(C37)-1,Доп!$D$1)+2)),"")</f>
        <v>44782</v>
      </c>
      <c r="C38" s="13">
        <f>IF(Доп!$D$1*2+2&gt;ROW(),INDEX(Данные!D:D,INDEX(Доп!$A:$A,MOD(ROW(D37)-1,Доп!$D$1)+2)),"")</f>
        <v>4655877</v>
      </c>
      <c r="D38" s="13" t="str">
        <f>IF(Доп!$D$1*2+2&gt;ROW(),INDEX(Данные!E:F,INDEX(Доп!$A:$A,MOD(ROW(E37)-1,Доп!$D$1)+2),ROUNDUP(ROW(D37)/Доп!$D$1,)),"")</f>
        <v>желтый</v>
      </c>
      <c r="E38" s="12" t="str">
        <f>IF(B38&lt;&gt;"",INDEX(Данные!$E$1:$F$1,ROUNDUP(ROW(D37)/Доп!$D$1,)),"")</f>
        <v>Цвет при отпуске</v>
      </c>
    </row>
    <row r="39" spans="1:5" x14ac:dyDescent="0.25">
      <c r="A39" s="13" t="str">
        <f>IF(Доп!$D$1*2+2&gt;ROW(),INDEX(Данные!A:A,INDEX(Доп!A:A,MOD(ROW(A38)-1,Доп!$D$1)+2)),"")</f>
        <v>Металл № 2634</v>
      </c>
      <c r="B39" s="14">
        <f>IF(Доп!$D$1*2+2&gt;ROW(),INDEX(Данные!C:C,INDEX(Доп!$A:$A,MOD(ROW(C38)-1,Доп!$D$1)+2)),"")</f>
        <v>43925</v>
      </c>
      <c r="C39" s="13">
        <f>IF(Доп!$D$1*2+2&gt;ROW(),INDEX(Данные!D:D,INDEX(Доп!$A:$A,MOD(ROW(D38)-1,Доп!$D$1)+2)),"")</f>
        <v>8523454536</v>
      </c>
      <c r="D39" s="13" t="str">
        <f>IF(Доп!$D$1*2+2&gt;ROW(),INDEX(Данные!E:F,INDEX(Доп!$A:$A,MOD(ROW(E38)-1,Доп!$D$1)+2),ROUNDUP(ROW(D38)/Доп!$D$1,)),"")</f>
        <v>белый</v>
      </c>
      <c r="E39" s="12" t="str">
        <f>IF(B39&lt;&gt;"",INDEX(Данные!$E$1:$F$1,ROUNDUP(ROW(D38)/Доп!$D$1,)),"")</f>
        <v>Цвет при отпуске</v>
      </c>
    </row>
    <row r="40" spans="1:5" x14ac:dyDescent="0.25">
      <c r="A40" s="13" t="str">
        <f>IF(Доп!$D$1*2+2&gt;ROW(),INDEX(Данные!A:A,INDEX(Доп!A:A,MOD(ROW(A39)-1,Доп!$D$1)+2)),"")</f>
        <v>Сплав № 120749</v>
      </c>
      <c r="B40" s="14">
        <f>IF(Доп!$D$1*2+2&gt;ROW(),INDEX(Данные!C:C,INDEX(Доп!$A:$A,MOD(ROW(C39)-1,Доп!$D$1)+2)),"")</f>
        <v>43955</v>
      </c>
      <c r="C40" s="13">
        <f>IF(Доп!$D$1*2+2&gt;ROW(),INDEX(Данные!D:D,INDEX(Доп!$A:$A,MOD(ROW(D39)-1,Доп!$D$1)+2)),"")</f>
        <v>356454568</v>
      </c>
      <c r="D40" s="13" t="str">
        <f>IF(Доп!$D$1*2+2&gt;ROW(),INDEX(Данные!E:F,INDEX(Доп!$A:$A,MOD(ROW(E39)-1,Доп!$D$1)+2),ROUNDUP(ROW(D39)/Доп!$D$1,)),"")</f>
        <v>желтый</v>
      </c>
      <c r="E40" s="12" t="str">
        <f>IF(B40&lt;&gt;"",INDEX(Данные!$E$1:$F$1,ROUNDUP(ROW(D39)/Доп!$D$1,)),"")</f>
        <v>Цвет при отпуске</v>
      </c>
    </row>
    <row r="41" spans="1:5" x14ac:dyDescent="0.25">
      <c r="A41" s="13" t="str">
        <f>IF(Доп!$D$1*2+2&gt;ROW(),INDEX(Данные!A:A,INDEX(Доп!A:A,MOD(ROW(A40)-1,Доп!$D$1)+2)),"")</f>
        <v>Сплав № 784567</v>
      </c>
      <c r="B41" s="14">
        <f>IF(Доп!$D$1*2+2&gt;ROW(),INDEX(Данные!C:C,INDEX(Доп!$A:$A,MOD(ROW(C40)-1,Доп!$D$1)+2)),"")</f>
        <v>44735</v>
      </c>
      <c r="C41" s="13">
        <f>IF(Доп!$D$1*2+2&gt;ROW(),INDEX(Данные!D:D,INDEX(Доп!$A:$A,MOD(ROW(D40)-1,Доп!$D$1)+2)),"")</f>
        <v>213134413</v>
      </c>
      <c r="D41" s="13" t="str">
        <f>IF(Доп!$D$1*2+2&gt;ROW(),INDEX(Данные!E:F,INDEX(Доп!$A:$A,MOD(ROW(E40)-1,Доп!$D$1)+2),ROUNDUP(ROW(D40)/Доп!$D$1,)),"")</f>
        <v>бледно-желтый</v>
      </c>
      <c r="E41" s="12" t="str">
        <f>IF(B41&lt;&gt;"",INDEX(Данные!$E$1:$F$1,ROUNDUP(ROW(D40)/Доп!$D$1,)),"")</f>
        <v>Цвет при отпуске</v>
      </c>
    </row>
    <row r="42" spans="1:5" x14ac:dyDescent="0.25">
      <c r="A42" s="13" t="str">
        <f>IF(Доп!$D$1*2+2&gt;ROW(),INDEX(Данные!A:A,INDEX(Доп!A:A,MOD(ROW(A41)-1,Доп!$D$1)+2)),"")</f>
        <v>Металл № 31212</v>
      </c>
      <c r="B42" s="14">
        <f>IF(Доп!$D$1*2+2&gt;ROW(),INDEX(Данные!C:C,INDEX(Доп!$A:$A,MOD(ROW(C41)-1,Доп!$D$1)+2)),"")</f>
        <v>44907</v>
      </c>
      <c r="C42" s="13">
        <f>IF(Доп!$D$1*2+2&gt;ROW(),INDEX(Данные!D:D,INDEX(Доп!$A:$A,MOD(ROW(D41)-1,Доп!$D$1)+2)),"")</f>
        <v>45246768</v>
      </c>
      <c r="D42" s="13" t="str">
        <f>IF(Доп!$D$1*2+2&gt;ROW(),INDEX(Данные!E:F,INDEX(Доп!$A:$A,MOD(ROW(E41)-1,Доп!$D$1)+2),ROUNDUP(ROW(D41)/Доп!$D$1,)),"")</f>
        <v>желтый</v>
      </c>
      <c r="E42" s="12" t="str">
        <f>IF(B42&lt;&gt;"",INDEX(Данные!$E$1:$F$1,ROUNDUP(ROW(D41)/Доп!$D$1,)),"")</f>
        <v>Цвет при отпуске</v>
      </c>
    </row>
    <row r="43" spans="1:5" x14ac:dyDescent="0.25">
      <c r="A43" s="13" t="str">
        <f>IF(Доп!$D$1*2+2&gt;ROW(),INDEX(Данные!A:A,INDEX(Доп!A:A,MOD(ROW(A42)-1,Доп!$D$1)+2)),"")</f>
        <v>Металл № 06713287</v>
      </c>
      <c r="B43" s="14">
        <f>IF(Доп!$D$1*2+2&gt;ROW(),INDEX(Данные!C:C,INDEX(Доп!$A:$A,MOD(ROW(C42)-1,Доп!$D$1)+2)),"")</f>
        <v>44067</v>
      </c>
      <c r="C43" s="13">
        <f>IF(Доп!$D$1*2+2&gt;ROW(),INDEX(Данные!D:D,INDEX(Доп!$A:$A,MOD(ROW(D42)-1,Доп!$D$1)+2)),"")</f>
        <v>345456635</v>
      </c>
      <c r="D43" s="13" t="str">
        <f>IF(Доп!$D$1*2+2&gt;ROW(),INDEX(Данные!E:F,INDEX(Доп!$A:$A,MOD(ROW(E42)-1,Доп!$D$1)+2),ROUNDUP(ROW(D42)/Доп!$D$1,)),"")</f>
        <v>золотистый</v>
      </c>
      <c r="E43" s="12" t="str">
        <f>IF(B43&lt;&gt;"",INDEX(Данные!$E$1:$F$1,ROUNDUP(ROW(D42)/Доп!$D$1,)),"")</f>
        <v>Цвет при отпуске</v>
      </c>
    </row>
    <row r="44" spans="1:5" x14ac:dyDescent="0.25">
      <c r="A44" s="13" t="str">
        <f>IF(Доп!$D$1*2+2&gt;ROW(),INDEX(Данные!A:A,INDEX(Доп!A:A,MOD(ROW(A43)-1,Доп!$D$1)+2)),"")</f>
        <v>Сплав № 21235</v>
      </c>
      <c r="B44" s="14">
        <f>IF(Доп!$D$1*2+2&gt;ROW(),INDEX(Данные!C:C,INDEX(Доп!$A:$A,MOD(ROW(C43)-1,Доп!$D$1)+2)),"")</f>
        <v>44065</v>
      </c>
      <c r="C44" s="13">
        <f>IF(Доп!$D$1*2+2&gt;ROW(),INDEX(Данные!D:D,INDEX(Доп!$A:$A,MOD(ROW(D43)-1,Доп!$D$1)+2)),"")</f>
        <v>48787565</v>
      </c>
      <c r="D44" s="13" t="str">
        <f>IF(Доп!$D$1*2+2&gt;ROW(),INDEX(Данные!E:F,INDEX(Доп!$A:$A,MOD(ROW(E43)-1,Доп!$D$1)+2),ROUNDUP(ROW(D43)/Доп!$D$1,)),"")</f>
        <v>желтый</v>
      </c>
      <c r="E44" s="12" t="str">
        <f>IF(B44&lt;&gt;"",INDEX(Данные!$E$1:$F$1,ROUNDUP(ROW(D43)/Доп!$D$1,)),"")</f>
        <v>Цвет при отпуске</v>
      </c>
    </row>
    <row r="45" spans="1:5" x14ac:dyDescent="0.25">
      <c r="A45" s="13" t="str">
        <f>IF(Доп!$D$1*2+2&gt;ROW(),INDEX(Данные!A:A,INDEX(Доп!A:A,MOD(ROW(A44)-1,Доп!$D$1)+2)),"")</f>
        <v>Сплав № 200356</v>
      </c>
      <c r="B45" s="14">
        <f>IF(Доп!$D$1*2+2&gt;ROW(),INDEX(Данные!C:C,INDEX(Доп!$A:$A,MOD(ROW(C44)-1,Доп!$D$1)+2)),"")</f>
        <v>44400</v>
      </c>
      <c r="C45" s="13">
        <f>IF(Доп!$D$1*2+2&gt;ROW(),INDEX(Данные!D:D,INDEX(Доп!$A:$A,MOD(ROW(D44)-1,Доп!$D$1)+2)),"")</f>
        <v>983455645</v>
      </c>
      <c r="D45" s="13" t="str">
        <f>IF(Доп!$D$1*2+2&gt;ROW(),INDEX(Данные!E:F,INDEX(Доп!$A:$A,MOD(ROW(E44)-1,Доп!$D$1)+2),ROUNDUP(ROW(D44)/Доп!$D$1,)),"")</f>
        <v>темно-серый</v>
      </c>
      <c r="E45" s="12" t="str">
        <f>IF(B45&lt;&gt;"",INDEX(Данные!$E$1:$F$1,ROUNDUP(ROW(D44)/Доп!$D$1,)),"")</f>
        <v>Цвет при отпуске</v>
      </c>
    </row>
    <row r="46" spans="1:5" x14ac:dyDescent="0.25">
      <c r="A46" s="13" t="str">
        <f>IF(Доп!$D$1*2+2&gt;ROW(),INDEX(Данные!A:A,INDEX(Доп!A:A,MOD(ROW(A45)-1,Доп!$D$1)+2)),"")</f>
        <v/>
      </c>
      <c r="B46" s="14" t="str">
        <f>IF(Доп!$D$1*2+2&gt;ROW(),INDEX(Данные!C:C,INDEX(Доп!$A:$A,MOD(ROW(C45)-1,Доп!$D$1)+2)),"")</f>
        <v/>
      </c>
      <c r="C46" s="13" t="str">
        <f>IF(Доп!$D$1*2+2&gt;ROW(),INDEX(Данные!D:D,INDEX(Доп!$A:$A,MOD(ROW(D45)-1,Доп!$D$1)+2)),"")</f>
        <v/>
      </c>
      <c r="D46" s="13" t="str">
        <f>IF(Доп!$D$1*2+2&gt;ROW(),INDEX(Данные!E:F,INDEX(Доп!$A:$A,MOD(ROW(E45)-1,Доп!$D$1)+2),ROUNDUP(ROW(D45)/Доп!$D$1,)),"")</f>
        <v/>
      </c>
      <c r="E46" s="12" t="str">
        <f>IF(B46&lt;&gt;"",INDEX(Данные!$E$1:$F$1,ROUNDUP(ROW(D45)/Доп!$D$1,)),"")</f>
        <v/>
      </c>
    </row>
  </sheetData>
  <autoFilter ref="A1:E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Доп</vt:lpstr>
      <vt:lpstr>Раскладка</vt:lpstr>
      <vt:lpstr>Цвета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2023-05-12T12:20:58Z</dcterms:modified>
</cp:coreProperties>
</file>