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F66" lockStructure="1"/>
  <bookViews>
    <workbookView xWindow="120" yWindow="120" windowWidth="19035" windowHeight="11760"/>
  </bookViews>
  <sheets>
    <sheet name="Сформировать заказ" sheetId="1" r:id="rId1"/>
    <sheet name="Результат" sheetId="2" r:id="rId2"/>
  </sheets>
  <definedNames>
    <definedName name="_xlnm._FilterDatabase" localSheetId="0" hidden="1">'Сформировать заказ'!$A$32:$H$32</definedName>
    <definedName name="Z_28A436A4_38CA_44F7_9529_6D2076E79AA6_.wvu.PrintArea" localSheetId="1" hidden="1">Результат!$A$28:$G$90</definedName>
    <definedName name="_xlnm.Print_Area" localSheetId="0">'Сформировать заказ'!$B$1:$G$47</definedName>
  </definedNames>
  <calcPr calcId="145621"/>
</workbook>
</file>

<file path=xl/calcChain.xml><?xml version="1.0" encoding="utf-8"?>
<calcChain xmlns="http://schemas.openxmlformats.org/spreadsheetml/2006/main">
  <c r="A47" i="1" l="1"/>
  <c r="A35" i="1"/>
  <c r="F34" i="1"/>
  <c r="F36" i="1" l="1"/>
  <c r="A36" i="1" s="1"/>
  <c r="D30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2" i="2" s="1"/>
  <c r="D1" i="2"/>
  <c r="F43" i="1"/>
  <c r="A43" i="1" s="1"/>
  <c r="F42" i="1"/>
  <c r="A42" i="1" s="1"/>
  <c r="F41" i="1"/>
  <c r="A41" i="1" s="1"/>
  <c r="F40" i="1"/>
  <c r="A40" i="1" s="1"/>
  <c r="F33" i="1"/>
  <c r="A33" i="1" s="1"/>
  <c r="A34" i="1" s="1"/>
  <c r="F37" i="1" l="1"/>
  <c r="A37" i="1" s="1"/>
  <c r="F38" i="1"/>
  <c r="A38" i="1" s="1"/>
  <c r="F39" i="1"/>
  <c r="A39" i="1" l="1"/>
  <c r="F44" i="1"/>
  <c r="A44" i="1" l="1"/>
  <c r="F45" i="1"/>
  <c r="A45" i="1" s="1"/>
  <c r="F46" i="1" l="1"/>
  <c r="A46" i="1" l="1"/>
  <c r="D56" i="2" s="1"/>
  <c r="F37" i="2"/>
  <c r="G58" i="2"/>
  <c r="C35" i="2"/>
  <c r="F72" i="2"/>
  <c r="D43" i="2"/>
  <c r="E64" i="2"/>
  <c r="F35" i="2"/>
  <c r="B35" i="2" s="1"/>
  <c r="F67" i="2"/>
  <c r="C49" i="2"/>
  <c r="H51" i="2"/>
  <c r="H38" i="2"/>
  <c r="H46" i="2"/>
  <c r="E57" i="2"/>
  <c r="D68" i="2"/>
  <c r="C36" i="2"/>
  <c r="C44" i="2"/>
  <c r="G54" i="2"/>
  <c r="F65" i="2"/>
  <c r="F36" i="2"/>
  <c r="C47" i="2"/>
  <c r="G57" i="2"/>
  <c r="F68" i="2"/>
  <c r="E36" i="2"/>
  <c r="E44" i="2"/>
  <c r="D55" i="2"/>
  <c r="H65" i="2"/>
  <c r="E35" i="2"/>
  <c r="E43" i="2"/>
  <c r="H56" i="2"/>
  <c r="C38" i="2"/>
  <c r="F59" i="2"/>
  <c r="G35" i="2"/>
  <c r="G51" i="2"/>
  <c r="C73" i="2"/>
  <c r="H43" i="2"/>
  <c r="D65" i="2"/>
  <c r="E55" i="2"/>
  <c r="D66" i="2"/>
  <c r="G36" i="2"/>
  <c r="F47" i="2"/>
  <c r="C58" i="2"/>
  <c r="G68" i="2"/>
  <c r="C37" i="2"/>
  <c r="C45" i="2"/>
  <c r="G55" i="2"/>
  <c r="F66" i="2"/>
  <c r="D37" i="2"/>
  <c r="H47" i="2"/>
  <c r="E58" i="2"/>
  <c r="D69" i="2"/>
  <c r="E47" i="2" l="1"/>
  <c r="C51" i="2"/>
  <c r="D40" i="2"/>
  <c r="H35" i="2"/>
  <c r="G37" i="2"/>
  <c r="D35" i="2"/>
  <c r="E37" i="2"/>
  <c r="E74" i="2"/>
  <c r="H63" i="2"/>
  <c r="D53" i="2"/>
  <c r="E42" i="2"/>
  <c r="G71" i="2"/>
  <c r="C61" i="2"/>
  <c r="F50" i="2"/>
  <c r="G39" i="2"/>
  <c r="C74" i="2"/>
  <c r="F63" i="2"/>
  <c r="G52" i="2"/>
  <c r="C42" i="2"/>
  <c r="E71" i="2"/>
  <c r="H60" i="2"/>
  <c r="G74" i="2"/>
  <c r="E54" i="2"/>
  <c r="E38" i="2"/>
  <c r="F62" i="2"/>
  <c r="C41" i="2"/>
  <c r="C70" i="2"/>
  <c r="G48" i="2"/>
  <c r="E67" i="2"/>
  <c r="H48" i="2"/>
  <c r="D38" i="2"/>
  <c r="D71" i="2"/>
  <c r="E60" i="2"/>
  <c r="H49" i="2"/>
  <c r="D39" i="2"/>
  <c r="G73" i="2"/>
  <c r="C63" i="2"/>
  <c r="F52" i="2"/>
  <c r="G41" i="2"/>
  <c r="G70" i="2"/>
  <c r="C60" i="2"/>
  <c r="F49" i="2"/>
  <c r="G38" i="2"/>
  <c r="E73" i="2"/>
  <c r="H62" i="2"/>
  <c r="D52" i="2"/>
  <c r="E41" i="2"/>
  <c r="D73" i="2"/>
  <c r="F70" i="2"/>
  <c r="F38" i="2"/>
  <c r="C46" i="2"/>
  <c r="H64" i="2"/>
  <c r="H36" i="2"/>
  <c r="H53" i="2"/>
  <c r="H37" i="2"/>
  <c r="G61" i="2"/>
  <c r="F40" i="2"/>
  <c r="F69" i="2"/>
  <c r="C48" i="2"/>
  <c r="H66" i="2"/>
  <c r="E45" i="2"/>
  <c r="D36" i="2"/>
  <c r="H73" i="2"/>
  <c r="H71" i="2"/>
  <c r="E66" i="2"/>
  <c r="D61" i="2"/>
  <c r="H55" i="2"/>
  <c r="E50" i="2"/>
  <c r="D45" i="2"/>
  <c r="H39" i="2"/>
  <c r="F74" i="2"/>
  <c r="C69" i="2"/>
  <c r="G63" i="2"/>
  <c r="F58" i="2"/>
  <c r="C53" i="2"/>
  <c r="G47" i="2"/>
  <c r="F42" i="2"/>
  <c r="F71" i="2"/>
  <c r="C66" i="2"/>
  <c r="G60" i="2"/>
  <c r="F55" i="2"/>
  <c r="C50" i="2"/>
  <c r="G44" i="2"/>
  <c r="F39" i="2"/>
  <c r="D74" i="2"/>
  <c r="H68" i="2"/>
  <c r="E63" i="2"/>
  <c r="D58" i="2"/>
  <c r="H52" i="2"/>
  <c r="E70" i="2"/>
  <c r="H59" i="2"/>
  <c r="D49" i="2"/>
  <c r="G67" i="2"/>
  <c r="C57" i="2"/>
  <c r="F46" i="2"/>
  <c r="G64" i="2"/>
  <c r="C54" i="2"/>
  <c r="F43" i="2"/>
  <c r="H72" i="2"/>
  <c r="D62" i="2"/>
  <c r="E51" i="2"/>
  <c r="D46" i="2"/>
  <c r="H40" i="2"/>
  <c r="E68" i="2"/>
  <c r="D63" i="2"/>
  <c r="H57" i="2"/>
  <c r="E52" i="2"/>
  <c r="D47" i="2"/>
  <c r="H41" i="2"/>
  <c r="C71" i="2"/>
  <c r="G65" i="2"/>
  <c r="F60" i="2"/>
  <c r="C55" i="2"/>
  <c r="G49" i="2"/>
  <c r="F44" i="2"/>
  <c r="C39" i="2"/>
  <c r="F73" i="2"/>
  <c r="C68" i="2"/>
  <c r="G62" i="2"/>
  <c r="F57" i="2"/>
  <c r="C52" i="2"/>
  <c r="G46" i="2"/>
  <c r="F41" i="2"/>
  <c r="H70" i="2"/>
  <c r="E65" i="2"/>
  <c r="D60" i="2"/>
  <c r="H54" i="2"/>
  <c r="E49" i="2"/>
  <c r="D44" i="2"/>
  <c r="E62" i="2"/>
  <c r="D41" i="2"/>
  <c r="G59" i="2"/>
  <c r="G56" i="2"/>
  <c r="D54" i="2"/>
  <c r="D42" i="2"/>
  <c r="H69" i="2"/>
  <c r="D59" i="2"/>
  <c r="E48" i="2"/>
  <c r="C67" i="2"/>
  <c r="F56" i="2"/>
  <c r="G45" i="2"/>
  <c r="C64" i="2"/>
  <c r="F53" i="2"/>
  <c r="G42" i="2"/>
  <c r="D72" i="2"/>
  <c r="E61" i="2"/>
  <c r="H50" i="2"/>
  <c r="H67" i="2"/>
  <c r="E46" i="2"/>
  <c r="C65" i="2"/>
  <c r="G43" i="2"/>
  <c r="C62" i="2"/>
  <c r="G40" i="2"/>
  <c r="E59" i="2"/>
  <c r="H44" i="2"/>
  <c r="E72" i="2"/>
  <c r="H61" i="2"/>
  <c r="D51" i="2"/>
  <c r="E40" i="2"/>
  <c r="G69" i="2"/>
  <c r="C59" i="2"/>
  <c r="F48" i="2"/>
  <c r="G66" i="2"/>
  <c r="C56" i="2"/>
  <c r="F45" i="2"/>
  <c r="H74" i="2"/>
  <c r="D64" i="2"/>
  <c r="E53" i="2"/>
  <c r="H42" i="2"/>
  <c r="C72" i="2"/>
  <c r="G50" i="2"/>
  <c r="E69" i="2"/>
  <c r="D48" i="2"/>
  <c r="D57" i="2"/>
  <c r="F54" i="2"/>
  <c r="G72" i="2"/>
  <c r="F51" i="2"/>
  <c r="D70" i="2"/>
  <c r="D50" i="2"/>
  <c r="E39" i="2"/>
  <c r="D67" i="2"/>
  <c r="E56" i="2"/>
  <c r="H45" i="2"/>
  <c r="F64" i="2"/>
  <c r="G53" i="2"/>
  <c r="C43" i="2"/>
  <c r="F61" i="2"/>
  <c r="C40" i="2"/>
  <c r="H58" i="2"/>
  <c r="B36" i="2"/>
  <c r="B37" i="2" s="1"/>
  <c r="B38" i="2" s="1"/>
  <c r="B39" i="2" l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</calcChain>
</file>

<file path=xl/comments1.xml><?xml version="1.0" encoding="utf-8"?>
<comments xmlns="http://schemas.openxmlformats.org/spreadsheetml/2006/main">
  <authors>
    <author>Руслан</author>
  </authors>
  <commentList>
    <comment ref="C2" authorId="0">
      <text>
        <r>
          <rPr>
            <b/>
            <sz val="8"/>
            <color indexed="81"/>
            <rFont val="Tahoma"/>
            <family val="2"/>
            <charset val="204"/>
          </rPr>
          <t>Краткое название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04"/>
          </rPr>
          <t>например, 
ООО "Авангард" 
или
ИП Иванов Иван Васильевич</t>
        </r>
      </text>
    </comment>
    <comment ref="C4" authorId="0">
      <text>
        <r>
          <rPr>
            <b/>
            <sz val="8"/>
            <color indexed="81"/>
            <rFont val="Tahoma"/>
            <family val="2"/>
            <charset val="204"/>
          </rPr>
          <t>Например, 
Россия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>Шесть знаков</t>
        </r>
      </text>
    </comment>
    <comment ref="C6" authorId="0">
      <text>
        <r>
          <rPr>
            <b/>
            <sz val="8"/>
            <color indexed="81"/>
            <rFont val="Tahoma"/>
            <family val="2"/>
            <charset val="204"/>
          </rPr>
          <t>Например, 
г. Новосибирск
или
с. Иваново</t>
        </r>
      </text>
    </comment>
    <comment ref="C7" authorId="0">
      <text>
        <r>
          <rPr>
            <b/>
            <sz val="8"/>
            <color indexed="81"/>
            <rFont val="Tahoma"/>
            <family val="2"/>
            <charset val="204"/>
          </rPr>
          <t>Например,
ул. Ленина</t>
        </r>
      </text>
    </comment>
    <comment ref="C8" authorId="0">
      <text>
        <r>
          <rPr>
            <b/>
            <sz val="8"/>
            <color indexed="81"/>
            <rFont val="Tahoma"/>
            <family val="2"/>
            <charset val="204"/>
          </rPr>
          <t>Например,
156</t>
        </r>
      </text>
    </comment>
    <comment ref="C9" authorId="0">
      <text>
        <r>
          <rPr>
            <b/>
            <sz val="8"/>
            <color indexed="81"/>
            <rFont val="Tahoma"/>
            <family val="2"/>
            <charset val="204"/>
          </rPr>
          <t>Например, 
Россия</t>
        </r>
      </text>
    </comment>
    <comment ref="C10" authorId="0">
      <text>
        <r>
          <rPr>
            <b/>
            <sz val="8"/>
            <color indexed="81"/>
            <rFont val="Tahoma"/>
            <family val="2"/>
            <charset val="204"/>
          </rPr>
          <t>Шесть знаков</t>
        </r>
      </text>
    </comment>
    <comment ref="C11" authorId="0">
      <text>
        <r>
          <rPr>
            <b/>
            <sz val="8"/>
            <color indexed="81"/>
            <rFont val="Tahoma"/>
            <family val="2"/>
            <charset val="204"/>
          </rPr>
          <t>Например, 
г. Новосибирск
или
с. Иваново</t>
        </r>
      </text>
    </comment>
    <comment ref="C12" authorId="0">
      <text>
        <r>
          <rPr>
            <b/>
            <sz val="8"/>
            <color indexed="81"/>
            <rFont val="Tahoma"/>
            <family val="2"/>
            <charset val="204"/>
          </rPr>
          <t>Например,
ул. Ленина</t>
        </r>
      </text>
    </comment>
    <comment ref="C13" authorId="0">
      <text>
        <r>
          <rPr>
            <b/>
            <sz val="8"/>
            <color indexed="81"/>
            <rFont val="Tahoma"/>
            <family val="2"/>
            <charset val="204"/>
          </rPr>
          <t>Например,
156</t>
        </r>
      </text>
    </comment>
    <comment ref="C14" authorId="0">
      <text>
        <r>
          <rPr>
            <b/>
            <sz val="8"/>
            <color indexed="81"/>
            <rFont val="Tahoma"/>
            <family val="2"/>
            <charset val="204"/>
          </rPr>
          <t>Например, 
8 (383) 363 00 36</t>
        </r>
      </text>
    </comment>
    <comment ref="C17" authorId="0">
      <text>
        <r>
          <rPr>
            <b/>
            <sz val="8"/>
            <color indexed="81"/>
            <rFont val="Tahoma"/>
            <family val="2"/>
            <charset val="204"/>
          </rPr>
          <t>Пожалуйста, будьте особо внимательны при заполнении этих реквизитов - без пробелов</t>
        </r>
      </text>
    </comment>
    <comment ref="C18" authorId="0">
      <text>
        <r>
          <rPr>
            <b/>
            <sz val="8"/>
            <color indexed="81"/>
            <rFont val="Tahoma"/>
            <family val="2"/>
            <charset val="204"/>
          </rPr>
          <t>Пожалуйста, будьте особо внимательны при заполнении этих реквизитов - без пробелов</t>
        </r>
      </text>
    </comment>
    <comment ref="C24" authorId="0">
      <text>
        <r>
          <rPr>
            <b/>
            <sz val="8"/>
            <color indexed="81"/>
            <rFont val="Tahoma"/>
            <family val="2"/>
            <charset val="204"/>
          </rPr>
          <t>Например, 
Доверенность № 99  от01.02.11 
или
Устав</t>
        </r>
      </text>
    </comment>
    <comment ref="C28" authorId="0">
      <text>
        <r>
          <rPr>
            <b/>
            <sz val="8"/>
            <color indexed="81"/>
            <rFont val="Tahoma"/>
            <family val="2"/>
            <charset val="204"/>
          </rPr>
          <t>например, 
Золото Сибири г. Якутск</t>
        </r>
      </text>
    </comment>
    <comment ref="B33" authorId="0">
      <text>
        <r>
          <rPr>
            <b/>
            <sz val="8"/>
            <color indexed="81"/>
            <rFont val="Tahoma"/>
            <family val="2"/>
            <charset val="204"/>
          </rPr>
          <t>Обязателен для всех участников! Включает в себя:
изготовление постоянных пропусков Участника, размещение информации об Участнике на web-странице Выставки, предоставление участнику каталога Выставки, обеспечение официальной части открытия Выставки, мероприятия по привлечению посетителей (в том числе посредством изготовления и распространения пригласительных билетов, информационных материалов Выставки, рекламы Выставки в СМИ, на перетяжках и иными способами), регистрацию и организацию работы Выставки для Участника, участие в официальном приеме по случаю открытия Выставки одного представителя Участника</t>
        </r>
      </text>
    </comment>
    <comment ref="B41" authorId="0">
      <text>
        <r>
          <rPr>
            <b/>
            <sz val="11"/>
            <color indexed="81"/>
            <rFont val="Tahoma"/>
            <family val="2"/>
            <charset val="204"/>
          </rPr>
          <t xml:space="preserve">Не включает в себя площадь!
 - </t>
        </r>
        <r>
          <rPr>
            <b/>
            <u/>
            <sz val="11"/>
            <color indexed="81"/>
            <rFont val="Tahoma"/>
            <family val="2"/>
            <charset val="204"/>
          </rPr>
          <t>от 4 до 8 кв.м.</t>
        </r>
        <r>
          <rPr>
            <b/>
            <sz val="11"/>
            <color indexed="81"/>
            <rFont val="Tahoma"/>
            <family val="2"/>
            <charset val="204"/>
          </rPr>
          <t xml:space="preserve"> - 1 стол круглый, 2 стула, 1 светильник 36 Вт на каждые полные 2 метра фризовой панели, серое ковровое покрытие, 1 вешалка, 1 корзина для мусора, надпись на фризовой панели (до 30 символов) с открытых сторон стенда, 1 электропитание-розетка 220V
 - </t>
        </r>
        <r>
          <rPr>
            <b/>
            <u/>
            <sz val="11"/>
            <color indexed="81"/>
            <rFont val="Tahoma"/>
            <family val="2"/>
            <charset val="204"/>
          </rPr>
          <t>от 9 до 17 кв.м.</t>
        </r>
        <r>
          <rPr>
            <b/>
            <sz val="11"/>
            <color indexed="81"/>
            <rFont val="Tahoma"/>
            <family val="2"/>
            <charset val="204"/>
          </rPr>
          <t xml:space="preserve"> - 2 стола круглых, 4 стула, 1 светильник 36 Вт на каждые полные 2 метра фризовой панели, серое ковровое покрытие, 1 вешалка, 1 корзина для мусора, надпись на фризовой панели (до 30 символов) с открытых сторон стенда, 1 электропитание-розетка 220V
 - </t>
        </r>
        <r>
          <rPr>
            <b/>
            <u/>
            <sz val="11"/>
            <color indexed="81"/>
            <rFont val="Tahoma"/>
            <family val="2"/>
            <charset val="204"/>
          </rPr>
          <t>от 18 до 31 кв.м.</t>
        </r>
        <r>
          <rPr>
            <b/>
            <sz val="11"/>
            <color indexed="81"/>
            <rFont val="Tahoma"/>
            <family val="2"/>
            <charset val="204"/>
          </rPr>
          <t xml:space="preserve"> - 3 стола круглых, 6 стульев, 1 светильник 36 Вт на каждые полные 2 метра фризовой панели, серое ковровое покрытие, 1 вешалка, 1 корзина для мусора, надпись на фризовой панели (до 30 символов) с открытых сторон стенда, 1 электропитание-розетка 220V
 - </t>
        </r>
        <r>
          <rPr>
            <b/>
            <u/>
            <sz val="11"/>
            <color indexed="81"/>
            <rFont val="Tahoma"/>
            <family val="2"/>
            <charset val="204"/>
          </rPr>
          <t xml:space="preserve">от 32 кв.м. </t>
        </r>
        <r>
          <rPr>
            <b/>
            <sz val="11"/>
            <color indexed="81"/>
            <rFont val="Tahoma"/>
            <family val="2"/>
            <charset val="204"/>
          </rPr>
          <t>- 4 стола круглых, 8 стульев, 1 светильник 36 Вт на каждые полные 2 метра фризовой панели, серое ковровое покрытие, 1 вешалка, 1 корзина для мусора, надпись на фризовой панели (до 30 символов) с открытых сторон стенда, 1 электропитание-розетка 220V</t>
        </r>
      </text>
    </comment>
  </commentList>
</comments>
</file>

<file path=xl/sharedStrings.xml><?xml version="1.0" encoding="utf-8"?>
<sst xmlns="http://schemas.openxmlformats.org/spreadsheetml/2006/main" count="105" uniqueCount="89">
  <si>
    <t>Пожалуйста, заполните свои реквизиты в следующей форме:</t>
  </si>
  <si>
    <t>Участник:</t>
  </si>
  <si>
    <r>
      <rPr>
        <b/>
        <u/>
        <sz val="10"/>
        <rFont val="Arial"/>
        <family val="2"/>
        <charset val="204"/>
      </rPr>
      <t>Плательщик</t>
    </r>
    <r>
      <rPr>
        <b/>
        <sz val="10"/>
        <rFont val="Arial"/>
        <family val="2"/>
        <charset val="204"/>
      </rPr>
      <t>:</t>
    </r>
  </si>
  <si>
    <r>
      <rPr>
        <b/>
        <u/>
        <sz val="10"/>
        <rFont val="Arial"/>
        <family val="2"/>
        <charset val="204"/>
      </rPr>
      <t>Страна юр.адреса</t>
    </r>
    <r>
      <rPr>
        <sz val="10"/>
        <rFont val="Arial"/>
        <family val="2"/>
        <charset val="204"/>
      </rPr>
      <t xml:space="preserve"> плательщика:</t>
    </r>
  </si>
  <si>
    <r>
      <rPr>
        <b/>
        <u/>
        <sz val="10"/>
        <rFont val="Arial"/>
        <family val="2"/>
        <charset val="204"/>
      </rPr>
      <t>Индекс юр.адреса</t>
    </r>
    <r>
      <rPr>
        <sz val="10"/>
        <rFont val="Arial"/>
        <family val="2"/>
        <charset val="204"/>
      </rPr>
      <t xml:space="preserve"> плательщика:</t>
    </r>
  </si>
  <si>
    <r>
      <rPr>
        <b/>
        <u/>
        <sz val="10"/>
        <rFont val="Arial"/>
        <family val="2"/>
        <charset val="204"/>
      </rPr>
      <t>город (населенный пункт) юр.адреса</t>
    </r>
    <r>
      <rPr>
        <sz val="10"/>
        <rFont val="Arial"/>
        <family val="2"/>
        <charset val="204"/>
      </rPr>
      <t xml:space="preserve"> плательщика:</t>
    </r>
  </si>
  <si>
    <r>
      <rPr>
        <b/>
        <u/>
        <sz val="10"/>
        <rFont val="Arial"/>
        <family val="2"/>
        <charset val="204"/>
      </rPr>
      <t>улица юр.адреса</t>
    </r>
    <r>
      <rPr>
        <sz val="10"/>
        <rFont val="Arial"/>
        <family val="2"/>
        <charset val="204"/>
      </rPr>
      <t xml:space="preserve"> плательщика:</t>
    </r>
  </si>
  <si>
    <r>
      <rPr>
        <b/>
        <u/>
        <sz val="10"/>
        <rFont val="Arial"/>
        <family val="2"/>
        <charset val="204"/>
      </rPr>
      <t>№ дома (строения) юр.адреса</t>
    </r>
    <r>
      <rPr>
        <sz val="10"/>
        <rFont val="Arial"/>
        <family val="2"/>
        <charset val="204"/>
      </rPr>
      <t xml:space="preserve"> плательщика:</t>
    </r>
  </si>
  <si>
    <r>
      <rPr>
        <b/>
        <u/>
        <sz val="10"/>
        <rFont val="Arial"/>
        <family val="2"/>
        <charset val="204"/>
      </rPr>
      <t>Страна факт.адреса</t>
    </r>
    <r>
      <rPr>
        <sz val="10"/>
        <rFont val="Arial"/>
        <family val="2"/>
        <charset val="204"/>
      </rPr>
      <t xml:space="preserve"> плательщика (если отличается от юр.адреса):</t>
    </r>
  </si>
  <si>
    <r>
      <rPr>
        <b/>
        <u/>
        <sz val="10"/>
        <rFont val="Arial"/>
        <family val="2"/>
        <charset val="204"/>
      </rPr>
      <t>Индекс факт.адреса</t>
    </r>
    <r>
      <rPr>
        <sz val="10"/>
        <rFont val="Arial"/>
        <family val="2"/>
        <charset val="204"/>
      </rPr>
      <t xml:space="preserve"> плательщика (если отличается от юр.адреса):</t>
    </r>
  </si>
  <si>
    <r>
      <rPr>
        <b/>
        <u/>
        <sz val="10"/>
        <rFont val="Arial"/>
        <family val="2"/>
        <charset val="204"/>
      </rPr>
      <t>город (населенный пункт) факт.адреса</t>
    </r>
    <r>
      <rPr>
        <sz val="10"/>
        <rFont val="Arial"/>
        <family val="2"/>
        <charset val="204"/>
      </rPr>
      <t xml:space="preserve"> плательщика (если отличается от юр.адреса):</t>
    </r>
  </si>
  <si>
    <r>
      <rPr>
        <b/>
        <u/>
        <sz val="10"/>
        <rFont val="Arial"/>
        <family val="2"/>
        <charset val="204"/>
      </rPr>
      <t>улица факт.адреса</t>
    </r>
    <r>
      <rPr>
        <sz val="10"/>
        <rFont val="Arial"/>
        <family val="2"/>
        <charset val="204"/>
      </rPr>
      <t xml:space="preserve"> плательщика (если отличается от юр.адреса):</t>
    </r>
  </si>
  <si>
    <r>
      <rPr>
        <b/>
        <u/>
        <sz val="10"/>
        <rFont val="Arial"/>
        <family val="2"/>
        <charset val="204"/>
      </rPr>
      <t>№ дома (строения) факт.адреса</t>
    </r>
    <r>
      <rPr>
        <sz val="10"/>
        <rFont val="Arial"/>
        <family val="2"/>
        <charset val="204"/>
      </rPr>
      <t xml:space="preserve"> плательщика (если отличается от юр.адреса):</t>
    </r>
  </si>
  <si>
    <r>
      <rPr>
        <b/>
        <u/>
        <sz val="10"/>
        <rFont val="Arial"/>
        <family val="2"/>
        <charset val="204"/>
      </rPr>
      <t>Телефон/факс</t>
    </r>
    <r>
      <rPr>
        <b/>
        <sz val="10"/>
        <rFont val="Arial"/>
        <family val="2"/>
        <charset val="204"/>
      </rPr>
      <t>:</t>
    </r>
  </si>
  <si>
    <t>Сайт:</t>
  </si>
  <si>
    <t>e-mail:</t>
  </si>
  <si>
    <r>
      <rPr>
        <b/>
        <u/>
        <sz val="10"/>
        <rFont val="Arial"/>
        <family val="2"/>
        <charset val="204"/>
      </rPr>
      <t>ИНН</t>
    </r>
    <r>
      <rPr>
        <sz val="10"/>
        <rFont val="Arial"/>
        <family val="2"/>
        <charset val="204"/>
      </rPr>
      <t xml:space="preserve"> плательщика:</t>
    </r>
  </si>
  <si>
    <r>
      <rPr>
        <b/>
        <u/>
        <sz val="10"/>
        <rFont val="Arial"/>
        <family val="2"/>
        <charset val="204"/>
      </rPr>
      <t>КПП</t>
    </r>
    <r>
      <rPr>
        <sz val="10"/>
        <rFont val="Arial"/>
        <family val="2"/>
        <charset val="204"/>
      </rPr>
      <t xml:space="preserve"> плательщика:</t>
    </r>
  </si>
  <si>
    <r>
      <rPr>
        <b/>
        <u/>
        <sz val="10"/>
        <rFont val="Arial"/>
        <family val="2"/>
        <charset val="204"/>
      </rPr>
      <t>Расчетный счет</t>
    </r>
    <r>
      <rPr>
        <sz val="10"/>
        <rFont val="Arial"/>
        <family val="2"/>
        <charset val="204"/>
      </rPr>
      <t xml:space="preserve"> плательщика:</t>
    </r>
  </si>
  <si>
    <r>
      <rPr>
        <b/>
        <u/>
        <sz val="10"/>
        <rFont val="Arial"/>
        <family val="2"/>
        <charset val="204"/>
      </rPr>
      <t>БИК</t>
    </r>
    <r>
      <rPr>
        <sz val="10"/>
        <rFont val="Arial"/>
        <family val="2"/>
        <charset val="204"/>
      </rPr>
      <t xml:space="preserve"> банка плательщика:</t>
    </r>
  </si>
  <si>
    <t>Наименование банка плательщика:</t>
  </si>
  <si>
    <r>
      <rPr>
        <b/>
        <u/>
        <sz val="10"/>
        <rFont val="Arial"/>
        <family val="2"/>
        <charset val="204"/>
      </rPr>
      <t>Должность представителя</t>
    </r>
    <r>
      <rPr>
        <sz val="10"/>
        <rFont val="Arial"/>
        <family val="2"/>
        <charset val="204"/>
      </rPr>
      <t xml:space="preserve"> плательщика:</t>
    </r>
  </si>
  <si>
    <r>
      <rPr>
        <b/>
        <u/>
        <sz val="10"/>
        <rFont val="Arial"/>
        <family val="2"/>
        <charset val="204"/>
      </rPr>
      <t>Ф. И. О. Представителя</t>
    </r>
    <r>
      <rPr>
        <sz val="10"/>
        <rFont val="Arial"/>
        <family val="2"/>
        <charset val="204"/>
      </rPr>
      <t xml:space="preserve"> плательщика (полностью):</t>
    </r>
  </si>
  <si>
    <r>
      <rPr>
        <b/>
        <u/>
        <sz val="10"/>
        <rFont val="Arial"/>
        <family val="2"/>
        <charset val="204"/>
      </rPr>
      <t>На основании</t>
    </r>
    <r>
      <rPr>
        <sz val="10"/>
        <rFont val="Arial"/>
        <family val="2"/>
        <charset val="204"/>
      </rPr>
      <t xml:space="preserve"> чего действует представитель:</t>
    </r>
  </si>
  <si>
    <t>Контактное лицо (Ф. И. О.):</t>
  </si>
  <si>
    <t>e-mail контактного лица:</t>
  </si>
  <si>
    <t>Телефон контактного лица:</t>
  </si>
  <si>
    <t>Пожалуйста, введите текст ФРИЗОВОЙ НАДПИСИ вашего стенда:</t>
  </si>
  <si>
    <t>ООО АйТиИ Сибирь</t>
  </si>
  <si>
    <t xml:space="preserve">Прайс-лист </t>
  </si>
  <si>
    <t>Выставочная площадь, стандартная застройка стенда и наценки</t>
  </si>
  <si>
    <t>ед. изм.</t>
  </si>
  <si>
    <t>Цена в руб., без НДС</t>
  </si>
  <si>
    <t>Кол-во</t>
  </si>
  <si>
    <t>Сумма, руб.</t>
  </si>
  <si>
    <t>Комментарий</t>
  </si>
  <si>
    <t>Бланк заявки</t>
  </si>
  <si>
    <t>Регистрационный взнос</t>
  </si>
  <si>
    <t>усл.</t>
  </si>
  <si>
    <t>ITE Сибирь</t>
  </si>
  <si>
    <t>Необорудованная площадь</t>
  </si>
  <si>
    <t>м2</t>
  </si>
  <si>
    <t>Выбрав площадь, пожалуйста, не забудьте отметить тип стенда:</t>
  </si>
  <si>
    <t>Линейный (0%)</t>
  </si>
  <si>
    <t>Угловой (10%)</t>
  </si>
  <si>
    <t>Полуостров (15%)</t>
  </si>
  <si>
    <t>Остров (20%)</t>
  </si>
  <si>
    <t>Двухуровневый (40%)</t>
  </si>
  <si>
    <t>Стандартная застройка стенда</t>
  </si>
  <si>
    <t>Застройка</t>
  </si>
  <si>
    <t>Со-экспонент</t>
  </si>
  <si>
    <t>Уличная экспозиция</t>
  </si>
  <si>
    <t>Итого без НДС</t>
  </si>
  <si>
    <t>Сумма НДС</t>
  </si>
  <si>
    <t>Сумма с НДС</t>
  </si>
  <si>
    <t>Менеджер</t>
  </si>
  <si>
    <r>
      <rPr>
        <b/>
        <u/>
        <sz val="11"/>
        <rFont val="Arial"/>
        <family val="2"/>
        <charset val="204"/>
      </rPr>
      <t>Плательщик</t>
    </r>
    <r>
      <rPr>
        <b/>
        <sz val="11"/>
        <rFont val="Arial"/>
        <family val="2"/>
        <charset val="204"/>
      </rPr>
      <t>:</t>
    </r>
  </si>
  <si>
    <r>
      <rPr>
        <b/>
        <u/>
        <sz val="11"/>
        <rFont val="Arial"/>
        <family val="2"/>
        <charset val="204"/>
      </rPr>
      <t>Страна</t>
    </r>
    <r>
      <rPr>
        <sz val="11"/>
        <rFont val="Arial"/>
        <family val="2"/>
        <charset val="204"/>
      </rPr>
      <t xml:space="preserve"> юр.адреса плательщика:</t>
    </r>
  </si>
  <si>
    <r>
      <rPr>
        <b/>
        <u/>
        <sz val="11"/>
        <rFont val="Arial"/>
        <family val="2"/>
        <charset val="204"/>
      </rPr>
      <t>Индекс</t>
    </r>
    <r>
      <rPr>
        <sz val="11"/>
        <rFont val="Arial"/>
        <family val="2"/>
        <charset val="204"/>
      </rPr>
      <t xml:space="preserve"> юр.адреса плательщика:</t>
    </r>
  </si>
  <si>
    <r>
      <rPr>
        <b/>
        <u/>
        <sz val="11"/>
        <rFont val="Arial"/>
        <family val="2"/>
        <charset val="204"/>
      </rPr>
      <t>город (населенный пункт)</t>
    </r>
    <r>
      <rPr>
        <sz val="11"/>
        <rFont val="Arial"/>
        <family val="2"/>
        <charset val="204"/>
      </rPr>
      <t xml:space="preserve"> юр.адреса плательщика:</t>
    </r>
  </si>
  <si>
    <r>
      <rPr>
        <b/>
        <u/>
        <sz val="11"/>
        <rFont val="Arial"/>
        <family val="2"/>
        <charset val="204"/>
      </rPr>
      <t>улица</t>
    </r>
    <r>
      <rPr>
        <sz val="11"/>
        <rFont val="Arial"/>
        <family val="2"/>
        <charset val="204"/>
      </rPr>
      <t xml:space="preserve"> юр.адреса плательщика:</t>
    </r>
  </si>
  <si>
    <r>
      <rPr>
        <b/>
        <u/>
        <sz val="11"/>
        <rFont val="Arial"/>
        <family val="2"/>
        <charset val="204"/>
      </rPr>
      <t>№ дома (строения)</t>
    </r>
    <r>
      <rPr>
        <sz val="11"/>
        <rFont val="Arial"/>
        <family val="2"/>
        <charset val="204"/>
      </rPr>
      <t xml:space="preserve"> юр.адреса плательщика:</t>
    </r>
  </si>
  <si>
    <t>Страна факт.адреса плательщика (если отличается от юр.адреса):</t>
  </si>
  <si>
    <t>Индекс факт.адреса плательщика (если отличается от юр.адреса):</t>
  </si>
  <si>
    <t>город (населенный пункт) факт.адреса плательщика (если отличается от юр.адреса):</t>
  </si>
  <si>
    <t>улица факт.адреса плательщика (если отличается от юр.адреса):</t>
  </si>
  <si>
    <t>№ дома (строения) факт.адреса плательщика (если отличается от юр.адреса):</t>
  </si>
  <si>
    <r>
      <rPr>
        <b/>
        <u/>
        <sz val="11"/>
        <rFont val="Arial"/>
        <family val="2"/>
        <charset val="204"/>
      </rPr>
      <t>Телефон/факс</t>
    </r>
    <r>
      <rPr>
        <b/>
        <sz val="11"/>
        <rFont val="Arial"/>
        <family val="2"/>
        <charset val="204"/>
      </rPr>
      <t>:</t>
    </r>
  </si>
  <si>
    <r>
      <rPr>
        <b/>
        <u/>
        <sz val="11"/>
        <rFont val="Arial"/>
        <family val="2"/>
        <charset val="204"/>
      </rPr>
      <t>ИНН</t>
    </r>
    <r>
      <rPr>
        <sz val="11"/>
        <rFont val="Arial"/>
        <family val="2"/>
        <charset val="204"/>
      </rPr>
      <t xml:space="preserve"> плательщика:</t>
    </r>
  </si>
  <si>
    <r>
      <rPr>
        <b/>
        <u/>
        <sz val="11"/>
        <rFont val="Arial"/>
        <family val="2"/>
        <charset val="204"/>
      </rPr>
      <t>КПП</t>
    </r>
    <r>
      <rPr>
        <sz val="11"/>
        <rFont val="Arial"/>
        <family val="2"/>
        <charset val="204"/>
      </rPr>
      <t xml:space="preserve"> плательщика:</t>
    </r>
  </si>
  <si>
    <r>
      <rPr>
        <b/>
        <u/>
        <sz val="11"/>
        <rFont val="Arial"/>
        <family val="2"/>
        <charset val="204"/>
      </rPr>
      <t>Расчетный счет</t>
    </r>
    <r>
      <rPr>
        <sz val="11"/>
        <rFont val="Arial"/>
        <family val="2"/>
        <charset val="204"/>
      </rPr>
      <t xml:space="preserve"> плательщика:</t>
    </r>
  </si>
  <si>
    <r>
      <rPr>
        <b/>
        <u/>
        <sz val="11"/>
        <rFont val="Arial"/>
        <family val="2"/>
        <charset val="204"/>
      </rPr>
      <t>БИК</t>
    </r>
    <r>
      <rPr>
        <sz val="11"/>
        <rFont val="Arial"/>
        <family val="2"/>
        <charset val="204"/>
      </rPr>
      <t xml:space="preserve"> банка плательщика:</t>
    </r>
  </si>
  <si>
    <r>
      <rPr>
        <b/>
        <u/>
        <sz val="11"/>
        <rFont val="Arial"/>
        <family val="2"/>
        <charset val="204"/>
      </rPr>
      <t>Должность представителя</t>
    </r>
    <r>
      <rPr>
        <sz val="11"/>
        <rFont val="Arial"/>
        <family val="2"/>
        <charset val="204"/>
      </rPr>
      <t xml:space="preserve"> плательщика:</t>
    </r>
  </si>
  <si>
    <r>
      <rPr>
        <b/>
        <u/>
        <sz val="11"/>
        <rFont val="Arial"/>
        <family val="2"/>
        <charset val="204"/>
      </rPr>
      <t>Ф. И. О. Представителя</t>
    </r>
    <r>
      <rPr>
        <sz val="11"/>
        <rFont val="Arial"/>
        <family val="2"/>
        <charset val="204"/>
      </rPr>
      <t xml:space="preserve"> плательщика (полностью):</t>
    </r>
  </si>
  <si>
    <r>
      <rPr>
        <b/>
        <u/>
        <sz val="11"/>
        <rFont val="Arial"/>
        <family val="2"/>
        <charset val="204"/>
      </rPr>
      <t>На основании</t>
    </r>
    <r>
      <rPr>
        <sz val="11"/>
        <rFont val="Arial"/>
        <family val="2"/>
        <charset val="204"/>
      </rPr>
      <t xml:space="preserve"> чего действует представитель:</t>
    </r>
  </si>
  <si>
    <t>Надпись на фризе:</t>
  </si>
  <si>
    <t>Выставка/проект:</t>
  </si>
  <si>
    <t>Дата расчета:</t>
  </si>
  <si>
    <t>Стенд №</t>
  </si>
  <si>
    <t>Плательщик:</t>
  </si>
  <si>
    <t>To hide!!!</t>
  </si>
  <si>
    <t>№</t>
  </si>
  <si>
    <t>Наименование услуги</t>
  </si>
  <si>
    <t>Ед.</t>
  </si>
  <si>
    <t>Цена</t>
  </si>
  <si>
    <t>Редактируемые поля для заметок и комментариев</t>
  </si>
  <si>
    <t>Стройсиб 2014 - 1 неделя</t>
  </si>
  <si>
    <t>Секц. Ребукинг</t>
  </si>
  <si>
    <t>AQUA-THERM Novosibirsk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</si>
</sst>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_(* #,##0_);_(* \(#,##0\);_(* &quot;-&quot;??_);_(@_)"/>
    <numFmt numFmtId="165" formatCode="_-* #,##0.0_р_._-;\-* #,##0.0_р_._-;_-* &quot;-&quot;??_р_._-;_-@_-"/>
    <numFmt numFmtId="166" formatCode="_-* #,##0.00_р_._-;\-* #,##0.00_р_._-;_-* &quot;-&quot;_р_._-;_-@_-"/>
  </numFmts>
  <fonts count="2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24"/>
      <name val="Arial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2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8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6"/>
      <name val="Arial"/>
      <family val="2"/>
      <charset val="204"/>
    </font>
    <font>
      <b/>
      <sz val="11"/>
      <color indexed="81"/>
      <name val="Tahoma"/>
      <family val="2"/>
      <charset val="204"/>
    </font>
    <font>
      <b/>
      <u/>
      <sz val="11"/>
      <color indexed="81"/>
      <name val="Tahoma"/>
      <family val="2"/>
      <charset val="204"/>
    </font>
    <font>
      <sz val="16"/>
      <name val="Calibri"/>
      <family val="2"/>
      <charset val="204"/>
    </font>
    <font>
      <sz val="2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17">
    <xf numFmtId="0" fontId="0" fillId="0" borderId="0" xfId="0"/>
    <xf numFmtId="0" fontId="3" fillId="0" borderId="1" xfId="0" applyFont="1" applyFill="1" applyBorder="1" applyAlignment="1">
      <alignment horizontal="right"/>
    </xf>
    <xf numFmtId="0" fontId="4" fillId="0" borderId="1" xfId="0" applyFont="1" applyBorder="1" applyAlignment="1" applyProtection="1">
      <alignment horizontal="right"/>
      <protection hidden="1"/>
    </xf>
    <xf numFmtId="0" fontId="4" fillId="0" borderId="2" xfId="0" applyFont="1" applyBorder="1" applyAlignment="1" applyProtection="1"/>
    <xf numFmtId="0" fontId="4" fillId="0" borderId="2" xfId="0" applyFont="1" applyBorder="1" applyAlignment="1" applyProtection="1">
      <protection hidden="1"/>
    </xf>
    <xf numFmtId="0" fontId="0" fillId="0" borderId="2" xfId="0" applyBorder="1" applyProtection="1">
      <protection hidden="1"/>
    </xf>
    <xf numFmtId="0" fontId="4" fillId="0" borderId="3" xfId="0" applyFont="1" applyBorder="1" applyAlignment="1" applyProtection="1">
      <alignment shrinkToFit="1"/>
      <protection hidden="1"/>
    </xf>
    <xf numFmtId="0" fontId="4" fillId="0" borderId="0" xfId="0" applyFont="1" applyBorder="1" applyAlignment="1" applyProtection="1">
      <alignment shrinkToFit="1"/>
    </xf>
    <xf numFmtId="0" fontId="3" fillId="0" borderId="4" xfId="0" applyFont="1" applyFill="1" applyBorder="1" applyAlignment="1">
      <alignment horizontal="right"/>
    </xf>
    <xf numFmtId="0" fontId="3" fillId="0" borderId="4" xfId="0" applyFont="1" applyBorder="1" applyAlignment="1" applyProtection="1">
      <alignment horizontal="right"/>
      <protection hidden="1"/>
    </xf>
    <xf numFmtId="49" fontId="5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distributed"/>
      <protection hidden="1"/>
    </xf>
    <xf numFmtId="0" fontId="0" fillId="0" borderId="5" xfId="0" applyBorder="1" applyAlignment="1" applyProtection="1">
      <alignment horizontal="center" vertical="distributed" shrinkToFit="1"/>
      <protection hidden="1"/>
    </xf>
    <xf numFmtId="0" fontId="0" fillId="0" borderId="0" xfId="0" applyBorder="1" applyAlignment="1" applyProtection="1">
      <alignment horizontal="center" vertical="distributed" shrinkToFit="1"/>
    </xf>
    <xf numFmtId="0" fontId="6" fillId="0" borderId="4" xfId="0" applyFont="1" applyBorder="1" applyAlignment="1" applyProtection="1">
      <alignment horizontal="right"/>
      <protection hidden="1"/>
    </xf>
    <xf numFmtId="0" fontId="3" fillId="0" borderId="6" xfId="0" applyFont="1" applyFill="1" applyBorder="1" applyAlignment="1">
      <alignment horizontal="right"/>
    </xf>
    <xf numFmtId="0" fontId="8" fillId="0" borderId="7" xfId="0" applyFont="1" applyBorder="1" applyAlignment="1" applyProtection="1">
      <alignment horizontal="right"/>
      <protection hidden="1"/>
    </xf>
    <xf numFmtId="49" fontId="3" fillId="3" borderId="7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 applyProtection="1">
      <alignment horizontal="left"/>
      <protection hidden="1"/>
    </xf>
    <xf numFmtId="49" fontId="3" fillId="3" borderId="9" xfId="0" applyNumberFormat="1" applyFont="1" applyFill="1" applyBorder="1" applyAlignment="1" applyProtection="1">
      <alignment horizontal="left" shrinkToFit="1"/>
      <protection hidden="1"/>
    </xf>
    <xf numFmtId="49" fontId="3" fillId="3" borderId="0" xfId="0" applyNumberFormat="1" applyFont="1" applyFill="1" applyBorder="1" applyAlignment="1" applyProtection="1">
      <alignment horizontal="left" shrinkToFit="1"/>
    </xf>
    <xf numFmtId="0" fontId="3" fillId="0" borderId="0" xfId="0" applyFont="1" applyFill="1" applyAlignment="1" applyProtection="1">
      <alignment horizontal="right"/>
    </xf>
    <xf numFmtId="0" fontId="9" fillId="0" borderId="0" xfId="0" applyFont="1" applyBorder="1" applyAlignment="1" applyProtection="1">
      <alignment horizontal="center"/>
      <protection hidden="1"/>
    </xf>
    <xf numFmtId="0" fontId="0" fillId="0" borderId="0" xfId="0" applyFill="1"/>
    <xf numFmtId="0" fontId="10" fillId="4" borderId="10" xfId="0" applyFont="1" applyFill="1" applyBorder="1" applyAlignment="1" applyProtection="1">
      <alignment horizontal="center" vertical="center" wrapText="1"/>
      <protection hidden="1"/>
    </xf>
    <xf numFmtId="1" fontId="10" fillId="4" borderId="10" xfId="1" applyNumberFormat="1" applyFont="1" applyFill="1" applyBorder="1" applyAlignment="1" applyProtection="1">
      <alignment horizontal="center" vertical="center" wrapText="1"/>
      <protection hidden="1"/>
    </xf>
    <xf numFmtId="1" fontId="10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Protection="1"/>
    <xf numFmtId="0" fontId="2" fillId="0" borderId="10" xfId="0" applyFont="1" applyFill="1" applyBorder="1" applyAlignment="1" applyProtection="1">
      <alignment horizontal="left" vertical="center" wrapText="1"/>
      <protection hidden="1"/>
    </xf>
    <xf numFmtId="0" fontId="10" fillId="0" borderId="10" xfId="0" applyFont="1" applyFill="1" applyBorder="1" applyAlignment="1" applyProtection="1">
      <alignment horizontal="center"/>
      <protection hidden="1"/>
    </xf>
    <xf numFmtId="1" fontId="10" fillId="0" borderId="10" xfId="1" applyNumberFormat="1" applyFont="1" applyFill="1" applyBorder="1" applyAlignment="1" applyProtection="1">
      <alignment horizontal="center"/>
      <protection hidden="1"/>
    </xf>
    <xf numFmtId="43" fontId="12" fillId="0" borderId="10" xfId="1" applyNumberFormat="1" applyFont="1" applyFill="1" applyBorder="1" applyAlignment="1" applyProtection="1">
      <alignment horizontal="center" wrapText="1"/>
      <protection locked="0"/>
    </xf>
    <xf numFmtId="43" fontId="12" fillId="0" borderId="10" xfId="0" applyNumberFormat="1" applyFont="1" applyFill="1" applyBorder="1" applyAlignment="1" applyProtection="1">
      <alignment horizontal="right"/>
      <protection hidden="1"/>
    </xf>
    <xf numFmtId="43" fontId="12" fillId="0" borderId="10" xfId="0" applyNumberFormat="1" applyFont="1" applyFill="1" applyBorder="1" applyAlignment="1" applyProtection="1">
      <alignment horizontal="right"/>
      <protection locked="0"/>
    </xf>
    <xf numFmtId="164" fontId="11" fillId="0" borderId="10" xfId="1" applyNumberFormat="1" applyFont="1" applyFill="1" applyBorder="1" applyAlignment="1" applyProtection="1">
      <alignment horizontal="left"/>
    </xf>
    <xf numFmtId="0" fontId="10" fillId="0" borderId="10" xfId="0" applyFont="1" applyFill="1" applyBorder="1" applyAlignment="1" applyProtection="1">
      <alignment horizontal="left" vertical="center" wrapText="1"/>
      <protection hidden="1"/>
    </xf>
    <xf numFmtId="0" fontId="13" fillId="0" borderId="10" xfId="0" applyFont="1" applyFill="1" applyBorder="1" applyAlignment="1" applyProtection="1">
      <alignment horizontal="left" vertical="center" wrapText="1"/>
      <protection hidden="1"/>
    </xf>
    <xf numFmtId="164" fontId="11" fillId="0" borderId="10" xfId="1" applyNumberFormat="1" applyFont="1" applyFill="1" applyBorder="1" applyAlignment="1" applyProtection="1">
      <alignment horizontal="center"/>
    </xf>
    <xf numFmtId="0" fontId="10" fillId="0" borderId="10" xfId="0" applyFont="1" applyFill="1" applyBorder="1" applyAlignment="1" applyProtection="1">
      <alignment horizontal="right" vertical="center" wrapText="1"/>
      <protection hidden="1"/>
    </xf>
    <xf numFmtId="164" fontId="10" fillId="0" borderId="10" xfId="3" applyNumberFormat="1" applyFont="1" applyFill="1" applyBorder="1" applyAlignment="1" applyProtection="1">
      <alignment horizontal="center" vertical="center"/>
      <protection hidden="1"/>
    </xf>
    <xf numFmtId="9" fontId="10" fillId="0" borderId="10" xfId="2" applyFont="1" applyFill="1" applyBorder="1" applyAlignment="1" applyProtection="1">
      <alignment horizontal="center"/>
      <protection hidden="1"/>
    </xf>
    <xf numFmtId="164" fontId="11" fillId="0" borderId="10" xfId="1" applyNumberFormat="1" applyFont="1" applyFill="1" applyBorder="1" applyAlignment="1" applyProtection="1">
      <alignment horizontal="right"/>
    </xf>
    <xf numFmtId="0" fontId="14" fillId="0" borderId="10" xfId="0" applyFont="1" applyFill="1" applyBorder="1" applyAlignment="1" applyProtection="1">
      <alignment horizontal="left" vertical="center" wrapText="1"/>
      <protection hidden="1"/>
    </xf>
    <xf numFmtId="43" fontId="15" fillId="0" borderId="10" xfId="1" applyNumberFormat="1" applyFont="1" applyFill="1" applyBorder="1" applyAlignment="1" applyProtection="1">
      <alignment horizontal="right"/>
      <protection hidden="1"/>
    </xf>
    <xf numFmtId="43" fontId="15" fillId="0" borderId="11" xfId="1" applyNumberFormat="1" applyFont="1" applyFill="1" applyBorder="1" applyAlignment="1" applyProtection="1">
      <alignment horizontal="right"/>
      <protection hidden="1"/>
    </xf>
    <xf numFmtId="43" fontId="15" fillId="0" borderId="0" xfId="1" applyNumberFormat="1" applyFont="1" applyFill="1" applyBorder="1" applyAlignment="1" applyProtection="1">
      <alignment horizontal="right"/>
      <protection locked="0"/>
    </xf>
    <xf numFmtId="165" fontId="15" fillId="0" borderId="0" xfId="1" applyNumberFormat="1" applyFont="1" applyAlignment="1" applyProtection="1">
      <alignment horizontal="center"/>
      <protection locked="0"/>
    </xf>
    <xf numFmtId="43" fontId="15" fillId="0" borderId="10" xfId="0" applyNumberFormat="1" applyFont="1" applyBorder="1" applyAlignment="1" applyProtection="1">
      <alignment horizontal="right"/>
      <protection hidden="1"/>
    </xf>
    <xf numFmtId="43" fontId="15" fillId="0" borderId="0" xfId="0" applyNumberFormat="1" applyFont="1" applyBorder="1" applyAlignment="1" applyProtection="1">
      <alignment horizontal="right"/>
      <protection locked="0"/>
    </xf>
    <xf numFmtId="165" fontId="15" fillId="4" borderId="0" xfId="0" applyNumberFormat="1" applyFont="1" applyFill="1" applyAlignment="1" applyProtection="1">
      <alignment horizontal="left"/>
      <protection locked="0"/>
    </xf>
    <xf numFmtId="165" fontId="15" fillId="0" borderId="0" xfId="0" applyNumberFormat="1" applyFont="1" applyFill="1" applyAlignment="1" applyProtection="1">
      <alignment horizontal="left"/>
      <protection locked="0"/>
    </xf>
    <xf numFmtId="0" fontId="17" fillId="0" borderId="0" xfId="4" applyFont="1" applyBorder="1" applyAlignment="1" applyProtection="1">
      <alignment horizontal="right"/>
      <protection hidden="1"/>
    </xf>
    <xf numFmtId="0" fontId="3" fillId="0" borderId="0" xfId="4" applyFont="1" applyAlignment="1">
      <alignment horizontal="right"/>
    </xf>
    <xf numFmtId="0" fontId="18" fillId="0" borderId="0" xfId="4" applyFont="1" applyBorder="1" applyAlignment="1" applyProtection="1">
      <alignment horizontal="right"/>
      <protection hidden="1"/>
    </xf>
    <xf numFmtId="0" fontId="3" fillId="0" borderId="0" xfId="5" applyFont="1" applyBorder="1" applyAlignment="1" applyProtection="1">
      <alignment horizontal="right"/>
    </xf>
    <xf numFmtId="0" fontId="3" fillId="0" borderId="0" xfId="4" applyFont="1" applyBorder="1" applyAlignment="1">
      <alignment horizontal="right"/>
    </xf>
    <xf numFmtId="0" fontId="17" fillId="0" borderId="12" xfId="4" applyFont="1" applyBorder="1" applyAlignment="1">
      <alignment horizontal="right"/>
    </xf>
    <xf numFmtId="0" fontId="3" fillId="0" borderId="0" xfId="4" applyProtection="1">
      <protection hidden="1"/>
    </xf>
    <xf numFmtId="0" fontId="3" fillId="0" borderId="0" xfId="4" applyAlignment="1" applyProtection="1">
      <alignment horizontal="left"/>
      <protection locked="0"/>
    </xf>
    <xf numFmtId="41" fontId="3" fillId="0" borderId="0" xfId="4" applyNumberFormat="1" applyProtection="1">
      <protection locked="0"/>
    </xf>
    <xf numFmtId="0" fontId="3" fillId="0" borderId="0" xfId="4" applyAlignment="1">
      <alignment wrapText="1"/>
    </xf>
    <xf numFmtId="0" fontId="3" fillId="0" borderId="0" xfId="4"/>
    <xf numFmtId="0" fontId="17" fillId="0" borderId="0" xfId="4" applyFont="1" applyAlignment="1" applyProtection="1">
      <alignment horizontal="right"/>
      <protection locked="0"/>
    </xf>
    <xf numFmtId="41" fontId="20" fillId="0" borderId="0" xfId="4" applyNumberFormat="1" applyFont="1" applyProtection="1"/>
    <xf numFmtId="41" fontId="17" fillId="0" borderId="0" xfId="4" applyNumberFormat="1" applyFont="1" applyProtection="1">
      <protection locked="0"/>
    </xf>
    <xf numFmtId="0" fontId="3" fillId="6" borderId="0" xfId="4" applyFont="1" applyFill="1" applyProtection="1">
      <protection hidden="1"/>
    </xf>
    <xf numFmtId="0" fontId="3" fillId="0" borderId="0" xfId="4" applyFont="1" applyFill="1" applyProtection="1">
      <protection hidden="1"/>
    </xf>
    <xf numFmtId="0" fontId="17" fillId="0" borderId="0" xfId="4" applyFont="1" applyProtection="1">
      <protection hidden="1"/>
    </xf>
    <xf numFmtId="0" fontId="17" fillId="0" borderId="0" xfId="4" applyFont="1" applyAlignment="1" applyProtection="1">
      <alignment wrapText="1"/>
      <protection hidden="1"/>
    </xf>
    <xf numFmtId="0" fontId="21" fillId="0" borderId="13" xfId="4" applyFont="1" applyBorder="1" applyAlignment="1" applyProtection="1">
      <alignment horizontal="left"/>
      <protection hidden="1"/>
    </xf>
    <xf numFmtId="41" fontId="21" fillId="0" borderId="14" xfId="4" applyNumberFormat="1" applyFont="1" applyBorder="1" applyAlignment="1" applyProtection="1">
      <protection hidden="1"/>
    </xf>
    <xf numFmtId="41" fontId="21" fillId="0" borderId="15" xfId="4" applyNumberFormat="1" applyFont="1" applyBorder="1" applyAlignment="1" applyProtection="1">
      <protection hidden="1"/>
    </xf>
    <xf numFmtId="41" fontId="21" fillId="0" borderId="15" xfId="4" applyNumberFormat="1" applyFont="1" applyBorder="1" applyAlignment="1" applyProtection="1">
      <alignment wrapText="1"/>
      <protection hidden="1"/>
    </xf>
    <xf numFmtId="0" fontId="17" fillId="0" borderId="0" xfId="4" applyFont="1"/>
    <xf numFmtId="0" fontId="17" fillId="0" borderId="0" xfId="4" applyFont="1" applyBorder="1" applyProtection="1">
      <protection hidden="1"/>
    </xf>
    <xf numFmtId="0" fontId="17" fillId="0" borderId="0" xfId="4" applyFont="1" applyBorder="1" applyAlignment="1" applyProtection="1">
      <alignment horizontal="left" wrapText="1" shrinkToFit="1"/>
      <protection hidden="1"/>
    </xf>
    <xf numFmtId="41" fontId="22" fillId="0" borderId="0" xfId="4" applyNumberFormat="1" applyFont="1" applyBorder="1" applyAlignment="1" applyProtection="1">
      <alignment horizontal="center" wrapText="1" shrinkToFit="1"/>
      <protection hidden="1"/>
    </xf>
    <xf numFmtId="43" fontId="17" fillId="0" borderId="0" xfId="4" applyNumberFormat="1" applyFont="1" applyBorder="1" applyAlignment="1" applyProtection="1">
      <alignment horizontal="right" wrapText="1" shrinkToFit="1"/>
      <protection hidden="1"/>
    </xf>
    <xf numFmtId="43" fontId="22" fillId="0" borderId="0" xfId="4" applyNumberFormat="1" applyFont="1" applyBorder="1" applyAlignment="1" applyProtection="1">
      <alignment horizontal="left" wrapText="1" shrinkToFit="1"/>
      <protection hidden="1"/>
    </xf>
    <xf numFmtId="0" fontId="17" fillId="0" borderId="1" xfId="4" applyNumberFormat="1" applyFont="1" applyBorder="1" applyAlignment="1" applyProtection="1">
      <alignment shrinkToFit="1"/>
      <protection locked="0"/>
    </xf>
    <xf numFmtId="0" fontId="17" fillId="0" borderId="2" xfId="4" applyNumberFormat="1" applyFont="1" applyBorder="1" applyAlignment="1" applyProtection="1">
      <alignment shrinkToFit="1"/>
      <protection locked="0"/>
    </xf>
    <xf numFmtId="0" fontId="1" fillId="0" borderId="2" xfId="3" applyNumberFormat="1" applyFont="1" applyBorder="1" applyAlignment="1" applyProtection="1">
      <alignment shrinkToFit="1"/>
      <protection locked="0"/>
    </xf>
    <xf numFmtId="0" fontId="17" fillId="0" borderId="4" xfId="4" applyNumberFormat="1" applyFont="1" applyBorder="1" applyAlignment="1" applyProtection="1">
      <alignment horizontal="left"/>
      <protection locked="0"/>
    </xf>
    <xf numFmtId="0" fontId="17" fillId="0" borderId="0" xfId="4" applyNumberFormat="1" applyFont="1" applyBorder="1" applyProtection="1">
      <protection locked="0"/>
    </xf>
    <xf numFmtId="0" fontId="1" fillId="0" borderId="0" xfId="3" applyNumberFormat="1" applyFont="1" applyBorder="1" applyProtection="1">
      <protection locked="0"/>
    </xf>
    <xf numFmtId="0" fontId="3" fillId="0" borderId="0" xfId="4" applyAlignment="1" applyProtection="1">
      <alignment horizontal="left"/>
      <protection hidden="1"/>
    </xf>
    <xf numFmtId="41" fontId="3" fillId="0" borderId="0" xfId="4" applyNumberFormat="1" applyProtection="1">
      <protection hidden="1"/>
    </xf>
    <xf numFmtId="166" fontId="3" fillId="0" borderId="0" xfId="4" applyNumberFormat="1" applyProtection="1">
      <protection hidden="1"/>
    </xf>
    <xf numFmtId="43" fontId="0" fillId="0" borderId="0" xfId="3" applyFont="1" applyProtection="1">
      <protection hidden="1"/>
    </xf>
    <xf numFmtId="43" fontId="15" fillId="0" borderId="17" xfId="1" applyNumberFormat="1" applyFont="1" applyBorder="1" applyAlignment="1" applyProtection="1">
      <alignment horizontal="center"/>
      <protection locked="0"/>
    </xf>
    <xf numFmtId="0" fontId="17" fillId="0" borderId="3" xfId="4" applyNumberFormat="1" applyFont="1" applyBorder="1" applyAlignment="1" applyProtection="1">
      <alignment wrapText="1" shrinkToFit="1"/>
      <protection locked="0"/>
    </xf>
    <xf numFmtId="0" fontId="17" fillId="0" borderId="5" xfId="4" applyNumberFormat="1" applyFont="1" applyBorder="1" applyAlignment="1" applyProtection="1">
      <alignment wrapText="1"/>
      <protection locked="0"/>
    </xf>
    <xf numFmtId="0" fontId="17" fillId="0" borderId="0" xfId="4" applyNumberFormat="1" applyFont="1" applyBorder="1" applyProtection="1">
      <protection locked="0" hidden="1"/>
    </xf>
    <xf numFmtId="0" fontId="1" fillId="0" borderId="0" xfId="3" applyNumberFormat="1" applyFont="1" applyBorder="1" applyProtection="1">
      <protection locked="0" hidden="1"/>
    </xf>
    <xf numFmtId="0" fontId="17" fillId="0" borderId="12" xfId="4" applyNumberFormat="1" applyFont="1" applyBorder="1" applyProtection="1">
      <protection locked="0" hidden="1"/>
    </xf>
    <xf numFmtId="0" fontId="1" fillId="0" borderId="12" xfId="3" applyNumberFormat="1" applyFont="1" applyBorder="1" applyProtection="1">
      <protection locked="0" hidden="1"/>
    </xf>
    <xf numFmtId="0" fontId="17" fillId="0" borderId="16" xfId="4" applyNumberFormat="1" applyFont="1" applyBorder="1" applyAlignment="1" applyProtection="1">
      <alignment wrapText="1"/>
      <protection locked="0"/>
    </xf>
    <xf numFmtId="0" fontId="17" fillId="0" borderId="4" xfId="4" applyNumberFormat="1" applyFont="1" applyBorder="1" applyAlignment="1" applyProtection="1">
      <alignment horizontal="left"/>
      <protection locked="0" hidden="1"/>
    </xf>
    <xf numFmtId="0" fontId="17" fillId="0" borderId="6" xfId="4" applyNumberFormat="1" applyFont="1" applyBorder="1" applyAlignment="1" applyProtection="1">
      <alignment horizontal="left"/>
      <protection locked="0" hidden="1"/>
    </xf>
    <xf numFmtId="164" fontId="25" fillId="0" borderId="10" xfId="1" applyNumberFormat="1" applyFont="1" applyFill="1" applyBorder="1" applyAlignment="1" applyProtection="1">
      <alignment horizontal="right" vertical="center" wrapText="1"/>
      <protection locked="0" hidden="1"/>
    </xf>
    <xf numFmtId="164" fontId="25" fillId="0" borderId="11" xfId="1" applyNumberFormat="1" applyFont="1" applyFill="1" applyBorder="1" applyAlignment="1" applyProtection="1">
      <alignment horizontal="right" vertical="center" wrapText="1"/>
      <protection locked="0" hidden="1"/>
    </xf>
    <xf numFmtId="0" fontId="15" fillId="0" borderId="0" xfId="0" applyFont="1" applyBorder="1" applyAlignment="1" applyProtection="1">
      <alignment horizontal="center"/>
      <protection locked="0" hidden="1"/>
    </xf>
    <xf numFmtId="41" fontId="15" fillId="0" borderId="0" xfId="0" applyNumberFormat="1" applyFont="1" applyBorder="1" applyAlignment="1" applyProtection="1">
      <alignment horizontal="center"/>
      <protection locked="0" hidden="1"/>
    </xf>
    <xf numFmtId="0" fontId="15" fillId="0" borderId="0" xfId="0" applyFont="1" applyBorder="1" applyProtection="1">
      <protection locked="0"/>
    </xf>
    <xf numFmtId="0" fontId="15" fillId="0" borderId="0" xfId="0" applyFont="1" applyAlignment="1" applyProtection="1">
      <alignment horizontal="center"/>
      <protection locked="0" hidden="1"/>
    </xf>
    <xf numFmtId="41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Protection="1">
      <protection locked="0"/>
    </xf>
    <xf numFmtId="0" fontId="9" fillId="0" borderId="2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17" fillId="0" borderId="0" xfId="4" applyNumberFormat="1" applyFont="1" applyAlignment="1" applyProtection="1">
      <alignment horizontal="left" wrapText="1"/>
      <protection hidden="1"/>
    </xf>
    <xf numFmtId="0" fontId="17" fillId="5" borderId="10" xfId="4" applyNumberFormat="1" applyFont="1" applyFill="1" applyBorder="1" applyAlignment="1" applyProtection="1">
      <alignment horizontal="center"/>
      <protection locked="0"/>
    </xf>
    <xf numFmtId="0" fontId="17" fillId="0" borderId="12" xfId="4" applyNumberFormat="1" applyFont="1" applyBorder="1" applyAlignment="1" applyProtection="1">
      <alignment horizontal="left" wrapText="1"/>
      <protection hidden="1"/>
    </xf>
    <xf numFmtId="41" fontId="17" fillId="5" borderId="10" xfId="4" applyNumberFormat="1" applyFont="1" applyFill="1" applyBorder="1" applyAlignment="1" applyProtection="1">
      <alignment horizontal="center"/>
      <protection locked="0"/>
    </xf>
    <xf numFmtId="14" fontId="17" fillId="5" borderId="10" xfId="4" applyNumberFormat="1" applyFont="1" applyFill="1" applyBorder="1" applyAlignment="1" applyProtection="1">
      <alignment horizontal="center"/>
      <protection locked="0"/>
    </xf>
    <xf numFmtId="1" fontId="17" fillId="5" borderId="10" xfId="4" applyNumberFormat="1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4"/>
    <cellStyle name="Обычный 3" xfId="5"/>
    <cellStyle name="Процентный" xfId="2" builtinId="5"/>
    <cellStyle name="Финансовый" xfId="1" builtinId="3"/>
    <cellStyle name="Финансовый 2" xfId="3"/>
  </cellStyles>
  <dxfs count="5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25852</xdr:colOff>
      <xdr:row>28</xdr:row>
      <xdr:rowOff>28574</xdr:rowOff>
    </xdr:from>
    <xdr:to>
      <xdr:col>1</xdr:col>
      <xdr:colOff>1131793</xdr:colOff>
      <xdr:row>30</xdr:row>
      <xdr:rowOff>365603</xdr:rowOff>
    </xdr:to>
    <xdr:pic>
      <xdr:nvPicPr>
        <xdr:cNvPr id="2" name="Рисунок 1" descr="ITE logo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852" y="4686299"/>
          <a:ext cx="1105941" cy="1099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7"/>
  <sheetViews>
    <sheetView tabSelected="1" view="pageBreakPreview" topLeftCell="B31" zoomScale="70" zoomScaleNormal="85" zoomScaleSheetLayoutView="70" workbookViewId="0">
      <selection activeCell="B44" sqref="B44"/>
    </sheetView>
  </sheetViews>
  <sheetFormatPr defaultRowHeight="12.75" x14ac:dyDescent="0.2"/>
  <cols>
    <col min="1" max="1" width="16.28515625" style="23" hidden="1" customWidth="1"/>
    <col min="2" max="2" width="97.5703125" bestFit="1" customWidth="1"/>
    <col min="3" max="3" width="17.5703125" bestFit="1" customWidth="1"/>
    <col min="4" max="4" width="10.7109375" customWidth="1"/>
    <col min="5" max="5" width="13.42578125" customWidth="1"/>
    <col min="6" max="6" width="21.85546875" bestFit="1" customWidth="1"/>
    <col min="7" max="7" width="23.28515625" bestFit="1" customWidth="1"/>
    <col min="8" max="8" width="37" hidden="1" customWidth="1"/>
  </cols>
  <sheetData>
    <row r="1" spans="1:7" ht="18" x14ac:dyDescent="0.25">
      <c r="A1" s="1"/>
      <c r="B1" s="2" t="s">
        <v>0</v>
      </c>
      <c r="C1" s="3"/>
      <c r="D1" s="4"/>
      <c r="E1" s="5"/>
      <c r="F1" s="6"/>
      <c r="G1" s="7"/>
    </row>
    <row r="2" spans="1:7" x14ac:dyDescent="0.2">
      <c r="A2" s="8"/>
      <c r="B2" s="9" t="s">
        <v>1</v>
      </c>
      <c r="C2" s="10"/>
      <c r="D2" s="11"/>
      <c r="E2" s="11"/>
      <c r="F2" s="12"/>
      <c r="G2" s="13"/>
    </row>
    <row r="3" spans="1:7" x14ac:dyDescent="0.2">
      <c r="A3" s="8"/>
      <c r="B3" s="14" t="s">
        <v>2</v>
      </c>
      <c r="C3" s="10"/>
      <c r="D3" s="11"/>
      <c r="E3" s="11"/>
      <c r="F3" s="12"/>
      <c r="G3" s="13"/>
    </row>
    <row r="4" spans="1:7" x14ac:dyDescent="0.2">
      <c r="A4" s="8"/>
      <c r="B4" s="9" t="s">
        <v>3</v>
      </c>
      <c r="C4" s="10"/>
      <c r="D4" s="11"/>
      <c r="E4" s="11"/>
      <c r="F4" s="12"/>
      <c r="G4" s="13"/>
    </row>
    <row r="5" spans="1:7" x14ac:dyDescent="0.2">
      <c r="A5" s="8"/>
      <c r="B5" s="9" t="s">
        <v>4</v>
      </c>
      <c r="C5" s="10"/>
      <c r="D5" s="11"/>
      <c r="E5" s="11"/>
      <c r="F5" s="12"/>
      <c r="G5" s="13"/>
    </row>
    <row r="6" spans="1:7" x14ac:dyDescent="0.2">
      <c r="A6" s="8"/>
      <c r="B6" s="9" t="s">
        <v>5</v>
      </c>
      <c r="C6" s="10"/>
      <c r="D6" s="11"/>
      <c r="E6" s="11"/>
      <c r="F6" s="12"/>
      <c r="G6" s="13"/>
    </row>
    <row r="7" spans="1:7" x14ac:dyDescent="0.2">
      <c r="A7" s="8"/>
      <c r="B7" s="9" t="s">
        <v>6</v>
      </c>
      <c r="C7" s="10"/>
      <c r="D7" s="11"/>
      <c r="E7" s="11"/>
      <c r="F7" s="12"/>
      <c r="G7" s="13"/>
    </row>
    <row r="8" spans="1:7" x14ac:dyDescent="0.2">
      <c r="A8" s="8"/>
      <c r="B8" s="9" t="s">
        <v>7</v>
      </c>
      <c r="C8" s="10"/>
      <c r="D8" s="11"/>
      <c r="E8" s="11"/>
      <c r="F8" s="12"/>
      <c r="G8" s="13"/>
    </row>
    <row r="9" spans="1:7" x14ac:dyDescent="0.2">
      <c r="A9" s="8"/>
      <c r="B9" s="9" t="s">
        <v>8</v>
      </c>
      <c r="C9" s="10"/>
      <c r="D9" s="11"/>
      <c r="E9" s="11"/>
      <c r="F9" s="12"/>
      <c r="G9" s="13"/>
    </row>
    <row r="10" spans="1:7" x14ac:dyDescent="0.2">
      <c r="A10" s="8"/>
      <c r="B10" s="9" t="s">
        <v>9</v>
      </c>
      <c r="C10" s="10"/>
      <c r="D10" s="11"/>
      <c r="E10" s="11"/>
      <c r="F10" s="12"/>
      <c r="G10" s="13"/>
    </row>
    <row r="11" spans="1:7" x14ac:dyDescent="0.2">
      <c r="A11" s="8"/>
      <c r="B11" s="9" t="s">
        <v>10</v>
      </c>
      <c r="C11" s="10"/>
      <c r="D11" s="11"/>
      <c r="E11" s="11"/>
      <c r="F11" s="12"/>
      <c r="G11" s="13"/>
    </row>
    <row r="12" spans="1:7" x14ac:dyDescent="0.2">
      <c r="A12" s="8"/>
      <c r="B12" s="9" t="s">
        <v>11</v>
      </c>
      <c r="C12" s="10"/>
      <c r="D12" s="11"/>
      <c r="E12" s="11"/>
      <c r="F12" s="12"/>
      <c r="G12" s="13"/>
    </row>
    <row r="13" spans="1:7" x14ac:dyDescent="0.2">
      <c r="A13" s="8"/>
      <c r="B13" s="9" t="s">
        <v>12</v>
      </c>
      <c r="C13" s="10"/>
      <c r="D13" s="11"/>
      <c r="E13" s="11"/>
      <c r="F13" s="12"/>
      <c r="G13" s="13"/>
    </row>
    <row r="14" spans="1:7" x14ac:dyDescent="0.2">
      <c r="A14" s="8"/>
      <c r="B14" s="14" t="s">
        <v>13</v>
      </c>
      <c r="C14" s="10"/>
      <c r="D14" s="11"/>
      <c r="E14" s="11"/>
      <c r="F14" s="12"/>
      <c r="G14" s="13"/>
    </row>
    <row r="15" spans="1:7" x14ac:dyDescent="0.2">
      <c r="A15" s="8"/>
      <c r="B15" s="14" t="s">
        <v>14</v>
      </c>
      <c r="C15" s="10"/>
      <c r="D15" s="11"/>
      <c r="E15" s="11"/>
      <c r="F15" s="12"/>
      <c r="G15" s="13"/>
    </row>
    <row r="16" spans="1:7" x14ac:dyDescent="0.2">
      <c r="A16" s="8"/>
      <c r="B16" s="14" t="s">
        <v>15</v>
      </c>
      <c r="C16" s="10"/>
      <c r="D16" s="11"/>
      <c r="E16" s="11"/>
      <c r="F16" s="12"/>
      <c r="G16" s="13"/>
    </row>
    <row r="17" spans="1:8" x14ac:dyDescent="0.2">
      <c r="A17" s="8"/>
      <c r="B17" s="9" t="s">
        <v>16</v>
      </c>
      <c r="C17" s="10"/>
      <c r="D17" s="11"/>
      <c r="E17" s="11"/>
      <c r="F17" s="12"/>
      <c r="G17" s="13"/>
    </row>
    <row r="18" spans="1:8" x14ac:dyDescent="0.2">
      <c r="A18" s="8"/>
      <c r="B18" s="9" t="s">
        <v>17</v>
      </c>
      <c r="C18" s="10"/>
      <c r="D18" s="11"/>
      <c r="E18" s="11"/>
      <c r="F18" s="12"/>
      <c r="G18" s="13"/>
    </row>
    <row r="19" spans="1:8" x14ac:dyDescent="0.2">
      <c r="A19" s="8"/>
      <c r="B19" s="9" t="s">
        <v>18</v>
      </c>
      <c r="C19" s="10"/>
      <c r="D19" s="11"/>
      <c r="E19" s="11"/>
      <c r="F19" s="12"/>
      <c r="G19" s="13"/>
    </row>
    <row r="20" spans="1:8" x14ac:dyDescent="0.2">
      <c r="A20" s="8"/>
      <c r="B20" s="9" t="s">
        <v>19</v>
      </c>
      <c r="C20" s="10"/>
      <c r="D20" s="11"/>
      <c r="E20" s="11"/>
      <c r="F20" s="12"/>
      <c r="G20" s="13"/>
    </row>
    <row r="21" spans="1:8" x14ac:dyDescent="0.2">
      <c r="A21" s="8"/>
      <c r="B21" s="9" t="s">
        <v>20</v>
      </c>
      <c r="C21" s="10"/>
      <c r="D21" s="11"/>
      <c r="E21" s="11"/>
      <c r="F21" s="12"/>
      <c r="G21" s="13"/>
    </row>
    <row r="22" spans="1:8" x14ac:dyDescent="0.2">
      <c r="A22" s="8"/>
      <c r="B22" s="9" t="s">
        <v>21</v>
      </c>
      <c r="C22" s="10"/>
      <c r="D22" s="11"/>
      <c r="E22" s="11"/>
      <c r="F22" s="12"/>
      <c r="G22" s="13"/>
    </row>
    <row r="23" spans="1:8" x14ac:dyDescent="0.2">
      <c r="A23" s="8"/>
      <c r="B23" s="9" t="s">
        <v>22</v>
      </c>
      <c r="C23" s="10"/>
      <c r="D23" s="11"/>
      <c r="E23" s="11"/>
      <c r="F23" s="12"/>
      <c r="G23" s="13"/>
    </row>
    <row r="24" spans="1:8" x14ac:dyDescent="0.2">
      <c r="A24" s="8"/>
      <c r="B24" s="9" t="s">
        <v>23</v>
      </c>
      <c r="C24" s="10"/>
      <c r="D24" s="11"/>
      <c r="E24" s="11"/>
      <c r="F24" s="12"/>
      <c r="G24" s="13"/>
    </row>
    <row r="25" spans="1:8" x14ac:dyDescent="0.2">
      <c r="A25" s="8"/>
      <c r="B25" s="9" t="s">
        <v>24</v>
      </c>
      <c r="C25" s="10"/>
      <c r="D25" s="11"/>
      <c r="E25" s="11"/>
      <c r="F25" s="12"/>
      <c r="G25" s="13"/>
    </row>
    <row r="26" spans="1:8" x14ac:dyDescent="0.2">
      <c r="A26" s="8"/>
      <c r="B26" s="9" t="s">
        <v>25</v>
      </c>
      <c r="C26" s="10"/>
      <c r="D26" s="11"/>
      <c r="E26" s="11"/>
      <c r="F26" s="12"/>
      <c r="G26" s="13"/>
    </row>
    <row r="27" spans="1:8" ht="13.5" thickBot="1" x14ac:dyDescent="0.25">
      <c r="A27" s="8"/>
      <c r="B27" s="9" t="s">
        <v>26</v>
      </c>
      <c r="C27" s="10"/>
      <c r="D27" s="11"/>
      <c r="E27" s="11"/>
      <c r="F27" s="12"/>
      <c r="G27" s="13"/>
    </row>
    <row r="28" spans="1:8" ht="16.5" thickBot="1" x14ac:dyDescent="0.3">
      <c r="A28" s="15"/>
      <c r="B28" s="16" t="s">
        <v>27</v>
      </c>
      <c r="C28" s="17"/>
      <c r="D28" s="18"/>
      <c r="E28" s="18"/>
      <c r="F28" s="19"/>
      <c r="G28" s="20"/>
    </row>
    <row r="29" spans="1:8" ht="30" x14ac:dyDescent="0.4">
      <c r="A29" s="21"/>
      <c r="B29" s="108" t="s">
        <v>28</v>
      </c>
      <c r="C29" s="108"/>
      <c r="D29" s="108"/>
      <c r="E29" s="108"/>
      <c r="F29" s="108"/>
      <c r="G29" s="22"/>
    </row>
    <row r="30" spans="1:8" ht="30" x14ac:dyDescent="0.4">
      <c r="A30" s="21"/>
      <c r="B30" s="109" t="s">
        <v>29</v>
      </c>
      <c r="C30" s="109"/>
      <c r="D30" s="109"/>
      <c r="E30" s="109"/>
      <c r="F30" s="109"/>
      <c r="G30" s="22"/>
    </row>
    <row r="31" spans="1:8" ht="33" x14ac:dyDescent="0.45">
      <c r="A31" s="21"/>
      <c r="B31" s="110" t="s">
        <v>86</v>
      </c>
      <c r="C31" s="110"/>
      <c r="D31" s="110"/>
      <c r="E31" s="110"/>
      <c r="F31" s="110"/>
      <c r="G31" s="22"/>
    </row>
    <row r="32" spans="1:8" ht="47.25" x14ac:dyDescent="0.2">
      <c r="B32" s="24" t="s">
        <v>30</v>
      </c>
      <c r="C32" s="24" t="s">
        <v>31</v>
      </c>
      <c r="D32" s="25" t="s">
        <v>32</v>
      </c>
      <c r="E32" s="26" t="s">
        <v>33</v>
      </c>
      <c r="F32" s="25" t="s">
        <v>34</v>
      </c>
      <c r="G32" s="26" t="s">
        <v>35</v>
      </c>
      <c r="H32" s="27" t="s">
        <v>36</v>
      </c>
    </row>
    <row r="33" spans="1:8" s="23" customFormat="1" ht="15.75" x14ac:dyDescent="0.25">
      <c r="A33" s="28" t="str">
        <f>IF(F33&lt;&gt;0,MAX($A$32:A32)+1,"")</f>
        <v/>
      </c>
      <c r="B33" s="29" t="s">
        <v>37</v>
      </c>
      <c r="C33" s="30" t="s">
        <v>38</v>
      </c>
      <c r="D33" s="31">
        <v>11000</v>
      </c>
      <c r="E33" s="32"/>
      <c r="F33" s="33">
        <f>D33*E33</f>
        <v>0</v>
      </c>
      <c r="G33" s="34"/>
      <c r="H33" s="35" t="s">
        <v>39</v>
      </c>
    </row>
    <row r="34" spans="1:8" s="23" customFormat="1" ht="15.75" x14ac:dyDescent="0.25">
      <c r="A34" s="28" t="str">
        <f>IF(F34&lt;&gt;0,MAX($A$32:A33)+1,"")</f>
        <v/>
      </c>
      <c r="B34" s="36" t="s">
        <v>40</v>
      </c>
      <c r="C34" s="30" t="s">
        <v>41</v>
      </c>
      <c r="D34" s="31">
        <v>9500</v>
      </c>
      <c r="E34" s="32"/>
      <c r="F34" s="33">
        <f>D34*E34</f>
        <v>0</v>
      </c>
      <c r="G34" s="34"/>
      <c r="H34" s="35" t="s">
        <v>39</v>
      </c>
    </row>
    <row r="35" spans="1:8" s="23" customFormat="1" ht="15.75" x14ac:dyDescent="0.25">
      <c r="A35" s="28" t="str">
        <f>IF(F35&lt;&gt;0,MAX($A$32:A34)+1,"")</f>
        <v/>
      </c>
      <c r="B35" s="37" t="s">
        <v>42</v>
      </c>
      <c r="C35" s="30"/>
      <c r="D35" s="31"/>
      <c r="E35" s="32"/>
      <c r="F35" s="33"/>
      <c r="G35" s="34"/>
      <c r="H35" s="38"/>
    </row>
    <row r="36" spans="1:8" s="23" customFormat="1" ht="15.75" x14ac:dyDescent="0.25">
      <c r="A36" s="28" t="str">
        <f>IF(F36&lt;&gt;0,MAX($A$32:A35)+1,"")</f>
        <v/>
      </c>
      <c r="B36" s="39" t="s">
        <v>43</v>
      </c>
      <c r="C36" s="40"/>
      <c r="D36" s="41">
        <v>0</v>
      </c>
      <c r="E36" s="32"/>
      <c r="F36" s="33">
        <f>IF(AND(SUM($E$36:$E$40)&gt;1),"Ошибка! В одной калькуляции может быть выбран только ОДИН тип стенда!",$F$34*E36*D36)</f>
        <v>0</v>
      </c>
      <c r="G36" s="34"/>
      <c r="H36" s="42"/>
    </row>
    <row r="37" spans="1:8" s="23" customFormat="1" ht="15.75" x14ac:dyDescent="0.25">
      <c r="A37" s="28" t="str">
        <f>IF(F37&lt;&gt;0,MAX($A$32:A36)+1,"")</f>
        <v/>
      </c>
      <c r="B37" s="39" t="s">
        <v>44</v>
      </c>
      <c r="C37" s="30"/>
      <c r="D37" s="41">
        <v>0.1</v>
      </c>
      <c r="E37" s="32"/>
      <c r="F37" s="33">
        <f>IF(AND(SUM($E$36:$E$40)&gt;1),"Ошибка! В одной калькуляции может быть выбран только ОДИН тип стенда!",$F$34*E37*D37)</f>
        <v>0</v>
      </c>
      <c r="G37" s="34"/>
      <c r="H37" s="42"/>
    </row>
    <row r="38" spans="1:8" s="23" customFormat="1" ht="15.75" x14ac:dyDescent="0.25">
      <c r="A38" s="28" t="str">
        <f>IF(F38&lt;&gt;0,MAX($A$32:A37)+1,"")</f>
        <v/>
      </c>
      <c r="B38" s="39" t="s">
        <v>45</v>
      </c>
      <c r="C38" s="30"/>
      <c r="D38" s="41">
        <v>0.15</v>
      </c>
      <c r="E38" s="32"/>
      <c r="F38" s="33">
        <f>IF(AND(SUM($E$36:$E$40)&gt;1),"Ошибка! В одной калькуляции может быть выбран только ОДИН тип стенда!",$F$34*E38*D38)</f>
        <v>0</v>
      </c>
      <c r="G38" s="34"/>
      <c r="H38" s="42"/>
    </row>
    <row r="39" spans="1:8" s="23" customFormat="1" ht="15.75" x14ac:dyDescent="0.25">
      <c r="A39" s="28" t="str">
        <f>IF(F39&lt;&gt;0,MAX($A$32:A38)+1,"")</f>
        <v/>
      </c>
      <c r="B39" s="39" t="s">
        <v>46</v>
      </c>
      <c r="C39" s="30"/>
      <c r="D39" s="41">
        <v>0.2</v>
      </c>
      <c r="E39" s="32"/>
      <c r="F39" s="33">
        <f>IF(AND(SUM($E$36:$E$40)&gt;1),"Ошибка! В одной калькуляции может быть выбран только ОДИН тип стенда!",$F$34*E39*D39)</f>
        <v>0</v>
      </c>
      <c r="G39" s="34"/>
      <c r="H39" s="42"/>
    </row>
    <row r="40" spans="1:8" s="23" customFormat="1" ht="15.75" x14ac:dyDescent="0.25">
      <c r="A40" s="28" t="str">
        <f>IF(F40&lt;&gt;0,MAX($A$32:A39)+1,"")</f>
        <v/>
      </c>
      <c r="B40" s="39" t="s">
        <v>47</v>
      </c>
      <c r="C40" s="30"/>
      <c r="D40" s="41">
        <v>0.4</v>
      </c>
      <c r="E40" s="32"/>
      <c r="F40" s="33">
        <f>IF(AND(SUM($E$36:$E$40)&gt;1),"Ошибка! В одной калькуляции может быть выбран только ОДИН тип стенда!",$F$34*E40*D40)</f>
        <v>0</v>
      </c>
      <c r="G40" s="34"/>
      <c r="H40" s="42"/>
    </row>
    <row r="41" spans="1:8" s="23" customFormat="1" ht="15.75" x14ac:dyDescent="0.25">
      <c r="A41" s="28" t="str">
        <f>IF(F41&lt;&gt;0,MAX($A$32:A40)+1,"")</f>
        <v/>
      </c>
      <c r="B41" s="43" t="s">
        <v>48</v>
      </c>
      <c r="C41" s="30" t="s">
        <v>41</v>
      </c>
      <c r="D41" s="31">
        <v>2100</v>
      </c>
      <c r="E41" s="32"/>
      <c r="F41" s="33">
        <f>D41*E41</f>
        <v>0</v>
      </c>
      <c r="G41" s="34"/>
      <c r="H41" s="42" t="s">
        <v>49</v>
      </c>
    </row>
    <row r="42" spans="1:8" s="23" customFormat="1" ht="15.75" x14ac:dyDescent="0.25">
      <c r="A42" s="28" t="str">
        <f>IF(F42&lt;&gt;0,MAX($A$32:A41)+1,"")</f>
        <v/>
      </c>
      <c r="B42" s="36" t="s">
        <v>50</v>
      </c>
      <c r="C42" s="30" t="s">
        <v>38</v>
      </c>
      <c r="D42" s="31">
        <v>16000</v>
      </c>
      <c r="E42" s="32"/>
      <c r="F42" s="33">
        <f>D42*E42</f>
        <v>0</v>
      </c>
      <c r="G42" s="34"/>
      <c r="H42" s="35" t="s">
        <v>39</v>
      </c>
    </row>
    <row r="43" spans="1:8" s="23" customFormat="1" ht="15.75" x14ac:dyDescent="0.25">
      <c r="A43" s="28" t="str">
        <f>IF(F43&lt;&gt;0,MAX($A$32:A42)+1,"")</f>
        <v/>
      </c>
      <c r="B43" s="36" t="s">
        <v>51</v>
      </c>
      <c r="C43" s="30" t="s">
        <v>41</v>
      </c>
      <c r="D43" s="31">
        <v>2000</v>
      </c>
      <c r="E43" s="32"/>
      <c r="F43" s="33">
        <f>D43*E43</f>
        <v>0</v>
      </c>
      <c r="G43" s="34"/>
      <c r="H43" s="35" t="s">
        <v>39</v>
      </c>
    </row>
    <row r="44" spans="1:8" ht="21" x14ac:dyDescent="0.25">
      <c r="A44" s="28" t="str">
        <f>IF(F44&lt;&gt;0,MAX($A$32:A43)+1,"")</f>
        <v/>
      </c>
      <c r="B44" s="100" t="s">
        <v>52</v>
      </c>
      <c r="C44" s="46"/>
      <c r="D44" s="46"/>
      <c r="E44" s="46"/>
      <c r="F44" s="44">
        <f>SUM(F33:F43)</f>
        <v>0</v>
      </c>
      <c r="G44" s="46"/>
      <c r="H44" s="90"/>
    </row>
    <row r="45" spans="1:8" ht="21" x14ac:dyDescent="0.25">
      <c r="A45" s="28" t="str">
        <f>IF(F45&lt;&gt;0,MAX($A$32:A44)+1,"")</f>
        <v/>
      </c>
      <c r="B45" s="101" t="s">
        <v>53</v>
      </c>
      <c r="C45" s="102"/>
      <c r="D45" s="103"/>
      <c r="E45" s="104"/>
      <c r="F45" s="45">
        <f>F44*0.18</f>
        <v>0</v>
      </c>
      <c r="G45" s="46"/>
      <c r="H45" s="47"/>
    </row>
    <row r="46" spans="1:8" ht="21" x14ac:dyDescent="0.25">
      <c r="A46" s="28" t="str">
        <f>IF(F46&lt;&gt;0,MAX($A$32:A45)+1,"")</f>
        <v/>
      </c>
      <c r="B46" s="100" t="s">
        <v>54</v>
      </c>
      <c r="C46" s="102"/>
      <c r="D46" s="103"/>
      <c r="E46" s="104"/>
      <c r="F46" s="48">
        <f>F44+F45</f>
        <v>0</v>
      </c>
      <c r="G46" s="49"/>
      <c r="H46" s="47"/>
    </row>
    <row r="47" spans="1:8" ht="21" x14ac:dyDescent="0.25">
      <c r="A47" s="28" t="str">
        <f>IF(F47&lt;&gt;0,MAX($A$32:A46)+1,"")</f>
        <v/>
      </c>
      <c r="B47" s="100" t="s">
        <v>55</v>
      </c>
      <c r="C47" s="105"/>
      <c r="D47" s="106"/>
      <c r="E47" s="107"/>
      <c r="F47" s="50"/>
      <c r="G47" s="51"/>
      <c r="H47" s="47"/>
    </row>
  </sheetData>
  <sheetProtection password="C727" sheet="1" objects="1" scenarios="1"/>
  <autoFilter ref="A32:H32"/>
  <mergeCells count="3">
    <mergeCell ref="B29:F29"/>
    <mergeCell ref="B30:F30"/>
    <mergeCell ref="B31:F31"/>
  </mergeCells>
  <dataValidations count="4">
    <dataValidation type="decimal" showInputMessage="1" showErrorMessage="1" errorTitle="Ошибка!" error="Отрицательные значения недопустимы!" promptTitle="Внимание!" prompt="Пожалуйста, вводите только положительные значения" sqref="H44 E41:E43 E33:E35">
      <formula1>0</formula1>
      <formula2>1000000</formula2>
    </dataValidation>
    <dataValidation type="whole" showInputMessage="1" showErrorMessage="1" errorTitle="Ошибка!" error="Должно быть либо 1, либо 0" promptTitle="Внимание!" prompt="Пожалуйста, введите &quot;1&quot; в нужную ячейку" sqref="E36:E40">
      <formula1>0</formula1>
      <formula2>1</formula2>
    </dataValidation>
    <dataValidation type="textLength" operator="equal" allowBlank="1" showInputMessage="1" showErrorMessage="1" errorTitle="Внимание!" error="Р/С содержит 20 знаков, без пробелов!" promptTitle="Внимание!" prompt="Р/С содержит 20 знаков, без пробелов!" sqref="C19:D19 F19:G19">
      <formula1>20</formula1>
    </dataValidation>
    <dataValidation type="textLength" operator="equal" allowBlank="1" showInputMessage="1" showErrorMessage="1" errorTitle="Внимание!" error="9 знаков, без пробелов!" promptTitle="Внимание!" prompt="9 знаков, без пробелов!" sqref="C20:D20 F20:G20">
      <formula1>9</formula1>
    </dataValidation>
  </dataValidations>
  <pageMargins left="0.39370078740157483" right="0.39370078740157483" top="0.39370078740157483" bottom="0.39370078740157483" header="0.31496062992125984" footer="0.31496062992125984"/>
  <pageSetup paperSize="9" scale="5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90"/>
  <sheetViews>
    <sheetView view="pageBreakPreview" topLeftCell="B49" zoomScaleSheetLayoutView="100" workbookViewId="0">
      <selection activeCell="H35" sqref="H35"/>
    </sheetView>
  </sheetViews>
  <sheetFormatPr defaultRowHeight="12.75" x14ac:dyDescent="0.2"/>
  <cols>
    <col min="1" max="1" width="4.5703125" style="62" hidden="1" customWidth="1"/>
    <col min="2" max="2" width="4.28515625" style="62" customWidth="1"/>
    <col min="3" max="3" width="78.5703125" style="59" customWidth="1"/>
    <col min="4" max="4" width="7.42578125" style="60" bestFit="1" customWidth="1"/>
    <col min="5" max="5" width="12.140625" style="60" customWidth="1"/>
    <col min="6" max="6" width="10" style="60" customWidth="1"/>
    <col min="7" max="7" width="14.28515625" style="60" customWidth="1"/>
    <col min="8" max="8" width="21.42578125" style="61" customWidth="1"/>
    <col min="9" max="16384" width="9.140625" style="62"/>
  </cols>
  <sheetData>
    <row r="1" spans="3:8" s="53" customFormat="1" ht="14.25" customHeight="1" x14ac:dyDescent="0.2">
      <c r="C1" s="52" t="s">
        <v>1</v>
      </c>
      <c r="D1" s="111">
        <f>'Сформировать заказ'!C2</f>
        <v>0</v>
      </c>
      <c r="E1" s="111"/>
      <c r="F1" s="111"/>
      <c r="G1" s="111"/>
      <c r="H1" s="111"/>
    </row>
    <row r="2" spans="3:8" s="53" customFormat="1" ht="15" customHeight="1" x14ac:dyDescent="0.25">
      <c r="C2" s="54" t="s">
        <v>56</v>
      </c>
      <c r="D2" s="111">
        <f>'Сформировать заказ'!C3</f>
        <v>0</v>
      </c>
      <c r="E2" s="111"/>
      <c r="F2" s="111"/>
      <c r="G2" s="111"/>
      <c r="H2" s="111"/>
    </row>
    <row r="3" spans="3:8" s="53" customFormat="1" ht="15" customHeight="1" x14ac:dyDescent="0.25">
      <c r="C3" s="52" t="s">
        <v>57</v>
      </c>
      <c r="D3" s="111">
        <f>'Сформировать заказ'!C4</f>
        <v>0</v>
      </c>
      <c r="E3" s="111"/>
      <c r="F3" s="111"/>
      <c r="G3" s="111"/>
      <c r="H3" s="111"/>
    </row>
    <row r="4" spans="3:8" s="53" customFormat="1" ht="15" customHeight="1" x14ac:dyDescent="0.25">
      <c r="C4" s="52" t="s">
        <v>58</v>
      </c>
      <c r="D4" s="111">
        <f>'Сформировать заказ'!C5</f>
        <v>0</v>
      </c>
      <c r="E4" s="111"/>
      <c r="F4" s="111"/>
      <c r="G4" s="111"/>
      <c r="H4" s="111"/>
    </row>
    <row r="5" spans="3:8" s="53" customFormat="1" ht="15" customHeight="1" x14ac:dyDescent="0.25">
      <c r="C5" s="52" t="s">
        <v>59</v>
      </c>
      <c r="D5" s="111">
        <f>'Сформировать заказ'!C6</f>
        <v>0</v>
      </c>
      <c r="E5" s="111"/>
      <c r="F5" s="111"/>
      <c r="G5" s="111"/>
      <c r="H5" s="111"/>
    </row>
    <row r="6" spans="3:8" s="53" customFormat="1" ht="15" customHeight="1" x14ac:dyDescent="0.25">
      <c r="C6" s="52" t="s">
        <v>60</v>
      </c>
      <c r="D6" s="111">
        <f>'Сформировать заказ'!C7</f>
        <v>0</v>
      </c>
      <c r="E6" s="111"/>
      <c r="F6" s="111"/>
      <c r="G6" s="111"/>
      <c r="H6" s="111"/>
    </row>
    <row r="7" spans="3:8" s="53" customFormat="1" ht="15" customHeight="1" x14ac:dyDescent="0.25">
      <c r="C7" s="52" t="s">
        <v>61</v>
      </c>
      <c r="D7" s="111">
        <f>'Сформировать заказ'!C8</f>
        <v>0</v>
      </c>
      <c r="E7" s="111"/>
      <c r="F7" s="111"/>
      <c r="G7" s="111"/>
      <c r="H7" s="111"/>
    </row>
    <row r="8" spans="3:8" s="53" customFormat="1" ht="14.25" customHeight="1" x14ac:dyDescent="0.2">
      <c r="C8" s="55" t="s">
        <v>62</v>
      </c>
      <c r="D8" s="111">
        <f>'Сформировать заказ'!C9</f>
        <v>0</v>
      </c>
      <c r="E8" s="111"/>
      <c r="F8" s="111"/>
      <c r="G8" s="111"/>
      <c r="H8" s="111"/>
    </row>
    <row r="9" spans="3:8" s="53" customFormat="1" ht="14.25" customHeight="1" x14ac:dyDescent="0.2">
      <c r="C9" s="55" t="s">
        <v>63</v>
      </c>
      <c r="D9" s="111">
        <f>'Сформировать заказ'!C10</f>
        <v>0</v>
      </c>
      <c r="E9" s="111"/>
      <c r="F9" s="111"/>
      <c r="G9" s="111"/>
      <c r="H9" s="111"/>
    </row>
    <row r="10" spans="3:8" s="53" customFormat="1" ht="14.25" customHeight="1" x14ac:dyDescent="0.2">
      <c r="C10" s="55" t="s">
        <v>64</v>
      </c>
      <c r="D10" s="111">
        <f>'Сформировать заказ'!C11</f>
        <v>0</v>
      </c>
      <c r="E10" s="111"/>
      <c r="F10" s="111"/>
      <c r="G10" s="111"/>
      <c r="H10" s="111"/>
    </row>
    <row r="11" spans="3:8" s="53" customFormat="1" ht="14.25" customHeight="1" x14ac:dyDescent="0.2">
      <c r="C11" s="55" t="s">
        <v>65</v>
      </c>
      <c r="D11" s="111">
        <f>'Сформировать заказ'!C12</f>
        <v>0</v>
      </c>
      <c r="E11" s="111"/>
      <c r="F11" s="111"/>
      <c r="G11" s="111"/>
      <c r="H11" s="111"/>
    </row>
    <row r="12" spans="3:8" s="53" customFormat="1" ht="14.25" customHeight="1" x14ac:dyDescent="0.2">
      <c r="C12" s="55" t="s">
        <v>66</v>
      </c>
      <c r="D12" s="111">
        <f>'Сформировать заказ'!C13</f>
        <v>0</v>
      </c>
      <c r="E12" s="111"/>
      <c r="F12" s="111"/>
      <c r="G12" s="111"/>
      <c r="H12" s="111"/>
    </row>
    <row r="13" spans="3:8" s="53" customFormat="1" ht="15" customHeight="1" x14ac:dyDescent="0.25">
      <c r="C13" s="54" t="s">
        <v>67</v>
      </c>
      <c r="D13" s="111">
        <f>'Сформировать заказ'!C14</f>
        <v>0</v>
      </c>
      <c r="E13" s="111"/>
      <c r="F13" s="111"/>
      <c r="G13" s="111"/>
      <c r="H13" s="111"/>
    </row>
    <row r="14" spans="3:8" s="53" customFormat="1" ht="15" customHeight="1" x14ac:dyDescent="0.25">
      <c r="C14" s="54" t="s">
        <v>14</v>
      </c>
      <c r="D14" s="111">
        <f>'Сформировать заказ'!C15</f>
        <v>0</v>
      </c>
      <c r="E14" s="111"/>
      <c r="F14" s="111"/>
      <c r="G14" s="111"/>
      <c r="H14" s="111"/>
    </row>
    <row r="15" spans="3:8" s="53" customFormat="1" ht="15" customHeight="1" x14ac:dyDescent="0.25">
      <c r="C15" s="54" t="s">
        <v>15</v>
      </c>
      <c r="D15" s="111">
        <f>'Сформировать заказ'!C16</f>
        <v>0</v>
      </c>
      <c r="E15" s="111"/>
      <c r="F15" s="111"/>
      <c r="G15" s="111"/>
      <c r="H15" s="111"/>
    </row>
    <row r="16" spans="3:8" s="53" customFormat="1" ht="15" customHeight="1" x14ac:dyDescent="0.25">
      <c r="C16" s="52" t="s">
        <v>68</v>
      </c>
      <c r="D16" s="111">
        <f>'Сформировать заказ'!C17</f>
        <v>0</v>
      </c>
      <c r="E16" s="111"/>
      <c r="F16" s="111"/>
      <c r="G16" s="111"/>
      <c r="H16" s="111"/>
    </row>
    <row r="17" spans="1:8" s="53" customFormat="1" ht="15" customHeight="1" x14ac:dyDescent="0.25">
      <c r="C17" s="52" t="s">
        <v>69</v>
      </c>
      <c r="D17" s="111">
        <f>'Сформировать заказ'!C18</f>
        <v>0</v>
      </c>
      <c r="E17" s="111"/>
      <c r="F17" s="111"/>
      <c r="G17" s="111"/>
      <c r="H17" s="111"/>
    </row>
    <row r="18" spans="1:8" s="53" customFormat="1" ht="15" customHeight="1" x14ac:dyDescent="0.25">
      <c r="C18" s="52" t="s">
        <v>70</v>
      </c>
      <c r="D18" s="111">
        <f>'Сформировать заказ'!C19</f>
        <v>0</v>
      </c>
      <c r="E18" s="111"/>
      <c r="F18" s="111"/>
      <c r="G18" s="111"/>
      <c r="H18" s="111"/>
    </row>
    <row r="19" spans="1:8" s="53" customFormat="1" ht="15" customHeight="1" x14ac:dyDescent="0.25">
      <c r="C19" s="52" t="s">
        <v>71</v>
      </c>
      <c r="D19" s="111">
        <f>'Сформировать заказ'!C20</f>
        <v>0</v>
      </c>
      <c r="E19" s="111"/>
      <c r="F19" s="111"/>
      <c r="G19" s="111"/>
      <c r="H19" s="111"/>
    </row>
    <row r="20" spans="1:8" s="53" customFormat="1" ht="14.25" customHeight="1" x14ac:dyDescent="0.2">
      <c r="C20" s="52" t="s">
        <v>20</v>
      </c>
      <c r="D20" s="111">
        <f>'Сформировать заказ'!C21</f>
        <v>0</v>
      </c>
      <c r="E20" s="111"/>
      <c r="F20" s="111"/>
      <c r="G20" s="111"/>
      <c r="H20" s="111"/>
    </row>
    <row r="21" spans="1:8" s="53" customFormat="1" ht="15" customHeight="1" x14ac:dyDescent="0.25">
      <c r="C21" s="52" t="s">
        <v>72</v>
      </c>
      <c r="D21" s="111">
        <f>'Сформировать заказ'!C22</f>
        <v>0</v>
      </c>
      <c r="E21" s="111"/>
      <c r="F21" s="111"/>
      <c r="G21" s="111"/>
      <c r="H21" s="111"/>
    </row>
    <row r="22" spans="1:8" s="53" customFormat="1" ht="15" customHeight="1" x14ac:dyDescent="0.25">
      <c r="C22" s="52" t="s">
        <v>73</v>
      </c>
      <c r="D22" s="111">
        <f>'Сформировать заказ'!C23</f>
        <v>0</v>
      </c>
      <c r="E22" s="111"/>
      <c r="F22" s="111"/>
      <c r="G22" s="111"/>
      <c r="H22" s="111"/>
    </row>
    <row r="23" spans="1:8" s="56" customFormat="1" ht="15" customHeight="1" x14ac:dyDescent="0.25">
      <c r="C23" s="52" t="s">
        <v>74</v>
      </c>
      <c r="D23" s="111">
        <f>'Сформировать заказ'!C24</f>
        <v>0</v>
      </c>
      <c r="E23" s="111"/>
      <c r="F23" s="111"/>
      <c r="G23" s="111"/>
      <c r="H23" s="111"/>
    </row>
    <row r="24" spans="1:8" s="53" customFormat="1" ht="14.25" customHeight="1" x14ac:dyDescent="0.2">
      <c r="C24" s="52" t="s">
        <v>24</v>
      </c>
      <c r="D24" s="111">
        <f>'Сформировать заказ'!C25</f>
        <v>0</v>
      </c>
      <c r="E24" s="111"/>
      <c r="F24" s="111"/>
      <c r="G24" s="111"/>
      <c r="H24" s="111"/>
    </row>
    <row r="25" spans="1:8" s="53" customFormat="1" ht="14.25" customHeight="1" x14ac:dyDescent="0.2">
      <c r="C25" s="52" t="s">
        <v>25</v>
      </c>
      <c r="D25" s="111">
        <f>'Сформировать заказ'!C26</f>
        <v>0</v>
      </c>
      <c r="E25" s="111"/>
      <c r="F25" s="111"/>
      <c r="G25" s="111"/>
      <c r="H25" s="111"/>
    </row>
    <row r="26" spans="1:8" s="53" customFormat="1" ht="14.25" customHeight="1" x14ac:dyDescent="0.2">
      <c r="C26" s="52" t="s">
        <v>26</v>
      </c>
      <c r="D26" s="111">
        <f>'Сформировать заказ'!C27</f>
        <v>0</v>
      </c>
      <c r="E26" s="111"/>
      <c r="F26" s="111"/>
      <c r="G26" s="111"/>
      <c r="H26" s="111"/>
    </row>
    <row r="27" spans="1:8" s="53" customFormat="1" ht="15" customHeight="1" thickBot="1" x14ac:dyDescent="0.25">
      <c r="C27" s="57" t="s">
        <v>75</v>
      </c>
      <c r="D27" s="113">
        <f>'Сформировать заказ'!C28</f>
        <v>0</v>
      </c>
      <c r="E27" s="113"/>
      <c r="F27" s="113"/>
      <c r="G27" s="113"/>
      <c r="H27" s="113"/>
    </row>
    <row r="28" spans="1:8" x14ac:dyDescent="0.2">
      <c r="A28" s="58"/>
      <c r="B28" s="58"/>
    </row>
    <row r="29" spans="1:8" ht="14.25" x14ac:dyDescent="0.2">
      <c r="A29" s="58"/>
      <c r="B29" s="58"/>
      <c r="C29" s="63" t="s">
        <v>76</v>
      </c>
      <c r="D29" s="114" t="s">
        <v>88</v>
      </c>
      <c r="E29" s="114"/>
      <c r="F29" s="114"/>
      <c r="G29" s="64" t="s">
        <v>87</v>
      </c>
    </row>
    <row r="30" spans="1:8" ht="14.25" x14ac:dyDescent="0.2">
      <c r="A30" s="58"/>
      <c r="B30" s="58"/>
      <c r="C30" s="63" t="s">
        <v>77</v>
      </c>
      <c r="D30" s="115">
        <f ca="1">TODAY()</f>
        <v>41455</v>
      </c>
      <c r="E30" s="115"/>
      <c r="F30" s="115"/>
      <c r="G30" s="65"/>
    </row>
    <row r="31" spans="1:8" ht="14.25" x14ac:dyDescent="0.2">
      <c r="A31" s="58"/>
      <c r="B31" s="58"/>
      <c r="C31" s="63" t="s">
        <v>78</v>
      </c>
      <c r="D31" s="116"/>
      <c r="E31" s="116"/>
      <c r="F31" s="116"/>
      <c r="G31" s="65"/>
    </row>
    <row r="32" spans="1:8" ht="14.25" x14ac:dyDescent="0.2">
      <c r="A32" s="58"/>
      <c r="B32" s="58"/>
      <c r="C32" s="63" t="s">
        <v>79</v>
      </c>
      <c r="D32" s="112">
        <f>D2</f>
        <v>0</v>
      </c>
      <c r="E32" s="112"/>
      <c r="F32" s="112"/>
      <c r="G32" s="65"/>
    </row>
    <row r="33" spans="1:8" ht="13.5" thickBot="1" x14ac:dyDescent="0.25">
      <c r="A33" s="66" t="s">
        <v>80</v>
      </c>
      <c r="B33" s="67"/>
    </row>
    <row r="34" spans="1:8" s="74" customFormat="1" ht="15.75" thickBot="1" x14ac:dyDescent="0.3">
      <c r="A34" s="68"/>
      <c r="B34" s="69" t="s">
        <v>81</v>
      </c>
      <c r="C34" s="70" t="s">
        <v>82</v>
      </c>
      <c r="D34" s="71" t="s">
        <v>83</v>
      </c>
      <c r="E34" s="71" t="s">
        <v>84</v>
      </c>
      <c r="F34" s="71" t="s">
        <v>33</v>
      </c>
      <c r="G34" s="72" t="s">
        <v>34</v>
      </c>
      <c r="H34" s="73" t="s">
        <v>35</v>
      </c>
    </row>
    <row r="35" spans="1:8" s="74" customFormat="1" ht="14.25" x14ac:dyDescent="0.2">
      <c r="A35" s="68">
        <v>1</v>
      </c>
      <c r="B35" s="75">
        <f>IF(F35&lt;&gt;0,1,"")</f>
        <v>1</v>
      </c>
      <c r="C35" s="76" t="str">
        <f>IF(ISNA(VLOOKUP($A35,'Сформировать заказ'!$A$33:$F$47,2,FALSE))=TRUE,"",VLOOKUP($A35,'Сформировать заказ'!$A$33:$F$47,2,FALSE))</f>
        <v/>
      </c>
      <c r="D35" s="77" t="str">
        <f>IF(ISNA(VLOOKUP($A35,'Сформировать заказ'!$A$33:$F$47,3,FALSE))=TRUE,"",VLOOKUP($A35,'Сформировать заказ'!$A$33:$F$47,3,FALSE))</f>
        <v/>
      </c>
      <c r="E35" s="78" t="str">
        <f>IF(ISNA(VLOOKUP($A35,'Сформировать заказ'!$A$33:$F$47,4,FALSE))=TRUE,"",VLOOKUP($A35,'Сформировать заказ'!$A$33:$F$47,4,FALSE))</f>
        <v/>
      </c>
      <c r="F35" s="78" t="str">
        <f>IF(ISNA(VLOOKUP($A35,'Сформировать заказ'!$A$33:$F$47,5,FALSE))=TRUE,"",VLOOKUP($A35,'Сформировать заказ'!$A$33:$F$47,5,FALSE))</f>
        <v/>
      </c>
      <c r="G35" s="78" t="str">
        <f>IF(ISNA(VLOOKUP($A35,'Сформировать заказ'!$A$33:$F$47,6,FALSE))=TRUE,"",VLOOKUP($A35,'Сформировать заказ'!$A$33:$F$47,6,FALSE))</f>
        <v/>
      </c>
      <c r="H35" s="79" t="str">
        <f>IF(ISNA(VLOOKUP($A35,'Сформировать заказ'!$A$33:$H$47,7,FALSE))=TRUE,"",VLOOKUP($A35,'Сформировать заказ'!$A$33:$H$47,7,FALSE))</f>
        <v/>
      </c>
    </row>
    <row r="36" spans="1:8" s="74" customFormat="1" ht="14.25" x14ac:dyDescent="0.2">
      <c r="A36" s="68">
        <v>2</v>
      </c>
      <c r="B36" s="75">
        <f>IFERROR(IF(F36&lt;&gt;0,B35+1,""),"")</f>
        <v>2</v>
      </c>
      <c r="C36" s="76" t="str">
        <f>IF(ISNA(VLOOKUP($A36,'Сформировать заказ'!$A$33:$F$47,2,FALSE))=TRUE,"",VLOOKUP($A36,'Сформировать заказ'!$A$33:$F$47,2,FALSE))</f>
        <v/>
      </c>
      <c r="D36" s="77" t="str">
        <f>IF(ISNA(VLOOKUP($A36,'Сформировать заказ'!$A$33:$F$47,3,FALSE))=TRUE,"",VLOOKUP($A36,'Сформировать заказ'!$A$33:$F$47,3,FALSE))</f>
        <v/>
      </c>
      <c r="E36" s="78" t="str">
        <f>IF(ISNA(VLOOKUP($A36,'Сформировать заказ'!$A$33:$F$47,4,FALSE))=TRUE,"",VLOOKUP($A36,'Сформировать заказ'!$A$33:$F$47,4,FALSE))</f>
        <v/>
      </c>
      <c r="F36" s="78" t="str">
        <f>IF(ISNA(VLOOKUP($A36,'Сформировать заказ'!$A$33:$F$47,5,FALSE))=TRUE,"",VLOOKUP($A36,'Сформировать заказ'!$A$33:$F$47,5,FALSE))</f>
        <v/>
      </c>
      <c r="G36" s="78" t="str">
        <f>IF(ISNA(VLOOKUP($A36,'Сформировать заказ'!$A$33:$F$47,6,FALSE))=TRUE,"",VLOOKUP($A36,'Сформировать заказ'!$A$33:$F$47,6,FALSE))</f>
        <v/>
      </c>
      <c r="H36" s="79" t="str">
        <f>IF(ISNA(VLOOKUP($A36,'Сформировать заказ'!$A$33:$H$47,7,FALSE))=TRUE,"",VLOOKUP($A36,'Сформировать заказ'!$A$33:$H$47,7,FALSE))</f>
        <v/>
      </c>
    </row>
    <row r="37" spans="1:8" s="74" customFormat="1" ht="14.25" x14ac:dyDescent="0.2">
      <c r="A37" s="68">
        <v>3</v>
      </c>
      <c r="B37" s="75">
        <f t="shared" ref="B37:B63" si="0">IFERROR(IF(F37&lt;&gt;0,B36+1,""),"")</f>
        <v>3</v>
      </c>
      <c r="C37" s="76" t="str">
        <f>IF(ISNA(VLOOKUP($A37,'Сформировать заказ'!$A$33:$F$47,2,FALSE))=TRUE,"",VLOOKUP($A37,'Сформировать заказ'!$A$33:$F$47,2,FALSE))</f>
        <v/>
      </c>
      <c r="D37" s="77" t="str">
        <f>IF(ISNA(VLOOKUP($A37,'Сформировать заказ'!$A$33:$F$47,3,FALSE))=TRUE,"",VLOOKUP($A37,'Сформировать заказ'!$A$33:$F$47,3,FALSE))</f>
        <v/>
      </c>
      <c r="E37" s="78" t="str">
        <f>IF(ISNA(VLOOKUP($A37,'Сформировать заказ'!$A$33:$F$47,4,FALSE))=TRUE,"",VLOOKUP($A37,'Сформировать заказ'!$A$33:$F$47,4,FALSE))</f>
        <v/>
      </c>
      <c r="F37" s="78" t="str">
        <f>IF(ISNA(VLOOKUP($A37,'Сформировать заказ'!$A$33:$F$47,5,FALSE))=TRUE,"",VLOOKUP($A37,'Сформировать заказ'!$A$33:$F$47,5,FALSE))</f>
        <v/>
      </c>
      <c r="G37" s="78" t="str">
        <f>IF(ISNA(VLOOKUP($A37,'Сформировать заказ'!$A$33:$F$47,6,FALSE))=TRUE,"",VLOOKUP($A37,'Сформировать заказ'!$A$33:$F$47,6,FALSE))</f>
        <v/>
      </c>
      <c r="H37" s="79" t="str">
        <f>IF(ISNA(VLOOKUP($A37,'Сформировать заказ'!$A$33:$H$47,7,FALSE))=TRUE,"",VLOOKUP($A37,'Сформировать заказ'!$A$33:$H$47,7,FALSE))</f>
        <v/>
      </c>
    </row>
    <row r="38" spans="1:8" s="74" customFormat="1" ht="14.25" x14ac:dyDescent="0.2">
      <c r="A38" s="68">
        <v>4</v>
      </c>
      <c r="B38" s="75">
        <f t="shared" si="0"/>
        <v>4</v>
      </c>
      <c r="C38" s="76" t="str">
        <f>IF(ISNA(VLOOKUP($A38,'Сформировать заказ'!$A$33:$F$47,2,FALSE))=TRUE,"",VLOOKUP($A38,'Сформировать заказ'!$A$33:$F$47,2,FALSE))</f>
        <v/>
      </c>
      <c r="D38" s="77" t="str">
        <f>IF(ISNA(VLOOKUP($A38,'Сформировать заказ'!$A$33:$F$47,3,FALSE))=TRUE,"",VLOOKUP($A38,'Сформировать заказ'!$A$33:$F$47,3,FALSE))</f>
        <v/>
      </c>
      <c r="E38" s="78" t="str">
        <f>IF(ISNA(VLOOKUP($A38,'Сформировать заказ'!$A$33:$F$47,4,FALSE))=TRUE,"",VLOOKUP($A38,'Сформировать заказ'!$A$33:$F$47,4,FALSE))</f>
        <v/>
      </c>
      <c r="F38" s="78" t="str">
        <f>IF(ISNA(VLOOKUP($A38,'Сформировать заказ'!$A$33:$F$47,5,FALSE))=TRUE,"",VLOOKUP($A38,'Сформировать заказ'!$A$33:$F$47,5,FALSE))</f>
        <v/>
      </c>
      <c r="G38" s="78" t="str">
        <f>IF(ISNA(VLOOKUP($A38,'Сформировать заказ'!$A$33:$F$47,6,FALSE))=TRUE,"",VLOOKUP($A38,'Сформировать заказ'!$A$33:$F$47,6,FALSE))</f>
        <v/>
      </c>
      <c r="H38" s="79" t="str">
        <f>IF(ISNA(VLOOKUP($A38,'Сформировать заказ'!$A$33:$H$47,7,FALSE))=TRUE,"",VLOOKUP($A38,'Сформировать заказ'!$A$33:$H$47,7,FALSE))</f>
        <v/>
      </c>
    </row>
    <row r="39" spans="1:8" s="74" customFormat="1" ht="14.25" x14ac:dyDescent="0.2">
      <c r="A39" s="68">
        <v>5</v>
      </c>
      <c r="B39" s="75">
        <f t="shared" si="0"/>
        <v>5</v>
      </c>
      <c r="C39" s="76" t="str">
        <f>IF(ISNA(VLOOKUP($A39,'Сформировать заказ'!$A$33:$F$47,2,FALSE))=TRUE,"",VLOOKUP($A39,'Сформировать заказ'!$A$33:$F$47,2,FALSE))</f>
        <v/>
      </c>
      <c r="D39" s="77" t="str">
        <f>IF(ISNA(VLOOKUP($A39,'Сформировать заказ'!$A$33:$F$47,3,FALSE))=TRUE,"",VLOOKUP($A39,'Сформировать заказ'!$A$33:$F$47,3,FALSE))</f>
        <v/>
      </c>
      <c r="E39" s="78" t="str">
        <f>IF(ISNA(VLOOKUP($A39,'Сформировать заказ'!$A$33:$F$47,4,FALSE))=TRUE,"",VLOOKUP($A39,'Сформировать заказ'!$A$33:$F$47,4,FALSE))</f>
        <v/>
      </c>
      <c r="F39" s="78" t="str">
        <f>IF(ISNA(VLOOKUP($A39,'Сформировать заказ'!$A$33:$F$47,5,FALSE))=TRUE,"",VLOOKUP($A39,'Сформировать заказ'!$A$33:$F$47,5,FALSE))</f>
        <v/>
      </c>
      <c r="G39" s="78" t="str">
        <f>IF(ISNA(VLOOKUP($A39,'Сформировать заказ'!$A$33:$F$47,6,FALSE))=TRUE,"",VLOOKUP($A39,'Сформировать заказ'!$A$33:$F$47,6,FALSE))</f>
        <v/>
      </c>
      <c r="H39" s="79" t="str">
        <f>IF(ISNA(VLOOKUP($A39,'Сформировать заказ'!$A$33:$H$47,7,FALSE))=TRUE,"",VLOOKUP($A39,'Сформировать заказ'!$A$33:$H$47,7,FALSE))</f>
        <v/>
      </c>
    </row>
    <row r="40" spans="1:8" s="74" customFormat="1" ht="14.25" x14ac:dyDescent="0.2">
      <c r="A40" s="68">
        <v>6</v>
      </c>
      <c r="B40" s="75">
        <f t="shared" si="0"/>
        <v>6</v>
      </c>
      <c r="C40" s="76" t="str">
        <f>IF(ISNA(VLOOKUP($A40,'Сформировать заказ'!$A$33:$F$47,2,FALSE))=TRUE,"",VLOOKUP($A40,'Сформировать заказ'!$A$33:$F$47,2,FALSE))</f>
        <v/>
      </c>
      <c r="D40" s="77" t="str">
        <f>IF(ISNA(VLOOKUP($A40,'Сформировать заказ'!$A$33:$F$47,3,FALSE))=TRUE,"",VLOOKUP($A40,'Сформировать заказ'!$A$33:$F$47,3,FALSE))</f>
        <v/>
      </c>
      <c r="E40" s="78" t="str">
        <f>IF(ISNA(VLOOKUP($A40,'Сформировать заказ'!$A$33:$F$47,4,FALSE))=TRUE,"",VLOOKUP($A40,'Сформировать заказ'!$A$33:$F$47,4,FALSE))</f>
        <v/>
      </c>
      <c r="F40" s="78" t="str">
        <f>IF(ISNA(VLOOKUP($A40,'Сформировать заказ'!$A$33:$F$47,5,FALSE))=TRUE,"",VLOOKUP($A40,'Сформировать заказ'!$A$33:$F$47,5,FALSE))</f>
        <v/>
      </c>
      <c r="G40" s="78" t="str">
        <f>IF(ISNA(VLOOKUP($A40,'Сформировать заказ'!$A$33:$F$47,6,FALSE))=TRUE,"",VLOOKUP($A40,'Сформировать заказ'!$A$33:$F$47,6,FALSE))</f>
        <v/>
      </c>
      <c r="H40" s="79" t="str">
        <f>IF(ISNA(VLOOKUP($A40,'Сформировать заказ'!$A$33:$H$47,7,FALSE))=TRUE,"",VLOOKUP($A40,'Сформировать заказ'!$A$33:$H$47,7,FALSE))</f>
        <v/>
      </c>
    </row>
    <row r="41" spans="1:8" s="74" customFormat="1" ht="14.25" x14ac:dyDescent="0.2">
      <c r="A41" s="68">
        <v>7</v>
      </c>
      <c r="B41" s="75">
        <f t="shared" si="0"/>
        <v>7</v>
      </c>
      <c r="C41" s="76" t="str">
        <f>IF(ISNA(VLOOKUP($A41,'Сформировать заказ'!$A$33:$F$47,2,FALSE))=TRUE,"",VLOOKUP($A41,'Сформировать заказ'!$A$33:$F$47,2,FALSE))</f>
        <v/>
      </c>
      <c r="D41" s="77" t="str">
        <f>IF(ISNA(VLOOKUP($A41,'Сформировать заказ'!$A$33:$F$47,3,FALSE))=TRUE,"",VLOOKUP($A41,'Сформировать заказ'!$A$33:$F$47,3,FALSE))</f>
        <v/>
      </c>
      <c r="E41" s="78" t="str">
        <f>IF(ISNA(VLOOKUP($A41,'Сформировать заказ'!$A$33:$F$47,4,FALSE))=TRUE,"",VLOOKUP($A41,'Сформировать заказ'!$A$33:$F$47,4,FALSE))</f>
        <v/>
      </c>
      <c r="F41" s="78" t="str">
        <f>IF(ISNA(VLOOKUP($A41,'Сформировать заказ'!$A$33:$F$47,5,FALSE))=TRUE,"",VLOOKUP($A41,'Сформировать заказ'!$A$33:$F$47,5,FALSE))</f>
        <v/>
      </c>
      <c r="G41" s="78" t="str">
        <f>IF(ISNA(VLOOKUP($A41,'Сформировать заказ'!$A$33:$F$47,6,FALSE))=TRUE,"",VLOOKUP($A41,'Сформировать заказ'!$A$33:$F$47,6,FALSE))</f>
        <v/>
      </c>
      <c r="H41" s="79" t="str">
        <f>IF(ISNA(VLOOKUP($A41,'Сформировать заказ'!$A$33:$H$47,7,FALSE))=TRUE,"",VLOOKUP($A41,'Сформировать заказ'!$A$33:$H$47,7,FALSE))</f>
        <v/>
      </c>
    </row>
    <row r="42" spans="1:8" s="74" customFormat="1" ht="14.25" x14ac:dyDescent="0.2">
      <c r="A42" s="68">
        <v>8</v>
      </c>
      <c r="B42" s="75">
        <f t="shared" si="0"/>
        <v>8</v>
      </c>
      <c r="C42" s="76" t="str">
        <f>IF(ISNA(VLOOKUP($A42,'Сформировать заказ'!$A$33:$F$47,2,FALSE))=TRUE,"",VLOOKUP($A42,'Сформировать заказ'!$A$33:$F$47,2,FALSE))</f>
        <v/>
      </c>
      <c r="D42" s="77" t="str">
        <f>IF(ISNA(VLOOKUP($A42,'Сформировать заказ'!$A$33:$F$47,3,FALSE))=TRUE,"",VLOOKUP($A42,'Сформировать заказ'!$A$33:$F$47,3,FALSE))</f>
        <v/>
      </c>
      <c r="E42" s="78" t="str">
        <f>IF(ISNA(VLOOKUP($A42,'Сформировать заказ'!$A$33:$F$47,4,FALSE))=TRUE,"",VLOOKUP($A42,'Сформировать заказ'!$A$33:$F$47,4,FALSE))</f>
        <v/>
      </c>
      <c r="F42" s="78" t="str">
        <f>IF(ISNA(VLOOKUP($A42,'Сформировать заказ'!$A$33:$F$47,5,FALSE))=TRUE,"",VLOOKUP($A42,'Сформировать заказ'!$A$33:$F$47,5,FALSE))</f>
        <v/>
      </c>
      <c r="G42" s="78" t="str">
        <f>IF(ISNA(VLOOKUP($A42,'Сформировать заказ'!$A$33:$F$47,6,FALSE))=TRUE,"",VLOOKUP($A42,'Сформировать заказ'!$A$33:$F$47,6,FALSE))</f>
        <v/>
      </c>
      <c r="H42" s="79" t="str">
        <f>IF(ISNA(VLOOKUP($A42,'Сформировать заказ'!$A$33:$H$47,7,FALSE))=TRUE,"",VLOOKUP($A42,'Сформировать заказ'!$A$33:$H$47,7,FALSE))</f>
        <v/>
      </c>
    </row>
    <row r="43" spans="1:8" s="74" customFormat="1" ht="14.25" x14ac:dyDescent="0.2">
      <c r="A43" s="68">
        <v>9</v>
      </c>
      <c r="B43" s="75">
        <f t="shared" si="0"/>
        <v>9</v>
      </c>
      <c r="C43" s="76" t="str">
        <f>IF(ISNA(VLOOKUP($A43,'Сформировать заказ'!$A$33:$F$47,2,FALSE))=TRUE,"",VLOOKUP($A43,'Сформировать заказ'!$A$33:$F$47,2,FALSE))</f>
        <v/>
      </c>
      <c r="D43" s="77" t="str">
        <f>IF(ISNA(VLOOKUP($A43,'Сформировать заказ'!$A$33:$F$47,3,FALSE))=TRUE,"",VLOOKUP($A43,'Сформировать заказ'!$A$33:$F$47,3,FALSE))</f>
        <v/>
      </c>
      <c r="E43" s="78" t="str">
        <f>IF(ISNA(VLOOKUP($A43,'Сформировать заказ'!$A$33:$F$47,4,FALSE))=TRUE,"",VLOOKUP($A43,'Сформировать заказ'!$A$33:$F$47,4,FALSE))</f>
        <v/>
      </c>
      <c r="F43" s="78" t="str">
        <f>IF(ISNA(VLOOKUP($A43,'Сформировать заказ'!$A$33:$F$47,5,FALSE))=TRUE,"",VLOOKUP($A43,'Сформировать заказ'!$A$33:$F$47,5,FALSE))</f>
        <v/>
      </c>
      <c r="G43" s="78" t="str">
        <f>IF(ISNA(VLOOKUP($A43,'Сформировать заказ'!$A$33:$F$47,6,FALSE))=TRUE,"",VLOOKUP($A43,'Сформировать заказ'!$A$33:$F$47,6,FALSE))</f>
        <v/>
      </c>
      <c r="H43" s="79" t="str">
        <f>IF(ISNA(VLOOKUP($A43,'Сформировать заказ'!$A$33:$H$47,7,FALSE))=TRUE,"",VLOOKUP($A43,'Сформировать заказ'!$A$33:$H$47,7,FALSE))</f>
        <v/>
      </c>
    </row>
    <row r="44" spans="1:8" s="74" customFormat="1" ht="14.25" x14ac:dyDescent="0.2">
      <c r="A44" s="68">
        <v>10</v>
      </c>
      <c r="B44" s="75">
        <f t="shared" si="0"/>
        <v>10</v>
      </c>
      <c r="C44" s="76" t="str">
        <f>IF(ISNA(VLOOKUP($A44,'Сформировать заказ'!$A$33:$F$47,2,FALSE))=TRUE,"",VLOOKUP($A44,'Сформировать заказ'!$A$33:$F$47,2,FALSE))</f>
        <v/>
      </c>
      <c r="D44" s="77" t="str">
        <f>IF(ISNA(VLOOKUP($A44,'Сформировать заказ'!$A$33:$F$47,3,FALSE))=TRUE,"",VLOOKUP($A44,'Сформировать заказ'!$A$33:$F$47,3,FALSE))</f>
        <v/>
      </c>
      <c r="E44" s="78" t="str">
        <f>IF(ISNA(VLOOKUP($A44,'Сформировать заказ'!$A$33:$F$47,4,FALSE))=TRUE,"",VLOOKUP($A44,'Сформировать заказ'!$A$33:$F$47,4,FALSE))</f>
        <v/>
      </c>
      <c r="F44" s="78" t="str">
        <f>IF(ISNA(VLOOKUP($A44,'Сформировать заказ'!$A$33:$F$47,5,FALSE))=TRUE,"",VLOOKUP($A44,'Сформировать заказ'!$A$33:$F$47,5,FALSE))</f>
        <v/>
      </c>
      <c r="G44" s="78" t="str">
        <f>IF(ISNA(VLOOKUP($A44,'Сформировать заказ'!$A$33:$F$47,6,FALSE))=TRUE,"",VLOOKUP($A44,'Сформировать заказ'!$A$33:$F$47,6,FALSE))</f>
        <v/>
      </c>
      <c r="H44" s="79" t="str">
        <f>IF(ISNA(VLOOKUP($A44,'Сформировать заказ'!$A$33:$H$47,7,FALSE))=TRUE,"",VLOOKUP($A44,'Сформировать заказ'!$A$33:$H$47,7,FALSE))</f>
        <v/>
      </c>
    </row>
    <row r="45" spans="1:8" s="74" customFormat="1" ht="14.25" x14ac:dyDescent="0.2">
      <c r="A45" s="68">
        <v>11</v>
      </c>
      <c r="B45" s="75">
        <f t="shared" si="0"/>
        <v>11</v>
      </c>
      <c r="C45" s="76" t="str">
        <f>IF(ISNA(VLOOKUP($A45,'Сформировать заказ'!$A$33:$F$47,2,FALSE))=TRUE,"",VLOOKUP($A45,'Сформировать заказ'!$A$33:$F$47,2,FALSE))</f>
        <v/>
      </c>
      <c r="D45" s="77" t="str">
        <f>IF(ISNA(VLOOKUP($A45,'Сформировать заказ'!$A$33:$F$47,3,FALSE))=TRUE,"",VLOOKUP($A45,'Сформировать заказ'!$A$33:$F$47,3,FALSE))</f>
        <v/>
      </c>
      <c r="E45" s="78" t="str">
        <f>IF(ISNA(VLOOKUP($A45,'Сформировать заказ'!$A$33:$F$47,4,FALSE))=TRUE,"",VLOOKUP($A45,'Сформировать заказ'!$A$33:$F$47,4,FALSE))</f>
        <v/>
      </c>
      <c r="F45" s="78" t="str">
        <f>IF(ISNA(VLOOKUP($A45,'Сформировать заказ'!$A$33:$F$47,5,FALSE))=TRUE,"",VLOOKUP($A45,'Сформировать заказ'!$A$33:$F$47,5,FALSE))</f>
        <v/>
      </c>
      <c r="G45" s="78" t="str">
        <f>IF(ISNA(VLOOKUP($A45,'Сформировать заказ'!$A$33:$F$47,6,FALSE))=TRUE,"",VLOOKUP($A45,'Сформировать заказ'!$A$33:$F$47,6,FALSE))</f>
        <v/>
      </c>
      <c r="H45" s="79" t="str">
        <f>IF(ISNA(VLOOKUP($A45,'Сформировать заказ'!$A$33:$H$47,7,FALSE))=TRUE,"",VLOOKUP($A45,'Сформировать заказ'!$A$33:$H$47,7,FALSE))</f>
        <v/>
      </c>
    </row>
    <row r="46" spans="1:8" s="74" customFormat="1" ht="14.25" x14ac:dyDescent="0.2">
      <c r="A46" s="68">
        <v>12</v>
      </c>
      <c r="B46" s="75">
        <f t="shared" si="0"/>
        <v>12</v>
      </c>
      <c r="C46" s="76" t="str">
        <f>IF(ISNA(VLOOKUP($A46,'Сформировать заказ'!$A$33:$F$47,2,FALSE))=TRUE,"",VLOOKUP($A46,'Сформировать заказ'!$A$33:$F$47,2,FALSE))</f>
        <v/>
      </c>
      <c r="D46" s="77" t="str">
        <f>IF(ISNA(VLOOKUP($A46,'Сформировать заказ'!$A$33:$F$47,3,FALSE))=TRUE,"",VLOOKUP($A46,'Сформировать заказ'!$A$33:$F$47,3,FALSE))</f>
        <v/>
      </c>
      <c r="E46" s="78" t="str">
        <f>IF(ISNA(VLOOKUP($A46,'Сформировать заказ'!$A$33:$F$47,4,FALSE))=TRUE,"",VLOOKUP($A46,'Сформировать заказ'!$A$33:$F$47,4,FALSE))</f>
        <v/>
      </c>
      <c r="F46" s="78" t="str">
        <f>IF(ISNA(VLOOKUP($A46,'Сформировать заказ'!$A$33:$F$47,5,FALSE))=TRUE,"",VLOOKUP($A46,'Сформировать заказ'!$A$33:$F$47,5,FALSE))</f>
        <v/>
      </c>
      <c r="G46" s="78" t="str">
        <f>IF(ISNA(VLOOKUP($A46,'Сформировать заказ'!$A$33:$F$47,6,FALSE))=TRUE,"",VLOOKUP($A46,'Сформировать заказ'!$A$33:$F$47,6,FALSE))</f>
        <v/>
      </c>
      <c r="H46" s="79" t="str">
        <f>IF(ISNA(VLOOKUP($A46,'Сформировать заказ'!$A$33:$H$47,7,FALSE))=TRUE,"",VLOOKUP($A46,'Сформировать заказ'!$A$33:$H$47,7,FALSE))</f>
        <v/>
      </c>
    </row>
    <row r="47" spans="1:8" s="74" customFormat="1" ht="14.25" x14ac:dyDescent="0.2">
      <c r="A47" s="68">
        <v>13</v>
      </c>
      <c r="B47" s="75">
        <f t="shared" si="0"/>
        <v>13</v>
      </c>
      <c r="C47" s="76" t="str">
        <f>IF(ISNA(VLOOKUP($A47,'Сформировать заказ'!$A$33:$F$47,2,FALSE))=TRUE,"",VLOOKUP($A47,'Сформировать заказ'!$A$33:$F$47,2,FALSE))</f>
        <v/>
      </c>
      <c r="D47" s="77" t="str">
        <f>IF(ISNA(VLOOKUP($A47,'Сформировать заказ'!$A$33:$F$47,3,FALSE))=TRUE,"",VLOOKUP($A47,'Сформировать заказ'!$A$33:$F$47,3,FALSE))</f>
        <v/>
      </c>
      <c r="E47" s="78" t="str">
        <f>IF(ISNA(VLOOKUP($A47,'Сформировать заказ'!$A$33:$F$47,4,FALSE))=TRUE,"",VLOOKUP($A47,'Сформировать заказ'!$A$33:$F$47,4,FALSE))</f>
        <v/>
      </c>
      <c r="F47" s="78" t="str">
        <f>IF(ISNA(VLOOKUP($A47,'Сформировать заказ'!$A$33:$F$47,5,FALSE))=TRUE,"",VLOOKUP($A47,'Сформировать заказ'!$A$33:$F$47,5,FALSE))</f>
        <v/>
      </c>
      <c r="G47" s="78" t="str">
        <f>IF(ISNA(VLOOKUP($A47,'Сформировать заказ'!$A$33:$F$47,6,FALSE))=TRUE,"",VLOOKUP($A47,'Сформировать заказ'!$A$33:$F$47,6,FALSE))</f>
        <v/>
      </c>
      <c r="H47" s="79" t="str">
        <f>IF(ISNA(VLOOKUP($A47,'Сформировать заказ'!$A$33:$H$47,7,FALSE))=TRUE,"",VLOOKUP($A47,'Сформировать заказ'!$A$33:$H$47,7,FALSE))</f>
        <v/>
      </c>
    </row>
    <row r="48" spans="1:8" s="74" customFormat="1" ht="14.25" x14ac:dyDescent="0.2">
      <c r="A48" s="68">
        <v>14</v>
      </c>
      <c r="B48" s="75">
        <f t="shared" si="0"/>
        <v>14</v>
      </c>
      <c r="C48" s="76" t="str">
        <f>IF(ISNA(VLOOKUP($A48,'Сформировать заказ'!$A$33:$F$47,2,FALSE))=TRUE,"",VLOOKUP($A48,'Сформировать заказ'!$A$33:$F$47,2,FALSE))</f>
        <v/>
      </c>
      <c r="D48" s="77" t="str">
        <f>IF(ISNA(VLOOKUP($A48,'Сформировать заказ'!$A$33:$F$47,3,FALSE))=TRUE,"",VLOOKUP($A48,'Сформировать заказ'!$A$33:$F$47,3,FALSE))</f>
        <v/>
      </c>
      <c r="E48" s="78" t="str">
        <f>IF(ISNA(VLOOKUP($A48,'Сформировать заказ'!$A$33:$F$47,4,FALSE))=TRUE,"",VLOOKUP($A48,'Сформировать заказ'!$A$33:$F$47,4,FALSE))</f>
        <v/>
      </c>
      <c r="F48" s="78" t="str">
        <f>IF(ISNA(VLOOKUP($A48,'Сформировать заказ'!$A$33:$F$47,5,FALSE))=TRUE,"",VLOOKUP($A48,'Сформировать заказ'!$A$33:$F$47,5,FALSE))</f>
        <v/>
      </c>
      <c r="G48" s="78" t="str">
        <f>IF(ISNA(VLOOKUP($A48,'Сформировать заказ'!$A$33:$F$47,6,FALSE))=TRUE,"",VLOOKUP($A48,'Сформировать заказ'!$A$33:$F$47,6,FALSE))</f>
        <v/>
      </c>
      <c r="H48" s="79" t="str">
        <f>IF(ISNA(VLOOKUP($A48,'Сформировать заказ'!$A$33:$H$47,7,FALSE))=TRUE,"",VLOOKUP($A48,'Сформировать заказ'!$A$33:$H$47,7,FALSE))</f>
        <v/>
      </c>
    </row>
    <row r="49" spans="1:8" s="74" customFormat="1" ht="14.25" x14ac:dyDescent="0.2">
      <c r="A49" s="68">
        <v>15</v>
      </c>
      <c r="B49" s="75">
        <f t="shared" si="0"/>
        <v>15</v>
      </c>
      <c r="C49" s="76" t="str">
        <f>IF(ISNA(VLOOKUP($A49,'Сформировать заказ'!$A$33:$F$47,2,FALSE))=TRUE,"",VLOOKUP($A49,'Сформировать заказ'!$A$33:$F$47,2,FALSE))</f>
        <v/>
      </c>
      <c r="D49" s="77" t="str">
        <f>IF(ISNA(VLOOKUP($A49,'Сформировать заказ'!$A$33:$F$47,3,FALSE))=TRUE,"",VLOOKUP($A49,'Сформировать заказ'!$A$33:$F$47,3,FALSE))</f>
        <v/>
      </c>
      <c r="E49" s="78" t="str">
        <f>IF(ISNA(VLOOKUP($A49,'Сформировать заказ'!$A$33:$F$47,4,FALSE))=TRUE,"",VLOOKUP($A49,'Сформировать заказ'!$A$33:$F$47,4,FALSE))</f>
        <v/>
      </c>
      <c r="F49" s="78" t="str">
        <f>IF(ISNA(VLOOKUP($A49,'Сформировать заказ'!$A$33:$F$47,5,FALSE))=TRUE,"",VLOOKUP($A49,'Сформировать заказ'!$A$33:$F$47,5,FALSE))</f>
        <v/>
      </c>
      <c r="G49" s="78" t="str">
        <f>IF(ISNA(VLOOKUP($A49,'Сформировать заказ'!$A$33:$F$47,6,FALSE))=TRUE,"",VLOOKUP($A49,'Сформировать заказ'!$A$33:$F$47,6,FALSE))</f>
        <v/>
      </c>
      <c r="H49" s="79" t="str">
        <f>IF(ISNA(VLOOKUP($A49,'Сформировать заказ'!$A$33:$H$47,7,FALSE))=TRUE,"",VLOOKUP($A49,'Сформировать заказ'!$A$33:$H$47,7,FALSE))</f>
        <v/>
      </c>
    </row>
    <row r="50" spans="1:8" s="74" customFormat="1" ht="14.25" x14ac:dyDescent="0.2">
      <c r="A50" s="68">
        <v>16</v>
      </c>
      <c r="B50" s="75">
        <f t="shared" si="0"/>
        <v>16</v>
      </c>
      <c r="C50" s="76" t="str">
        <f>IF(ISNA(VLOOKUP($A50,'Сформировать заказ'!$A$33:$F$47,2,FALSE))=TRUE,"",VLOOKUP($A50,'Сформировать заказ'!$A$33:$F$47,2,FALSE))</f>
        <v/>
      </c>
      <c r="D50" s="77" t="str">
        <f>IF(ISNA(VLOOKUP($A50,'Сформировать заказ'!$A$33:$F$47,3,FALSE))=TRUE,"",VLOOKUP($A50,'Сформировать заказ'!$A$33:$F$47,3,FALSE))</f>
        <v/>
      </c>
      <c r="E50" s="78" t="str">
        <f>IF(ISNA(VLOOKUP($A50,'Сформировать заказ'!$A$33:$F$47,4,FALSE))=TRUE,"",VLOOKUP($A50,'Сформировать заказ'!$A$33:$F$47,4,FALSE))</f>
        <v/>
      </c>
      <c r="F50" s="78" t="str">
        <f>IF(ISNA(VLOOKUP($A50,'Сформировать заказ'!$A$33:$F$47,5,FALSE))=TRUE,"",VLOOKUP($A50,'Сформировать заказ'!$A$33:$F$47,5,FALSE))</f>
        <v/>
      </c>
      <c r="G50" s="78" t="str">
        <f>IF(ISNA(VLOOKUP($A50,'Сформировать заказ'!$A$33:$F$47,6,FALSE))=TRUE,"",VLOOKUP($A50,'Сформировать заказ'!$A$33:$F$47,6,FALSE))</f>
        <v/>
      </c>
      <c r="H50" s="79" t="str">
        <f>IF(ISNA(VLOOKUP($A50,'Сформировать заказ'!$A$33:$H$47,7,FALSE))=TRUE,"",VLOOKUP($A50,'Сформировать заказ'!$A$33:$H$47,7,FALSE))</f>
        <v/>
      </c>
    </row>
    <row r="51" spans="1:8" s="74" customFormat="1" ht="14.25" x14ac:dyDescent="0.2">
      <c r="A51" s="68">
        <v>17</v>
      </c>
      <c r="B51" s="75">
        <f t="shared" si="0"/>
        <v>17</v>
      </c>
      <c r="C51" s="76" t="str">
        <f>IF(ISNA(VLOOKUP($A51,'Сформировать заказ'!$A$33:$F$47,2,FALSE))=TRUE,"",VLOOKUP($A51,'Сформировать заказ'!$A$33:$F$47,2,FALSE))</f>
        <v/>
      </c>
      <c r="D51" s="77" t="str">
        <f>IF(ISNA(VLOOKUP($A51,'Сформировать заказ'!$A$33:$F$47,3,FALSE))=TRUE,"",VLOOKUP($A51,'Сформировать заказ'!$A$33:$F$47,3,FALSE))</f>
        <v/>
      </c>
      <c r="E51" s="78" t="str">
        <f>IF(ISNA(VLOOKUP($A51,'Сформировать заказ'!$A$33:$F$47,4,FALSE))=TRUE,"",VLOOKUP($A51,'Сформировать заказ'!$A$33:$F$47,4,FALSE))</f>
        <v/>
      </c>
      <c r="F51" s="78" t="str">
        <f>IF(ISNA(VLOOKUP($A51,'Сформировать заказ'!$A$33:$F$47,5,FALSE))=TRUE,"",VLOOKUP($A51,'Сформировать заказ'!$A$33:$F$47,5,FALSE))</f>
        <v/>
      </c>
      <c r="G51" s="78" t="str">
        <f>IF(ISNA(VLOOKUP($A51,'Сформировать заказ'!$A$33:$F$47,6,FALSE))=TRUE,"",VLOOKUP($A51,'Сформировать заказ'!$A$33:$F$47,6,FALSE))</f>
        <v/>
      </c>
      <c r="H51" s="79" t="str">
        <f>IF(ISNA(VLOOKUP($A51,'Сформировать заказ'!$A$33:$H$47,7,FALSE))=TRUE,"",VLOOKUP($A51,'Сформировать заказ'!$A$33:$H$47,7,FALSE))</f>
        <v/>
      </c>
    </row>
    <row r="52" spans="1:8" s="74" customFormat="1" ht="14.25" x14ac:dyDescent="0.2">
      <c r="A52" s="68">
        <v>18</v>
      </c>
      <c r="B52" s="75">
        <f t="shared" si="0"/>
        <v>18</v>
      </c>
      <c r="C52" s="76" t="str">
        <f>IF(ISNA(VLOOKUP($A52,'Сформировать заказ'!$A$33:$F$47,2,FALSE))=TRUE,"",VLOOKUP($A52,'Сформировать заказ'!$A$33:$F$47,2,FALSE))</f>
        <v/>
      </c>
      <c r="D52" s="77" t="str">
        <f>IF(ISNA(VLOOKUP($A52,'Сформировать заказ'!$A$33:$F$47,3,FALSE))=TRUE,"",VLOOKUP($A52,'Сформировать заказ'!$A$33:$F$47,3,FALSE))</f>
        <v/>
      </c>
      <c r="E52" s="78" t="str">
        <f>IF(ISNA(VLOOKUP($A52,'Сформировать заказ'!$A$33:$F$47,4,FALSE))=TRUE,"",VLOOKUP($A52,'Сформировать заказ'!$A$33:$F$47,4,FALSE))</f>
        <v/>
      </c>
      <c r="F52" s="78" t="str">
        <f>IF(ISNA(VLOOKUP($A52,'Сформировать заказ'!$A$33:$F$47,5,FALSE))=TRUE,"",VLOOKUP($A52,'Сформировать заказ'!$A$33:$F$47,5,FALSE))</f>
        <v/>
      </c>
      <c r="G52" s="78" t="str">
        <f>IF(ISNA(VLOOKUP($A52,'Сформировать заказ'!$A$33:$F$47,6,FALSE))=TRUE,"",VLOOKUP($A52,'Сформировать заказ'!$A$33:$F$47,6,FALSE))</f>
        <v/>
      </c>
      <c r="H52" s="79" t="str">
        <f>IF(ISNA(VLOOKUP($A52,'Сформировать заказ'!$A$33:$H$47,7,FALSE))=TRUE,"",VLOOKUP($A52,'Сформировать заказ'!$A$33:$H$47,7,FALSE))</f>
        <v/>
      </c>
    </row>
    <row r="53" spans="1:8" s="74" customFormat="1" ht="14.25" x14ac:dyDescent="0.2">
      <c r="A53" s="68">
        <v>19</v>
      </c>
      <c r="B53" s="75">
        <f t="shared" si="0"/>
        <v>19</v>
      </c>
      <c r="C53" s="76" t="str">
        <f>IF(ISNA(VLOOKUP($A53,'Сформировать заказ'!$A$33:$F$47,2,FALSE))=TRUE,"",VLOOKUP($A53,'Сформировать заказ'!$A$33:$F$47,2,FALSE))</f>
        <v/>
      </c>
      <c r="D53" s="77" t="str">
        <f>IF(ISNA(VLOOKUP($A53,'Сформировать заказ'!$A$33:$F$47,3,FALSE))=TRUE,"",VLOOKUP($A53,'Сформировать заказ'!$A$33:$F$47,3,FALSE))</f>
        <v/>
      </c>
      <c r="E53" s="78" t="str">
        <f>IF(ISNA(VLOOKUP($A53,'Сформировать заказ'!$A$33:$F$47,4,FALSE))=TRUE,"",VLOOKUP($A53,'Сформировать заказ'!$A$33:$F$47,4,FALSE))</f>
        <v/>
      </c>
      <c r="F53" s="78" t="str">
        <f>IF(ISNA(VLOOKUP($A53,'Сформировать заказ'!$A$33:$F$47,5,FALSE))=TRUE,"",VLOOKUP($A53,'Сформировать заказ'!$A$33:$F$47,5,FALSE))</f>
        <v/>
      </c>
      <c r="G53" s="78" t="str">
        <f>IF(ISNA(VLOOKUP($A53,'Сформировать заказ'!$A$33:$F$47,6,FALSE))=TRUE,"",VLOOKUP($A53,'Сформировать заказ'!$A$33:$F$47,6,FALSE))</f>
        <v/>
      </c>
      <c r="H53" s="79" t="str">
        <f>IF(ISNA(VLOOKUP($A53,'Сформировать заказ'!$A$33:$H$47,7,FALSE))=TRUE,"",VLOOKUP($A53,'Сформировать заказ'!$A$33:$H$47,7,FALSE))</f>
        <v/>
      </c>
    </row>
    <row r="54" spans="1:8" s="74" customFormat="1" ht="14.25" x14ac:dyDescent="0.2">
      <c r="A54" s="68">
        <v>20</v>
      </c>
      <c r="B54" s="75">
        <f t="shared" si="0"/>
        <v>20</v>
      </c>
      <c r="C54" s="76" t="str">
        <f>IF(ISNA(VLOOKUP($A54,'Сформировать заказ'!$A$33:$F$47,2,FALSE))=TRUE,"",VLOOKUP($A54,'Сформировать заказ'!$A$33:$F$47,2,FALSE))</f>
        <v/>
      </c>
      <c r="D54" s="77" t="str">
        <f>IF(ISNA(VLOOKUP($A54,'Сформировать заказ'!$A$33:$F$47,3,FALSE))=TRUE,"",VLOOKUP($A54,'Сформировать заказ'!$A$33:$F$47,3,FALSE))</f>
        <v/>
      </c>
      <c r="E54" s="78" t="str">
        <f>IF(ISNA(VLOOKUP($A54,'Сформировать заказ'!$A$33:$F$47,4,FALSE))=TRUE,"",VLOOKUP($A54,'Сформировать заказ'!$A$33:$F$47,4,FALSE))</f>
        <v/>
      </c>
      <c r="F54" s="78" t="str">
        <f>IF(ISNA(VLOOKUP($A54,'Сформировать заказ'!$A$33:$F$47,5,FALSE))=TRUE,"",VLOOKUP($A54,'Сформировать заказ'!$A$33:$F$47,5,FALSE))</f>
        <v/>
      </c>
      <c r="G54" s="78" t="str">
        <f>IF(ISNA(VLOOKUP($A54,'Сформировать заказ'!$A$33:$F$47,6,FALSE))=TRUE,"",VLOOKUP($A54,'Сформировать заказ'!$A$33:$F$47,6,FALSE))</f>
        <v/>
      </c>
      <c r="H54" s="79" t="str">
        <f>IF(ISNA(VLOOKUP($A54,'Сформировать заказ'!$A$33:$H$47,7,FALSE))=TRUE,"",VLOOKUP($A54,'Сформировать заказ'!$A$33:$H$47,7,FALSE))</f>
        <v/>
      </c>
    </row>
    <row r="55" spans="1:8" s="74" customFormat="1" ht="14.25" x14ac:dyDescent="0.2">
      <c r="A55" s="68">
        <v>21</v>
      </c>
      <c r="B55" s="75">
        <f t="shared" si="0"/>
        <v>21</v>
      </c>
      <c r="C55" s="76" t="str">
        <f>IF(ISNA(VLOOKUP($A55,'Сформировать заказ'!$A$33:$F$47,2,FALSE))=TRUE,"",VLOOKUP($A55,'Сформировать заказ'!$A$33:$F$47,2,FALSE))</f>
        <v/>
      </c>
      <c r="D55" s="77" t="str">
        <f>IF(ISNA(VLOOKUP($A55,'Сформировать заказ'!$A$33:$F$47,3,FALSE))=TRUE,"",VLOOKUP($A55,'Сформировать заказ'!$A$33:$F$47,3,FALSE))</f>
        <v/>
      </c>
      <c r="E55" s="78" t="str">
        <f>IF(ISNA(VLOOKUP($A55,'Сформировать заказ'!$A$33:$F$47,4,FALSE))=TRUE,"",VLOOKUP($A55,'Сформировать заказ'!$A$33:$F$47,4,FALSE))</f>
        <v/>
      </c>
      <c r="F55" s="78" t="str">
        <f>IF(ISNA(VLOOKUP($A55,'Сформировать заказ'!$A$33:$F$47,5,FALSE))=TRUE,"",VLOOKUP($A55,'Сформировать заказ'!$A$33:$F$47,5,FALSE))</f>
        <v/>
      </c>
      <c r="G55" s="78" t="str">
        <f>IF(ISNA(VLOOKUP($A55,'Сформировать заказ'!$A$33:$F$47,6,FALSE))=TRUE,"",VLOOKUP($A55,'Сформировать заказ'!$A$33:$F$47,6,FALSE))</f>
        <v/>
      </c>
      <c r="H55" s="79" t="str">
        <f>IF(ISNA(VLOOKUP($A55,'Сформировать заказ'!$A$33:$H$47,7,FALSE))=TRUE,"",VLOOKUP($A55,'Сформировать заказ'!$A$33:$H$47,7,FALSE))</f>
        <v/>
      </c>
    </row>
    <row r="56" spans="1:8" s="74" customFormat="1" ht="14.25" x14ac:dyDescent="0.2">
      <c r="A56" s="68">
        <v>22</v>
      </c>
      <c r="B56" s="75">
        <f t="shared" si="0"/>
        <v>22</v>
      </c>
      <c r="C56" s="76" t="str">
        <f>IF(ISNA(VLOOKUP($A56,'Сформировать заказ'!$A$33:$F$47,2,FALSE))=TRUE,"",VLOOKUP($A56,'Сформировать заказ'!$A$33:$F$47,2,FALSE))</f>
        <v/>
      </c>
      <c r="D56" s="77" t="str">
        <f>IF(ISNA(VLOOKUP($A56,'Сформировать заказ'!$A$33:$F$47,3,FALSE))=TRUE,"",VLOOKUP($A56,'Сформировать заказ'!$A$33:$F$47,3,FALSE))</f>
        <v/>
      </c>
      <c r="E56" s="78" t="str">
        <f>IF(ISNA(VLOOKUP($A56,'Сформировать заказ'!$A$33:$F$47,4,FALSE))=TRUE,"",VLOOKUP($A56,'Сформировать заказ'!$A$33:$F$47,4,FALSE))</f>
        <v/>
      </c>
      <c r="F56" s="78" t="str">
        <f>IF(ISNA(VLOOKUP($A56,'Сформировать заказ'!$A$33:$F$47,5,FALSE))=TRUE,"",VLOOKUP($A56,'Сформировать заказ'!$A$33:$F$47,5,FALSE))</f>
        <v/>
      </c>
      <c r="G56" s="78" t="str">
        <f>IF(ISNA(VLOOKUP($A56,'Сформировать заказ'!$A$33:$F$47,6,FALSE))=TRUE,"",VLOOKUP($A56,'Сформировать заказ'!$A$33:$F$47,6,FALSE))</f>
        <v/>
      </c>
      <c r="H56" s="79" t="str">
        <f>IF(ISNA(VLOOKUP($A56,'Сформировать заказ'!$A$33:$H$47,7,FALSE))=TRUE,"",VLOOKUP($A56,'Сформировать заказ'!$A$33:$H$47,7,FALSE))</f>
        <v/>
      </c>
    </row>
    <row r="57" spans="1:8" s="74" customFormat="1" ht="14.25" x14ac:dyDescent="0.2">
      <c r="A57" s="68">
        <v>23</v>
      </c>
      <c r="B57" s="75">
        <f t="shared" si="0"/>
        <v>23</v>
      </c>
      <c r="C57" s="76" t="str">
        <f>IF(ISNA(VLOOKUP($A57,'Сформировать заказ'!$A$33:$F$47,2,FALSE))=TRUE,"",VLOOKUP($A57,'Сформировать заказ'!$A$33:$F$47,2,FALSE))</f>
        <v/>
      </c>
      <c r="D57" s="77" t="str">
        <f>IF(ISNA(VLOOKUP($A57,'Сформировать заказ'!$A$33:$F$47,3,FALSE))=TRUE,"",VLOOKUP($A57,'Сформировать заказ'!$A$33:$F$47,3,FALSE))</f>
        <v/>
      </c>
      <c r="E57" s="78" t="str">
        <f>IF(ISNA(VLOOKUP($A57,'Сформировать заказ'!$A$33:$F$47,4,FALSE))=TRUE,"",VLOOKUP($A57,'Сформировать заказ'!$A$33:$F$47,4,FALSE))</f>
        <v/>
      </c>
      <c r="F57" s="78" t="str">
        <f>IF(ISNA(VLOOKUP($A57,'Сформировать заказ'!$A$33:$F$47,5,FALSE))=TRUE,"",VLOOKUP($A57,'Сформировать заказ'!$A$33:$F$47,5,FALSE))</f>
        <v/>
      </c>
      <c r="G57" s="78" t="str">
        <f>IF(ISNA(VLOOKUP($A57,'Сформировать заказ'!$A$33:$F$47,6,FALSE))=TRUE,"",VLOOKUP($A57,'Сформировать заказ'!$A$33:$F$47,6,FALSE))</f>
        <v/>
      </c>
      <c r="H57" s="79" t="str">
        <f>IF(ISNA(VLOOKUP($A57,'Сформировать заказ'!$A$33:$H$47,7,FALSE))=TRUE,"",VLOOKUP($A57,'Сформировать заказ'!$A$33:$H$47,7,FALSE))</f>
        <v/>
      </c>
    </row>
    <row r="58" spans="1:8" s="74" customFormat="1" ht="14.25" x14ac:dyDescent="0.2">
      <c r="A58" s="68">
        <v>24</v>
      </c>
      <c r="B58" s="75">
        <f t="shared" si="0"/>
        <v>24</v>
      </c>
      <c r="C58" s="76" t="str">
        <f>IF(ISNA(VLOOKUP($A58,'Сформировать заказ'!$A$33:$F$47,2,FALSE))=TRUE,"",VLOOKUP($A58,'Сформировать заказ'!$A$33:$F$47,2,FALSE))</f>
        <v/>
      </c>
      <c r="D58" s="77" t="str">
        <f>IF(ISNA(VLOOKUP($A58,'Сформировать заказ'!$A$33:$F$47,3,FALSE))=TRUE,"",VLOOKUP($A58,'Сформировать заказ'!$A$33:$F$47,3,FALSE))</f>
        <v/>
      </c>
      <c r="E58" s="78" t="str">
        <f>IF(ISNA(VLOOKUP($A58,'Сформировать заказ'!$A$33:$F$47,4,FALSE))=TRUE,"",VLOOKUP($A58,'Сформировать заказ'!$A$33:$F$47,4,FALSE))</f>
        <v/>
      </c>
      <c r="F58" s="78" t="str">
        <f>IF(ISNA(VLOOKUP($A58,'Сформировать заказ'!$A$33:$F$47,5,FALSE))=TRUE,"",VLOOKUP($A58,'Сформировать заказ'!$A$33:$F$47,5,FALSE))</f>
        <v/>
      </c>
      <c r="G58" s="78" t="str">
        <f>IF(ISNA(VLOOKUP($A58,'Сформировать заказ'!$A$33:$F$47,6,FALSE))=TRUE,"",VLOOKUP($A58,'Сформировать заказ'!$A$33:$F$47,6,FALSE))</f>
        <v/>
      </c>
      <c r="H58" s="79" t="str">
        <f>IF(ISNA(VLOOKUP($A58,'Сформировать заказ'!$A$33:$H$47,7,FALSE))=TRUE,"",VLOOKUP($A58,'Сформировать заказ'!$A$33:$H$47,7,FALSE))</f>
        <v/>
      </c>
    </row>
    <row r="59" spans="1:8" s="74" customFormat="1" ht="14.25" x14ac:dyDescent="0.2">
      <c r="A59" s="68">
        <v>25</v>
      </c>
      <c r="B59" s="75">
        <f t="shared" si="0"/>
        <v>25</v>
      </c>
      <c r="C59" s="76" t="str">
        <f>IF(ISNA(VLOOKUP($A59,'Сформировать заказ'!$A$33:$F$47,2,FALSE))=TRUE,"",VLOOKUP($A59,'Сформировать заказ'!$A$33:$F$47,2,FALSE))</f>
        <v/>
      </c>
      <c r="D59" s="77" t="str">
        <f>IF(ISNA(VLOOKUP($A59,'Сформировать заказ'!$A$33:$F$47,3,FALSE))=TRUE,"",VLOOKUP($A59,'Сформировать заказ'!$A$33:$F$47,3,FALSE))</f>
        <v/>
      </c>
      <c r="E59" s="78" t="str">
        <f>IF(ISNA(VLOOKUP($A59,'Сформировать заказ'!$A$33:$F$47,4,FALSE))=TRUE,"",VLOOKUP($A59,'Сформировать заказ'!$A$33:$F$47,4,FALSE))</f>
        <v/>
      </c>
      <c r="F59" s="78" t="str">
        <f>IF(ISNA(VLOOKUP($A59,'Сформировать заказ'!$A$33:$F$47,5,FALSE))=TRUE,"",VLOOKUP($A59,'Сформировать заказ'!$A$33:$F$47,5,FALSE))</f>
        <v/>
      </c>
      <c r="G59" s="78" t="str">
        <f>IF(ISNA(VLOOKUP($A59,'Сформировать заказ'!$A$33:$F$47,6,FALSE))=TRUE,"",VLOOKUP($A59,'Сформировать заказ'!$A$33:$F$47,6,FALSE))</f>
        <v/>
      </c>
      <c r="H59" s="79" t="str">
        <f>IF(ISNA(VLOOKUP($A59,'Сформировать заказ'!$A$33:$H$47,7,FALSE))=TRUE,"",VLOOKUP($A59,'Сформировать заказ'!$A$33:$H$47,7,FALSE))</f>
        <v/>
      </c>
    </row>
    <row r="60" spans="1:8" s="74" customFormat="1" ht="14.25" x14ac:dyDescent="0.2">
      <c r="A60" s="68">
        <v>26</v>
      </c>
      <c r="B60" s="75">
        <f t="shared" si="0"/>
        <v>26</v>
      </c>
      <c r="C60" s="76" t="str">
        <f>IF(ISNA(VLOOKUP($A60,'Сформировать заказ'!$A$33:$F$47,2,FALSE))=TRUE,"",VLOOKUP($A60,'Сформировать заказ'!$A$33:$F$47,2,FALSE))</f>
        <v/>
      </c>
      <c r="D60" s="77" t="str">
        <f>IF(ISNA(VLOOKUP($A60,'Сформировать заказ'!$A$33:$F$47,3,FALSE))=TRUE,"",VLOOKUP($A60,'Сформировать заказ'!$A$33:$F$47,3,FALSE))</f>
        <v/>
      </c>
      <c r="E60" s="78" t="str">
        <f>IF(ISNA(VLOOKUP($A60,'Сформировать заказ'!$A$33:$F$47,4,FALSE))=TRUE,"",VLOOKUP($A60,'Сформировать заказ'!$A$33:$F$47,4,FALSE))</f>
        <v/>
      </c>
      <c r="F60" s="78" t="str">
        <f>IF(ISNA(VLOOKUP($A60,'Сформировать заказ'!$A$33:$F$47,5,FALSE))=TRUE,"",VLOOKUP($A60,'Сформировать заказ'!$A$33:$F$47,5,FALSE))</f>
        <v/>
      </c>
      <c r="G60" s="78" t="str">
        <f>IF(ISNA(VLOOKUP($A60,'Сформировать заказ'!$A$33:$F$47,6,FALSE))=TRUE,"",VLOOKUP($A60,'Сформировать заказ'!$A$33:$F$47,6,FALSE))</f>
        <v/>
      </c>
      <c r="H60" s="79" t="str">
        <f>IF(ISNA(VLOOKUP($A60,'Сформировать заказ'!$A$33:$H$47,7,FALSE))=TRUE,"",VLOOKUP($A60,'Сформировать заказ'!$A$33:$H$47,7,FALSE))</f>
        <v/>
      </c>
    </row>
    <row r="61" spans="1:8" s="74" customFormat="1" ht="14.25" x14ac:dyDescent="0.2">
      <c r="A61" s="68">
        <v>27</v>
      </c>
      <c r="B61" s="75">
        <f t="shared" si="0"/>
        <v>27</v>
      </c>
      <c r="C61" s="76" t="str">
        <f>IF(ISNA(VLOOKUP($A61,'Сформировать заказ'!$A$33:$F$47,2,FALSE))=TRUE,"",VLOOKUP($A61,'Сформировать заказ'!$A$33:$F$47,2,FALSE))</f>
        <v/>
      </c>
      <c r="D61" s="77" t="str">
        <f>IF(ISNA(VLOOKUP($A61,'Сформировать заказ'!$A$33:$F$47,3,FALSE))=TRUE,"",VLOOKUP($A61,'Сформировать заказ'!$A$33:$F$47,3,FALSE))</f>
        <v/>
      </c>
      <c r="E61" s="78" t="str">
        <f>IF(ISNA(VLOOKUP($A61,'Сформировать заказ'!$A$33:$F$47,4,FALSE))=TRUE,"",VLOOKUP($A61,'Сформировать заказ'!$A$33:$F$47,4,FALSE))</f>
        <v/>
      </c>
      <c r="F61" s="78" t="str">
        <f>IF(ISNA(VLOOKUP($A61,'Сформировать заказ'!$A$33:$F$47,5,FALSE))=TRUE,"",VLOOKUP($A61,'Сформировать заказ'!$A$33:$F$47,5,FALSE))</f>
        <v/>
      </c>
      <c r="G61" s="78" t="str">
        <f>IF(ISNA(VLOOKUP($A61,'Сформировать заказ'!$A$33:$F$47,6,FALSE))=TRUE,"",VLOOKUP($A61,'Сформировать заказ'!$A$33:$F$47,6,FALSE))</f>
        <v/>
      </c>
      <c r="H61" s="79" t="str">
        <f>IF(ISNA(VLOOKUP($A61,'Сформировать заказ'!$A$33:$H$47,7,FALSE))=TRUE,"",VLOOKUP($A61,'Сформировать заказ'!$A$33:$H$47,7,FALSE))</f>
        <v/>
      </c>
    </row>
    <row r="62" spans="1:8" s="74" customFormat="1" ht="14.25" x14ac:dyDescent="0.2">
      <c r="A62" s="68">
        <v>28</v>
      </c>
      <c r="B62" s="75">
        <f t="shared" si="0"/>
        <v>28</v>
      </c>
      <c r="C62" s="76" t="str">
        <f>IF(ISNA(VLOOKUP($A62,'Сформировать заказ'!$A$33:$F$47,2,FALSE))=TRUE,"",VLOOKUP($A62,'Сформировать заказ'!$A$33:$F$47,2,FALSE))</f>
        <v/>
      </c>
      <c r="D62" s="77" t="str">
        <f>IF(ISNA(VLOOKUP($A62,'Сформировать заказ'!$A$33:$F$47,3,FALSE))=TRUE,"",VLOOKUP($A62,'Сформировать заказ'!$A$33:$F$47,3,FALSE))</f>
        <v/>
      </c>
      <c r="E62" s="78" t="str">
        <f>IF(ISNA(VLOOKUP($A62,'Сформировать заказ'!$A$33:$F$47,4,FALSE))=TRUE,"",VLOOKUP($A62,'Сформировать заказ'!$A$33:$F$47,4,FALSE))</f>
        <v/>
      </c>
      <c r="F62" s="78" t="str">
        <f>IF(ISNA(VLOOKUP($A62,'Сформировать заказ'!$A$33:$F$47,5,FALSE))=TRUE,"",VLOOKUP($A62,'Сформировать заказ'!$A$33:$F$47,5,FALSE))</f>
        <v/>
      </c>
      <c r="G62" s="78" t="str">
        <f>IF(ISNA(VLOOKUP($A62,'Сформировать заказ'!$A$33:$F$47,6,FALSE))=TRUE,"",VLOOKUP($A62,'Сформировать заказ'!$A$33:$F$47,6,FALSE))</f>
        <v/>
      </c>
      <c r="H62" s="79" t="str">
        <f>IF(ISNA(VLOOKUP($A62,'Сформировать заказ'!$A$33:$H$47,7,FALSE))=TRUE,"",VLOOKUP($A62,'Сформировать заказ'!$A$33:$H$47,7,FALSE))</f>
        <v/>
      </c>
    </row>
    <row r="63" spans="1:8" s="74" customFormat="1" ht="14.25" x14ac:dyDescent="0.2">
      <c r="A63" s="68">
        <v>29</v>
      </c>
      <c r="B63" s="75">
        <f t="shared" si="0"/>
        <v>29</v>
      </c>
      <c r="C63" s="76" t="str">
        <f>IF(ISNA(VLOOKUP($A63,'Сформировать заказ'!$A$33:$F$47,2,FALSE))=TRUE,"",VLOOKUP($A63,'Сформировать заказ'!$A$33:$F$47,2,FALSE))</f>
        <v/>
      </c>
      <c r="D63" s="77" t="str">
        <f>IF(ISNA(VLOOKUP($A63,'Сформировать заказ'!$A$33:$F$47,3,FALSE))=TRUE,"",VLOOKUP($A63,'Сформировать заказ'!$A$33:$F$47,3,FALSE))</f>
        <v/>
      </c>
      <c r="E63" s="78" t="str">
        <f>IF(ISNA(VLOOKUP($A63,'Сформировать заказ'!$A$33:$F$47,4,FALSE))=TRUE,"",VLOOKUP($A63,'Сформировать заказ'!$A$33:$F$47,4,FALSE))</f>
        <v/>
      </c>
      <c r="F63" s="78" t="str">
        <f>IF(ISNA(VLOOKUP($A63,'Сформировать заказ'!$A$33:$F$47,5,FALSE))=TRUE,"",VLOOKUP($A63,'Сформировать заказ'!$A$33:$F$47,5,FALSE))</f>
        <v/>
      </c>
      <c r="G63" s="78" t="str">
        <f>IF(ISNA(VLOOKUP($A63,'Сформировать заказ'!$A$33:$F$47,6,FALSE))=TRUE,"",VLOOKUP($A63,'Сформировать заказ'!$A$33:$F$47,6,FALSE))</f>
        <v/>
      </c>
      <c r="H63" s="79" t="str">
        <f>IF(ISNA(VLOOKUP($A63,'Сформировать заказ'!$A$33:$H$47,7,FALSE))=TRUE,"",VLOOKUP($A63,'Сформировать заказ'!$A$33:$H$47,7,FALSE))</f>
        <v/>
      </c>
    </row>
    <row r="64" spans="1:8" s="74" customFormat="1" ht="14.25" x14ac:dyDescent="0.2">
      <c r="A64" s="68">
        <v>30</v>
      </c>
      <c r="B64" s="75">
        <f>IFERROR(IF(F64&lt;&gt;0,B63+1,""),"")</f>
        <v>30</v>
      </c>
      <c r="C64" s="76" t="str">
        <f>IF(ISNA(VLOOKUP($A64,'Сформировать заказ'!$A$33:$F$47,2,FALSE))=TRUE,"",VLOOKUP($A64,'Сформировать заказ'!$A$33:$F$47,2,FALSE))</f>
        <v/>
      </c>
      <c r="D64" s="77" t="str">
        <f>IF(ISNA(VLOOKUP($A64,'Сформировать заказ'!$A$33:$F$47,3,FALSE))=TRUE,"",VLOOKUP($A64,'Сформировать заказ'!$A$33:$F$47,3,FALSE))</f>
        <v/>
      </c>
      <c r="E64" s="78" t="str">
        <f>IF(ISNA(VLOOKUP($A64,'Сформировать заказ'!$A$33:$F$47,4,FALSE))=TRUE,"",VLOOKUP($A64,'Сформировать заказ'!$A$33:$F$47,4,FALSE))</f>
        <v/>
      </c>
      <c r="F64" s="78" t="str">
        <f>IF(ISNA(VLOOKUP($A64,'Сформировать заказ'!$A$33:$F$47,5,FALSE))=TRUE,"",VLOOKUP($A64,'Сформировать заказ'!$A$33:$F$47,5,FALSE))</f>
        <v/>
      </c>
      <c r="G64" s="78" t="str">
        <f>IF(ISNA(VLOOKUP($A64,'Сформировать заказ'!$A$33:$F$47,6,FALSE))=TRUE,"",VLOOKUP($A64,'Сформировать заказ'!$A$33:$F$47,6,FALSE))</f>
        <v/>
      </c>
      <c r="H64" s="79" t="str">
        <f>IF(ISNA(VLOOKUP($A64,'Сформировать заказ'!$A$33:$H$47,7,FALSE))=TRUE,"",VLOOKUP($A64,'Сформировать заказ'!$A$33:$H$47,7,FALSE))</f>
        <v/>
      </c>
    </row>
    <row r="65" spans="1:8" s="74" customFormat="1" ht="14.25" x14ac:dyDescent="0.2">
      <c r="A65" s="68">
        <v>31</v>
      </c>
      <c r="B65" s="75">
        <f t="shared" ref="B65:B74" si="1">IFERROR(IF(F65&lt;&gt;0,B64+1,""),"")</f>
        <v>31</v>
      </c>
      <c r="C65" s="76" t="str">
        <f>IF(ISNA(VLOOKUP($A65,'Сформировать заказ'!$A$33:$F$47,2,FALSE))=TRUE,"",VLOOKUP($A65,'Сформировать заказ'!$A$33:$F$47,2,FALSE))</f>
        <v/>
      </c>
      <c r="D65" s="77" t="str">
        <f>IF(ISNA(VLOOKUP($A65,'Сформировать заказ'!$A$33:$F$47,3,FALSE))=TRUE,"",VLOOKUP($A65,'Сформировать заказ'!$A$33:$F$47,3,FALSE))</f>
        <v/>
      </c>
      <c r="E65" s="78" t="str">
        <f>IF(ISNA(VLOOKUP($A65,'Сформировать заказ'!$A$33:$F$47,4,FALSE))=TRUE,"",VLOOKUP($A65,'Сформировать заказ'!$A$33:$F$47,4,FALSE))</f>
        <v/>
      </c>
      <c r="F65" s="78" t="str">
        <f>IF(ISNA(VLOOKUP($A65,'Сформировать заказ'!$A$33:$F$47,5,FALSE))=TRUE,"",VLOOKUP($A65,'Сформировать заказ'!$A$33:$F$47,5,FALSE))</f>
        <v/>
      </c>
      <c r="G65" s="78" t="str">
        <f>IF(ISNA(VLOOKUP($A65,'Сформировать заказ'!$A$33:$F$47,6,FALSE))=TRUE,"",VLOOKUP($A65,'Сформировать заказ'!$A$33:$F$47,6,FALSE))</f>
        <v/>
      </c>
      <c r="H65" s="79" t="str">
        <f>IF(ISNA(VLOOKUP($A65,'Сформировать заказ'!$A$33:$H$47,7,FALSE))=TRUE,"",VLOOKUP($A65,'Сформировать заказ'!$A$33:$H$47,7,FALSE))</f>
        <v/>
      </c>
    </row>
    <row r="66" spans="1:8" s="74" customFormat="1" ht="14.25" x14ac:dyDescent="0.2">
      <c r="A66" s="68">
        <v>32</v>
      </c>
      <c r="B66" s="75">
        <f t="shared" si="1"/>
        <v>32</v>
      </c>
      <c r="C66" s="76" t="str">
        <f>IF(ISNA(VLOOKUP($A66,'Сформировать заказ'!$A$33:$F$47,2,FALSE))=TRUE,"",VLOOKUP($A66,'Сформировать заказ'!$A$33:$F$47,2,FALSE))</f>
        <v/>
      </c>
      <c r="D66" s="77" t="str">
        <f>IF(ISNA(VLOOKUP($A66,'Сформировать заказ'!$A$33:$F$47,3,FALSE))=TRUE,"",VLOOKUP($A66,'Сформировать заказ'!$A$33:$F$47,3,FALSE))</f>
        <v/>
      </c>
      <c r="E66" s="78" t="str">
        <f>IF(ISNA(VLOOKUP($A66,'Сформировать заказ'!$A$33:$F$47,4,FALSE))=TRUE,"",VLOOKUP($A66,'Сформировать заказ'!$A$33:$F$47,4,FALSE))</f>
        <v/>
      </c>
      <c r="F66" s="78" t="str">
        <f>IF(ISNA(VLOOKUP($A66,'Сформировать заказ'!$A$33:$F$47,5,FALSE))=TRUE,"",VLOOKUP($A66,'Сформировать заказ'!$A$33:$F$47,5,FALSE))</f>
        <v/>
      </c>
      <c r="G66" s="78" t="str">
        <f>IF(ISNA(VLOOKUP($A66,'Сформировать заказ'!$A$33:$F$47,6,FALSE))=TRUE,"",VLOOKUP($A66,'Сформировать заказ'!$A$33:$F$47,6,FALSE))</f>
        <v/>
      </c>
      <c r="H66" s="79" t="str">
        <f>IF(ISNA(VLOOKUP($A66,'Сформировать заказ'!$A$33:$H$47,7,FALSE))=TRUE,"",VLOOKUP($A66,'Сформировать заказ'!$A$33:$H$47,7,FALSE))</f>
        <v/>
      </c>
    </row>
    <row r="67" spans="1:8" s="74" customFormat="1" ht="14.25" x14ac:dyDescent="0.2">
      <c r="A67" s="68">
        <v>33</v>
      </c>
      <c r="B67" s="75">
        <f>IFERROR(IF(F67&lt;&gt;0,B66+1,""),"")</f>
        <v>33</v>
      </c>
      <c r="C67" s="76" t="str">
        <f>IF(ISNA(VLOOKUP($A67,'Сформировать заказ'!$A$33:$F$47,2,FALSE))=TRUE,"",VLOOKUP($A67,'Сформировать заказ'!$A$33:$F$47,2,FALSE))</f>
        <v/>
      </c>
      <c r="D67" s="77" t="str">
        <f>IF(ISNA(VLOOKUP($A67,'Сформировать заказ'!$A$33:$F$47,3,FALSE))=TRUE,"",VLOOKUP($A67,'Сформировать заказ'!$A$33:$F$47,3,FALSE))</f>
        <v/>
      </c>
      <c r="E67" s="78" t="str">
        <f>IF(ISNA(VLOOKUP($A67,'Сформировать заказ'!$A$33:$F$47,4,FALSE))=TRUE,"",VLOOKUP($A67,'Сформировать заказ'!$A$33:$F$47,4,FALSE))</f>
        <v/>
      </c>
      <c r="F67" s="78" t="str">
        <f>IF(ISNA(VLOOKUP($A67,'Сформировать заказ'!$A$33:$F$47,5,FALSE))=TRUE,"",VLOOKUP($A67,'Сформировать заказ'!$A$33:$F$47,5,FALSE))</f>
        <v/>
      </c>
      <c r="G67" s="78" t="str">
        <f>IF(ISNA(VLOOKUP($A67,'Сформировать заказ'!$A$33:$F$47,6,FALSE))=TRUE,"",VLOOKUP($A67,'Сформировать заказ'!$A$33:$F$47,6,FALSE))</f>
        <v/>
      </c>
      <c r="H67" s="79" t="str">
        <f>IF(ISNA(VLOOKUP($A67,'Сформировать заказ'!$A$33:$H$47,7,FALSE))=TRUE,"",VLOOKUP($A67,'Сформировать заказ'!$A$33:$H$47,7,FALSE))</f>
        <v/>
      </c>
    </row>
    <row r="68" spans="1:8" s="74" customFormat="1" ht="14.25" x14ac:dyDescent="0.2">
      <c r="A68" s="68">
        <v>34</v>
      </c>
      <c r="B68" s="75">
        <f t="shared" si="1"/>
        <v>34</v>
      </c>
      <c r="C68" s="76" t="str">
        <f>IF(ISNA(VLOOKUP($A68,'Сформировать заказ'!$A$33:$F$47,2,FALSE))=TRUE,"",VLOOKUP($A68,'Сформировать заказ'!$A$33:$F$47,2,FALSE))</f>
        <v/>
      </c>
      <c r="D68" s="77" t="str">
        <f>IF(ISNA(VLOOKUP($A68,'Сформировать заказ'!$A$33:$F$47,3,FALSE))=TRUE,"",VLOOKUP($A68,'Сформировать заказ'!$A$33:$F$47,3,FALSE))</f>
        <v/>
      </c>
      <c r="E68" s="78" t="str">
        <f>IF(ISNA(VLOOKUP($A68,'Сформировать заказ'!$A$33:$F$47,4,FALSE))=TRUE,"",VLOOKUP($A68,'Сформировать заказ'!$A$33:$F$47,4,FALSE))</f>
        <v/>
      </c>
      <c r="F68" s="78" t="str">
        <f>IF(ISNA(VLOOKUP($A68,'Сформировать заказ'!$A$33:$F$47,5,FALSE))=TRUE,"",VLOOKUP($A68,'Сформировать заказ'!$A$33:$F$47,5,FALSE))</f>
        <v/>
      </c>
      <c r="G68" s="78" t="str">
        <f>IF(ISNA(VLOOKUP($A68,'Сформировать заказ'!$A$33:$F$47,6,FALSE))=TRUE,"",VLOOKUP($A68,'Сформировать заказ'!$A$33:$F$47,6,FALSE))</f>
        <v/>
      </c>
      <c r="H68" s="79" t="str">
        <f>IF(ISNA(VLOOKUP($A68,'Сформировать заказ'!$A$33:$H$47,7,FALSE))=TRUE,"",VLOOKUP($A68,'Сформировать заказ'!$A$33:$H$47,7,FALSE))</f>
        <v/>
      </c>
    </row>
    <row r="69" spans="1:8" s="74" customFormat="1" ht="14.25" x14ac:dyDescent="0.2">
      <c r="A69" s="68">
        <v>35</v>
      </c>
      <c r="B69" s="75">
        <f t="shared" si="1"/>
        <v>35</v>
      </c>
      <c r="C69" s="76" t="str">
        <f>IF(ISNA(VLOOKUP($A69,'Сформировать заказ'!$A$33:$F$47,2,FALSE))=TRUE,"",VLOOKUP($A69,'Сформировать заказ'!$A$33:$F$47,2,FALSE))</f>
        <v/>
      </c>
      <c r="D69" s="77" t="str">
        <f>IF(ISNA(VLOOKUP($A69,'Сформировать заказ'!$A$33:$F$47,3,FALSE))=TRUE,"",VLOOKUP($A69,'Сформировать заказ'!$A$33:$F$47,3,FALSE))</f>
        <v/>
      </c>
      <c r="E69" s="78" t="str">
        <f>IF(ISNA(VLOOKUP($A69,'Сформировать заказ'!$A$33:$F$47,4,FALSE))=TRUE,"",VLOOKUP($A69,'Сформировать заказ'!$A$33:$F$47,4,FALSE))</f>
        <v/>
      </c>
      <c r="F69" s="78" t="str">
        <f>IF(ISNA(VLOOKUP($A69,'Сформировать заказ'!$A$33:$F$47,5,FALSE))=TRUE,"",VLOOKUP($A69,'Сформировать заказ'!$A$33:$F$47,5,FALSE))</f>
        <v/>
      </c>
      <c r="G69" s="78" t="str">
        <f>IF(ISNA(VLOOKUP($A69,'Сформировать заказ'!$A$33:$F$47,6,FALSE))=TRUE,"",VLOOKUP($A69,'Сформировать заказ'!$A$33:$F$47,6,FALSE))</f>
        <v/>
      </c>
      <c r="H69" s="79" t="str">
        <f>IF(ISNA(VLOOKUP($A69,'Сформировать заказ'!$A$33:$H$47,7,FALSE))=TRUE,"",VLOOKUP($A69,'Сформировать заказ'!$A$33:$H$47,7,FALSE))</f>
        <v/>
      </c>
    </row>
    <row r="70" spans="1:8" s="74" customFormat="1" ht="14.25" x14ac:dyDescent="0.2">
      <c r="A70" s="68">
        <v>36</v>
      </c>
      <c r="B70" s="75">
        <f t="shared" si="1"/>
        <v>36</v>
      </c>
      <c r="C70" s="76" t="str">
        <f>IF(ISNA(VLOOKUP($A70,'Сформировать заказ'!$A$33:$F$47,2,FALSE))=TRUE,"",VLOOKUP($A70,'Сформировать заказ'!$A$33:$F$47,2,FALSE))</f>
        <v/>
      </c>
      <c r="D70" s="77" t="str">
        <f>IF(ISNA(VLOOKUP($A70,'Сформировать заказ'!$A$33:$F$47,3,FALSE))=TRUE,"",VLOOKUP($A70,'Сформировать заказ'!$A$33:$F$47,3,FALSE))</f>
        <v/>
      </c>
      <c r="E70" s="78" t="str">
        <f>IF(ISNA(VLOOKUP($A70,'Сформировать заказ'!$A$33:$F$47,4,FALSE))=TRUE,"",VLOOKUP($A70,'Сформировать заказ'!$A$33:$F$47,4,FALSE))</f>
        <v/>
      </c>
      <c r="F70" s="78" t="str">
        <f>IF(ISNA(VLOOKUP($A70,'Сформировать заказ'!$A$33:$F$47,5,FALSE))=TRUE,"",VLOOKUP($A70,'Сформировать заказ'!$A$33:$F$47,5,FALSE))</f>
        <v/>
      </c>
      <c r="G70" s="78" t="str">
        <f>IF(ISNA(VLOOKUP($A70,'Сформировать заказ'!$A$33:$F$47,6,FALSE))=TRUE,"",VLOOKUP($A70,'Сформировать заказ'!$A$33:$F$47,6,FALSE))</f>
        <v/>
      </c>
      <c r="H70" s="79" t="str">
        <f>IF(ISNA(VLOOKUP($A70,'Сформировать заказ'!$A$33:$H$47,7,FALSE))=TRUE,"",VLOOKUP($A70,'Сформировать заказ'!$A$33:$H$47,7,FALSE))</f>
        <v/>
      </c>
    </row>
    <row r="71" spans="1:8" s="74" customFormat="1" ht="14.25" x14ac:dyDescent="0.2">
      <c r="A71" s="68">
        <v>37</v>
      </c>
      <c r="B71" s="75">
        <f t="shared" si="1"/>
        <v>37</v>
      </c>
      <c r="C71" s="76" t="str">
        <f>IF(ISNA(VLOOKUP($A71,'Сформировать заказ'!$A$33:$F$47,2,FALSE))=TRUE,"",VLOOKUP($A71,'Сформировать заказ'!$A$33:$F$47,2,FALSE))</f>
        <v/>
      </c>
      <c r="D71" s="77" t="str">
        <f>IF(ISNA(VLOOKUP($A71,'Сформировать заказ'!$A$33:$F$47,3,FALSE))=TRUE,"",VLOOKUP($A71,'Сформировать заказ'!$A$33:$F$47,3,FALSE))</f>
        <v/>
      </c>
      <c r="E71" s="78" t="str">
        <f>IF(ISNA(VLOOKUP($A71,'Сформировать заказ'!$A$33:$F$47,4,FALSE))=TRUE,"",VLOOKUP($A71,'Сформировать заказ'!$A$33:$F$47,4,FALSE))</f>
        <v/>
      </c>
      <c r="F71" s="78" t="str">
        <f>IF(ISNA(VLOOKUP($A71,'Сформировать заказ'!$A$33:$F$47,5,FALSE))=TRUE,"",VLOOKUP($A71,'Сформировать заказ'!$A$33:$F$47,5,FALSE))</f>
        <v/>
      </c>
      <c r="G71" s="78" t="str">
        <f>IF(ISNA(VLOOKUP($A71,'Сформировать заказ'!$A$33:$F$47,6,FALSE))=TRUE,"",VLOOKUP($A71,'Сформировать заказ'!$A$33:$F$47,6,FALSE))</f>
        <v/>
      </c>
      <c r="H71" s="79" t="str">
        <f>IF(ISNA(VLOOKUP($A71,'Сформировать заказ'!$A$33:$H$47,7,FALSE))=TRUE,"",VLOOKUP($A71,'Сформировать заказ'!$A$33:$H$47,7,FALSE))</f>
        <v/>
      </c>
    </row>
    <row r="72" spans="1:8" s="74" customFormat="1" ht="14.25" x14ac:dyDescent="0.2">
      <c r="A72" s="68">
        <v>38</v>
      </c>
      <c r="B72" s="75">
        <f t="shared" si="1"/>
        <v>38</v>
      </c>
      <c r="C72" s="76" t="str">
        <f>IF(ISNA(VLOOKUP($A72,'Сформировать заказ'!$A$33:$F$47,2,FALSE))=TRUE,"",VLOOKUP($A72,'Сформировать заказ'!$A$33:$F$47,2,FALSE))</f>
        <v/>
      </c>
      <c r="D72" s="77" t="str">
        <f>IF(ISNA(VLOOKUP($A72,'Сформировать заказ'!$A$33:$F$47,3,FALSE))=TRUE,"",VLOOKUP($A72,'Сформировать заказ'!$A$33:$F$47,3,FALSE))</f>
        <v/>
      </c>
      <c r="E72" s="78" t="str">
        <f>IF(ISNA(VLOOKUP($A72,'Сформировать заказ'!$A$33:$F$47,4,FALSE))=TRUE,"",VLOOKUP($A72,'Сформировать заказ'!$A$33:$F$47,4,FALSE))</f>
        <v/>
      </c>
      <c r="F72" s="78" t="str">
        <f>IF(ISNA(VLOOKUP($A72,'Сформировать заказ'!$A$33:$F$47,5,FALSE))=TRUE,"",VLOOKUP($A72,'Сформировать заказ'!$A$33:$F$47,5,FALSE))</f>
        <v/>
      </c>
      <c r="G72" s="78" t="str">
        <f>IF(ISNA(VLOOKUP($A72,'Сформировать заказ'!$A$33:$F$47,6,FALSE))=TRUE,"",VLOOKUP($A72,'Сформировать заказ'!$A$33:$F$47,6,FALSE))</f>
        <v/>
      </c>
      <c r="H72" s="79" t="str">
        <f>IF(ISNA(VLOOKUP($A72,'Сформировать заказ'!$A$33:$H$47,7,FALSE))=TRUE,"",VLOOKUP($A72,'Сформировать заказ'!$A$33:$H$47,7,FALSE))</f>
        <v/>
      </c>
    </row>
    <row r="73" spans="1:8" s="74" customFormat="1" ht="14.25" x14ac:dyDescent="0.2">
      <c r="A73" s="68">
        <v>39</v>
      </c>
      <c r="B73" s="75">
        <f t="shared" si="1"/>
        <v>39</v>
      </c>
      <c r="C73" s="76" t="str">
        <f>IF(ISNA(VLOOKUP($A73,'Сформировать заказ'!$A$33:$F$47,2,FALSE))=TRUE,"",VLOOKUP($A73,'Сформировать заказ'!$A$33:$F$47,2,FALSE))</f>
        <v/>
      </c>
      <c r="D73" s="77" t="str">
        <f>IF(ISNA(VLOOKUP($A73,'Сформировать заказ'!$A$33:$F$47,3,FALSE))=TRUE,"",VLOOKUP($A73,'Сформировать заказ'!$A$33:$F$47,3,FALSE))</f>
        <v/>
      </c>
      <c r="E73" s="78" t="str">
        <f>IF(ISNA(VLOOKUP($A73,'Сформировать заказ'!$A$33:$F$47,4,FALSE))=TRUE,"",VLOOKUP($A73,'Сформировать заказ'!$A$33:$F$47,4,FALSE))</f>
        <v/>
      </c>
      <c r="F73" s="78" t="str">
        <f>IF(ISNA(VLOOKUP($A73,'Сформировать заказ'!$A$33:$F$47,5,FALSE))=TRUE,"",VLOOKUP($A73,'Сформировать заказ'!$A$33:$F$47,5,FALSE))</f>
        <v/>
      </c>
      <c r="G73" s="78" t="str">
        <f>IF(ISNA(VLOOKUP($A73,'Сформировать заказ'!$A$33:$F$47,6,FALSE))=TRUE,"",VLOOKUP($A73,'Сформировать заказ'!$A$33:$F$47,6,FALSE))</f>
        <v/>
      </c>
      <c r="H73" s="79" t="str">
        <f>IF(ISNA(VLOOKUP($A73,'Сформировать заказ'!$A$33:$H$47,7,FALSE))=TRUE,"",VLOOKUP($A73,'Сформировать заказ'!$A$33:$H$47,7,FALSE))</f>
        <v/>
      </c>
    </row>
    <row r="74" spans="1:8" s="74" customFormat="1" ht="15" thickBot="1" x14ac:dyDescent="0.25">
      <c r="A74" s="68">
        <v>40</v>
      </c>
      <c r="B74" s="75">
        <f t="shared" si="1"/>
        <v>40</v>
      </c>
      <c r="C74" s="76" t="str">
        <f>IF(ISNA(VLOOKUP($A74,'Сформировать заказ'!$A$33:$F$47,2,FALSE))=TRUE,"",VLOOKUP($A74,'Сформировать заказ'!$A$33:$F$47,2,FALSE))</f>
        <v/>
      </c>
      <c r="D74" s="77" t="str">
        <f>IF(ISNA(VLOOKUP($A74,'Сформировать заказ'!$A$33:$F$47,3,FALSE))=TRUE,"",VLOOKUP($A74,'Сформировать заказ'!$A$33:$F$47,3,FALSE))</f>
        <v/>
      </c>
      <c r="E74" s="78" t="str">
        <f>IF(ISNA(VLOOKUP($A74,'Сформировать заказ'!$A$33:$F$47,4,FALSE))=TRUE,"",VLOOKUP($A74,'Сформировать заказ'!$A$33:$F$47,4,FALSE))</f>
        <v/>
      </c>
      <c r="F74" s="78" t="str">
        <f>IF(ISNA(VLOOKUP($A74,'Сформировать заказ'!$A$33:$F$47,5,FALSE))=TRUE,"",VLOOKUP($A74,'Сформировать заказ'!$A$33:$F$47,5,FALSE))</f>
        <v/>
      </c>
      <c r="G74" s="78" t="str">
        <f>IF(ISNA(VLOOKUP($A74,'Сформировать заказ'!$A$33:$F$47,6,FALSE))=TRUE,"",VLOOKUP($A74,'Сформировать заказ'!$A$33:$F$47,6,FALSE))</f>
        <v/>
      </c>
      <c r="H74" s="79" t="str">
        <f>IF(ISNA(VLOOKUP($A74,'Сформировать заказ'!$A$33:$H$47,7,FALSE))=TRUE,"",VLOOKUP($A74,'Сформировать заказ'!$A$33:$H$47,7,FALSE))</f>
        <v/>
      </c>
    </row>
    <row r="75" spans="1:8" s="74" customFormat="1" ht="15" x14ac:dyDescent="0.25">
      <c r="A75" s="68"/>
      <c r="B75" s="68"/>
      <c r="C75" s="80" t="s">
        <v>85</v>
      </c>
      <c r="D75" s="81"/>
      <c r="E75" s="81"/>
      <c r="F75" s="81"/>
      <c r="G75" s="82"/>
      <c r="H75" s="91"/>
    </row>
    <row r="76" spans="1:8" s="74" customFormat="1" ht="15" x14ac:dyDescent="0.25">
      <c r="A76" s="68"/>
      <c r="B76" s="68"/>
      <c r="C76" s="83"/>
      <c r="D76" s="84"/>
      <c r="E76" s="84"/>
      <c r="F76" s="84"/>
      <c r="G76" s="85"/>
      <c r="H76" s="92"/>
    </row>
    <row r="77" spans="1:8" s="74" customFormat="1" ht="15" x14ac:dyDescent="0.25">
      <c r="A77" s="68"/>
      <c r="B77" s="68"/>
      <c r="C77" s="83"/>
      <c r="D77" s="84"/>
      <c r="E77" s="84"/>
      <c r="F77" s="84"/>
      <c r="G77" s="85"/>
      <c r="H77" s="92"/>
    </row>
    <row r="78" spans="1:8" s="74" customFormat="1" ht="15" x14ac:dyDescent="0.25">
      <c r="A78" s="68"/>
      <c r="B78" s="68"/>
      <c r="C78" s="83"/>
      <c r="D78" s="84"/>
      <c r="E78" s="84"/>
      <c r="F78" s="84"/>
      <c r="G78" s="85"/>
      <c r="H78" s="92"/>
    </row>
    <row r="79" spans="1:8" s="74" customFormat="1" ht="15" x14ac:dyDescent="0.25">
      <c r="A79" s="68"/>
      <c r="B79" s="68"/>
      <c r="C79" s="98"/>
      <c r="D79" s="93"/>
      <c r="E79" s="93"/>
      <c r="F79" s="93"/>
      <c r="G79" s="94"/>
      <c r="H79" s="92"/>
    </row>
    <row r="80" spans="1:8" s="74" customFormat="1" ht="15" x14ac:dyDescent="0.25">
      <c r="A80" s="68"/>
      <c r="B80" s="68"/>
      <c r="C80" s="98"/>
      <c r="D80" s="93"/>
      <c r="E80" s="93"/>
      <c r="F80" s="93"/>
      <c r="G80" s="94"/>
      <c r="H80" s="92"/>
    </row>
    <row r="81" spans="1:8" s="74" customFormat="1" ht="15" x14ac:dyDescent="0.25">
      <c r="A81" s="68"/>
      <c r="B81" s="68"/>
      <c r="C81" s="98"/>
      <c r="D81" s="93"/>
      <c r="E81" s="93"/>
      <c r="F81" s="93"/>
      <c r="G81" s="94"/>
      <c r="H81" s="92"/>
    </row>
    <row r="82" spans="1:8" s="74" customFormat="1" ht="15.75" thickBot="1" x14ac:dyDescent="0.3">
      <c r="A82" s="68"/>
      <c r="B82" s="68"/>
      <c r="C82" s="99"/>
      <c r="D82" s="95"/>
      <c r="E82" s="95"/>
      <c r="F82" s="95"/>
      <c r="G82" s="96"/>
      <c r="H82" s="97"/>
    </row>
    <row r="83" spans="1:8" x14ac:dyDescent="0.2">
      <c r="A83" s="58"/>
      <c r="B83" s="58"/>
      <c r="C83" s="86"/>
      <c r="D83" s="87"/>
      <c r="E83" s="87"/>
      <c r="F83" s="88"/>
      <c r="G83" s="89"/>
    </row>
    <row r="84" spans="1:8" x14ac:dyDescent="0.2">
      <c r="A84" s="58"/>
      <c r="B84" s="58"/>
      <c r="C84" s="86"/>
      <c r="D84" s="87"/>
      <c r="E84" s="87"/>
      <c r="F84" s="88"/>
      <c r="G84" s="89"/>
    </row>
    <row r="85" spans="1:8" x14ac:dyDescent="0.2">
      <c r="A85" s="58"/>
      <c r="B85" s="58"/>
      <c r="C85" s="86"/>
      <c r="D85" s="87"/>
      <c r="E85" s="87"/>
      <c r="F85" s="88"/>
      <c r="G85" s="89"/>
    </row>
    <row r="86" spans="1:8" x14ac:dyDescent="0.2">
      <c r="A86" s="58"/>
      <c r="B86" s="58"/>
      <c r="C86" s="86"/>
      <c r="D86" s="87"/>
      <c r="E86" s="87"/>
      <c r="F86" s="88"/>
      <c r="G86" s="89"/>
    </row>
    <row r="87" spans="1:8" x14ac:dyDescent="0.2">
      <c r="A87" s="58"/>
      <c r="B87" s="58"/>
      <c r="C87" s="86"/>
      <c r="D87" s="87"/>
      <c r="E87" s="87"/>
      <c r="F87" s="88"/>
      <c r="G87" s="89"/>
    </row>
    <row r="88" spans="1:8" x14ac:dyDescent="0.2">
      <c r="A88" s="58"/>
      <c r="B88" s="58"/>
      <c r="C88" s="86"/>
      <c r="D88" s="87"/>
      <c r="E88" s="87"/>
      <c r="F88" s="88"/>
      <c r="G88" s="89"/>
    </row>
    <row r="89" spans="1:8" x14ac:dyDescent="0.2">
      <c r="A89" s="58"/>
      <c r="B89" s="58"/>
      <c r="C89" s="86"/>
      <c r="D89" s="87"/>
      <c r="E89" s="87"/>
      <c r="F89" s="88"/>
      <c r="G89" s="89"/>
    </row>
    <row r="90" spans="1:8" x14ac:dyDescent="0.2">
      <c r="A90" s="58"/>
      <c r="B90" s="58"/>
      <c r="C90" s="86"/>
      <c r="D90" s="87"/>
      <c r="E90" s="87"/>
      <c r="F90" s="88"/>
      <c r="G90" s="89"/>
    </row>
  </sheetData>
  <sheetProtection password="C727" sheet="1" objects="1" scenarios="1" autoFilter="0"/>
  <mergeCells count="31">
    <mergeCell ref="D32:F32"/>
    <mergeCell ref="D25:H25"/>
    <mergeCell ref="D26:H26"/>
    <mergeCell ref="D27:H27"/>
    <mergeCell ref="D29:F29"/>
    <mergeCell ref="D30:F30"/>
    <mergeCell ref="D31:F31"/>
    <mergeCell ref="D24:H24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12:H12"/>
    <mergeCell ref="D1:H1"/>
    <mergeCell ref="D2:H2"/>
    <mergeCell ref="D3:H3"/>
    <mergeCell ref="D4:H4"/>
    <mergeCell ref="D5:H5"/>
    <mergeCell ref="D6:H6"/>
    <mergeCell ref="D7:H7"/>
    <mergeCell ref="D8:H8"/>
    <mergeCell ref="D9:H9"/>
    <mergeCell ref="D10:H10"/>
    <mergeCell ref="D11:H11"/>
  </mergeCells>
  <conditionalFormatting sqref="C46">
    <cfRule type="containsText" dxfId="49" priority="50" stopIfTrue="1" operator="containsText" text="ндс">
      <formula>NOT(ISERROR(SEARCH("ндс",C46)))</formula>
    </cfRule>
  </conditionalFormatting>
  <conditionalFormatting sqref="C41">
    <cfRule type="containsText" dxfId="48" priority="49" stopIfTrue="1" operator="containsText" text="ндс">
      <formula>NOT(ISERROR(SEARCH("ндс",C41)))</formula>
    </cfRule>
  </conditionalFormatting>
  <conditionalFormatting sqref="C1:C26 C28:C1048576">
    <cfRule type="containsText" dxfId="47" priority="47" stopIfTrue="1" operator="containsText" text="ндс">
      <formula>NOT(ISERROR(SEARCH("ндс",C1)))</formula>
    </cfRule>
    <cfRule type="containsText" dxfId="46" priority="48" stopIfTrue="1" operator="containsText" text="ндс">
      <formula>NOT(ISERROR(SEARCH("ндс",C1)))</formula>
    </cfRule>
  </conditionalFormatting>
  <conditionalFormatting sqref="D35:D74">
    <cfRule type="containsText" dxfId="45" priority="45" stopIfTrue="1" operator="containsText" text="ндс">
      <formula>NOT(ISERROR(SEARCH("ндс",D35)))</formula>
    </cfRule>
    <cfRule type="containsText" dxfId="44" priority="46" stopIfTrue="1" operator="containsText" text="ндс">
      <formula>NOT(ISERROR(SEARCH("ндс",D35)))</formula>
    </cfRule>
  </conditionalFormatting>
  <conditionalFormatting sqref="E35:E74">
    <cfRule type="containsText" dxfId="43" priority="43" stopIfTrue="1" operator="containsText" text="ндс">
      <formula>NOT(ISERROR(SEARCH("ндс",E35)))</formula>
    </cfRule>
    <cfRule type="containsText" dxfId="42" priority="44" stopIfTrue="1" operator="containsText" text="ндс">
      <formula>NOT(ISERROR(SEARCH("ндс",E35)))</formula>
    </cfRule>
  </conditionalFormatting>
  <conditionalFormatting sqref="F35:F74">
    <cfRule type="containsText" dxfId="41" priority="41" stopIfTrue="1" operator="containsText" text="ндс">
      <formula>NOT(ISERROR(SEARCH("ндс",F35)))</formula>
    </cfRule>
    <cfRule type="containsText" dxfId="40" priority="42" stopIfTrue="1" operator="containsText" text="ндс">
      <formula>NOT(ISERROR(SEARCH("ндс",F35)))</formula>
    </cfRule>
  </conditionalFormatting>
  <conditionalFormatting sqref="G35:G74">
    <cfRule type="containsText" dxfId="39" priority="39" stopIfTrue="1" operator="containsText" text="ндс">
      <formula>NOT(ISERROR(SEARCH("ндс",G35)))</formula>
    </cfRule>
    <cfRule type="containsText" dxfId="38" priority="40" stopIfTrue="1" operator="containsText" text="ндс">
      <formula>NOT(ISERROR(SEARCH("ндс",G35)))</formula>
    </cfRule>
  </conditionalFormatting>
  <conditionalFormatting sqref="H35:H74">
    <cfRule type="containsText" dxfId="37" priority="37" stopIfTrue="1" operator="containsText" text="ндс">
      <formula>NOT(ISERROR(SEARCH("ндс",H35)))</formula>
    </cfRule>
    <cfRule type="containsText" dxfId="36" priority="38" stopIfTrue="1" operator="containsText" text="ндс">
      <formula>NOT(ISERROR(SEARCH("ндс",H35)))</formula>
    </cfRule>
  </conditionalFormatting>
  <conditionalFormatting sqref="G35:G74">
    <cfRule type="containsText" dxfId="35" priority="35" stopIfTrue="1" operator="containsText" text="ндс">
      <formula>NOT(ISERROR(SEARCH("ндс",G35)))</formula>
    </cfRule>
    <cfRule type="containsText" dxfId="34" priority="36" stopIfTrue="1" operator="containsText" text="ндс">
      <formula>NOT(ISERROR(SEARCH("ндс",G35)))</formula>
    </cfRule>
  </conditionalFormatting>
  <conditionalFormatting sqref="H35:H74">
    <cfRule type="containsText" dxfId="33" priority="33" stopIfTrue="1" operator="containsText" text="ндс">
      <formula>NOT(ISERROR(SEARCH("ндс",H35)))</formula>
    </cfRule>
    <cfRule type="containsText" dxfId="32" priority="34" stopIfTrue="1" operator="containsText" text="ндс">
      <formula>NOT(ISERROR(SEARCH("ндс",H35)))</formula>
    </cfRule>
  </conditionalFormatting>
  <conditionalFormatting sqref="E35:E74">
    <cfRule type="containsText" dxfId="31" priority="31" stopIfTrue="1" operator="containsText" text="ндс">
      <formula>NOT(ISERROR(SEARCH("ндс",E35)))</formula>
    </cfRule>
    <cfRule type="containsText" dxfId="30" priority="32" stopIfTrue="1" operator="containsText" text="ндс">
      <formula>NOT(ISERROR(SEARCH("ндс",E35)))</formula>
    </cfRule>
  </conditionalFormatting>
  <conditionalFormatting sqref="E35:E74">
    <cfRule type="containsText" dxfId="29" priority="29" stopIfTrue="1" operator="containsText" text="ндс">
      <formula>NOT(ISERROR(SEARCH("ндс",E35)))</formula>
    </cfRule>
    <cfRule type="containsText" dxfId="28" priority="30" stopIfTrue="1" operator="containsText" text="ндс">
      <formula>NOT(ISERROR(SEARCH("ндс",E35)))</formula>
    </cfRule>
  </conditionalFormatting>
  <conditionalFormatting sqref="E35:E74">
    <cfRule type="containsText" dxfId="27" priority="27" stopIfTrue="1" operator="containsText" text="ндс">
      <formula>NOT(ISERROR(SEARCH("ндс",E35)))</formula>
    </cfRule>
    <cfRule type="containsText" dxfId="26" priority="28" stopIfTrue="1" operator="containsText" text="ндс">
      <formula>NOT(ISERROR(SEARCH("ндс",E35)))</formula>
    </cfRule>
  </conditionalFormatting>
  <conditionalFormatting sqref="F35:F74">
    <cfRule type="containsText" dxfId="25" priority="25" stopIfTrue="1" operator="containsText" text="ндс">
      <formula>NOT(ISERROR(SEARCH("ндс",F35)))</formula>
    </cfRule>
    <cfRule type="containsText" dxfId="24" priority="26" stopIfTrue="1" operator="containsText" text="ндс">
      <formula>NOT(ISERROR(SEARCH("ндс",F35)))</formula>
    </cfRule>
  </conditionalFormatting>
  <conditionalFormatting sqref="G35:G74">
    <cfRule type="containsText" dxfId="23" priority="23" stopIfTrue="1" operator="containsText" text="ндс">
      <formula>NOT(ISERROR(SEARCH("ндс",G35)))</formula>
    </cfRule>
    <cfRule type="containsText" dxfId="22" priority="24" stopIfTrue="1" operator="containsText" text="ндс">
      <formula>NOT(ISERROR(SEARCH("ндс",G35)))</formula>
    </cfRule>
  </conditionalFormatting>
  <conditionalFormatting sqref="H35:H74">
    <cfRule type="containsText" dxfId="21" priority="21" stopIfTrue="1" operator="containsText" text="ндс">
      <formula>NOT(ISERROR(SEARCH("ндс",H35)))</formula>
    </cfRule>
    <cfRule type="containsText" dxfId="20" priority="22" stopIfTrue="1" operator="containsText" text="ндс">
      <formula>NOT(ISERROR(SEARCH("ндс",H35)))</formula>
    </cfRule>
  </conditionalFormatting>
  <conditionalFormatting sqref="C35:C74">
    <cfRule type="containsText" dxfId="19" priority="19" stopIfTrue="1" operator="containsText" text="ндс">
      <formula>NOT(ISERROR(SEARCH("ндс",C35)))</formula>
    </cfRule>
    <cfRule type="containsText" dxfId="18" priority="20" stopIfTrue="1" operator="containsText" text="ндс">
      <formula>NOT(ISERROR(SEARCH("ндс",C35)))</formula>
    </cfRule>
  </conditionalFormatting>
  <conditionalFormatting sqref="D35:D74">
    <cfRule type="containsText" dxfId="17" priority="17" stopIfTrue="1" operator="containsText" text="ндс">
      <formula>NOT(ISERROR(SEARCH("ндс",D35)))</formula>
    </cfRule>
    <cfRule type="containsText" dxfId="16" priority="18" stopIfTrue="1" operator="containsText" text="ндс">
      <formula>NOT(ISERROR(SEARCH("ндс",D35)))</formula>
    </cfRule>
  </conditionalFormatting>
  <conditionalFormatting sqref="E35:E74">
    <cfRule type="containsText" dxfId="15" priority="15" stopIfTrue="1" operator="containsText" text="ндс">
      <formula>NOT(ISERROR(SEARCH("ндс",E35)))</formula>
    </cfRule>
    <cfRule type="containsText" dxfId="14" priority="16" stopIfTrue="1" operator="containsText" text="ндс">
      <formula>NOT(ISERROR(SEARCH("ндс",E35)))</formula>
    </cfRule>
  </conditionalFormatting>
  <conditionalFormatting sqref="F35:F74">
    <cfRule type="containsText" dxfId="13" priority="13" stopIfTrue="1" operator="containsText" text="ндс">
      <formula>NOT(ISERROR(SEARCH("ндс",F35)))</formula>
    </cfRule>
    <cfRule type="containsText" dxfId="12" priority="14" stopIfTrue="1" operator="containsText" text="ндс">
      <formula>NOT(ISERROR(SEARCH("ндс",F35)))</formula>
    </cfRule>
  </conditionalFormatting>
  <conditionalFormatting sqref="G35:G74">
    <cfRule type="containsText" dxfId="11" priority="11" stopIfTrue="1" operator="containsText" text="ндс">
      <formula>NOT(ISERROR(SEARCH("ндс",G35)))</formula>
    </cfRule>
    <cfRule type="containsText" dxfId="10" priority="12" stopIfTrue="1" operator="containsText" text="ндс">
      <formula>NOT(ISERROR(SEARCH("ндс",G35)))</formula>
    </cfRule>
  </conditionalFormatting>
  <conditionalFormatting sqref="H35:H74">
    <cfRule type="containsText" dxfId="9" priority="9" stopIfTrue="1" operator="containsText" text="ндс">
      <formula>NOT(ISERROR(SEARCH("ндс",H35)))</formula>
    </cfRule>
    <cfRule type="containsText" dxfId="8" priority="10" stopIfTrue="1" operator="containsText" text="ндс">
      <formula>NOT(ISERROR(SEARCH("ндс",H35)))</formula>
    </cfRule>
  </conditionalFormatting>
  <conditionalFormatting sqref="G35:G74">
    <cfRule type="containsText" dxfId="7" priority="7" stopIfTrue="1" operator="containsText" text="ндс">
      <formula>NOT(ISERROR(SEARCH("ндс",G35)))</formula>
    </cfRule>
    <cfRule type="containsText" dxfId="6" priority="8" stopIfTrue="1" operator="containsText" text="ндс">
      <formula>NOT(ISERROR(SEARCH("ндс",G35)))</formula>
    </cfRule>
  </conditionalFormatting>
  <conditionalFormatting sqref="H35:H74">
    <cfRule type="containsText" dxfId="5" priority="5" stopIfTrue="1" operator="containsText" text="ндс">
      <formula>NOT(ISERROR(SEARCH("ндс",H35)))</formula>
    </cfRule>
    <cfRule type="containsText" dxfId="4" priority="6" stopIfTrue="1" operator="containsText" text="ндс">
      <formula>NOT(ISERROR(SEARCH("ндс",H35)))</formula>
    </cfRule>
  </conditionalFormatting>
  <conditionalFormatting sqref="E35:E74">
    <cfRule type="containsText" dxfId="3" priority="3" stopIfTrue="1" operator="containsText" text="ндс">
      <formula>NOT(ISERROR(SEARCH("ндс",E35)))</formula>
    </cfRule>
    <cfRule type="containsText" dxfId="2" priority="4" stopIfTrue="1" operator="containsText" text="ндс">
      <formula>NOT(ISERROR(SEARCH("ндс",E35)))</formula>
    </cfRule>
  </conditionalFormatting>
  <conditionalFormatting sqref="E35:E74">
    <cfRule type="containsText" dxfId="1" priority="1" stopIfTrue="1" operator="containsText" text="ндс">
      <formula>NOT(ISERROR(SEARCH("ндс",E35)))</formula>
    </cfRule>
    <cfRule type="containsText" dxfId="0" priority="2" stopIfTrue="1" operator="containsText" text="ндс">
      <formula>NOT(ISERROR(SEARCH("ндс",E35)))</formula>
    </cfRule>
  </conditionalFormatting>
  <pageMargins left="0.19685039370078741" right="0.19685039370078741" top="0.35433070866141736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Сформировать заказ</vt:lpstr>
      <vt:lpstr>Результат</vt:lpstr>
      <vt:lpstr>'Сформировать заказ'!Область_печати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</dc:creator>
  <cp:lastModifiedBy>Skolubovich</cp:lastModifiedBy>
  <cp:lastPrinted>2012-10-03T04:56:10Z</cp:lastPrinted>
  <dcterms:created xsi:type="dcterms:W3CDTF">2012-10-02T07:58:58Z</dcterms:created>
  <dcterms:modified xsi:type="dcterms:W3CDTF">2013-06-29T17:37:04Z</dcterms:modified>
</cp:coreProperties>
</file>