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filterPrivacy="1" codeName="ЭтаКнига"/>
  <xr:revisionPtr revIDLastSave="0" documentId="13_ncr:1_{84B06CD1-A140-40DD-BBD3-39103C261275}" xr6:coauthVersionLast="36" xr6:coauthVersionMax="36" xr10:uidLastSave="{00000000-0000-0000-0000-000000000000}"/>
  <bookViews>
    <workbookView xWindow="0" yWindow="0" windowWidth="19200" windowHeight="8220" tabRatio="914" activeTab="28" xr2:uid="{00000000-000D-0000-FFFF-FFFF00000000}"/>
  </bookViews>
  <sheets>
    <sheet name="1" sheetId="1" r:id="rId1"/>
    <sheet name="2" sheetId="10" r:id="rId2"/>
    <sheet name="3" sheetId="11" r:id="rId3"/>
    <sheet name="4" sheetId="12" r:id="rId4"/>
    <sheet name="5" sheetId="13" r:id="rId5"/>
    <sheet name="6" sheetId="14" r:id="rId6"/>
    <sheet name="7" sheetId="15" r:id="rId7"/>
    <sheet name="8" sheetId="16" r:id="rId8"/>
    <sheet name="9" sheetId="17" r:id="rId9"/>
    <sheet name="10" sheetId="18" r:id="rId10"/>
    <sheet name="11" sheetId="19" r:id="rId11"/>
    <sheet name="12" sheetId="20" r:id="rId12"/>
    <sheet name="13" sheetId="21" r:id="rId13"/>
    <sheet name="14" sheetId="22" r:id="rId14"/>
    <sheet name="15" sheetId="23" r:id="rId15"/>
    <sheet name="16" sheetId="24" r:id="rId16"/>
    <sheet name="17" sheetId="25" r:id="rId17"/>
    <sheet name="18" sheetId="26" r:id="rId18"/>
    <sheet name="19" sheetId="27" r:id="rId19"/>
    <sheet name="20" sheetId="28" r:id="rId20"/>
    <sheet name="21" sheetId="29" r:id="rId21"/>
    <sheet name="22" sheetId="30" r:id="rId22"/>
    <sheet name="23" sheetId="31" r:id="rId23"/>
    <sheet name="24" sheetId="32" r:id="rId24"/>
    <sheet name="25" sheetId="33" r:id="rId25"/>
    <sheet name="26" sheetId="34" r:id="rId26"/>
    <sheet name="27" sheetId="35" r:id="rId27"/>
    <sheet name="28" sheetId="36" r:id="rId28"/>
    <sheet name="29" sheetId="37" r:id="rId29"/>
    <sheet name="30" sheetId="40" r:id="rId30"/>
    <sheet name="31" sheetId="41" r:id="rId31"/>
    <sheet name="ссылки" sheetId="4" r:id="rId32"/>
    <sheet name="правила" sheetId="2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5" hidden="1">'6'!$A$1:$S$43</definedName>
    <definedName name="_xlnm._FilterDatabase" localSheetId="31" hidden="1">ссылки!$Q$1:$Q$4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5" l="1"/>
  <c r="E21" i="35"/>
  <c r="E22" i="35"/>
  <c r="E23" i="35"/>
  <c r="E24" i="35"/>
  <c r="E25" i="35"/>
  <c r="E26" i="35"/>
  <c r="E27" i="35"/>
  <c r="E28" i="35"/>
  <c r="K16" i="32" l="1"/>
  <c r="J16" i="32"/>
  <c r="I16" i="32"/>
  <c r="K14" i="32"/>
  <c r="J14" i="32"/>
  <c r="I14" i="32"/>
  <c r="K12" i="32"/>
  <c r="J12" i="32"/>
  <c r="I12" i="32"/>
  <c r="K10" i="32"/>
  <c r="J10" i="32"/>
  <c r="I10" i="32"/>
  <c r="K8" i="32"/>
  <c r="J8" i="32"/>
  <c r="I8" i="32"/>
  <c r="K6" i="32"/>
  <c r="J6" i="32"/>
  <c r="I6" i="32"/>
  <c r="K4" i="32"/>
  <c r="J4" i="32"/>
  <c r="I4" i="32"/>
  <c r="J2" i="32"/>
  <c r="K16" i="31"/>
  <c r="J16" i="31"/>
  <c r="I16" i="31"/>
  <c r="K14" i="31"/>
  <c r="J14" i="31"/>
  <c r="I14" i="31"/>
  <c r="K12" i="31"/>
  <c r="J12" i="31"/>
  <c r="I12" i="31"/>
  <c r="K10" i="31"/>
  <c r="J10" i="31"/>
  <c r="I10" i="31"/>
  <c r="K8" i="31"/>
  <c r="J8" i="31"/>
  <c r="I8" i="31"/>
  <c r="K6" i="31"/>
  <c r="J6" i="31"/>
  <c r="I6" i="31"/>
  <c r="K4" i="31"/>
  <c r="J4" i="31"/>
  <c r="I4" i="31"/>
  <c r="J2" i="31"/>
  <c r="K16" i="30"/>
  <c r="J16" i="30"/>
  <c r="I16" i="30"/>
  <c r="K14" i="30"/>
  <c r="J14" i="30"/>
  <c r="I14" i="30"/>
  <c r="K12" i="30"/>
  <c r="J12" i="30"/>
  <c r="I12" i="30"/>
  <c r="K10" i="30"/>
  <c r="J10" i="30"/>
  <c r="I10" i="30"/>
  <c r="K8" i="30"/>
  <c r="J8" i="30"/>
  <c r="I8" i="30"/>
  <c r="K6" i="30"/>
  <c r="J6" i="30"/>
  <c r="I6" i="30"/>
  <c r="K4" i="30"/>
  <c r="J4" i="30"/>
  <c r="I4" i="30"/>
  <c r="J2" i="30"/>
  <c r="K16" i="29"/>
  <c r="J16" i="29"/>
  <c r="I16" i="29"/>
  <c r="K14" i="29"/>
  <c r="J14" i="29"/>
  <c r="I14" i="29"/>
  <c r="K12" i="29"/>
  <c r="J12" i="29"/>
  <c r="I12" i="29"/>
  <c r="K10" i="29"/>
  <c r="J10" i="29"/>
  <c r="I10" i="29"/>
  <c r="K8" i="29"/>
  <c r="J8" i="29"/>
  <c r="I8" i="29"/>
  <c r="K6" i="29"/>
  <c r="J6" i="29"/>
  <c r="I6" i="29"/>
  <c r="K4" i="29"/>
  <c r="J4" i="29"/>
  <c r="I4" i="29"/>
  <c r="J2" i="29"/>
  <c r="K16" i="28"/>
  <c r="J16" i="28"/>
  <c r="I16" i="28"/>
  <c r="K14" i="28"/>
  <c r="J14" i="28"/>
  <c r="I14" i="28"/>
  <c r="K12" i="28"/>
  <c r="J12" i="28"/>
  <c r="I12" i="28"/>
  <c r="K10" i="28"/>
  <c r="J10" i="28"/>
  <c r="I10" i="28"/>
  <c r="K8" i="28"/>
  <c r="J8" i="28"/>
  <c r="I8" i="28"/>
  <c r="K6" i="28"/>
  <c r="J6" i="28"/>
  <c r="I6" i="28"/>
  <c r="K4" i="28"/>
  <c r="J4" i="28"/>
  <c r="I4" i="28"/>
  <c r="J2" i="28"/>
  <c r="K16" i="27"/>
  <c r="J16" i="27"/>
  <c r="I16" i="27"/>
  <c r="K14" i="27"/>
  <c r="J14" i="27"/>
  <c r="I14" i="27"/>
  <c r="K12" i="27"/>
  <c r="J12" i="27"/>
  <c r="I12" i="27"/>
  <c r="K10" i="27"/>
  <c r="J10" i="27"/>
  <c r="I10" i="27"/>
  <c r="K8" i="27"/>
  <c r="J8" i="27"/>
  <c r="I8" i="27"/>
  <c r="K6" i="27"/>
  <c r="J6" i="27"/>
  <c r="I6" i="27"/>
  <c r="K4" i="27"/>
  <c r="J4" i="27"/>
  <c r="I4" i="27"/>
  <c r="J2" i="27"/>
  <c r="K16" i="26"/>
  <c r="J16" i="26"/>
  <c r="I16" i="26"/>
  <c r="K14" i="26"/>
  <c r="J14" i="26"/>
  <c r="I14" i="26"/>
  <c r="K12" i="26"/>
  <c r="J12" i="26"/>
  <c r="I12" i="26"/>
  <c r="K10" i="26"/>
  <c r="J10" i="26"/>
  <c r="I10" i="26"/>
  <c r="K8" i="26"/>
  <c r="J8" i="26"/>
  <c r="I8" i="26"/>
  <c r="K6" i="26"/>
  <c r="J6" i="26"/>
  <c r="I6" i="26"/>
  <c r="K4" i="26"/>
  <c r="J4" i="26"/>
  <c r="I4" i="26"/>
  <c r="J2" i="26"/>
  <c r="K16" i="25"/>
  <c r="J16" i="25"/>
  <c r="I16" i="25"/>
  <c r="K14" i="25"/>
  <c r="J14" i="25"/>
  <c r="I14" i="25"/>
  <c r="K12" i="25"/>
  <c r="J12" i="25"/>
  <c r="I12" i="25"/>
  <c r="K10" i="25"/>
  <c r="J10" i="25"/>
  <c r="I10" i="25"/>
  <c r="K8" i="25"/>
  <c r="J8" i="25"/>
  <c r="I8" i="25"/>
  <c r="K6" i="25"/>
  <c r="J6" i="25"/>
  <c r="I6" i="25"/>
  <c r="K4" i="25"/>
  <c r="J4" i="25"/>
  <c r="I4" i="25"/>
  <c r="J2" i="25"/>
  <c r="K16" i="24"/>
  <c r="J16" i="24"/>
  <c r="I16" i="24"/>
  <c r="K14" i="24"/>
  <c r="J14" i="24"/>
  <c r="I14" i="24"/>
  <c r="K12" i="24"/>
  <c r="J12" i="24"/>
  <c r="I12" i="24"/>
  <c r="K10" i="24"/>
  <c r="J10" i="24"/>
  <c r="I10" i="24"/>
  <c r="K8" i="24"/>
  <c r="J8" i="24"/>
  <c r="I8" i="24"/>
  <c r="K6" i="24"/>
  <c r="J6" i="24"/>
  <c r="I6" i="24"/>
  <c r="K4" i="24"/>
  <c r="J4" i="24"/>
  <c r="I4" i="24"/>
  <c r="J2" i="24"/>
  <c r="K16" i="23"/>
  <c r="J16" i="23"/>
  <c r="I16" i="23"/>
  <c r="K14" i="23"/>
  <c r="J14" i="23"/>
  <c r="I14" i="23"/>
  <c r="K12" i="23"/>
  <c r="J12" i="23"/>
  <c r="I12" i="23"/>
  <c r="K10" i="23"/>
  <c r="J10" i="23"/>
  <c r="I10" i="23"/>
  <c r="K8" i="23"/>
  <c r="J8" i="23"/>
  <c r="I8" i="23"/>
  <c r="K6" i="23"/>
  <c r="J6" i="23"/>
  <c r="I6" i="23"/>
  <c r="K4" i="23"/>
  <c r="J4" i="23"/>
  <c r="I4" i="23"/>
  <c r="J2" i="23"/>
  <c r="K16" i="22"/>
  <c r="J16" i="22"/>
  <c r="I16" i="22"/>
  <c r="K14" i="22"/>
  <c r="J14" i="22"/>
  <c r="I14" i="22"/>
  <c r="K12" i="22"/>
  <c r="J12" i="22"/>
  <c r="I12" i="22"/>
  <c r="K10" i="22"/>
  <c r="J10" i="22"/>
  <c r="I10" i="22"/>
  <c r="K8" i="22"/>
  <c r="J8" i="22"/>
  <c r="I8" i="22"/>
  <c r="K6" i="22"/>
  <c r="J6" i="22"/>
  <c r="I6" i="22"/>
  <c r="K4" i="22"/>
  <c r="J4" i="22"/>
  <c r="I4" i="22"/>
  <c r="J2" i="22"/>
  <c r="K16" i="21"/>
  <c r="J16" i="21"/>
  <c r="I16" i="21"/>
  <c r="K14" i="21"/>
  <c r="J14" i="21"/>
  <c r="I14" i="21"/>
  <c r="K12" i="21"/>
  <c r="J12" i="21"/>
  <c r="I12" i="21"/>
  <c r="K10" i="21"/>
  <c r="J10" i="21"/>
  <c r="I10" i="21"/>
  <c r="K8" i="21"/>
  <c r="J8" i="21"/>
  <c r="I8" i="21"/>
  <c r="K6" i="21"/>
  <c r="J6" i="21"/>
  <c r="I6" i="21"/>
  <c r="K4" i="21"/>
  <c r="J4" i="21"/>
  <c r="I4" i="21"/>
  <c r="J2" i="21"/>
  <c r="K16" i="20"/>
  <c r="J16" i="20"/>
  <c r="I16" i="20"/>
  <c r="K14" i="20"/>
  <c r="J14" i="20"/>
  <c r="I14" i="20"/>
  <c r="K12" i="20"/>
  <c r="J12" i="20"/>
  <c r="I12" i="20"/>
  <c r="K10" i="20"/>
  <c r="J10" i="20"/>
  <c r="I10" i="20"/>
  <c r="K8" i="20"/>
  <c r="J8" i="20"/>
  <c r="I8" i="20"/>
  <c r="K6" i="20"/>
  <c r="J6" i="20"/>
  <c r="I6" i="20"/>
  <c r="K4" i="20"/>
  <c r="J4" i="20"/>
  <c r="I4" i="20"/>
  <c r="J2" i="20"/>
  <c r="K16" i="19"/>
  <c r="J16" i="19"/>
  <c r="I16" i="19"/>
  <c r="K14" i="19"/>
  <c r="J14" i="19"/>
  <c r="I14" i="19"/>
  <c r="K12" i="19"/>
  <c r="J12" i="19"/>
  <c r="I12" i="19"/>
  <c r="K10" i="19"/>
  <c r="J10" i="19"/>
  <c r="I10" i="19"/>
  <c r="K8" i="19"/>
  <c r="J8" i="19"/>
  <c r="I8" i="19"/>
  <c r="K6" i="19"/>
  <c r="J6" i="19"/>
  <c r="I6" i="19"/>
  <c r="K4" i="19"/>
  <c r="J4" i="19"/>
  <c r="I4" i="19"/>
  <c r="J2" i="19"/>
  <c r="K16" i="18"/>
  <c r="J16" i="18"/>
  <c r="I16" i="18"/>
  <c r="K14" i="18"/>
  <c r="J14" i="18"/>
  <c r="I14" i="18"/>
  <c r="K12" i="18"/>
  <c r="J12" i="18"/>
  <c r="I12" i="18"/>
  <c r="K10" i="18"/>
  <c r="J10" i="18"/>
  <c r="I10" i="18"/>
  <c r="K8" i="18"/>
  <c r="J8" i="18"/>
  <c r="I8" i="18"/>
  <c r="K6" i="18"/>
  <c r="J6" i="18"/>
  <c r="I6" i="18"/>
  <c r="K4" i="18"/>
  <c r="J4" i="18"/>
  <c r="I4" i="18"/>
  <c r="J2" i="18"/>
  <c r="K16" i="17"/>
  <c r="J16" i="17"/>
  <c r="I16" i="17"/>
  <c r="K14" i="17"/>
  <c r="J14" i="17"/>
  <c r="I14" i="17"/>
  <c r="K12" i="17"/>
  <c r="J12" i="17"/>
  <c r="I12" i="17"/>
  <c r="K10" i="17"/>
  <c r="J10" i="17"/>
  <c r="I10" i="17"/>
  <c r="K8" i="17"/>
  <c r="J8" i="17"/>
  <c r="I8" i="17"/>
  <c r="K6" i="17"/>
  <c r="J6" i="17"/>
  <c r="I6" i="17"/>
  <c r="K4" i="17"/>
  <c r="J4" i="17"/>
  <c r="I4" i="17"/>
  <c r="J2" i="17"/>
  <c r="K16" i="16"/>
  <c r="J16" i="16"/>
  <c r="I16" i="16"/>
  <c r="K14" i="16"/>
  <c r="J14" i="16"/>
  <c r="I14" i="16"/>
  <c r="K12" i="16"/>
  <c r="J12" i="16"/>
  <c r="I12" i="16"/>
  <c r="K10" i="16"/>
  <c r="J10" i="16"/>
  <c r="I10" i="16"/>
  <c r="K8" i="16"/>
  <c r="J8" i="16"/>
  <c r="I8" i="16"/>
  <c r="K6" i="16"/>
  <c r="J6" i="16"/>
  <c r="I6" i="16"/>
  <c r="K4" i="16"/>
  <c r="J4" i="16"/>
  <c r="I4" i="16"/>
  <c r="J2" i="16"/>
  <c r="K16" i="15"/>
  <c r="J16" i="15"/>
  <c r="I16" i="15"/>
  <c r="K14" i="15"/>
  <c r="J14" i="15"/>
  <c r="I14" i="15"/>
  <c r="K12" i="15"/>
  <c r="J12" i="15"/>
  <c r="I12" i="15"/>
  <c r="K10" i="15"/>
  <c r="J10" i="15"/>
  <c r="I10" i="15"/>
  <c r="K8" i="15"/>
  <c r="J8" i="15"/>
  <c r="I8" i="15"/>
  <c r="K6" i="15"/>
  <c r="J6" i="15"/>
  <c r="I6" i="15"/>
  <c r="K4" i="15"/>
  <c r="J4" i="15"/>
  <c r="I4" i="15"/>
  <c r="J2" i="15"/>
  <c r="K16" i="14"/>
  <c r="J16" i="14"/>
  <c r="I16" i="14"/>
  <c r="K14" i="14"/>
  <c r="J14" i="14"/>
  <c r="I14" i="14"/>
  <c r="K12" i="14"/>
  <c r="J12" i="14"/>
  <c r="I12" i="14"/>
  <c r="K10" i="14"/>
  <c r="J10" i="14"/>
  <c r="I10" i="14"/>
  <c r="K8" i="14"/>
  <c r="J8" i="14"/>
  <c r="I8" i="14"/>
  <c r="K6" i="14"/>
  <c r="J6" i="14"/>
  <c r="I6" i="14"/>
  <c r="K4" i="14"/>
  <c r="J4" i="14"/>
  <c r="I4" i="14"/>
  <c r="J2" i="14"/>
  <c r="K16" i="13"/>
  <c r="J16" i="13"/>
  <c r="I16" i="13"/>
  <c r="K14" i="13"/>
  <c r="J14" i="13"/>
  <c r="I14" i="13"/>
  <c r="K12" i="13"/>
  <c r="J12" i="13"/>
  <c r="I12" i="13"/>
  <c r="K10" i="13"/>
  <c r="J10" i="13"/>
  <c r="I10" i="13"/>
  <c r="K8" i="13"/>
  <c r="J8" i="13"/>
  <c r="I8" i="13"/>
  <c r="K6" i="13"/>
  <c r="J6" i="13"/>
  <c r="I6" i="13"/>
  <c r="K4" i="13"/>
  <c r="J4" i="13"/>
  <c r="I4" i="13"/>
  <c r="J2" i="13"/>
  <c r="K16" i="12"/>
  <c r="J16" i="12"/>
  <c r="I16" i="12"/>
  <c r="K14" i="12"/>
  <c r="J14" i="12"/>
  <c r="I14" i="12"/>
  <c r="K12" i="12"/>
  <c r="J12" i="12"/>
  <c r="I12" i="12"/>
  <c r="K10" i="12"/>
  <c r="J10" i="12"/>
  <c r="I10" i="12"/>
  <c r="K8" i="12"/>
  <c r="J8" i="12"/>
  <c r="I8" i="12"/>
  <c r="K6" i="12"/>
  <c r="J6" i="12"/>
  <c r="I6" i="12"/>
  <c r="K4" i="12"/>
  <c r="J4" i="12"/>
  <c r="I4" i="12"/>
  <c r="J2" i="12"/>
  <c r="K16" i="11"/>
  <c r="J16" i="11"/>
  <c r="I16" i="11"/>
  <c r="K14" i="11"/>
  <c r="J14" i="11"/>
  <c r="I14" i="11"/>
  <c r="K12" i="11"/>
  <c r="J12" i="11"/>
  <c r="I12" i="11"/>
  <c r="K10" i="11"/>
  <c r="J10" i="11"/>
  <c r="I10" i="11"/>
  <c r="K8" i="11"/>
  <c r="J8" i="11"/>
  <c r="I8" i="11"/>
  <c r="K6" i="11"/>
  <c r="J6" i="11"/>
  <c r="I6" i="11"/>
  <c r="K4" i="11"/>
  <c r="J4" i="11"/>
  <c r="I4" i="11"/>
  <c r="J2" i="11"/>
  <c r="K16" i="10"/>
  <c r="J16" i="10"/>
  <c r="I16" i="10"/>
  <c r="K14" i="10"/>
  <c r="J14" i="10"/>
  <c r="I14" i="10"/>
  <c r="K12" i="10"/>
  <c r="J12" i="10"/>
  <c r="I12" i="10"/>
  <c r="K10" i="10"/>
  <c r="J10" i="10"/>
  <c r="I10" i="10"/>
  <c r="K8" i="10"/>
  <c r="J8" i="10"/>
  <c r="I8" i="10"/>
  <c r="K6" i="10"/>
  <c r="J6" i="10"/>
  <c r="I6" i="10"/>
  <c r="K4" i="10"/>
  <c r="J4" i="10"/>
  <c r="I4" i="10"/>
  <c r="J2" i="10"/>
  <c r="K16" i="1"/>
  <c r="J16" i="1"/>
  <c r="I16" i="1"/>
  <c r="K14" i="1"/>
  <c r="J14" i="1"/>
  <c r="I14" i="1"/>
  <c r="K12" i="1"/>
  <c r="J12" i="1"/>
  <c r="I12" i="1"/>
  <c r="K10" i="1"/>
  <c r="J10" i="1"/>
  <c r="I10" i="1"/>
  <c r="K8" i="1"/>
  <c r="J8" i="1"/>
  <c r="I8" i="1"/>
  <c r="K6" i="1"/>
  <c r="J6" i="1"/>
  <c r="I6" i="1"/>
  <c r="K4" i="1"/>
  <c r="J4" i="1"/>
  <c r="I4" i="1"/>
  <c r="J2" i="1"/>
  <c r="K16" i="33"/>
  <c r="J16" i="33"/>
  <c r="I16" i="33"/>
  <c r="K14" i="33"/>
  <c r="J14" i="33"/>
  <c r="I14" i="33"/>
  <c r="K12" i="33"/>
  <c r="J12" i="33"/>
  <c r="I12" i="33"/>
  <c r="K10" i="33"/>
  <c r="J10" i="33"/>
  <c r="I10" i="33"/>
  <c r="K8" i="33"/>
  <c r="J8" i="33"/>
  <c r="I8" i="33"/>
  <c r="K6" i="33"/>
  <c r="J6" i="33"/>
  <c r="I6" i="33"/>
  <c r="K4" i="33"/>
  <c r="J4" i="33"/>
  <c r="I4" i="33"/>
  <c r="J2" i="33"/>
  <c r="K16" i="34"/>
  <c r="J16" i="34"/>
  <c r="I16" i="34"/>
  <c r="K14" i="34"/>
  <c r="J14" i="34"/>
  <c r="I14" i="34"/>
  <c r="K12" i="34"/>
  <c r="J12" i="34"/>
  <c r="I12" i="34"/>
  <c r="K10" i="34"/>
  <c r="J10" i="34"/>
  <c r="I10" i="34"/>
  <c r="K8" i="34"/>
  <c r="J8" i="34"/>
  <c r="I8" i="34"/>
  <c r="K6" i="34"/>
  <c r="J6" i="34"/>
  <c r="I6" i="34"/>
  <c r="K4" i="34"/>
  <c r="J4" i="34"/>
  <c r="I4" i="34"/>
  <c r="J2" i="34"/>
  <c r="K16" i="35"/>
  <c r="J16" i="35"/>
  <c r="I16" i="35"/>
  <c r="K14" i="35"/>
  <c r="J14" i="35"/>
  <c r="I14" i="35"/>
  <c r="K12" i="35"/>
  <c r="J12" i="35"/>
  <c r="I12" i="35"/>
  <c r="K10" i="35"/>
  <c r="J10" i="35"/>
  <c r="I10" i="35"/>
  <c r="K8" i="35"/>
  <c r="J8" i="35"/>
  <c r="I8" i="35"/>
  <c r="K6" i="35"/>
  <c r="J6" i="35"/>
  <c r="I6" i="35"/>
  <c r="K4" i="35"/>
  <c r="J4" i="35"/>
  <c r="I4" i="35"/>
  <c r="J2" i="35"/>
  <c r="K16" i="36"/>
  <c r="J16" i="36"/>
  <c r="I16" i="36"/>
  <c r="K14" i="36"/>
  <c r="J14" i="36"/>
  <c r="I14" i="36"/>
  <c r="K12" i="36"/>
  <c r="J12" i="36"/>
  <c r="I12" i="36"/>
  <c r="K10" i="36"/>
  <c r="J10" i="36"/>
  <c r="I10" i="36"/>
  <c r="K8" i="36"/>
  <c r="J8" i="36"/>
  <c r="I8" i="36"/>
  <c r="K6" i="36"/>
  <c r="J6" i="36"/>
  <c r="I6" i="36"/>
  <c r="K4" i="36"/>
  <c r="J4" i="36"/>
  <c r="I4" i="36"/>
  <c r="J2" i="36"/>
  <c r="K16" i="37"/>
  <c r="J16" i="37"/>
  <c r="I16" i="37"/>
  <c r="K14" i="37"/>
  <c r="J14" i="37"/>
  <c r="I14" i="37"/>
  <c r="K12" i="37"/>
  <c r="J12" i="37"/>
  <c r="I12" i="37"/>
  <c r="K10" i="37"/>
  <c r="J10" i="37"/>
  <c r="I10" i="37"/>
  <c r="K8" i="37"/>
  <c r="J8" i="37"/>
  <c r="I8" i="37"/>
  <c r="K6" i="37"/>
  <c r="J6" i="37"/>
  <c r="I6" i="37"/>
  <c r="K4" i="37"/>
  <c r="J4" i="37"/>
  <c r="I4" i="37"/>
  <c r="J2" i="37"/>
  <c r="K16" i="40"/>
  <c r="J16" i="40"/>
  <c r="I16" i="40"/>
  <c r="K14" i="40"/>
  <c r="J14" i="40"/>
  <c r="I14" i="40"/>
  <c r="K12" i="40"/>
  <c r="J12" i="40"/>
  <c r="I12" i="40"/>
  <c r="K10" i="40"/>
  <c r="J10" i="40"/>
  <c r="I10" i="40"/>
  <c r="K8" i="40"/>
  <c r="J8" i="40"/>
  <c r="I8" i="40"/>
  <c r="K6" i="40"/>
  <c r="J6" i="40"/>
  <c r="I6" i="40"/>
  <c r="K4" i="40"/>
  <c r="J4" i="40"/>
  <c r="I4" i="40"/>
  <c r="J2" i="40"/>
  <c r="K16" i="41"/>
  <c r="J16" i="41"/>
  <c r="I16" i="41"/>
  <c r="K14" i="41"/>
  <c r="J14" i="41"/>
  <c r="I14" i="41"/>
  <c r="K12" i="41"/>
  <c r="J12" i="41"/>
  <c r="I12" i="41"/>
  <c r="K10" i="41"/>
  <c r="J10" i="41"/>
  <c r="I10" i="41"/>
  <c r="P8" i="41"/>
  <c r="O8" i="41"/>
  <c r="N8" i="41"/>
  <c r="K8" i="41"/>
  <c r="J8" i="41"/>
  <c r="I8" i="41"/>
  <c r="P6" i="41"/>
  <c r="O6" i="41"/>
  <c r="N6" i="41"/>
  <c r="K6" i="41"/>
  <c r="J6" i="41"/>
  <c r="I6" i="41"/>
  <c r="P4" i="41"/>
  <c r="O4" i="41"/>
  <c r="N4" i="41"/>
  <c r="K4" i="41"/>
  <c r="J4" i="41"/>
  <c r="I4" i="41"/>
  <c r="J2" i="41"/>
  <c r="P8" i="40"/>
  <c r="O8" i="40"/>
  <c r="N8" i="40"/>
  <c r="P6" i="40"/>
  <c r="O6" i="40"/>
  <c r="N6" i="40"/>
  <c r="P4" i="40"/>
  <c r="O4" i="40"/>
  <c r="N4" i="40"/>
  <c r="P8" i="37"/>
  <c r="O8" i="37"/>
  <c r="N8" i="37"/>
  <c r="P6" i="37"/>
  <c r="O6" i="37"/>
  <c r="N6" i="37"/>
  <c r="P4" i="37"/>
  <c r="O4" i="37"/>
  <c r="N4" i="37"/>
  <c r="P8" i="36"/>
  <c r="O8" i="36"/>
  <c r="N8" i="36"/>
  <c r="P6" i="36"/>
  <c r="O6" i="36"/>
  <c r="N6" i="36"/>
  <c r="P4" i="36"/>
  <c r="O4" i="36"/>
  <c r="N4" i="36"/>
  <c r="P8" i="35"/>
  <c r="O8" i="35"/>
  <c r="N8" i="35"/>
  <c r="P6" i="35"/>
  <c r="O6" i="35"/>
  <c r="N6" i="35"/>
  <c r="P4" i="35"/>
  <c r="O4" i="35"/>
  <c r="N4" i="35"/>
  <c r="P8" i="34"/>
  <c r="O8" i="34"/>
  <c r="N8" i="34"/>
  <c r="P6" i="34"/>
  <c r="O6" i="34"/>
  <c r="N6" i="34"/>
  <c r="P4" i="34"/>
  <c r="O4" i="34"/>
  <c r="N4" i="34"/>
  <c r="P8" i="33"/>
  <c r="O8" i="33"/>
  <c r="N8" i="33"/>
  <c r="P6" i="33"/>
  <c r="O6" i="33"/>
  <c r="N6" i="33"/>
  <c r="P4" i="33"/>
  <c r="O4" i="33"/>
  <c r="N4" i="33"/>
  <c r="P8" i="32"/>
  <c r="O8" i="32"/>
  <c r="N8" i="32"/>
  <c r="P6" i="32"/>
  <c r="O6" i="32"/>
  <c r="N6" i="32"/>
  <c r="P4" i="32"/>
  <c r="O4" i="32"/>
  <c r="N4" i="32"/>
  <c r="P8" i="30"/>
  <c r="O8" i="30"/>
  <c r="N8" i="30"/>
  <c r="P6" i="30"/>
  <c r="O6" i="30"/>
  <c r="N6" i="30"/>
  <c r="P4" i="30"/>
  <c r="O4" i="30"/>
  <c r="N4" i="30"/>
  <c r="P8" i="29"/>
  <c r="O8" i="29"/>
  <c r="N8" i="29"/>
  <c r="P6" i="29"/>
  <c r="O6" i="29"/>
  <c r="N6" i="29"/>
  <c r="P4" i="29"/>
  <c r="O4" i="29"/>
  <c r="N4" i="29"/>
  <c r="P8" i="28"/>
  <c r="O8" i="28"/>
  <c r="N8" i="28"/>
  <c r="P6" i="28"/>
  <c r="O6" i="28"/>
  <c r="N6" i="28"/>
  <c r="P4" i="28"/>
  <c r="O4" i="28"/>
  <c r="N4" i="28"/>
  <c r="P8" i="27"/>
  <c r="O8" i="27"/>
  <c r="N8" i="27"/>
  <c r="P6" i="27"/>
  <c r="O6" i="27"/>
  <c r="N6" i="27"/>
  <c r="P4" i="27"/>
  <c r="O4" i="27"/>
  <c r="N4" i="27"/>
  <c r="P8" i="26"/>
  <c r="O8" i="26"/>
  <c r="N8" i="26"/>
  <c r="P6" i="26"/>
  <c r="O6" i="26"/>
  <c r="N6" i="26"/>
  <c r="P4" i="26"/>
  <c r="O4" i="26"/>
  <c r="N4" i="26"/>
  <c r="P8" i="25"/>
  <c r="O8" i="25"/>
  <c r="N8" i="25"/>
  <c r="P6" i="25"/>
  <c r="O6" i="25"/>
  <c r="N6" i="25"/>
  <c r="P4" i="25"/>
  <c r="O4" i="25"/>
  <c r="N4" i="25"/>
  <c r="P8" i="24"/>
  <c r="O8" i="24"/>
  <c r="N8" i="24"/>
  <c r="P6" i="24"/>
  <c r="O6" i="24"/>
  <c r="N6" i="24"/>
  <c r="P4" i="24"/>
  <c r="O4" i="24"/>
  <c r="N4" i="24"/>
  <c r="P8" i="23"/>
  <c r="O8" i="23"/>
  <c r="N8" i="23"/>
  <c r="P6" i="23"/>
  <c r="O6" i="23"/>
  <c r="N6" i="23"/>
  <c r="P4" i="23"/>
  <c r="O4" i="23"/>
  <c r="N4" i="23"/>
  <c r="P8" i="22"/>
  <c r="O8" i="22"/>
  <c r="N8" i="22"/>
  <c r="P6" i="22"/>
  <c r="O6" i="22"/>
  <c r="N6" i="22"/>
  <c r="P4" i="22"/>
  <c r="O4" i="22"/>
  <c r="N4" i="22"/>
  <c r="P8" i="21"/>
  <c r="O8" i="21"/>
  <c r="N8" i="21"/>
  <c r="P6" i="21"/>
  <c r="O6" i="21"/>
  <c r="N6" i="21"/>
  <c r="P4" i="21"/>
  <c r="O4" i="21"/>
  <c r="N4" i="21"/>
  <c r="P8" i="20"/>
  <c r="O8" i="20"/>
  <c r="N8" i="20"/>
  <c r="P6" i="20"/>
  <c r="O6" i="20"/>
  <c r="N6" i="20"/>
  <c r="P4" i="20"/>
  <c r="O4" i="20"/>
  <c r="N4" i="20"/>
  <c r="P8" i="19"/>
  <c r="O8" i="19"/>
  <c r="N8" i="19"/>
  <c r="P6" i="19"/>
  <c r="O6" i="19"/>
  <c r="N6" i="19"/>
  <c r="P4" i="19"/>
  <c r="O4" i="19"/>
  <c r="N4" i="19"/>
  <c r="P8" i="18"/>
  <c r="O8" i="18"/>
  <c r="N8" i="18"/>
  <c r="P6" i="18"/>
  <c r="O6" i="18"/>
  <c r="N6" i="18"/>
  <c r="P4" i="18"/>
  <c r="O4" i="18"/>
  <c r="N4" i="18"/>
  <c r="P8" i="17"/>
  <c r="O8" i="17"/>
  <c r="N8" i="17"/>
  <c r="P6" i="17"/>
  <c r="O6" i="17"/>
  <c r="N6" i="17"/>
  <c r="P4" i="17"/>
  <c r="O4" i="17"/>
  <c r="N4" i="17"/>
  <c r="P8" i="16"/>
  <c r="O8" i="16"/>
  <c r="N8" i="16"/>
  <c r="P6" i="16"/>
  <c r="O6" i="16"/>
  <c r="N6" i="16"/>
  <c r="P4" i="16"/>
  <c r="O4" i="16"/>
  <c r="N4" i="16"/>
  <c r="P8" i="15"/>
  <c r="O8" i="15"/>
  <c r="N8" i="15"/>
  <c r="P6" i="15"/>
  <c r="O6" i="15"/>
  <c r="N6" i="15"/>
  <c r="P4" i="15"/>
  <c r="O4" i="15"/>
  <c r="N4" i="15"/>
  <c r="P8" i="14"/>
  <c r="O8" i="14"/>
  <c r="N8" i="14"/>
  <c r="P6" i="14"/>
  <c r="O6" i="14"/>
  <c r="N6" i="14"/>
  <c r="P4" i="14"/>
  <c r="O4" i="14"/>
  <c r="N4" i="14"/>
  <c r="P8" i="13"/>
  <c r="O8" i="13"/>
  <c r="N8" i="13"/>
  <c r="P6" i="13"/>
  <c r="O6" i="13"/>
  <c r="N6" i="13"/>
  <c r="P4" i="13"/>
  <c r="O4" i="13"/>
  <c r="N4" i="13"/>
  <c r="P8" i="12"/>
  <c r="O8" i="12"/>
  <c r="N8" i="12"/>
  <c r="P6" i="12"/>
  <c r="O6" i="12"/>
  <c r="N6" i="12"/>
  <c r="P4" i="12"/>
  <c r="O4" i="12"/>
  <c r="N4" i="12"/>
  <c r="P8" i="11"/>
  <c r="O8" i="11"/>
  <c r="N8" i="11"/>
  <c r="P6" i="11"/>
  <c r="O6" i="11"/>
  <c r="N6" i="11"/>
  <c r="P4" i="11"/>
  <c r="O4" i="11"/>
  <c r="N4" i="11"/>
  <c r="P8" i="10"/>
  <c r="O8" i="10"/>
  <c r="N8" i="10"/>
  <c r="P6" i="10"/>
  <c r="O6" i="10"/>
  <c r="N6" i="10"/>
  <c r="P4" i="10"/>
  <c r="O4" i="10"/>
  <c r="N4" i="10"/>
  <c r="P8" i="1"/>
  <c r="O8" i="1"/>
  <c r="N8" i="1"/>
  <c r="P6" i="1"/>
  <c r="O6" i="1"/>
  <c r="N6" i="1"/>
  <c r="P4" i="1"/>
  <c r="O4" i="1"/>
  <c r="N4" i="1"/>
  <c r="G17" i="1" l="1"/>
  <c r="F17" i="1"/>
  <c r="E16" i="1"/>
  <c r="H4" i="41" l="1"/>
  <c r="H4" i="40"/>
  <c r="H4" i="37"/>
  <c r="H4" i="36"/>
  <c r="H4" i="35"/>
  <c r="H4" i="34"/>
  <c r="H4" i="33"/>
  <c r="H4" i="32"/>
  <c r="H4" i="31"/>
  <c r="H4" i="30"/>
  <c r="H4" i="29"/>
  <c r="H4" i="28"/>
  <c r="H4" i="27"/>
  <c r="H4" i="26"/>
  <c r="H4" i="25"/>
  <c r="H4" i="24"/>
  <c r="H4" i="23"/>
  <c r="H4" i="22"/>
  <c r="H4" i="21"/>
  <c r="H4" i="20"/>
  <c r="H4" i="19"/>
  <c r="H4" i="18"/>
  <c r="H4" i="17"/>
  <c r="H4" i="16"/>
  <c r="H4" i="15"/>
  <c r="H4" i="14"/>
  <c r="H4" i="13"/>
  <c r="H4" i="12"/>
  <c r="H4" i="11"/>
  <c r="H4" i="10"/>
  <c r="H4" i="1"/>
  <c r="E24" i="25" l="1"/>
  <c r="E23" i="25"/>
  <c r="E22" i="25"/>
  <c r="E16" i="41" l="1"/>
  <c r="G9" i="41"/>
  <c r="F9" i="41"/>
  <c r="G7" i="41"/>
  <c r="F7" i="41"/>
  <c r="E7" i="41"/>
  <c r="G5" i="41"/>
  <c r="F5" i="41"/>
  <c r="G9" i="40"/>
  <c r="F9" i="40"/>
  <c r="G7" i="40"/>
  <c r="F7" i="40"/>
  <c r="E7" i="40"/>
  <c r="G5" i="40"/>
  <c r="F5" i="40"/>
  <c r="G9" i="37"/>
  <c r="F9" i="37"/>
  <c r="G7" i="37"/>
  <c r="F7" i="37"/>
  <c r="E7" i="37"/>
  <c r="G5" i="37"/>
  <c r="F5" i="37"/>
  <c r="G9" i="36"/>
  <c r="F9" i="36"/>
  <c r="G7" i="36"/>
  <c r="F7" i="36"/>
  <c r="E7" i="36"/>
  <c r="G5" i="36"/>
  <c r="F5" i="36"/>
  <c r="G9" i="35"/>
  <c r="F9" i="35"/>
  <c r="G7" i="35"/>
  <c r="F7" i="35"/>
  <c r="E7" i="35"/>
  <c r="G5" i="35"/>
  <c r="F5" i="35"/>
  <c r="G9" i="34"/>
  <c r="F9" i="34"/>
  <c r="G7" i="34"/>
  <c r="F7" i="34"/>
  <c r="E7" i="34"/>
  <c r="G5" i="34"/>
  <c r="F5" i="34"/>
  <c r="G9" i="33"/>
  <c r="F9" i="33"/>
  <c r="G7" i="33"/>
  <c r="F7" i="33"/>
  <c r="E7" i="33"/>
  <c r="G5" i="33"/>
  <c r="F5" i="33"/>
  <c r="G9" i="32"/>
  <c r="F9" i="32"/>
  <c r="G7" i="32"/>
  <c r="F7" i="32"/>
  <c r="E7" i="32"/>
  <c r="G5" i="32"/>
  <c r="F5" i="32"/>
  <c r="G9" i="31"/>
  <c r="F9" i="31"/>
  <c r="G7" i="31"/>
  <c r="F7" i="31"/>
  <c r="E7" i="31"/>
  <c r="G5" i="31"/>
  <c r="F5" i="31"/>
  <c r="G9" i="30"/>
  <c r="F9" i="30"/>
  <c r="G7" i="30"/>
  <c r="F7" i="30"/>
  <c r="E7" i="30"/>
  <c r="G5" i="30"/>
  <c r="F5" i="30"/>
  <c r="G9" i="29"/>
  <c r="F9" i="29"/>
  <c r="G7" i="29"/>
  <c r="F7" i="29"/>
  <c r="E7" i="29"/>
  <c r="G5" i="29"/>
  <c r="F5" i="29"/>
  <c r="G9" i="28"/>
  <c r="F9" i="28"/>
  <c r="G7" i="28"/>
  <c r="F7" i="28"/>
  <c r="E7" i="28"/>
  <c r="G5" i="28"/>
  <c r="F5" i="28"/>
  <c r="G9" i="27"/>
  <c r="F9" i="27"/>
  <c r="G7" i="27"/>
  <c r="F7" i="27"/>
  <c r="E7" i="27"/>
  <c r="G5" i="27"/>
  <c r="F5" i="27"/>
  <c r="G9" i="26"/>
  <c r="F9" i="26"/>
  <c r="G7" i="26"/>
  <c r="F7" i="26"/>
  <c r="E7" i="26"/>
  <c r="G5" i="26"/>
  <c r="F5" i="26"/>
  <c r="G9" i="25"/>
  <c r="F9" i="25"/>
  <c r="G7" i="25"/>
  <c r="F7" i="25"/>
  <c r="E7" i="25"/>
  <c r="G5" i="25"/>
  <c r="F5" i="25"/>
  <c r="G9" i="24"/>
  <c r="F9" i="24"/>
  <c r="G7" i="24"/>
  <c r="F7" i="24"/>
  <c r="E7" i="24"/>
  <c r="G5" i="24"/>
  <c r="F5" i="24"/>
  <c r="G9" i="23"/>
  <c r="F9" i="23"/>
  <c r="G7" i="23"/>
  <c r="F7" i="23"/>
  <c r="E7" i="23"/>
  <c r="G5" i="23"/>
  <c r="F5" i="23"/>
  <c r="G9" i="22"/>
  <c r="F9" i="22"/>
  <c r="G7" i="22"/>
  <c r="F7" i="22"/>
  <c r="E7" i="22"/>
  <c r="G5" i="22"/>
  <c r="F5" i="22"/>
  <c r="G9" i="21"/>
  <c r="F9" i="21"/>
  <c r="G7" i="21"/>
  <c r="F7" i="21"/>
  <c r="E7" i="21"/>
  <c r="G5" i="21"/>
  <c r="F5" i="21"/>
  <c r="G9" i="20"/>
  <c r="F9" i="20"/>
  <c r="G7" i="20"/>
  <c r="F7" i="20"/>
  <c r="E7" i="20"/>
  <c r="G5" i="20"/>
  <c r="F5" i="20"/>
  <c r="G9" i="19"/>
  <c r="F9" i="19"/>
  <c r="G7" i="19"/>
  <c r="F7" i="19"/>
  <c r="E7" i="19"/>
  <c r="G5" i="19"/>
  <c r="F5" i="19"/>
  <c r="G9" i="18"/>
  <c r="F9" i="18"/>
  <c r="G7" i="18"/>
  <c r="F7" i="18"/>
  <c r="E7" i="18"/>
  <c r="G5" i="18"/>
  <c r="F5" i="18"/>
  <c r="G9" i="17"/>
  <c r="F9" i="17"/>
  <c r="G7" i="17"/>
  <c r="F7" i="17"/>
  <c r="E7" i="17"/>
  <c r="G5" i="17"/>
  <c r="F5" i="17"/>
  <c r="G9" i="16"/>
  <c r="F9" i="16"/>
  <c r="G7" i="16"/>
  <c r="F7" i="16"/>
  <c r="E7" i="16"/>
  <c r="G5" i="16"/>
  <c r="F5" i="16"/>
  <c r="G9" i="15"/>
  <c r="F9" i="15"/>
  <c r="G7" i="15"/>
  <c r="F7" i="15"/>
  <c r="E7" i="15"/>
  <c r="G5" i="15"/>
  <c r="F5" i="15"/>
  <c r="G9" i="14"/>
  <c r="F9" i="14"/>
  <c r="G7" i="14"/>
  <c r="F7" i="14"/>
  <c r="E7" i="14"/>
  <c r="G5" i="14"/>
  <c r="F5" i="14"/>
  <c r="G9" i="10"/>
  <c r="F9" i="10"/>
  <c r="G7" i="10"/>
  <c r="F7" i="10"/>
  <c r="E7" i="10"/>
  <c r="G5" i="10"/>
  <c r="F5" i="10"/>
  <c r="H16" i="1"/>
  <c r="G9" i="1"/>
  <c r="F9" i="1"/>
  <c r="G7" i="1"/>
  <c r="F7" i="1"/>
  <c r="E7" i="1"/>
  <c r="G5" i="1"/>
  <c r="F5" i="1"/>
  <c r="E28" i="41"/>
  <c r="E27" i="41"/>
  <c r="E26" i="41"/>
  <c r="E25" i="41"/>
  <c r="E24" i="41"/>
  <c r="E23" i="41"/>
  <c r="E22" i="41"/>
  <c r="E21" i="41"/>
  <c r="E20" i="41"/>
  <c r="H16" i="41"/>
  <c r="E28" i="40"/>
  <c r="E27" i="40"/>
  <c r="E26" i="40"/>
  <c r="E25" i="40"/>
  <c r="E24" i="40"/>
  <c r="E23" i="40"/>
  <c r="E22" i="40"/>
  <c r="E21" i="40"/>
  <c r="E20" i="40"/>
  <c r="H16" i="40"/>
  <c r="E16" i="40"/>
  <c r="E13" i="40"/>
  <c r="E28" i="37"/>
  <c r="E27" i="37"/>
  <c r="E26" i="37"/>
  <c r="E25" i="37"/>
  <c r="E24" i="37"/>
  <c r="E23" i="37"/>
  <c r="E22" i="37"/>
  <c r="E21" i="37"/>
  <c r="E20" i="37"/>
  <c r="H16" i="37"/>
  <c r="E28" i="36"/>
  <c r="E27" i="36"/>
  <c r="E26" i="36"/>
  <c r="E25" i="36"/>
  <c r="E24" i="36"/>
  <c r="E23" i="36"/>
  <c r="E22" i="36"/>
  <c r="E21" i="36"/>
  <c r="E20" i="36"/>
  <c r="H16" i="36"/>
  <c r="H16" i="35"/>
  <c r="E28" i="34"/>
  <c r="E27" i="34"/>
  <c r="E26" i="34"/>
  <c r="E25" i="34"/>
  <c r="E24" i="34"/>
  <c r="E23" i="34"/>
  <c r="E22" i="34"/>
  <c r="E21" i="34"/>
  <c r="E20" i="34"/>
  <c r="H16" i="34"/>
  <c r="E28" i="33"/>
  <c r="E27" i="33"/>
  <c r="E26" i="33"/>
  <c r="E25" i="33"/>
  <c r="E24" i="33"/>
  <c r="E23" i="33"/>
  <c r="E22" i="33"/>
  <c r="E21" i="33"/>
  <c r="E20" i="33"/>
  <c r="H16" i="33"/>
  <c r="E28" i="32"/>
  <c r="E27" i="32"/>
  <c r="E26" i="32"/>
  <c r="E25" i="32"/>
  <c r="E24" i="32"/>
  <c r="E23" i="32"/>
  <c r="E22" i="32"/>
  <c r="E21" i="32"/>
  <c r="E20" i="32"/>
  <c r="H16" i="32"/>
  <c r="E28" i="31"/>
  <c r="E27" i="31"/>
  <c r="E26" i="31"/>
  <c r="E25" i="31"/>
  <c r="E24" i="31"/>
  <c r="E23" i="31"/>
  <c r="E22" i="31"/>
  <c r="E21" i="31"/>
  <c r="E20" i="31"/>
  <c r="E28" i="30"/>
  <c r="E27" i="30"/>
  <c r="E26" i="30"/>
  <c r="E25" i="30"/>
  <c r="E24" i="30"/>
  <c r="E23" i="30"/>
  <c r="E22" i="30"/>
  <c r="E21" i="30"/>
  <c r="E20" i="30"/>
  <c r="E28" i="29"/>
  <c r="E27" i="29"/>
  <c r="E26" i="29"/>
  <c r="E25" i="29"/>
  <c r="E24" i="29"/>
  <c r="E23" i="29"/>
  <c r="E22" i="29"/>
  <c r="E21" i="29"/>
  <c r="E20" i="29"/>
  <c r="E28" i="28"/>
  <c r="E27" i="28"/>
  <c r="E26" i="28"/>
  <c r="E25" i="28"/>
  <c r="E24" i="28"/>
  <c r="E23" i="28"/>
  <c r="E22" i="28"/>
  <c r="E21" i="28"/>
  <c r="E20" i="28"/>
  <c r="E28" i="27"/>
  <c r="E27" i="27"/>
  <c r="E26" i="27"/>
  <c r="E25" i="27"/>
  <c r="E24" i="27"/>
  <c r="E23" i="27"/>
  <c r="E22" i="27"/>
  <c r="E21" i="27"/>
  <c r="E20" i="27"/>
  <c r="H16" i="27"/>
  <c r="E28" i="26"/>
  <c r="E27" i="26"/>
  <c r="E26" i="26"/>
  <c r="E25" i="26"/>
  <c r="E24" i="26"/>
  <c r="E23" i="26"/>
  <c r="E22" i="26"/>
  <c r="E21" i="26"/>
  <c r="E20" i="26"/>
  <c r="H16" i="26"/>
  <c r="E28" i="25"/>
  <c r="E27" i="25"/>
  <c r="E26" i="25"/>
  <c r="E25" i="25"/>
  <c r="E21" i="25"/>
  <c r="E20" i="25"/>
  <c r="H16" i="25"/>
  <c r="E28" i="24"/>
  <c r="E27" i="24"/>
  <c r="E26" i="24"/>
  <c r="E25" i="24"/>
  <c r="E24" i="24"/>
  <c r="E23" i="24"/>
  <c r="E22" i="24"/>
  <c r="E21" i="24"/>
  <c r="E20" i="24"/>
  <c r="H16" i="24"/>
  <c r="E28" i="23"/>
  <c r="E27" i="23"/>
  <c r="E26" i="23"/>
  <c r="E25" i="23"/>
  <c r="E24" i="23"/>
  <c r="E23" i="23"/>
  <c r="E22" i="23"/>
  <c r="E21" i="23"/>
  <c r="E20" i="23"/>
  <c r="E28" i="22"/>
  <c r="E27" i="22"/>
  <c r="E26" i="22"/>
  <c r="E25" i="22"/>
  <c r="E24" i="22"/>
  <c r="E23" i="22"/>
  <c r="E22" i="22"/>
  <c r="E21" i="22"/>
  <c r="E20" i="22"/>
  <c r="H16" i="22"/>
  <c r="E28" i="21"/>
  <c r="E27" i="21"/>
  <c r="E26" i="21"/>
  <c r="E25" i="21"/>
  <c r="E24" i="21"/>
  <c r="E23" i="21"/>
  <c r="E22" i="21"/>
  <c r="E21" i="21"/>
  <c r="E20" i="21"/>
  <c r="H16" i="21"/>
  <c r="E28" i="20"/>
  <c r="E27" i="20"/>
  <c r="E26" i="20"/>
  <c r="E25" i="20"/>
  <c r="E24" i="20"/>
  <c r="E23" i="20"/>
  <c r="E22" i="20"/>
  <c r="E21" i="20"/>
  <c r="E20" i="20"/>
  <c r="H16" i="20"/>
  <c r="E28" i="19"/>
  <c r="E27" i="19"/>
  <c r="E26" i="19"/>
  <c r="E25" i="19"/>
  <c r="E24" i="19"/>
  <c r="E23" i="19"/>
  <c r="E22" i="19"/>
  <c r="E21" i="19"/>
  <c r="E20" i="19"/>
  <c r="H16" i="19"/>
  <c r="E28" i="18"/>
  <c r="E27" i="18"/>
  <c r="E26" i="18"/>
  <c r="E25" i="18"/>
  <c r="E24" i="18"/>
  <c r="E23" i="18"/>
  <c r="E22" i="18"/>
  <c r="E21" i="18"/>
  <c r="E20" i="18"/>
  <c r="H16" i="18"/>
  <c r="E28" i="17"/>
  <c r="E27" i="17"/>
  <c r="E26" i="17"/>
  <c r="E25" i="17"/>
  <c r="E24" i="17"/>
  <c r="E23" i="17"/>
  <c r="E22" i="17"/>
  <c r="E21" i="17"/>
  <c r="E20" i="17"/>
  <c r="H16" i="17"/>
  <c r="E28" i="16"/>
  <c r="E27" i="16"/>
  <c r="E26" i="16"/>
  <c r="E25" i="16"/>
  <c r="E24" i="16"/>
  <c r="E23" i="16"/>
  <c r="E22" i="16"/>
  <c r="E21" i="16"/>
  <c r="E20" i="16"/>
  <c r="H16" i="16"/>
  <c r="E28" i="15"/>
  <c r="E27" i="15"/>
  <c r="E26" i="15"/>
  <c r="E25" i="15"/>
  <c r="E24" i="15"/>
  <c r="E23" i="15"/>
  <c r="E22" i="15"/>
  <c r="E21" i="15"/>
  <c r="E20" i="15"/>
  <c r="H16" i="15"/>
  <c r="E28" i="14"/>
  <c r="E27" i="14"/>
  <c r="E26" i="14"/>
  <c r="E25" i="14"/>
  <c r="E24" i="14"/>
  <c r="E23" i="14"/>
  <c r="E22" i="14"/>
  <c r="E21" i="14"/>
  <c r="E20" i="14"/>
  <c r="H16" i="14"/>
  <c r="E28" i="13"/>
  <c r="E27" i="13"/>
  <c r="E27" i="12"/>
  <c r="E26" i="12"/>
  <c r="E25" i="12"/>
  <c r="E28" i="11"/>
  <c r="E27" i="11"/>
  <c r="E26" i="11"/>
  <c r="E25" i="11"/>
  <c r="E24" i="11"/>
  <c r="E28" i="10"/>
  <c r="E27" i="10"/>
  <c r="E26" i="10"/>
  <c r="E25" i="10"/>
  <c r="E24" i="10"/>
  <c r="E23" i="10"/>
  <c r="E22" i="10"/>
  <c r="E21" i="10"/>
  <c r="E20" i="10"/>
  <c r="H16" i="10"/>
  <c r="E28" i="1"/>
  <c r="E27" i="1"/>
  <c r="E26" i="1"/>
  <c r="E25" i="1"/>
  <c r="E24" i="1"/>
  <c r="E23" i="1"/>
  <c r="E22" i="1"/>
  <c r="E21" i="1"/>
  <c r="E20" i="1"/>
  <c r="D41" i="41"/>
  <c r="D38" i="41"/>
  <c r="D30" i="41"/>
  <c r="D41" i="40"/>
  <c r="D38" i="40"/>
  <c r="D30" i="40"/>
  <c r="D41" i="37"/>
  <c r="D38" i="37"/>
  <c r="D30" i="37"/>
  <c r="D41" i="36"/>
  <c r="D38" i="36"/>
  <c r="D30" i="36"/>
  <c r="D41" i="35"/>
  <c r="D38" i="35"/>
  <c r="D30" i="35"/>
  <c r="D41" i="34"/>
  <c r="D38" i="34"/>
  <c r="D30" i="34"/>
  <c r="D41" i="33"/>
  <c r="D38" i="33"/>
  <c r="D30" i="33"/>
  <c r="D41" i="32"/>
  <c r="D38" i="32"/>
  <c r="D30" i="32"/>
  <c r="D41" i="31"/>
  <c r="D38" i="31"/>
  <c r="D30" i="31"/>
  <c r="P8" i="31"/>
  <c r="O8" i="31"/>
  <c r="N8" i="31"/>
  <c r="P6" i="31"/>
  <c r="O6" i="31"/>
  <c r="N6" i="31"/>
  <c r="P4" i="31"/>
  <c r="O4" i="31"/>
  <c r="N4" i="31"/>
  <c r="D41" i="30"/>
  <c r="D38" i="30"/>
  <c r="D30" i="30"/>
  <c r="D41" i="29"/>
  <c r="D38" i="29"/>
  <c r="D30" i="29"/>
  <c r="D41" i="28"/>
  <c r="D38" i="28"/>
  <c r="D30" i="28"/>
  <c r="D41" i="27"/>
  <c r="D38" i="27"/>
  <c r="D30" i="27"/>
  <c r="D41" i="26"/>
  <c r="D38" i="26"/>
  <c r="D30" i="26"/>
  <c r="D41" i="25"/>
  <c r="D38" i="25"/>
  <c r="D30" i="25"/>
  <c r="D41" i="24"/>
  <c r="D38" i="24"/>
  <c r="D30" i="24"/>
  <c r="D41" i="23"/>
  <c r="D38" i="23"/>
  <c r="D30" i="23"/>
  <c r="D41" i="22"/>
  <c r="D38" i="22"/>
  <c r="D30" i="22"/>
  <c r="D41" i="21"/>
  <c r="D38" i="21"/>
  <c r="D30" i="21"/>
  <c r="D41" i="20"/>
  <c r="D38" i="20"/>
  <c r="D30" i="20"/>
  <c r="D41" i="19"/>
  <c r="D38" i="19"/>
  <c r="D30" i="19"/>
  <c r="D41" i="18"/>
  <c r="D38" i="18"/>
  <c r="D30" i="18"/>
  <c r="D41" i="17"/>
  <c r="D38" i="17"/>
  <c r="D30" i="17"/>
  <c r="D41" i="16"/>
  <c r="D38" i="16"/>
  <c r="D30" i="16"/>
  <c r="D41" i="15"/>
  <c r="D38" i="15"/>
  <c r="D30" i="15"/>
  <c r="D41" i="14"/>
  <c r="D38" i="14"/>
  <c r="D30" i="14"/>
  <c r="D41" i="10"/>
  <c r="D38" i="10"/>
  <c r="D30" i="10"/>
  <c r="D41" i="1"/>
  <c r="D38" i="1"/>
  <c r="D30" i="1"/>
  <c r="H16" i="23" l="1"/>
  <c r="D30" i="13" l="1"/>
  <c r="D41" i="13"/>
  <c r="D38" i="13" l="1"/>
  <c r="I43" i="13" l="1"/>
  <c r="E43" i="13"/>
  <c r="I42" i="13"/>
  <c r="E42" i="13"/>
  <c r="I41" i="13"/>
  <c r="E41" i="13"/>
  <c r="I40" i="13"/>
  <c r="E40" i="13"/>
  <c r="I39" i="13"/>
  <c r="E39" i="13"/>
  <c r="I38" i="13"/>
  <c r="E38" i="13"/>
  <c r="I37" i="13"/>
  <c r="E37" i="13"/>
  <c r="E36" i="13"/>
  <c r="I35" i="13"/>
  <c r="E35" i="13"/>
  <c r="I34" i="13"/>
  <c r="E34" i="13"/>
  <c r="I33" i="13"/>
  <c r="I32" i="13"/>
  <c r="H16" i="13"/>
  <c r="D30" i="12" l="1"/>
  <c r="H5" i="12"/>
  <c r="H6" i="12"/>
  <c r="H7" i="12"/>
  <c r="H8" i="12"/>
  <c r="H9" i="12"/>
  <c r="H11" i="12"/>
  <c r="H12" i="12"/>
  <c r="H13" i="12"/>
  <c r="H14" i="12"/>
  <c r="H15" i="12"/>
  <c r="D30" i="11" l="1"/>
  <c r="H16" i="11" l="1"/>
  <c r="I34" i="23" l="1"/>
  <c r="H9" i="41" l="1"/>
  <c r="H8" i="41"/>
  <c r="H7" i="41"/>
  <c r="H6" i="41"/>
  <c r="H5" i="41"/>
  <c r="H9" i="40"/>
  <c r="H8" i="40"/>
  <c r="H7" i="40"/>
  <c r="H6" i="40"/>
  <c r="H5" i="40"/>
  <c r="H9" i="37"/>
  <c r="H8" i="37"/>
  <c r="H7" i="37"/>
  <c r="H6" i="37"/>
  <c r="H5" i="37"/>
  <c r="H9" i="36"/>
  <c r="H8" i="36"/>
  <c r="H7" i="36"/>
  <c r="H6" i="36"/>
  <c r="H5" i="36"/>
  <c r="H9" i="35"/>
  <c r="H8" i="35"/>
  <c r="H7" i="35"/>
  <c r="H6" i="35"/>
  <c r="H5" i="35"/>
  <c r="H9" i="34"/>
  <c r="H8" i="34"/>
  <c r="H7" i="34"/>
  <c r="H6" i="34"/>
  <c r="H5" i="34"/>
  <c r="H9" i="33"/>
  <c r="H8" i="33"/>
  <c r="H7" i="33"/>
  <c r="H6" i="33"/>
  <c r="H5" i="33"/>
  <c r="H9" i="32"/>
  <c r="H8" i="32"/>
  <c r="H7" i="32"/>
  <c r="H6" i="32"/>
  <c r="H5" i="32"/>
  <c r="H9" i="31"/>
  <c r="H8" i="31"/>
  <c r="H7" i="31"/>
  <c r="H6" i="31"/>
  <c r="H5" i="31"/>
  <c r="H9" i="30"/>
  <c r="H8" i="30"/>
  <c r="H7" i="30"/>
  <c r="H6" i="30"/>
  <c r="H5" i="30"/>
  <c r="H9" i="29"/>
  <c r="H8" i="29"/>
  <c r="H7" i="29"/>
  <c r="H6" i="29"/>
  <c r="H5" i="29"/>
  <c r="H9" i="28"/>
  <c r="H8" i="28"/>
  <c r="H7" i="28"/>
  <c r="H6" i="28"/>
  <c r="H5" i="28"/>
  <c r="H9" i="27"/>
  <c r="H8" i="27"/>
  <c r="H7" i="27"/>
  <c r="H6" i="27"/>
  <c r="H5" i="27"/>
  <c r="H9" i="26"/>
  <c r="H8" i="26"/>
  <c r="H7" i="26"/>
  <c r="H6" i="26"/>
  <c r="H5" i="26"/>
  <c r="H9" i="25"/>
  <c r="H8" i="25"/>
  <c r="H7" i="25"/>
  <c r="H6" i="25"/>
  <c r="H5" i="25"/>
  <c r="H9" i="24"/>
  <c r="H8" i="24"/>
  <c r="H7" i="24"/>
  <c r="H6" i="24"/>
  <c r="H5" i="24"/>
  <c r="H9" i="23"/>
  <c r="H8" i="23"/>
  <c r="H7" i="23"/>
  <c r="H6" i="23"/>
  <c r="H5" i="23"/>
  <c r="H9" i="22"/>
  <c r="H8" i="22"/>
  <c r="H7" i="22"/>
  <c r="H6" i="22"/>
  <c r="H5" i="22"/>
  <c r="H9" i="21"/>
  <c r="H8" i="21"/>
  <c r="H7" i="21"/>
  <c r="H6" i="21"/>
  <c r="H5" i="21"/>
  <c r="H9" i="20"/>
  <c r="H8" i="20"/>
  <c r="H7" i="20"/>
  <c r="H6" i="20"/>
  <c r="H5" i="20"/>
  <c r="H9" i="19"/>
  <c r="H8" i="19"/>
  <c r="H7" i="19"/>
  <c r="H6" i="19"/>
  <c r="H5" i="19"/>
  <c r="H9" i="18"/>
  <c r="H8" i="18"/>
  <c r="H7" i="18"/>
  <c r="H6" i="18"/>
  <c r="H5" i="18"/>
  <c r="H9" i="17"/>
  <c r="H8" i="17"/>
  <c r="H7" i="17"/>
  <c r="H6" i="17"/>
  <c r="H5" i="17"/>
  <c r="H9" i="16"/>
  <c r="H8" i="16"/>
  <c r="H7" i="16"/>
  <c r="H6" i="16"/>
  <c r="H5" i="16"/>
  <c r="H9" i="15"/>
  <c r="H8" i="15"/>
  <c r="H7" i="15"/>
  <c r="H6" i="15"/>
  <c r="H5" i="15"/>
  <c r="H9" i="14"/>
  <c r="H8" i="14"/>
  <c r="H7" i="14"/>
  <c r="H6" i="14"/>
  <c r="H5" i="14"/>
  <c r="H9" i="13"/>
  <c r="H8" i="13"/>
  <c r="H7" i="13"/>
  <c r="H6" i="13"/>
  <c r="H5" i="13"/>
  <c r="H9" i="11"/>
  <c r="H8" i="11"/>
  <c r="H7" i="11"/>
  <c r="H6" i="11"/>
  <c r="H5" i="11"/>
  <c r="I43" i="41" l="1"/>
  <c r="I42" i="41"/>
  <c r="I41" i="41"/>
  <c r="I40" i="41"/>
  <c r="I39" i="41"/>
  <c r="I38" i="41"/>
  <c r="I37" i="41"/>
  <c r="I36" i="41"/>
  <c r="I35" i="41"/>
  <c r="I34" i="41"/>
  <c r="I33" i="41"/>
  <c r="I32" i="41"/>
  <c r="I29" i="41"/>
  <c r="I28" i="41"/>
  <c r="I27" i="41"/>
  <c r="I26" i="41"/>
  <c r="I25" i="41"/>
  <c r="I24" i="41"/>
  <c r="I23" i="41"/>
  <c r="I22" i="41"/>
  <c r="I21" i="41"/>
  <c r="I20" i="41"/>
  <c r="I43" i="40"/>
  <c r="I42" i="40"/>
  <c r="I41" i="40"/>
  <c r="I40" i="40"/>
  <c r="I39" i="40"/>
  <c r="I38" i="40"/>
  <c r="I37" i="40"/>
  <c r="I36" i="40"/>
  <c r="I35" i="40"/>
  <c r="I34" i="40"/>
  <c r="I33" i="40"/>
  <c r="I32" i="40"/>
  <c r="I29" i="40"/>
  <c r="I28" i="40"/>
  <c r="I27" i="40"/>
  <c r="I26" i="40"/>
  <c r="I25" i="40"/>
  <c r="I24" i="40"/>
  <c r="I23" i="40"/>
  <c r="I22" i="40"/>
  <c r="I21" i="40"/>
  <c r="I20" i="40"/>
  <c r="I43" i="37"/>
  <c r="I42" i="37"/>
  <c r="I41" i="37"/>
  <c r="I40" i="37"/>
  <c r="I39" i="37"/>
  <c r="I38" i="37"/>
  <c r="I37" i="37"/>
  <c r="I35" i="37"/>
  <c r="I34" i="37"/>
  <c r="I33" i="37"/>
  <c r="I32" i="37"/>
  <c r="I29" i="37"/>
  <c r="I28" i="37"/>
  <c r="I27" i="37"/>
  <c r="I26" i="37"/>
  <c r="I25" i="37"/>
  <c r="I24" i="37"/>
  <c r="I23" i="37"/>
  <c r="I22" i="37"/>
  <c r="I21" i="37"/>
  <c r="I20" i="37"/>
  <c r="I43" i="36"/>
  <c r="I42" i="36"/>
  <c r="I41" i="36"/>
  <c r="I40" i="36"/>
  <c r="I39" i="36"/>
  <c r="I38" i="36"/>
  <c r="I37" i="36"/>
  <c r="I36" i="36"/>
  <c r="I35" i="36"/>
  <c r="I34" i="36"/>
  <c r="I33" i="36"/>
  <c r="I32" i="36"/>
  <c r="I29" i="36"/>
  <c r="I28" i="36"/>
  <c r="I27" i="36"/>
  <c r="I26" i="36"/>
  <c r="I25" i="36"/>
  <c r="I24" i="36"/>
  <c r="I23" i="36"/>
  <c r="I22" i="36"/>
  <c r="I21" i="36"/>
  <c r="I20" i="36"/>
  <c r="I43" i="35"/>
  <c r="I42" i="35"/>
  <c r="I41" i="35"/>
  <c r="I40" i="35"/>
  <c r="I39" i="35"/>
  <c r="I38" i="35"/>
  <c r="I37" i="35"/>
  <c r="I36" i="35"/>
  <c r="I35" i="35"/>
  <c r="I34" i="35"/>
  <c r="I33" i="35"/>
  <c r="I32" i="35"/>
  <c r="I29" i="35"/>
  <c r="I28" i="35"/>
  <c r="I27" i="35"/>
  <c r="I26" i="35"/>
  <c r="I25" i="35"/>
  <c r="I24" i="35"/>
  <c r="I23" i="35"/>
  <c r="I22" i="35"/>
  <c r="I21" i="35"/>
  <c r="I20" i="35"/>
  <c r="I43" i="34"/>
  <c r="I42" i="34"/>
  <c r="I41" i="34"/>
  <c r="I40" i="34"/>
  <c r="I39" i="34"/>
  <c r="I38" i="34"/>
  <c r="I37" i="34"/>
  <c r="I36" i="34"/>
  <c r="I35" i="34"/>
  <c r="I34" i="34"/>
  <c r="I33" i="34"/>
  <c r="I32" i="34"/>
  <c r="I29" i="34"/>
  <c r="I28" i="34"/>
  <c r="I27" i="34"/>
  <c r="I26" i="34"/>
  <c r="I25" i="34"/>
  <c r="I24" i="34"/>
  <c r="I23" i="34"/>
  <c r="I22" i="34"/>
  <c r="I21" i="34"/>
  <c r="I20" i="34"/>
  <c r="I43" i="33"/>
  <c r="I42" i="33"/>
  <c r="I41" i="33"/>
  <c r="I40" i="33"/>
  <c r="I39" i="33"/>
  <c r="I38" i="33"/>
  <c r="I37" i="33"/>
  <c r="I36" i="33"/>
  <c r="I35" i="33"/>
  <c r="I34" i="33"/>
  <c r="I33" i="33"/>
  <c r="I32" i="33"/>
  <c r="I29" i="33"/>
  <c r="I28" i="33"/>
  <c r="I27" i="33"/>
  <c r="I26" i="33"/>
  <c r="I25" i="33"/>
  <c r="I24" i="33"/>
  <c r="I23" i="33"/>
  <c r="I22" i="33"/>
  <c r="I21" i="33"/>
  <c r="I20" i="33"/>
  <c r="I43" i="32"/>
  <c r="I42" i="32"/>
  <c r="I41" i="32"/>
  <c r="I40" i="32"/>
  <c r="I39" i="32"/>
  <c r="I38" i="32"/>
  <c r="I37" i="32"/>
  <c r="I36" i="32"/>
  <c r="I35" i="32"/>
  <c r="I34" i="32"/>
  <c r="I33" i="32"/>
  <c r="I32" i="32"/>
  <c r="I29" i="32"/>
  <c r="I28" i="32"/>
  <c r="I27" i="32"/>
  <c r="I26" i="32"/>
  <c r="I25" i="32"/>
  <c r="I24" i="32"/>
  <c r="I23" i="32"/>
  <c r="I22" i="32"/>
  <c r="I21" i="32"/>
  <c r="I20" i="32"/>
  <c r="I43" i="31"/>
  <c r="I42" i="31"/>
  <c r="I41" i="31"/>
  <c r="I40" i="31"/>
  <c r="I39" i="31"/>
  <c r="I38" i="31"/>
  <c r="I37" i="31"/>
  <c r="I36" i="31"/>
  <c r="I35" i="31"/>
  <c r="I34" i="31"/>
  <c r="I33" i="31"/>
  <c r="I32" i="31"/>
  <c r="I29" i="31"/>
  <c r="I28" i="31"/>
  <c r="I27" i="31"/>
  <c r="I26" i="31"/>
  <c r="I25" i="31"/>
  <c r="I24" i="31"/>
  <c r="I23" i="31"/>
  <c r="I22" i="31"/>
  <c r="I21" i="31"/>
  <c r="I20" i="31"/>
  <c r="I43" i="30"/>
  <c r="I42" i="30"/>
  <c r="I41" i="30"/>
  <c r="I40" i="30"/>
  <c r="I39" i="30"/>
  <c r="I38" i="30"/>
  <c r="I37" i="30"/>
  <c r="I36" i="30"/>
  <c r="I35" i="30"/>
  <c r="I34" i="30"/>
  <c r="I33" i="30"/>
  <c r="I32" i="30"/>
  <c r="I29" i="30"/>
  <c r="I28" i="30"/>
  <c r="I27" i="30"/>
  <c r="I26" i="30"/>
  <c r="I25" i="30"/>
  <c r="I24" i="30"/>
  <c r="I23" i="30"/>
  <c r="I22" i="30"/>
  <c r="I21" i="30"/>
  <c r="I20" i="30"/>
  <c r="I43" i="29"/>
  <c r="I42" i="29"/>
  <c r="I41" i="29"/>
  <c r="I40" i="29"/>
  <c r="I39" i="29"/>
  <c r="I38" i="29"/>
  <c r="I37" i="29"/>
  <c r="I36" i="29"/>
  <c r="I35" i="29"/>
  <c r="I34" i="29"/>
  <c r="I33" i="29"/>
  <c r="I32" i="29"/>
  <c r="I29" i="29"/>
  <c r="I28" i="29"/>
  <c r="I27" i="29"/>
  <c r="I26" i="29"/>
  <c r="I25" i="29"/>
  <c r="I24" i="29"/>
  <c r="I23" i="29"/>
  <c r="I22" i="29"/>
  <c r="I21" i="29"/>
  <c r="I20" i="29"/>
  <c r="I43" i="28"/>
  <c r="I42" i="28"/>
  <c r="I41" i="28"/>
  <c r="I40" i="28"/>
  <c r="I39" i="28"/>
  <c r="I38" i="28"/>
  <c r="I37" i="28"/>
  <c r="I36" i="28"/>
  <c r="I35" i="28"/>
  <c r="I34" i="28"/>
  <c r="I33" i="28"/>
  <c r="I32" i="28"/>
  <c r="I29" i="28"/>
  <c r="I28" i="28"/>
  <c r="I27" i="28"/>
  <c r="I26" i="28"/>
  <c r="I25" i="28"/>
  <c r="I24" i="28"/>
  <c r="I23" i="28"/>
  <c r="I22" i="28"/>
  <c r="I21" i="28"/>
  <c r="I20" i="28"/>
  <c r="I43" i="27"/>
  <c r="I42" i="27"/>
  <c r="I41" i="27"/>
  <c r="I40" i="27"/>
  <c r="I39" i="27"/>
  <c r="I38" i="27"/>
  <c r="I37" i="27"/>
  <c r="I36" i="27"/>
  <c r="I35" i="27"/>
  <c r="I34" i="27"/>
  <c r="I33" i="27"/>
  <c r="I32" i="27"/>
  <c r="I29" i="27"/>
  <c r="I28" i="27"/>
  <c r="I27" i="27"/>
  <c r="I26" i="27"/>
  <c r="I25" i="27"/>
  <c r="I24" i="27"/>
  <c r="I23" i="27"/>
  <c r="I22" i="27"/>
  <c r="I21" i="27"/>
  <c r="I20" i="27"/>
  <c r="I43" i="26"/>
  <c r="I42" i="26"/>
  <c r="I41" i="26"/>
  <c r="I40" i="26"/>
  <c r="I39" i="26"/>
  <c r="I38" i="26"/>
  <c r="I37" i="26"/>
  <c r="I36" i="26"/>
  <c r="I35" i="26"/>
  <c r="I34" i="26"/>
  <c r="I33" i="26"/>
  <c r="I32" i="26"/>
  <c r="I29" i="26"/>
  <c r="I28" i="26"/>
  <c r="I27" i="26"/>
  <c r="I26" i="26"/>
  <c r="I25" i="26"/>
  <c r="I24" i="26"/>
  <c r="I23" i="26"/>
  <c r="I22" i="26"/>
  <c r="I21" i="26"/>
  <c r="I20" i="26"/>
  <c r="I43" i="25"/>
  <c r="I42" i="25"/>
  <c r="I41" i="25"/>
  <c r="I40" i="25"/>
  <c r="I39" i="25"/>
  <c r="I38" i="25"/>
  <c r="I37" i="25"/>
  <c r="I36" i="25"/>
  <c r="I35" i="25"/>
  <c r="I34" i="25"/>
  <c r="I33" i="25"/>
  <c r="I32" i="25"/>
  <c r="I29" i="25"/>
  <c r="I28" i="25"/>
  <c r="I27" i="25"/>
  <c r="I26" i="25"/>
  <c r="I25" i="25"/>
  <c r="I24" i="25"/>
  <c r="I23" i="25"/>
  <c r="I22" i="25"/>
  <c r="I21" i="25"/>
  <c r="I20" i="25"/>
  <c r="I43" i="24"/>
  <c r="I42" i="24"/>
  <c r="I41" i="24"/>
  <c r="I40" i="24"/>
  <c r="I39" i="24"/>
  <c r="I38" i="24"/>
  <c r="I37" i="24"/>
  <c r="I36" i="24"/>
  <c r="I35" i="24"/>
  <c r="I34" i="24"/>
  <c r="I33" i="24"/>
  <c r="I32" i="24"/>
  <c r="I29" i="24"/>
  <c r="I28" i="24"/>
  <c r="I27" i="24"/>
  <c r="I26" i="24"/>
  <c r="I25" i="24"/>
  <c r="I24" i="24"/>
  <c r="I23" i="24"/>
  <c r="I22" i="24"/>
  <c r="I21" i="24"/>
  <c r="I20" i="24"/>
  <c r="I43" i="23"/>
  <c r="I42" i="23"/>
  <c r="I41" i="23"/>
  <c r="I40" i="23"/>
  <c r="I39" i="23"/>
  <c r="I38" i="23"/>
  <c r="I37" i="23"/>
  <c r="I36" i="23"/>
  <c r="I35" i="23"/>
  <c r="I33" i="23"/>
  <c r="I32" i="23"/>
  <c r="I29" i="23"/>
  <c r="I28" i="23"/>
  <c r="I27" i="23"/>
  <c r="I26" i="23"/>
  <c r="I25" i="23"/>
  <c r="I24" i="23"/>
  <c r="I23" i="23"/>
  <c r="I22" i="23"/>
  <c r="I21" i="23"/>
  <c r="I20" i="23"/>
  <c r="I43" i="22"/>
  <c r="I42" i="22"/>
  <c r="I41" i="22"/>
  <c r="I40" i="22"/>
  <c r="I39" i="22"/>
  <c r="I38" i="22"/>
  <c r="I37" i="22"/>
  <c r="I36" i="22"/>
  <c r="I35" i="22"/>
  <c r="I34" i="22"/>
  <c r="I33" i="22"/>
  <c r="I32" i="22"/>
  <c r="I29" i="22"/>
  <c r="I28" i="22"/>
  <c r="I27" i="22"/>
  <c r="I26" i="22"/>
  <c r="I25" i="22"/>
  <c r="I24" i="22"/>
  <c r="I23" i="22"/>
  <c r="I22" i="22"/>
  <c r="I21" i="22"/>
  <c r="I20" i="22"/>
  <c r="I43" i="21"/>
  <c r="I42" i="21"/>
  <c r="I41" i="21"/>
  <c r="I40" i="21"/>
  <c r="I39" i="21"/>
  <c r="I38" i="21"/>
  <c r="I37" i="21"/>
  <c r="I36" i="21"/>
  <c r="I35" i="21"/>
  <c r="I34" i="21"/>
  <c r="I33" i="21"/>
  <c r="I32" i="21"/>
  <c r="I29" i="21"/>
  <c r="I28" i="21"/>
  <c r="I27" i="21"/>
  <c r="I26" i="21"/>
  <c r="I25" i="21"/>
  <c r="I24" i="21"/>
  <c r="I23" i="21"/>
  <c r="I22" i="21"/>
  <c r="I21" i="21"/>
  <c r="I20" i="21"/>
  <c r="I43" i="20"/>
  <c r="I42" i="20"/>
  <c r="I41" i="20"/>
  <c r="I40" i="20"/>
  <c r="I39" i="20"/>
  <c r="I38" i="20"/>
  <c r="I37" i="20"/>
  <c r="I36" i="20"/>
  <c r="I35" i="20"/>
  <c r="I34" i="20"/>
  <c r="I33" i="20"/>
  <c r="I32" i="20"/>
  <c r="I29" i="20"/>
  <c r="I28" i="20"/>
  <c r="I27" i="20"/>
  <c r="I26" i="20"/>
  <c r="I25" i="20"/>
  <c r="I24" i="20"/>
  <c r="I23" i="20"/>
  <c r="I22" i="20"/>
  <c r="I21" i="20"/>
  <c r="I20" i="20"/>
  <c r="I43" i="19"/>
  <c r="I42" i="19"/>
  <c r="I41" i="19"/>
  <c r="I40" i="19"/>
  <c r="I39" i="19"/>
  <c r="I38" i="19"/>
  <c r="I37" i="19"/>
  <c r="I36" i="19"/>
  <c r="I35" i="19"/>
  <c r="I34" i="19"/>
  <c r="I33" i="19"/>
  <c r="I32" i="19"/>
  <c r="I29" i="19"/>
  <c r="I28" i="19"/>
  <c r="I27" i="19"/>
  <c r="I26" i="19"/>
  <c r="I25" i="19"/>
  <c r="I24" i="19"/>
  <c r="I23" i="19"/>
  <c r="I22" i="19"/>
  <c r="I21" i="19"/>
  <c r="I20" i="19"/>
  <c r="I43" i="18"/>
  <c r="I42" i="18"/>
  <c r="I41" i="18"/>
  <c r="I40" i="18"/>
  <c r="I39" i="18"/>
  <c r="I38" i="18"/>
  <c r="I37" i="18"/>
  <c r="I36" i="18"/>
  <c r="I35" i="18"/>
  <c r="I34" i="18"/>
  <c r="I33" i="18"/>
  <c r="I32" i="18"/>
  <c r="I29" i="18"/>
  <c r="I28" i="18"/>
  <c r="I27" i="18"/>
  <c r="I26" i="18"/>
  <c r="I25" i="18"/>
  <c r="I24" i="18"/>
  <c r="I23" i="18"/>
  <c r="I22" i="18"/>
  <c r="I21" i="18"/>
  <c r="I20" i="18"/>
  <c r="I43" i="17"/>
  <c r="I42" i="17"/>
  <c r="I41" i="17"/>
  <c r="I40" i="17"/>
  <c r="I39" i="17"/>
  <c r="I38" i="17"/>
  <c r="I37" i="17"/>
  <c r="I36" i="17"/>
  <c r="I35" i="17"/>
  <c r="I34" i="17"/>
  <c r="I33" i="17"/>
  <c r="I32" i="17"/>
  <c r="I29" i="17"/>
  <c r="I28" i="17"/>
  <c r="I27" i="17"/>
  <c r="I26" i="17"/>
  <c r="I25" i="17"/>
  <c r="I24" i="17"/>
  <c r="I23" i="17"/>
  <c r="I22" i="17"/>
  <c r="I21" i="17"/>
  <c r="I20" i="17"/>
  <c r="I43" i="16"/>
  <c r="I42" i="16"/>
  <c r="I41" i="16"/>
  <c r="I40" i="16"/>
  <c r="I39" i="16"/>
  <c r="I38" i="16"/>
  <c r="I37" i="16"/>
  <c r="I36" i="16"/>
  <c r="I35" i="16"/>
  <c r="I34" i="16"/>
  <c r="I33" i="16"/>
  <c r="I32" i="16"/>
  <c r="I29" i="16"/>
  <c r="I28" i="16"/>
  <c r="I27" i="16"/>
  <c r="I26" i="16"/>
  <c r="I25" i="16"/>
  <c r="I24" i="16"/>
  <c r="I23" i="16"/>
  <c r="I22" i="16"/>
  <c r="I21" i="16"/>
  <c r="I20" i="16"/>
  <c r="I43" i="14"/>
  <c r="I42" i="14"/>
  <c r="I41" i="14"/>
  <c r="I40" i="14"/>
  <c r="I39" i="14"/>
  <c r="I38" i="14"/>
  <c r="I37" i="14"/>
  <c r="I36" i="14"/>
  <c r="I35" i="14"/>
  <c r="I34" i="14"/>
  <c r="I33" i="14"/>
  <c r="I32" i="14"/>
  <c r="I29" i="14"/>
  <c r="I28" i="14"/>
  <c r="I27" i="14"/>
  <c r="I26" i="14"/>
  <c r="I25" i="14"/>
  <c r="I24" i="14"/>
  <c r="I23" i="14"/>
  <c r="I22" i="14"/>
  <c r="I21" i="14"/>
  <c r="I20" i="14"/>
  <c r="I43" i="15"/>
  <c r="I42" i="15"/>
  <c r="I41" i="15"/>
  <c r="I40" i="15"/>
  <c r="I39" i="15"/>
  <c r="I38" i="15"/>
  <c r="I37" i="15"/>
  <c r="I36" i="15"/>
  <c r="I35" i="15"/>
  <c r="I34" i="15"/>
  <c r="I33" i="15"/>
  <c r="I32" i="15"/>
  <c r="I29" i="15"/>
  <c r="I28" i="15"/>
  <c r="I27" i="15"/>
  <c r="I26" i="15"/>
  <c r="I25" i="15"/>
  <c r="I24" i="15"/>
  <c r="I23" i="15"/>
  <c r="I22" i="15"/>
  <c r="I21" i="15"/>
  <c r="I20" i="15"/>
  <c r="I29" i="13"/>
  <c r="I28" i="13"/>
  <c r="I27" i="13"/>
  <c r="I26" i="13"/>
  <c r="I25" i="13"/>
  <c r="I24" i="13"/>
  <c r="I23" i="13"/>
  <c r="I22" i="13"/>
  <c r="I21" i="13"/>
  <c r="I20" i="13"/>
  <c r="I43" i="12"/>
  <c r="I42" i="12"/>
  <c r="I41" i="12"/>
  <c r="I40" i="12"/>
  <c r="I39" i="12"/>
  <c r="I38" i="12"/>
  <c r="I37" i="12"/>
  <c r="I35" i="12"/>
  <c r="I34" i="12"/>
  <c r="I33" i="12"/>
  <c r="I32" i="12"/>
  <c r="I29" i="12"/>
  <c r="I28" i="12"/>
  <c r="I27" i="12"/>
  <c r="I26" i="12"/>
  <c r="I25" i="12"/>
  <c r="I24" i="12"/>
  <c r="I23" i="12"/>
  <c r="I22" i="12"/>
  <c r="I21" i="12"/>
  <c r="I20" i="12"/>
  <c r="I43" i="11"/>
  <c r="I42" i="11"/>
  <c r="I41" i="11"/>
  <c r="I40" i="11"/>
  <c r="I39" i="11"/>
  <c r="I38" i="11"/>
  <c r="I37" i="11"/>
  <c r="I35" i="11"/>
  <c r="I34" i="11"/>
  <c r="I33" i="11"/>
  <c r="I32" i="11"/>
  <c r="I29" i="11"/>
  <c r="I28" i="11"/>
  <c r="I27" i="11"/>
  <c r="I26" i="11"/>
  <c r="I25" i="11"/>
  <c r="I24" i="11"/>
  <c r="I23" i="11"/>
  <c r="I22" i="11"/>
  <c r="I21" i="11"/>
  <c r="I20" i="11"/>
  <c r="I43" i="10"/>
  <c r="I42" i="10"/>
  <c r="I41" i="10"/>
  <c r="I40" i="10"/>
  <c r="I39" i="10"/>
  <c r="I38" i="10"/>
  <c r="I37" i="10"/>
  <c r="I36" i="10"/>
  <c r="I35" i="10"/>
  <c r="I34" i="10"/>
  <c r="I33" i="10"/>
  <c r="I32" i="10"/>
  <c r="I29" i="10"/>
  <c r="I28" i="10"/>
  <c r="I27" i="10"/>
  <c r="I26" i="10"/>
  <c r="I25" i="10"/>
  <c r="I24" i="10"/>
  <c r="I23" i="10"/>
  <c r="I22" i="10"/>
  <c r="I21" i="10"/>
  <c r="I20" i="10"/>
  <c r="E43" i="41"/>
  <c r="E42" i="41"/>
  <c r="E41" i="41"/>
  <c r="E40" i="41"/>
  <c r="E39" i="41"/>
  <c r="E38" i="41"/>
  <c r="E37" i="41"/>
  <c r="E36" i="41"/>
  <c r="E35" i="41"/>
  <c r="E34" i="41"/>
  <c r="E33" i="41"/>
  <c r="E32" i="41"/>
  <c r="E43" i="40"/>
  <c r="E42" i="40"/>
  <c r="E41" i="40"/>
  <c r="E40" i="40"/>
  <c r="E39" i="40"/>
  <c r="E38" i="40"/>
  <c r="E37" i="40"/>
  <c r="E36" i="40"/>
  <c r="E35" i="40"/>
  <c r="E34" i="40"/>
  <c r="E33" i="40"/>
  <c r="E32" i="40"/>
  <c r="E43" i="37"/>
  <c r="E42" i="37"/>
  <c r="E41" i="37"/>
  <c r="E40" i="37"/>
  <c r="E39" i="37"/>
  <c r="E38" i="37"/>
  <c r="E37" i="37"/>
  <c r="E36" i="37"/>
  <c r="E35" i="37"/>
  <c r="E34" i="37"/>
  <c r="E33" i="37"/>
  <c r="E32" i="37"/>
  <c r="E43" i="36"/>
  <c r="E42" i="36"/>
  <c r="E41" i="36"/>
  <c r="E40" i="36"/>
  <c r="E39" i="36"/>
  <c r="E38" i="36"/>
  <c r="E37" i="36"/>
  <c r="E36" i="36"/>
  <c r="E35" i="36"/>
  <c r="E34" i="36"/>
  <c r="E33" i="36"/>
  <c r="E32" i="36"/>
  <c r="E43" i="35"/>
  <c r="E42" i="35"/>
  <c r="E41" i="35"/>
  <c r="E40" i="35"/>
  <c r="E39" i="35"/>
  <c r="E38" i="35"/>
  <c r="E37" i="35"/>
  <c r="E36" i="35"/>
  <c r="E35" i="35"/>
  <c r="E34" i="35"/>
  <c r="E33" i="35"/>
  <c r="E32" i="35"/>
  <c r="E43" i="34"/>
  <c r="E42" i="34"/>
  <c r="E41" i="34"/>
  <c r="E40" i="34"/>
  <c r="E39" i="34"/>
  <c r="E38" i="34"/>
  <c r="E37" i="34"/>
  <c r="E36" i="34"/>
  <c r="E35" i="34"/>
  <c r="E34" i="34"/>
  <c r="E33" i="34"/>
  <c r="E32" i="34"/>
  <c r="E43" i="33"/>
  <c r="E42" i="33"/>
  <c r="E41" i="33"/>
  <c r="E40" i="33"/>
  <c r="E39" i="33"/>
  <c r="E38" i="33"/>
  <c r="E37" i="33"/>
  <c r="E36" i="33"/>
  <c r="E35" i="33"/>
  <c r="E34" i="33"/>
  <c r="E33" i="33"/>
  <c r="E32" i="33"/>
  <c r="E43" i="32"/>
  <c r="E42" i="32"/>
  <c r="E41" i="32"/>
  <c r="E40" i="32"/>
  <c r="E39" i="32"/>
  <c r="E38" i="32"/>
  <c r="E37" i="32"/>
  <c r="E36" i="32"/>
  <c r="E35" i="32"/>
  <c r="E34" i="32"/>
  <c r="E33" i="32"/>
  <c r="E32" i="32"/>
  <c r="E43" i="31"/>
  <c r="E42" i="31"/>
  <c r="E41" i="31"/>
  <c r="E40" i="31"/>
  <c r="E39" i="31"/>
  <c r="E38" i="31"/>
  <c r="E37" i="31"/>
  <c r="E36" i="31"/>
  <c r="E35" i="31"/>
  <c r="E34" i="31"/>
  <c r="E33" i="31"/>
  <c r="E32" i="31"/>
  <c r="E43" i="30"/>
  <c r="E42" i="30"/>
  <c r="E41" i="30"/>
  <c r="E40" i="30"/>
  <c r="E39" i="30"/>
  <c r="E38" i="30"/>
  <c r="E37" i="30"/>
  <c r="E36" i="30"/>
  <c r="E35" i="30"/>
  <c r="E34" i="30"/>
  <c r="E33" i="30"/>
  <c r="E32" i="30"/>
  <c r="E43" i="29"/>
  <c r="E42" i="29"/>
  <c r="E41" i="29"/>
  <c r="E40" i="29"/>
  <c r="E39" i="29"/>
  <c r="E38" i="29"/>
  <c r="E37" i="29"/>
  <c r="E36" i="29"/>
  <c r="E35" i="29"/>
  <c r="E34" i="29"/>
  <c r="E33" i="29"/>
  <c r="E32" i="29"/>
  <c r="E43" i="28"/>
  <c r="E42" i="28"/>
  <c r="E41" i="28"/>
  <c r="E40" i="28"/>
  <c r="E39" i="28"/>
  <c r="E38" i="28"/>
  <c r="E37" i="28"/>
  <c r="E36" i="28"/>
  <c r="E35" i="28"/>
  <c r="E34" i="28"/>
  <c r="E33" i="28"/>
  <c r="E32" i="28"/>
  <c r="E43" i="27"/>
  <c r="E42" i="27"/>
  <c r="E41" i="27"/>
  <c r="E40" i="27"/>
  <c r="E39" i="27"/>
  <c r="E38" i="27"/>
  <c r="E37" i="27"/>
  <c r="E36" i="27"/>
  <c r="E35" i="27"/>
  <c r="E34" i="27"/>
  <c r="E33" i="27"/>
  <c r="E32" i="27"/>
  <c r="E43" i="26"/>
  <c r="E42" i="26"/>
  <c r="E41" i="26"/>
  <c r="E40" i="26"/>
  <c r="E39" i="26"/>
  <c r="E38" i="26"/>
  <c r="E37" i="26"/>
  <c r="E36" i="26"/>
  <c r="E35" i="26"/>
  <c r="E34" i="26"/>
  <c r="E33" i="26"/>
  <c r="E32" i="26"/>
  <c r="E43" i="25"/>
  <c r="E42" i="25"/>
  <c r="E41" i="25"/>
  <c r="E40" i="25"/>
  <c r="E39" i="25"/>
  <c r="E38" i="25"/>
  <c r="E37" i="25"/>
  <c r="E36" i="25"/>
  <c r="E35" i="25"/>
  <c r="E34" i="25"/>
  <c r="E33" i="25"/>
  <c r="E32" i="25"/>
  <c r="E43" i="24"/>
  <c r="E42" i="24"/>
  <c r="E41" i="24"/>
  <c r="E40" i="24"/>
  <c r="E39" i="24"/>
  <c r="E38" i="24"/>
  <c r="E37" i="24"/>
  <c r="E36" i="24"/>
  <c r="E35" i="24"/>
  <c r="E34" i="24"/>
  <c r="E33" i="24"/>
  <c r="E32" i="24"/>
  <c r="E43" i="23"/>
  <c r="E42" i="23"/>
  <c r="E41" i="23"/>
  <c r="E40" i="23"/>
  <c r="E39" i="23"/>
  <c r="E38" i="23"/>
  <c r="E37" i="23"/>
  <c r="E36" i="23"/>
  <c r="E35" i="23"/>
  <c r="E34" i="23"/>
  <c r="E33" i="23"/>
  <c r="E32" i="23"/>
  <c r="E43" i="22"/>
  <c r="E42" i="22"/>
  <c r="E41" i="22"/>
  <c r="E40" i="22"/>
  <c r="E39" i="22"/>
  <c r="E38" i="22"/>
  <c r="E37" i="22"/>
  <c r="E36" i="22"/>
  <c r="E35" i="22"/>
  <c r="E34" i="22"/>
  <c r="E33" i="22"/>
  <c r="E32" i="22"/>
  <c r="E43" i="21"/>
  <c r="E42" i="21"/>
  <c r="E41" i="21"/>
  <c r="E40" i="21"/>
  <c r="E39" i="21"/>
  <c r="E38" i="21"/>
  <c r="E37" i="21"/>
  <c r="E36" i="21"/>
  <c r="E35" i="21"/>
  <c r="E34" i="21"/>
  <c r="E33" i="21"/>
  <c r="E32" i="21"/>
  <c r="E43" i="20"/>
  <c r="E42" i="20"/>
  <c r="E41" i="20"/>
  <c r="E40" i="20"/>
  <c r="E39" i="20"/>
  <c r="E38" i="20"/>
  <c r="E37" i="20"/>
  <c r="E36" i="20"/>
  <c r="E35" i="20"/>
  <c r="E34" i="20"/>
  <c r="E33" i="20"/>
  <c r="E32" i="20"/>
  <c r="E43" i="19"/>
  <c r="E42" i="19"/>
  <c r="E41" i="19"/>
  <c r="E40" i="19"/>
  <c r="E39" i="19"/>
  <c r="E38" i="19"/>
  <c r="E37" i="19"/>
  <c r="E36" i="19"/>
  <c r="E35" i="19"/>
  <c r="E34" i="19"/>
  <c r="E33" i="19"/>
  <c r="E32" i="19"/>
  <c r="E43" i="18"/>
  <c r="E42" i="18"/>
  <c r="E41" i="18"/>
  <c r="E40" i="18"/>
  <c r="E39" i="18"/>
  <c r="E38" i="18"/>
  <c r="E37" i="18"/>
  <c r="E36" i="18"/>
  <c r="E35" i="18"/>
  <c r="E34" i="18"/>
  <c r="E33" i="18"/>
  <c r="E32" i="18"/>
  <c r="E43" i="17"/>
  <c r="E42" i="17"/>
  <c r="E41" i="17"/>
  <c r="E40" i="17"/>
  <c r="E39" i="17"/>
  <c r="E38" i="17"/>
  <c r="E37" i="17"/>
  <c r="E36" i="17"/>
  <c r="E35" i="17"/>
  <c r="E34" i="17"/>
  <c r="E33" i="17"/>
  <c r="E32" i="17"/>
  <c r="E43" i="16"/>
  <c r="E42" i="16"/>
  <c r="E41" i="16"/>
  <c r="E40" i="16"/>
  <c r="E39" i="16"/>
  <c r="E38" i="16"/>
  <c r="E37" i="16"/>
  <c r="E36" i="16"/>
  <c r="E35" i="16"/>
  <c r="E34" i="16"/>
  <c r="E33" i="16"/>
  <c r="E32" i="16"/>
  <c r="E43" i="14"/>
  <c r="E42" i="14"/>
  <c r="E41" i="14"/>
  <c r="E40" i="14"/>
  <c r="E39" i="14"/>
  <c r="E38" i="14"/>
  <c r="E37" i="14"/>
  <c r="E36" i="14"/>
  <c r="E35" i="14"/>
  <c r="E34" i="14"/>
  <c r="E33" i="14"/>
  <c r="E32" i="14"/>
  <c r="E43" i="15"/>
  <c r="E42" i="15"/>
  <c r="E41" i="15"/>
  <c r="E40" i="15"/>
  <c r="E39" i="15"/>
  <c r="E38" i="15"/>
  <c r="E37" i="15"/>
  <c r="E36" i="15"/>
  <c r="E35" i="15"/>
  <c r="E34" i="15"/>
  <c r="E33" i="15"/>
  <c r="E32" i="15"/>
  <c r="E43" i="12"/>
  <c r="E42" i="12"/>
  <c r="E41" i="12"/>
  <c r="E40" i="12"/>
  <c r="E39" i="12"/>
  <c r="E38" i="12"/>
  <c r="E37" i="12"/>
  <c r="E36" i="12"/>
  <c r="E35" i="12"/>
  <c r="E34" i="12"/>
  <c r="E43" i="11"/>
  <c r="E42" i="11"/>
  <c r="E41" i="11"/>
  <c r="E40" i="11"/>
  <c r="E39" i="11"/>
  <c r="E38" i="11"/>
  <c r="E37" i="11"/>
  <c r="E36" i="11"/>
  <c r="E35" i="11"/>
  <c r="E34" i="11"/>
  <c r="E34" i="10"/>
  <c r="E33" i="10"/>
  <c r="E43" i="10"/>
  <c r="E42" i="10"/>
  <c r="E41" i="10"/>
  <c r="E40" i="10"/>
  <c r="E39" i="10"/>
  <c r="E38" i="10"/>
  <c r="E37" i="10"/>
  <c r="E36" i="10"/>
  <c r="E35" i="10"/>
  <c r="E32" i="10"/>
  <c r="H15" i="31" l="1"/>
  <c r="H14" i="31"/>
  <c r="H13" i="31"/>
  <c r="H12" i="31"/>
  <c r="H11" i="31"/>
  <c r="B40" i="41" l="1"/>
  <c r="H15" i="41" l="1"/>
  <c r="H14" i="41"/>
  <c r="H13" i="41"/>
  <c r="H12" i="41"/>
  <c r="H11" i="41"/>
  <c r="H15" i="40"/>
  <c r="H14" i="40"/>
  <c r="H13" i="40"/>
  <c r="H12" i="40"/>
  <c r="H11" i="40"/>
  <c r="H15" i="37"/>
  <c r="H14" i="37"/>
  <c r="H13" i="37"/>
  <c r="H12" i="37"/>
  <c r="H11" i="37"/>
  <c r="H15" i="36"/>
  <c r="H14" i="36"/>
  <c r="H13" i="36"/>
  <c r="H12" i="36"/>
  <c r="H11" i="36"/>
  <c r="H15" i="35"/>
  <c r="H14" i="35"/>
  <c r="H13" i="35"/>
  <c r="H12" i="35"/>
  <c r="H11" i="35"/>
  <c r="H15" i="34"/>
  <c r="H14" i="34"/>
  <c r="H13" i="34"/>
  <c r="H12" i="34"/>
  <c r="H11" i="34"/>
  <c r="H15" i="33"/>
  <c r="H14" i="33"/>
  <c r="H13" i="33"/>
  <c r="H12" i="33"/>
  <c r="H11" i="33"/>
  <c r="H15" i="32"/>
  <c r="H14" i="32"/>
  <c r="H13" i="32"/>
  <c r="H12" i="32"/>
  <c r="H11" i="32"/>
  <c r="H15" i="30"/>
  <c r="H14" i="30"/>
  <c r="H13" i="30"/>
  <c r="H12" i="30"/>
  <c r="H11" i="30"/>
  <c r="H15" i="29"/>
  <c r="H14" i="29"/>
  <c r="H13" i="29"/>
  <c r="H12" i="29"/>
  <c r="H11" i="29"/>
  <c r="H15" i="28"/>
  <c r="H14" i="28"/>
  <c r="H13" i="28"/>
  <c r="H12" i="28"/>
  <c r="H11" i="28"/>
  <c r="H15" i="27"/>
  <c r="H14" i="27"/>
  <c r="H13" i="27"/>
  <c r="H12" i="27"/>
  <c r="H11" i="27"/>
  <c r="H15" i="26"/>
  <c r="H14" i="26"/>
  <c r="H13" i="26"/>
  <c r="H12" i="26"/>
  <c r="H11" i="26"/>
  <c r="H15" i="25"/>
  <c r="H14" i="25"/>
  <c r="H13" i="25"/>
  <c r="H12" i="25"/>
  <c r="H11" i="25"/>
  <c r="H15" i="24"/>
  <c r="H14" i="24"/>
  <c r="H13" i="24"/>
  <c r="H12" i="24"/>
  <c r="H11" i="24"/>
  <c r="H15" i="23"/>
  <c r="H14" i="23"/>
  <c r="H13" i="23"/>
  <c r="H12" i="23"/>
  <c r="H11" i="23"/>
  <c r="H15" i="22"/>
  <c r="H14" i="22"/>
  <c r="H13" i="22"/>
  <c r="H12" i="22"/>
  <c r="H11" i="22"/>
  <c r="H15" i="21"/>
  <c r="H14" i="21"/>
  <c r="H13" i="21"/>
  <c r="H12" i="21"/>
  <c r="H11" i="21"/>
  <c r="H15" i="20"/>
  <c r="H14" i="20"/>
  <c r="H13" i="20"/>
  <c r="H12" i="20"/>
  <c r="H11" i="20"/>
  <c r="H15" i="19"/>
  <c r="H14" i="19"/>
  <c r="H13" i="19"/>
  <c r="H12" i="19"/>
  <c r="H11" i="19"/>
  <c r="H15" i="18"/>
  <c r="H14" i="18"/>
  <c r="H13" i="18"/>
  <c r="H12" i="18"/>
  <c r="H11" i="18"/>
  <c r="H15" i="17"/>
  <c r="H14" i="17"/>
  <c r="H13" i="17"/>
  <c r="H12" i="17"/>
  <c r="H11" i="17"/>
  <c r="H15" i="16"/>
  <c r="H14" i="16"/>
  <c r="H13" i="16"/>
  <c r="H12" i="16"/>
  <c r="H11" i="16"/>
  <c r="H15" i="15"/>
  <c r="H14" i="15"/>
  <c r="H13" i="15"/>
  <c r="H12" i="15"/>
  <c r="H11" i="15"/>
  <c r="H15" i="14"/>
  <c r="H14" i="14"/>
  <c r="H13" i="14"/>
  <c r="H12" i="14"/>
  <c r="H11" i="14"/>
  <c r="H15" i="13"/>
  <c r="H14" i="13"/>
  <c r="H13" i="13"/>
  <c r="H12" i="13"/>
  <c r="H11" i="13"/>
  <c r="D28" i="1" l="1"/>
  <c r="D26" i="1"/>
  <c r="D24" i="1"/>
  <c r="D22" i="1"/>
  <c r="D20" i="1"/>
  <c r="D28" i="10"/>
  <c r="D26" i="10"/>
  <c r="D24" i="10"/>
  <c r="D22" i="10"/>
  <c r="D20" i="10"/>
  <c r="D28" i="11"/>
  <c r="D26" i="11"/>
  <c r="D24" i="11"/>
  <c r="D22" i="11"/>
  <c r="D20" i="11"/>
  <c r="D28" i="12"/>
  <c r="D26" i="12"/>
  <c r="D24" i="12"/>
  <c r="D22" i="12"/>
  <c r="D20" i="12"/>
  <c r="D28" i="13"/>
  <c r="D26" i="13"/>
  <c r="D24" i="13"/>
  <c r="D22" i="13"/>
  <c r="D20" i="13"/>
  <c r="D28" i="14"/>
  <c r="D26" i="14"/>
  <c r="D24" i="14"/>
  <c r="D22" i="14"/>
  <c r="D20" i="14"/>
  <c r="D28" i="15"/>
  <c r="D26" i="15"/>
  <c r="D24" i="15"/>
  <c r="D22" i="15"/>
  <c r="D20" i="15"/>
  <c r="D28" i="16"/>
  <c r="D26" i="16"/>
  <c r="D24" i="16"/>
  <c r="D22" i="16"/>
  <c r="D20" i="16"/>
  <c r="D28" i="17"/>
  <c r="D26" i="17"/>
  <c r="D24" i="17"/>
  <c r="D22" i="17"/>
  <c r="D20" i="17"/>
  <c r="D28" i="18"/>
  <c r="D26" i="18"/>
  <c r="D24" i="18"/>
  <c r="D22" i="18"/>
  <c r="D20" i="18"/>
  <c r="D28" i="19"/>
  <c r="D26" i="19"/>
  <c r="D24" i="19"/>
  <c r="D22" i="19"/>
  <c r="D20" i="19"/>
  <c r="D28" i="20"/>
  <c r="D26" i="20"/>
  <c r="D24" i="20"/>
  <c r="D22" i="20"/>
  <c r="D20" i="20"/>
  <c r="D28" i="21"/>
  <c r="D26" i="21"/>
  <c r="D24" i="21"/>
  <c r="D22" i="21"/>
  <c r="D20" i="21"/>
  <c r="D28" i="22"/>
  <c r="D26" i="22"/>
  <c r="D24" i="22"/>
  <c r="D22" i="22"/>
  <c r="D20" i="22"/>
  <c r="D28" i="23"/>
  <c r="D26" i="23"/>
  <c r="D24" i="23"/>
  <c r="D22" i="23"/>
  <c r="D20" i="23"/>
  <c r="D28" i="24"/>
  <c r="D26" i="24"/>
  <c r="D24" i="24"/>
  <c r="D22" i="24"/>
  <c r="D20" i="24"/>
  <c r="D28" i="25"/>
  <c r="D26" i="25"/>
  <c r="D24" i="25"/>
  <c r="D22" i="25"/>
  <c r="D20" i="25"/>
  <c r="D28" i="26"/>
  <c r="D26" i="26"/>
  <c r="D24" i="26"/>
  <c r="D22" i="26"/>
  <c r="D20" i="26"/>
  <c r="D28" i="27"/>
  <c r="D26" i="27"/>
  <c r="D24" i="27"/>
  <c r="D22" i="27"/>
  <c r="D20" i="27"/>
  <c r="D28" i="28"/>
  <c r="D26" i="28"/>
  <c r="D24" i="28"/>
  <c r="D22" i="28"/>
  <c r="D20" i="28"/>
  <c r="D28" i="29"/>
  <c r="D26" i="29"/>
  <c r="D24" i="29"/>
  <c r="D22" i="29"/>
  <c r="D20" i="29"/>
  <c r="D28" i="30"/>
  <c r="D26" i="30"/>
  <c r="D24" i="30"/>
  <c r="D22" i="30"/>
  <c r="D20" i="30"/>
  <c r="D28" i="31"/>
  <c r="D26" i="31"/>
  <c r="D24" i="31"/>
  <c r="D22" i="31"/>
  <c r="D20" i="31"/>
  <c r="D28" i="32"/>
  <c r="D26" i="32"/>
  <c r="D24" i="32"/>
  <c r="D22" i="32"/>
  <c r="D20" i="32"/>
  <c r="D28" i="33"/>
  <c r="D26" i="33"/>
  <c r="D24" i="33"/>
  <c r="D22" i="33"/>
  <c r="D20" i="33"/>
  <c r="D28" i="34"/>
  <c r="D26" i="34"/>
  <c r="D24" i="34"/>
  <c r="D22" i="34"/>
  <c r="D20" i="34"/>
  <c r="D28" i="35"/>
  <c r="D26" i="35"/>
  <c r="D24" i="35"/>
  <c r="D22" i="35"/>
  <c r="D20" i="35"/>
  <c r="D28" i="36"/>
  <c r="D26" i="36"/>
  <c r="D24" i="36"/>
  <c r="D22" i="36"/>
  <c r="D20" i="36"/>
  <c r="D28" i="37"/>
  <c r="D26" i="37"/>
  <c r="D24" i="37"/>
  <c r="D22" i="37"/>
  <c r="D20" i="37"/>
  <c r="D28" i="40"/>
  <c r="D26" i="40"/>
  <c r="D24" i="40"/>
  <c r="D22" i="40"/>
  <c r="D20" i="40"/>
  <c r="D28" i="41"/>
  <c r="D26" i="41"/>
  <c r="D24" i="41"/>
  <c r="D22" i="41"/>
  <c r="D20" i="41"/>
  <c r="B42" i="41" l="1"/>
  <c r="B38" i="41"/>
  <c r="B36" i="41"/>
  <c r="B42" i="40"/>
  <c r="B40" i="40"/>
  <c r="B38" i="40"/>
  <c r="B36" i="40"/>
  <c r="B42" i="37"/>
  <c r="B40" i="37"/>
  <c r="B38" i="37"/>
  <c r="B36" i="37"/>
  <c r="B42" i="36"/>
  <c r="B40" i="36"/>
  <c r="B38" i="36"/>
  <c r="B36" i="36"/>
  <c r="B42" i="35"/>
  <c r="B40" i="35"/>
  <c r="B38" i="35"/>
  <c r="B36" i="35"/>
  <c r="B42" i="34"/>
  <c r="B40" i="34"/>
  <c r="B38" i="34"/>
  <c r="B36" i="34"/>
  <c r="B42" i="33"/>
  <c r="B40" i="33"/>
  <c r="B38" i="33"/>
  <c r="B36" i="33"/>
  <c r="B42" i="32"/>
  <c r="B40" i="32"/>
  <c r="B38" i="32"/>
  <c r="B36" i="32"/>
  <c r="B42" i="31"/>
  <c r="B40" i="31"/>
  <c r="B38" i="31"/>
  <c r="B36" i="31"/>
  <c r="B42" i="30"/>
  <c r="B40" i="30"/>
  <c r="B38" i="30"/>
  <c r="B36" i="30"/>
  <c r="B42" i="29"/>
  <c r="B40" i="29"/>
  <c r="B38" i="29"/>
  <c r="B36" i="29"/>
  <c r="B42" i="28"/>
  <c r="B40" i="28"/>
  <c r="B38" i="28"/>
  <c r="B36" i="28"/>
  <c r="B42" i="27"/>
  <c r="B40" i="27"/>
  <c r="B38" i="27"/>
  <c r="B36" i="27"/>
  <c r="B42" i="26"/>
  <c r="B40" i="26"/>
  <c r="B38" i="26"/>
  <c r="B36" i="26"/>
  <c r="B42" i="25"/>
  <c r="B40" i="25"/>
  <c r="B38" i="25"/>
  <c r="B36" i="25"/>
  <c r="B42" i="24"/>
  <c r="B40" i="24"/>
  <c r="B38" i="24"/>
  <c r="B36" i="24"/>
  <c r="B42" i="23"/>
  <c r="B40" i="23"/>
  <c r="B38" i="23"/>
  <c r="B36" i="23"/>
  <c r="B42" i="22"/>
  <c r="B40" i="22"/>
  <c r="B38" i="22"/>
  <c r="B36" i="22"/>
  <c r="B42" i="21"/>
  <c r="B40" i="21"/>
  <c r="B38" i="21"/>
  <c r="B36" i="21"/>
  <c r="B42" i="20"/>
  <c r="B40" i="20"/>
  <c r="B38" i="20"/>
  <c r="B36" i="20"/>
  <c r="B42" i="19"/>
  <c r="B40" i="19"/>
  <c r="B38" i="19"/>
  <c r="B36" i="19"/>
  <c r="B42" i="18"/>
  <c r="B40" i="18"/>
  <c r="B38" i="18"/>
  <c r="B36" i="18"/>
  <c r="B42" i="17"/>
  <c r="B40" i="17"/>
  <c r="B38" i="17"/>
  <c r="B36" i="17"/>
  <c r="B42" i="16"/>
  <c r="B40" i="16"/>
  <c r="B38" i="16"/>
  <c r="B36" i="16"/>
  <c r="B42" i="15"/>
  <c r="B40" i="15"/>
  <c r="B38" i="15"/>
  <c r="B36" i="15"/>
  <c r="B42" i="14"/>
  <c r="B40" i="14"/>
  <c r="B38" i="14"/>
  <c r="B36" i="14"/>
  <c r="B42" i="13"/>
  <c r="B40" i="13"/>
  <c r="B38" i="13"/>
  <c r="B36" i="13"/>
  <c r="B42" i="12"/>
  <c r="B40" i="12"/>
  <c r="B38" i="12"/>
  <c r="B36" i="12"/>
  <c r="B42" i="11"/>
  <c r="B40" i="11"/>
  <c r="B38" i="11"/>
  <c r="B36" i="11"/>
  <c r="H15" i="11"/>
  <c r="H14" i="11"/>
  <c r="H13" i="11"/>
  <c r="H12" i="11"/>
  <c r="H11" i="11"/>
  <c r="H9" i="10" l="1"/>
  <c r="H8" i="10"/>
  <c r="H7" i="10"/>
  <c r="H6" i="10"/>
  <c r="H5" i="10"/>
  <c r="H15" i="10"/>
  <c r="H14" i="10"/>
  <c r="H13" i="10"/>
  <c r="H12" i="10"/>
  <c r="H11" i="10"/>
  <c r="H15" i="1" l="1"/>
  <c r="H14" i="1"/>
  <c r="H13" i="1"/>
  <c r="H12" i="1"/>
  <c r="H11" i="1"/>
  <c r="H9" i="1"/>
  <c r="H8" i="1"/>
  <c r="H7" i="1"/>
  <c r="H6" i="1"/>
  <c r="H5" i="1"/>
  <c r="B42" i="10" l="1"/>
  <c r="B40" i="10"/>
  <c r="B38" i="10"/>
  <c r="B36" i="10"/>
  <c r="B42" i="1" l="1"/>
  <c r="B38" i="1" l="1"/>
  <c r="B40" i="1"/>
  <c r="B36" i="1"/>
  <c r="D41" i="12" l="1"/>
  <c r="D38" i="12"/>
  <c r="D41" i="11"/>
  <c r="D38" i="11"/>
  <c r="H16" i="12" l="1"/>
  <c r="H16" i="28" l="1"/>
  <c r="H16" i="29" l="1"/>
  <c r="H16" i="30" l="1"/>
  <c r="H16" i="31" l="1"/>
  <c r="H10" i="31"/>
  <c r="H10" i="12"/>
  <c r="H10" i="33"/>
  <c r="H10" i="30"/>
  <c r="H10" i="20"/>
  <c r="H10" i="11"/>
  <c r="H10" i="29"/>
  <c r="H10" i="26"/>
  <c r="H10" i="22"/>
  <c r="H10" i="17"/>
  <c r="H10" i="10"/>
  <c r="H10" i="23"/>
  <c r="H10" i="37"/>
  <c r="H10" i="40"/>
  <c r="H10" i="14"/>
  <c r="H10" i="36"/>
  <c r="H10" i="13"/>
  <c r="H10" i="28"/>
  <c r="H10" i="24"/>
  <c r="H10" i="25"/>
  <c r="H10" i="16"/>
  <c r="H10" i="34"/>
  <c r="H10" i="19"/>
  <c r="H10" i="32"/>
  <c r="H10" i="41"/>
  <c r="H10" i="1"/>
  <c r="H10" i="27"/>
  <c r="H10" i="18"/>
  <c r="H10" i="15"/>
  <c r="H10" i="21"/>
  <c r="H10" i="35"/>
  <c r="F13" i="31" l="1"/>
  <c r="F11" i="31"/>
  <c r="F17" i="32"/>
  <c r="F15" i="31"/>
  <c r="F13" i="35"/>
  <c r="F11" i="35"/>
  <c r="F17" i="36"/>
  <c r="F15" i="35"/>
  <c r="F11" i="37"/>
  <c r="F15" i="37"/>
  <c r="F13" i="37"/>
  <c r="F17" i="40"/>
  <c r="F11" i="40"/>
  <c r="F17" i="41"/>
  <c r="F15" i="40"/>
  <c r="F13" i="40"/>
  <c r="F17" i="33"/>
  <c r="F15" i="32"/>
  <c r="F13" i="32"/>
  <c r="F11" i="32"/>
  <c r="F15" i="30"/>
  <c r="F17" i="31"/>
  <c r="F11" i="30"/>
  <c r="F13" i="30"/>
  <c r="F17" i="34"/>
  <c r="F15" i="33"/>
  <c r="F13" i="33"/>
  <c r="F11" i="33"/>
  <c r="F17" i="30"/>
  <c r="F15" i="29"/>
  <c r="F13" i="29"/>
  <c r="F11" i="29"/>
  <c r="F17" i="35"/>
  <c r="F11" i="34"/>
  <c r="F13" i="34"/>
  <c r="F15" i="34"/>
  <c r="F13" i="36"/>
  <c r="F11" i="36"/>
  <c r="F17" i="37"/>
  <c r="F15" i="36"/>
  <c r="G13" i="31" l="1"/>
  <c r="G17" i="33"/>
  <c r="G15" i="32"/>
  <c r="G11" i="32"/>
  <c r="G13" i="32"/>
  <c r="F17" i="28"/>
  <c r="F15" i="27"/>
  <c r="F13" i="27"/>
  <c r="F11" i="27"/>
  <c r="F17" i="25"/>
  <c r="F15" i="24"/>
  <c r="F13" i="24"/>
  <c r="F11" i="24"/>
  <c r="G11" i="30"/>
  <c r="G17" i="31"/>
  <c r="G15" i="30"/>
  <c r="G13" i="30"/>
  <c r="F13" i="22"/>
  <c r="F11" i="22"/>
  <c r="F15" i="22"/>
  <c r="F17" i="23"/>
  <c r="G15" i="37"/>
  <c r="G11" i="37"/>
  <c r="G17" i="40"/>
  <c r="G13" i="37"/>
  <c r="F15" i="23"/>
  <c r="F17" i="24"/>
  <c r="F13" i="23"/>
  <c r="F11" i="23"/>
  <c r="F13" i="26"/>
  <c r="F11" i="26"/>
  <c r="F17" i="27"/>
  <c r="F15" i="26"/>
  <c r="G15" i="34"/>
  <c r="G11" i="34"/>
  <c r="G13" i="34"/>
  <c r="G17" i="35"/>
  <c r="G11" i="33"/>
  <c r="G15" i="33"/>
  <c r="G13" i="33"/>
  <c r="G17" i="34"/>
  <c r="G15" i="36"/>
  <c r="G13" i="36"/>
  <c r="G17" i="37"/>
  <c r="G11" i="36"/>
  <c r="G15" i="40"/>
  <c r="G11" i="40"/>
  <c r="G17" i="41"/>
  <c r="G13" i="40"/>
  <c r="F13" i="25"/>
  <c r="F15" i="25"/>
  <c r="F11" i="25"/>
  <c r="F17" i="26"/>
  <c r="G15" i="31"/>
  <c r="F17" i="29"/>
  <c r="F15" i="28"/>
  <c r="F11" i="28"/>
  <c r="F13" i="28"/>
  <c r="G11" i="31"/>
  <c r="G13" i="29"/>
  <c r="G15" i="29"/>
  <c r="G11" i="29"/>
  <c r="G17" i="30"/>
  <c r="G15" i="35"/>
  <c r="G13" i="35"/>
  <c r="G17" i="36"/>
  <c r="G11" i="35"/>
  <c r="G17" i="32"/>
  <c r="E13" i="37"/>
  <c r="G17" i="24" l="1"/>
  <c r="G11" i="23"/>
  <c r="G15" i="23"/>
  <c r="G13" i="23"/>
  <c r="F11" i="19"/>
  <c r="F13" i="19"/>
  <c r="F17" i="20"/>
  <c r="F15" i="19"/>
  <c r="G15" i="22"/>
  <c r="G17" i="23"/>
  <c r="G11" i="22"/>
  <c r="G13" i="22"/>
  <c r="E16" i="35"/>
  <c r="E13" i="34"/>
  <c r="F15" i="20"/>
  <c r="F13" i="20"/>
  <c r="F17" i="21"/>
  <c r="F11" i="20"/>
  <c r="F15" i="21"/>
  <c r="F13" i="21"/>
  <c r="F11" i="21"/>
  <c r="F17" i="22"/>
  <c r="E16" i="31"/>
  <c r="E13" i="30"/>
  <c r="E16" i="30"/>
  <c r="E13" i="29"/>
  <c r="G15" i="24"/>
  <c r="G17" i="25"/>
  <c r="G11" i="24"/>
  <c r="G13" i="24"/>
  <c r="E13" i="33"/>
  <c r="E16" i="34"/>
  <c r="G17" i="29"/>
  <c r="G11" i="28"/>
  <c r="G15" i="28"/>
  <c r="G13" i="28"/>
  <c r="E13" i="32"/>
  <c r="E16" i="33"/>
  <c r="E13" i="31"/>
  <c r="E16" i="32"/>
  <c r="G11" i="26"/>
  <c r="G13" i="26"/>
  <c r="G17" i="27"/>
  <c r="G15" i="26"/>
  <c r="G17" i="28"/>
  <c r="G15" i="27"/>
  <c r="G13" i="27"/>
  <c r="G11" i="27"/>
  <c r="E13" i="36"/>
  <c r="E16" i="37"/>
  <c r="E13" i="35"/>
  <c r="E16" i="36"/>
  <c r="G11" i="19" l="1"/>
  <c r="G17" i="20"/>
  <c r="G13" i="19"/>
  <c r="G15" i="19"/>
  <c r="E16" i="27"/>
  <c r="E13" i="26"/>
  <c r="E13" i="24"/>
  <c r="E16" i="25"/>
  <c r="E13" i="22"/>
  <c r="E16" i="23"/>
  <c r="E13" i="23"/>
  <c r="E16" i="24"/>
  <c r="G15" i="21"/>
  <c r="G13" i="21"/>
  <c r="G11" i="21"/>
  <c r="G17" i="22"/>
  <c r="E13" i="27"/>
  <c r="E16" i="28"/>
  <c r="E13" i="28"/>
  <c r="E16" i="29"/>
  <c r="E16" i="22" l="1"/>
  <c r="E13" i="21"/>
  <c r="E13" i="19"/>
  <c r="E16" i="20"/>
  <c r="F11" i="16" l="1"/>
  <c r="F15" i="16"/>
  <c r="F17" i="17"/>
  <c r="F13" i="16"/>
  <c r="F13" i="13"/>
  <c r="F15" i="13"/>
  <c r="F17" i="14"/>
  <c r="F11" i="13"/>
  <c r="F15" i="17"/>
  <c r="F17" i="18"/>
  <c r="F11" i="17"/>
  <c r="F13" i="17"/>
  <c r="F15" i="18"/>
  <c r="F11" i="18"/>
  <c r="F13" i="18"/>
  <c r="F17" i="19"/>
  <c r="F13" i="14"/>
  <c r="F15" i="14"/>
  <c r="F17" i="15"/>
  <c r="F11" i="14"/>
  <c r="F11" i="15"/>
  <c r="F15" i="15"/>
  <c r="F17" i="16"/>
  <c r="F13" i="15"/>
  <c r="G15" i="15" l="1"/>
  <c r="G17" i="16"/>
  <c r="G13" i="15"/>
  <c r="G11" i="15"/>
  <c r="G11" i="16"/>
  <c r="G15" i="16"/>
  <c r="G13" i="16"/>
  <c r="G17" i="17"/>
  <c r="G13" i="18"/>
  <c r="G11" i="18"/>
  <c r="G17" i="19"/>
  <c r="G15" i="18"/>
  <c r="G17" i="15"/>
  <c r="G15" i="14"/>
  <c r="G11" i="14"/>
  <c r="G13" i="14"/>
  <c r="G11" i="17"/>
  <c r="G17" i="18"/>
  <c r="G15" i="17"/>
  <c r="G13" i="17"/>
  <c r="G17" i="14"/>
  <c r="G13" i="13"/>
  <c r="G11" i="13"/>
  <c r="G15" i="13"/>
  <c r="F13" i="12"/>
  <c r="F11" i="12"/>
  <c r="F17" i="13"/>
  <c r="F15" i="12"/>
  <c r="E13" i="13" l="1"/>
  <c r="E16" i="14"/>
  <c r="E16" i="19"/>
  <c r="E13" i="18"/>
  <c r="E16" i="17"/>
  <c r="E13" i="16"/>
  <c r="F15" i="10"/>
  <c r="F11" i="10"/>
  <c r="F17" i="11"/>
  <c r="F13" i="10"/>
  <c r="E16" i="16"/>
  <c r="E13" i="15"/>
  <c r="E16" i="18"/>
  <c r="E13" i="17"/>
  <c r="E13" i="14"/>
  <c r="E16" i="15"/>
  <c r="G17" i="13"/>
  <c r="G11" i="12"/>
  <c r="G15" i="12"/>
  <c r="G13" i="12"/>
  <c r="E13" i="12" l="1"/>
  <c r="E16" i="13"/>
  <c r="G17" i="11"/>
  <c r="G13" i="10"/>
  <c r="G15" i="10"/>
  <c r="G11" i="10"/>
  <c r="E13" i="10" l="1"/>
  <c r="E16" i="11"/>
  <c r="F17" i="12" l="1"/>
  <c r="F13" i="11"/>
  <c r="F15" i="11"/>
  <c r="F11" i="11"/>
  <c r="G17" i="12" l="1"/>
  <c r="G15" i="11"/>
  <c r="G13" i="11"/>
  <c r="G11" i="11"/>
  <c r="E16" i="12" l="1"/>
  <c r="E13" i="11"/>
  <c r="F13" i="41" l="1"/>
  <c r="F15" i="41"/>
  <c r="F11" i="41"/>
  <c r="G13" i="41" l="1"/>
  <c r="G11" i="41"/>
  <c r="G15" i="41"/>
  <c r="E13" i="41"/>
  <c r="F13" i="1" l="1"/>
  <c r="F15" i="1"/>
  <c r="F11" i="1"/>
  <c r="F17" i="10"/>
  <c r="G13" i="1" l="1"/>
  <c r="G11" i="1"/>
  <c r="G17" i="10"/>
  <c r="G15" i="1"/>
  <c r="F9" i="13"/>
  <c r="F5" i="11"/>
  <c r="F9" i="11"/>
  <c r="F5" i="13"/>
  <c r="F5" i="12"/>
  <c r="F7" i="11"/>
  <c r="F7" i="13"/>
  <c r="F9" i="12"/>
  <c r="F7" i="12"/>
  <c r="E13" i="1" l="1"/>
  <c r="E16" i="10"/>
  <c r="G17" i="21" l="1"/>
  <c r="G11" i="20"/>
  <c r="G15" i="20"/>
  <c r="G13" i="20"/>
  <c r="E16" i="21" l="1"/>
  <c r="E13" i="20"/>
  <c r="G11" i="25" l="1"/>
  <c r="G17" i="26"/>
  <c r="G13" i="25"/>
  <c r="G15" i="25"/>
  <c r="E16" i="26" l="1"/>
  <c r="E13" i="25"/>
  <c r="E7" i="12" l="1"/>
  <c r="E7" i="13"/>
  <c r="E7" i="11"/>
  <c r="G5" i="12" l="1"/>
  <c r="G7" i="13"/>
  <c r="G7" i="11"/>
  <c r="G9" i="12"/>
  <c r="G7" i="12"/>
  <c r="G9" i="13"/>
  <c r="G9" i="11"/>
  <c r="G5" i="11"/>
  <c r="G5" i="13"/>
</calcChain>
</file>

<file path=xl/sharedStrings.xml><?xml version="1.0" encoding="utf-8"?>
<sst xmlns="http://schemas.openxmlformats.org/spreadsheetml/2006/main" count="2959" uniqueCount="103">
  <si>
    <t>Оборудование</t>
  </si>
  <si>
    <t>Опер.состояние оборудования</t>
  </si>
  <si>
    <t>ТГ-1</t>
  </si>
  <si>
    <t>ТГ-2</t>
  </si>
  <si>
    <t>ТГ-3</t>
  </si>
  <si>
    <t>ТГ-4</t>
  </si>
  <si>
    <t>ТГ-5</t>
  </si>
  <si>
    <t>ТГ-6</t>
  </si>
  <si>
    <t>ТГ-7</t>
  </si>
  <si>
    <t>ТГ-8</t>
  </si>
  <si>
    <t>ТГ-9</t>
  </si>
  <si>
    <t>ТГ-10</t>
  </si>
  <si>
    <t>ТГ-11</t>
  </si>
  <si>
    <t>ТГ-12</t>
  </si>
  <si>
    <t>ГРП-1</t>
  </si>
  <si>
    <t>ГРП-2</t>
  </si>
  <si>
    <t>ГРП-3</t>
  </si>
  <si>
    <t>ГРП-4</t>
  </si>
  <si>
    <t>ГРП-5</t>
  </si>
  <si>
    <t>Период</t>
  </si>
  <si>
    <t>план</t>
  </si>
  <si>
    <t>факт</t>
  </si>
  <si>
    <t>КИМ (%)</t>
  </si>
  <si>
    <t>Показатели за предыдущие сутки</t>
  </si>
  <si>
    <t>Факт</t>
  </si>
  <si>
    <t>В работе:</t>
  </si>
  <si>
    <t>В резерве:</t>
  </si>
  <si>
    <t>В ремонте:</t>
  </si>
  <si>
    <t>Работы повышенной опасности</t>
  </si>
  <si>
    <t>ОР</t>
  </si>
  <si>
    <t>ЭН</t>
  </si>
  <si>
    <t>ПО</t>
  </si>
  <si>
    <t>ГОР</t>
  </si>
  <si>
    <t>Земляные</t>
  </si>
  <si>
    <t>Количество человек ПО работающих на объекте</t>
  </si>
  <si>
    <t>Основные задания на текущие сутки:</t>
  </si>
  <si>
    <t>В резерве</t>
  </si>
  <si>
    <t>В работе</t>
  </si>
  <si>
    <t>В ремонте</t>
  </si>
  <si>
    <t>Общее количество персонала на ЗГТЭС:</t>
  </si>
  <si>
    <t>Смена 1</t>
  </si>
  <si>
    <t>Смена 2</t>
  </si>
  <si>
    <t>Планируемые ремонты:</t>
  </si>
  <si>
    <t>Август</t>
  </si>
  <si>
    <t>Средние суточные показатели</t>
  </si>
  <si>
    <t>Состояние оборудования на объекте:</t>
  </si>
  <si>
    <t>Состояние противоаварийной защиты (ПАЗ):</t>
  </si>
  <si>
    <t>Информация по последниминцидентам и происшествиям ЦГО:</t>
  </si>
  <si>
    <t>Маркеры внимания: 7</t>
  </si>
  <si>
    <t>1. №4648: ГРП-1 снят СППК-1/1 (неисправность)</t>
  </si>
  <si>
    <t>4. №6466: ТГ-1 Выдувание асбестовой прокладки на стыках шумоглушителя выхлопного устройства</t>
  </si>
  <si>
    <t>5. №6467: ТГ-3 Выдувание асбестовой прокладки на стыках шумоглушителя выхлопного устройства</t>
  </si>
  <si>
    <t>6. №6468: ТГ-2 Выдувание асбестовой прокладки на стыках шумоглушителя выхлопного устройства</t>
  </si>
  <si>
    <t>7. №6470: ТГ-4 Выдувание асбестовой прокладки на стыках шумоглушителя выхлопного устройства</t>
  </si>
  <si>
    <t>Режимы ТГ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</si>
  <si>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</si>
  <si>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</si>
  <si>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</si>
  <si>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</si>
  <si>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</si>
  <si>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</si>
  <si>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</si>
  <si>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</si>
  <si>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Ноябрь</t>
  </si>
  <si>
    <t>Декабрь</t>
  </si>
  <si>
    <t>ТО:</t>
  </si>
  <si>
    <t>ТО</t>
  </si>
  <si>
    <t>Сообщения 1С ТОиР</t>
  </si>
  <si>
    <t>ДМ</t>
  </si>
  <si>
    <t>ДЭМ</t>
  </si>
  <si>
    <t>Общее количество</t>
  </si>
  <si>
    <t>Выявл-х</t>
  </si>
  <si>
    <t>Не устра-х</t>
  </si>
  <si>
    <t>Устран-х</t>
  </si>
  <si>
    <t>P</t>
  </si>
  <si>
    <t>dP</t>
  </si>
  <si>
    <t xml:space="preserve">Эл.энергия кВт </t>
  </si>
  <si>
    <t>макс</t>
  </si>
  <si>
    <t>мин</t>
  </si>
  <si>
    <t>Информация по последним инцидентам и происшествиям ЦГО:</t>
  </si>
  <si>
    <t>МВ</t>
  </si>
  <si>
    <t>УПТПГ/ТАКАТ</t>
  </si>
  <si>
    <t>06.11.2023 04:20 разгерметизация маслосистемы ТГ-9. Трещина на переходном фланце МА-38</t>
  </si>
  <si>
    <t>трубопровода подвода масла к редуктору. 06.11.2023 05:10 ТГ-9 по заявке №241 выведен в ремонт</t>
  </si>
  <si>
    <t>14.11.2023 11:00 АО ТГ-7 - отказ связи с контроллером ШСАУ-1.</t>
  </si>
  <si>
    <t>19.11.2023 Выход из строя МА-38 ТГ-9.</t>
  </si>
  <si>
    <t>29.11.2023 АО ТГ-9 Пожар в ГТЭ - ложное срабатывание</t>
  </si>
  <si>
    <t>ТО ШСН ЗРУ-1-6</t>
  </si>
  <si>
    <t>Уборка снега на территории Электростанции</t>
  </si>
  <si>
    <t>Анализ видеофиксации</t>
  </si>
  <si>
    <t>Составление мат отчета ГСМ</t>
  </si>
  <si>
    <t>29.11.2023 аварийный останов ТГ-9 по срабатыванию пожарной сигнализации</t>
  </si>
  <si>
    <t>ТО наружнего и внутреннего освещения ТП-СН</t>
  </si>
  <si>
    <t>Проверка срабатывания ПЗК-1,2,3,4,5</t>
  </si>
  <si>
    <t>Составление мат отчета по газу</t>
  </si>
  <si>
    <t>ТО внутреннего освещения Склада ПАЭС</t>
  </si>
  <si>
    <t>Заполнение формуляров</t>
  </si>
  <si>
    <t>Отбор проб масла согласно графика</t>
  </si>
  <si>
    <t xml:space="preserve">ретрофит 1QF-АВ-0,4 Т-1; 3QF- АВ-0,4 Т-2 ТП-СН </t>
  </si>
  <si>
    <r>
      <t>Расход газа за сутки (м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)</t>
    </r>
  </si>
  <si>
    <t>Расход газа за сутки (м3)</t>
  </si>
  <si>
    <t>Сообщение 1С ТОиР</t>
  </si>
  <si>
    <t>&gt;0,83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</si>
</sst>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1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0" fillId="0" borderId="17" xfId="0" applyFill="1" applyBorder="1" applyAlignment="1"/>
    <xf numFmtId="0" fontId="0" fillId="0" borderId="18" xfId="0" applyFill="1" applyBorder="1" applyAlignment="1"/>
    <xf numFmtId="0" fontId="13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0" fillId="0" borderId="45" xfId="0" applyFill="1" applyBorder="1" applyAlignment="1"/>
    <xf numFmtId="0" fontId="0" fillId="0" borderId="4" xfId="0" applyFill="1" applyBorder="1" applyAlignment="1"/>
    <xf numFmtId="0" fontId="2" fillId="7" borderId="51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1" fontId="3" fillId="17" borderId="47" xfId="0" applyNumberFormat="1" applyFont="1" applyFill="1" applyBorder="1" applyAlignment="1">
      <alignment horizontal="center" vertical="center"/>
    </xf>
    <xf numFmtId="1" fontId="3" fillId="17" borderId="13" xfId="0" applyNumberFormat="1" applyFont="1" applyFill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" fontId="3" fillId="0" borderId="54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0" fontId="1" fillId="22" borderId="56" xfId="0" applyFont="1" applyFill="1" applyBorder="1" applyAlignment="1">
      <alignment horizontal="center" vertical="center" wrapText="1"/>
    </xf>
    <xf numFmtId="0" fontId="1" fillId="22" borderId="57" xfId="0" applyFont="1" applyFill="1" applyBorder="1" applyAlignment="1">
      <alignment horizontal="center" vertical="center" wrapText="1"/>
    </xf>
    <xf numFmtId="0" fontId="1" fillId="22" borderId="43" xfId="0" applyFont="1" applyFill="1" applyBorder="1" applyAlignment="1">
      <alignment horizontal="center" vertical="center" wrapText="1"/>
    </xf>
    <xf numFmtId="0" fontId="1" fillId="22" borderId="39" xfId="0" applyFont="1" applyFill="1" applyBorder="1" applyAlignment="1">
      <alignment horizontal="center" vertical="center" wrapText="1"/>
    </xf>
    <xf numFmtId="1" fontId="3" fillId="0" borderId="47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8" borderId="47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16" borderId="47" xfId="0" applyFont="1" applyFill="1" applyBorder="1" applyAlignment="1">
      <alignment horizontal="center" vertical="center"/>
    </xf>
    <xf numFmtId="0" fontId="4" fillId="16" borderId="48" xfId="0" applyFont="1" applyFill="1" applyBorder="1" applyAlignment="1">
      <alignment horizontal="center" vertical="center"/>
    </xf>
    <xf numFmtId="0" fontId="4" fillId="16" borderId="13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4" fillId="20" borderId="8" xfId="0" applyFont="1" applyFill="1" applyBorder="1" applyAlignment="1">
      <alignment horizontal="center" vertical="center"/>
    </xf>
    <xf numFmtId="0" fontId="4" fillId="20" borderId="4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21" borderId="47" xfId="0" applyFont="1" applyFill="1" applyBorder="1" applyAlignment="1">
      <alignment horizontal="center" vertical="center"/>
    </xf>
    <xf numFmtId="0" fontId="7" fillId="16" borderId="8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 wrapText="1"/>
    </xf>
    <xf numFmtId="0" fontId="7" fillId="16" borderId="47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19" borderId="50" xfId="0" applyFont="1" applyFill="1" applyBorder="1" applyAlignment="1">
      <alignment horizontal="center" vertical="center" wrapText="1"/>
    </xf>
    <xf numFmtId="0" fontId="3" fillId="19" borderId="43" xfId="0" applyFont="1" applyFill="1" applyBorder="1" applyAlignment="1">
      <alignment horizontal="center" vertical="center" wrapText="1"/>
    </xf>
    <xf numFmtId="0" fontId="3" fillId="19" borderId="44" xfId="0" applyFont="1" applyFill="1" applyBorder="1" applyAlignment="1">
      <alignment horizontal="center" vertical="center" wrapText="1"/>
    </xf>
    <xf numFmtId="0" fontId="4" fillId="19" borderId="49" xfId="0" applyFont="1" applyFill="1" applyBorder="1" applyAlignment="1">
      <alignment horizontal="center" vertical="center"/>
    </xf>
    <xf numFmtId="0" fontId="4" fillId="19" borderId="39" xfId="0" applyFont="1" applyFill="1" applyBorder="1" applyAlignment="1">
      <alignment horizontal="center" vertical="center"/>
    </xf>
    <xf numFmtId="0" fontId="4" fillId="19" borderId="2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7" fillId="7" borderId="8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10" fillId="16" borderId="65" xfId="0" applyFont="1" applyFill="1" applyBorder="1" applyAlignment="1">
      <alignment horizontal="center" vertical="center"/>
    </xf>
    <xf numFmtId="0" fontId="10" fillId="16" borderId="33" xfId="0" applyFont="1" applyFill="1" applyBorder="1" applyAlignment="1">
      <alignment horizontal="center" vertical="center"/>
    </xf>
    <xf numFmtId="0" fontId="10" fillId="8" borderId="65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0" fillId="13" borderId="61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10" fillId="13" borderId="62" xfId="0" applyFont="1" applyFill="1" applyBorder="1" applyAlignment="1">
      <alignment horizontal="center" vertical="center"/>
    </xf>
    <xf numFmtId="0" fontId="10" fillId="13" borderId="63" xfId="0" applyFont="1" applyFill="1" applyBorder="1" applyAlignment="1">
      <alignment horizontal="center" vertical="center"/>
    </xf>
    <xf numFmtId="0" fontId="10" fillId="14" borderId="64" xfId="0" applyFont="1" applyFill="1" applyBorder="1" applyAlignment="1">
      <alignment horizontal="center" vertical="center"/>
    </xf>
    <xf numFmtId="0" fontId="10" fillId="14" borderId="68" xfId="0" applyFont="1" applyFill="1" applyBorder="1" applyAlignment="1">
      <alignment horizontal="center" vertical="center"/>
    </xf>
    <xf numFmtId="0" fontId="10" fillId="14" borderId="35" xfId="0" applyFont="1" applyFill="1" applyBorder="1" applyAlignment="1">
      <alignment horizontal="center" vertical="center"/>
    </xf>
    <xf numFmtId="0" fontId="10" fillId="14" borderId="24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18" borderId="47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/>
    </xf>
    <xf numFmtId="0" fontId="9" fillId="0" borderId="56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4" fillId="23" borderId="67" xfId="0" applyFont="1" applyFill="1" applyBorder="1" applyAlignment="1">
      <alignment horizontal="center" vertical="center" wrapText="1"/>
    </xf>
    <xf numFmtId="0" fontId="14" fillId="23" borderId="35" xfId="0" applyFont="1" applyFill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0" fillId="12" borderId="65" xfId="0" applyFont="1" applyFill="1" applyBorder="1" applyAlignment="1">
      <alignment horizontal="center" vertical="center"/>
    </xf>
    <xf numFmtId="0" fontId="10" fillId="12" borderId="33" xfId="0" applyFont="1" applyFill="1" applyBorder="1" applyAlignment="1">
      <alignment horizontal="center" vertical="center"/>
    </xf>
    <xf numFmtId="0" fontId="10" fillId="15" borderId="65" xfId="0" applyFont="1" applyFill="1" applyBorder="1" applyAlignment="1">
      <alignment horizontal="center" vertical="center"/>
    </xf>
    <xf numFmtId="0" fontId="10" fillId="15" borderId="33" xfId="0" applyFont="1" applyFill="1" applyBorder="1" applyAlignment="1">
      <alignment horizontal="center" vertical="center"/>
    </xf>
    <xf numFmtId="0" fontId="13" fillId="12" borderId="65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2" borderId="8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2" borderId="54" xfId="0" applyFont="1" applyFill="1" applyBorder="1" applyAlignment="1">
      <alignment horizontal="center" vertical="center" wrapText="1"/>
    </xf>
    <xf numFmtId="0" fontId="1" fillId="22" borderId="55" xfId="0" applyFont="1" applyFill="1" applyBorder="1" applyAlignment="1">
      <alignment horizontal="center" vertical="center" wrapText="1"/>
    </xf>
    <xf numFmtId="1" fontId="4" fillId="0" borderId="58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14" fontId="0" fillId="0" borderId="47" xfId="0" applyNumberFormat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7" borderId="51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11" borderId="41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0" fillId="13" borderId="61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62" xfId="0" applyFill="1" applyBorder="1" applyAlignment="1">
      <alignment horizontal="center" vertical="center"/>
    </xf>
    <xf numFmtId="0" fontId="0" fillId="13" borderId="59" xfId="0" applyFill="1" applyBorder="1" applyAlignment="1">
      <alignment horizontal="center" vertical="center"/>
    </xf>
    <xf numFmtId="0" fontId="10" fillId="14" borderId="60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11" fillId="13" borderId="23" xfId="0" applyFont="1" applyFill="1" applyBorder="1" applyAlignment="1">
      <alignment horizontal="center" vertical="center"/>
    </xf>
    <xf numFmtId="0" fontId="11" fillId="13" borderId="66" xfId="0" applyFont="1" applyFill="1" applyBorder="1" applyAlignment="1">
      <alignment horizontal="center" vertical="center"/>
    </xf>
    <xf numFmtId="0" fontId="11" fillId="13" borderId="63" xfId="0" applyFont="1" applyFill="1" applyBorder="1" applyAlignment="1">
      <alignment horizontal="center" vertical="center"/>
    </xf>
    <xf numFmtId="0" fontId="10" fillId="14" borderId="67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35" xfId="0" applyFont="1" applyFill="1" applyBorder="1" applyAlignment="1">
      <alignment horizontal="center" vertical="center" wrapText="1"/>
    </xf>
    <xf numFmtId="0" fontId="10" fillId="14" borderId="24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8" xfId="0" applyBorder="1" applyAlignment="1">
      <alignment horizontal="center"/>
    </xf>
    <xf numFmtId="0" fontId="17" fillId="0" borderId="4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4" fontId="17" fillId="0" borderId="47" xfId="0" applyNumberFormat="1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4" fillId="6" borderId="49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3" fillId="18" borderId="16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4" fillId="23" borderId="3" xfId="0" applyFont="1" applyFill="1" applyBorder="1" applyAlignment="1">
      <alignment horizontal="center" vertical="center" wrapText="1"/>
    </xf>
    <xf numFmtId="0" fontId="14" fillId="23" borderId="22" xfId="0" applyFont="1" applyFill="1" applyBorder="1" applyAlignment="1">
      <alignment horizontal="center" vertical="center" wrapText="1"/>
    </xf>
    <xf numFmtId="0" fontId="13" fillId="12" borderId="62" xfId="0" applyFont="1" applyFill="1" applyBorder="1" applyAlignment="1">
      <alignment horizontal="center" vertical="center" wrapText="1"/>
    </xf>
    <xf numFmtId="0" fontId="13" fillId="12" borderId="63" xfId="0" applyFont="1" applyFill="1" applyBorder="1" applyAlignment="1">
      <alignment horizontal="center" vertical="center" wrapText="1"/>
    </xf>
    <xf numFmtId="0" fontId="10" fillId="12" borderId="62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7" borderId="11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</cellXfs>
  <cellStyles count="1">
    <cellStyle name="Обычный" xfId="0" builtinId="0"/>
  </cellStyles>
  <dxfs count="458"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rgb="FF0070C0"/>
          </stop>
        </gradientFill>
      </fill>
    </dxf>
    <dxf>
      <font>
        <color theme="1"/>
      </font>
      <fill>
        <gradientFill degree="4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  <color rgb="FFCCCC00"/>
      <color rgb="FF35EB65"/>
      <color rgb="FF4967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7;&#1080;&#1089;&#1087;&#1088;&#1072;&#1074;&#1085;&#1086;&#1089;&#1090;&#1080;%20&#1095;&#1077;&#1082;-&#1083;&#1080;&#1089;&#1090;%20&#1058;&#1054;&#1080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53;&#1043;&#1050;&#1052;/&#1062;&#1077;&#1093;%20&#1075;&#1077;&#1085;&#1077;&#1088;&#1080;&#1088;&#1091;&#1102;&#1097;&#1077;&#1075;&#1086;%20&#1086;&#1073;&#1086;&#1088;&#1091;&#1076;&#1086;&#1074;&#1072;&#1085;&#1080;&#1103;/&#1044;&#1080;&#1089;&#1087;&#1077;&#1090;&#1095;&#1077;&#1088;/&#1053;&#1072;&#1075;&#1088;&#1091;&#1079;&#1082;&#1080;%20&#1069;&#1050;%20&#1059;&#1050;&#1055;&#1043;%20-%2015/2023/&#1053;&#1086;&#1103;&#1073;&#1088;&#110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53;&#1043;&#1050;&#1052;/&#1062;&#1077;&#1093;%20&#1075;&#1077;&#1085;&#1077;&#1088;&#1080;&#1088;&#1091;&#1102;&#1097;&#1077;&#1075;&#1086;%20&#1086;&#1073;&#1086;&#1088;&#1091;&#1076;&#1086;&#1074;&#1072;&#1085;&#1080;&#1103;/&#1044;&#1080;&#1089;&#1087;&#1077;&#1090;&#1095;&#1077;&#1088;/&#1053;&#1072;&#1075;&#1088;&#1091;&#1079;&#1082;&#1080;%20&#1069;&#1050;%20&#1059;&#1050;&#1055;&#1043;%20-%2015/2023/&#1044;&#1077;&#1082;&#1072;&#1073;&#1088;&#110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53;&#1043;&#1050;&#1052;/&#1062;&#1077;&#1093;%20&#1075;&#1077;&#1085;&#1077;&#1088;&#1080;&#1088;&#1091;&#1102;&#1097;&#1077;&#1075;&#1086;%20&#1086;&#1073;&#1086;&#1088;&#1091;&#1076;&#1086;&#1074;&#1072;&#1085;&#1080;&#1103;/&#1062;&#1043;&#1054;/&#1044;&#1086;&#1082;&#1091;&#1084;&#1077;&#1085;&#1090;&#1099;%20&#1054;&#1058;&#1080;&#1055;&#1041;/1.%20&#1045;&#1046;&#1045;&#1044;&#1053;&#1045;&#1042;&#1053;&#1040;&#1071;%20&#1057;&#1042;&#1054;&#1044;&#1050;&#1040;%20&#1053;_&#1044;!!!%20&#1079;&#1072;&#1087;&#1086;&#1083;&#1085;&#1103;&#1090;&#1100;%20&#1077;&#1078;&#1077;&#1076;&#1085;&#1077;&#1074;&#1085;&#1086;/&#1057;&#1074;&#1086;&#1076;&#1082;&#1072;%20&#1053;&#1044;%20&#1062;&#1043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1;&#1053;&#1043;&#1050;&#1052;/&#1062;&#1077;&#1093;%20&#1075;&#1077;&#1085;&#1077;&#1088;&#1080;&#1088;&#1091;&#1102;&#1097;&#1077;&#1075;&#1086;%20&#1086;&#1073;&#1086;&#1088;&#1091;&#1076;&#1086;&#1074;&#1072;&#1085;&#1080;&#1103;/&#1069;&#1085;&#1077;&#1088;&#1075;&#1086;&#1082;&#1086;&#1084;&#1087;&#1083;&#1077;&#1082;&#1089;%20&#1059;&#1050;&#1055;&#1043;/15.%20&#1055;&#1083;&#1072;&#1085;%20&#1088;&#1072;&#1073;&#1086;&#1090;/&#1055;&#1083;&#1072;&#1085;%20&#1088;&#1072;&#1073;&#1086;&#1090;%20&#1062;&#1043;&#1054;%20&#1044;&#1077;&#1082;&#1072;&#1073;&#1088;&#11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4;&#1077;&#1085;&#1072;%20&#1047;&#1043;&#1058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Январь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5">
          <cell r="G35">
            <v>253</v>
          </cell>
          <cell r="H35">
            <v>207</v>
          </cell>
          <cell r="I35">
            <v>46</v>
          </cell>
          <cell r="N35">
            <v>367</v>
          </cell>
          <cell r="O35">
            <v>319</v>
          </cell>
          <cell r="P35">
            <v>48</v>
          </cell>
          <cell r="Q35">
            <v>620</v>
          </cell>
          <cell r="R35">
            <v>526</v>
          </cell>
          <cell r="S35">
            <v>94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е данные ЭБ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Опер"/>
      <sheetName val="Для формуляров"/>
      <sheetName val="ИТОГО_ЗГТЭС"/>
      <sheetName val="Расход газа"/>
      <sheetName val="Анализ рабо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AP6">
            <v>60310</v>
          </cell>
          <cell r="AV6">
            <v>8990</v>
          </cell>
        </row>
        <row r="7">
          <cell r="AP7">
            <v>60230</v>
          </cell>
          <cell r="AV7">
            <v>9070</v>
          </cell>
        </row>
        <row r="8">
          <cell r="AP8">
            <v>58780</v>
          </cell>
          <cell r="AV8">
            <v>10520</v>
          </cell>
        </row>
        <row r="9">
          <cell r="AP9">
            <v>57600</v>
          </cell>
          <cell r="AV9">
            <v>8700</v>
          </cell>
        </row>
        <row r="10">
          <cell r="AP10">
            <v>57670</v>
          </cell>
          <cell r="AV10">
            <v>8630</v>
          </cell>
        </row>
        <row r="11">
          <cell r="AP11">
            <v>56070</v>
          </cell>
          <cell r="AV11">
            <v>10230</v>
          </cell>
        </row>
        <row r="12">
          <cell r="AP12">
            <v>55290</v>
          </cell>
          <cell r="AV12">
            <v>11010</v>
          </cell>
        </row>
        <row r="13">
          <cell r="AP13">
            <v>55050</v>
          </cell>
          <cell r="AV13">
            <v>11250</v>
          </cell>
        </row>
        <row r="14">
          <cell r="AP14">
            <v>55210</v>
          </cell>
          <cell r="AV14">
            <v>11090</v>
          </cell>
        </row>
        <row r="15">
          <cell r="AP15">
            <v>51640</v>
          </cell>
          <cell r="AV15">
            <v>8360</v>
          </cell>
        </row>
        <row r="16">
          <cell r="AP16">
            <v>51340</v>
          </cell>
          <cell r="AV16">
            <v>8660</v>
          </cell>
        </row>
        <row r="17">
          <cell r="AP17">
            <v>51740</v>
          </cell>
          <cell r="AV17">
            <v>8260</v>
          </cell>
        </row>
        <row r="18">
          <cell r="AP18">
            <v>51630</v>
          </cell>
          <cell r="AV18">
            <v>8370</v>
          </cell>
        </row>
        <row r="19">
          <cell r="AP19">
            <v>52230</v>
          </cell>
          <cell r="AV19">
            <v>7770</v>
          </cell>
        </row>
        <row r="20">
          <cell r="AP20">
            <v>51530</v>
          </cell>
          <cell r="AV20">
            <v>8470</v>
          </cell>
        </row>
        <row r="21">
          <cell r="AP21">
            <v>51960</v>
          </cell>
          <cell r="AV21">
            <v>8040</v>
          </cell>
        </row>
        <row r="22">
          <cell r="AP22">
            <v>51060</v>
          </cell>
          <cell r="AV22">
            <v>8940</v>
          </cell>
        </row>
        <row r="23">
          <cell r="AP23">
            <v>53740</v>
          </cell>
          <cell r="AV23">
            <v>12560</v>
          </cell>
        </row>
        <row r="24">
          <cell r="AP24">
            <v>55250</v>
          </cell>
          <cell r="AV24">
            <v>11050</v>
          </cell>
        </row>
        <row r="25">
          <cell r="AP25">
            <v>54810</v>
          </cell>
          <cell r="AV25">
            <v>11490</v>
          </cell>
        </row>
        <row r="26">
          <cell r="AP26">
            <v>55690</v>
          </cell>
          <cell r="AV26">
            <v>10610</v>
          </cell>
        </row>
        <row r="27">
          <cell r="AP27">
            <v>55750</v>
          </cell>
          <cell r="AV27">
            <v>10550</v>
          </cell>
        </row>
        <row r="28">
          <cell r="AP28">
            <v>57900</v>
          </cell>
          <cell r="AV28">
            <v>8400</v>
          </cell>
        </row>
        <row r="29">
          <cell r="AP29">
            <v>58150</v>
          </cell>
          <cell r="AV29">
            <v>8150</v>
          </cell>
        </row>
        <row r="33">
          <cell r="BE33"/>
        </row>
      </sheetData>
      <sheetData sheetId="31">
        <row r="4">
          <cell r="BF4">
            <v>57343.75</v>
          </cell>
          <cell r="BG4">
            <v>6881.25</v>
          </cell>
        </row>
        <row r="5">
          <cell r="BF5">
            <v>55900.416666666664</v>
          </cell>
          <cell r="BG5">
            <v>8112.083333333333</v>
          </cell>
        </row>
        <row r="6">
          <cell r="BF6">
            <v>56207.5</v>
          </cell>
          <cell r="BG6">
            <v>7817.5</v>
          </cell>
        </row>
        <row r="7">
          <cell r="BF7">
            <v>58343.75</v>
          </cell>
          <cell r="BG7">
            <v>7956.25</v>
          </cell>
        </row>
        <row r="8">
          <cell r="BF8">
            <v>57570.833333333336</v>
          </cell>
          <cell r="BG8">
            <v>8729.1666666666661</v>
          </cell>
        </row>
        <row r="9">
          <cell r="BF9">
            <v>55517.083333333336</v>
          </cell>
          <cell r="BG9">
            <v>7420.416666666667</v>
          </cell>
        </row>
        <row r="10">
          <cell r="BF10">
            <v>58043.333333333336</v>
          </cell>
          <cell r="BG10">
            <v>6994.166666666667</v>
          </cell>
        </row>
        <row r="11">
          <cell r="BF11">
            <v>59740</v>
          </cell>
          <cell r="BG11">
            <v>7810</v>
          </cell>
        </row>
        <row r="12">
          <cell r="BF12">
            <v>51482.5</v>
          </cell>
          <cell r="BG12">
            <v>8880</v>
          </cell>
        </row>
        <row r="13">
          <cell r="BF13">
            <v>45776.25</v>
          </cell>
          <cell r="BG13">
            <v>7273.75</v>
          </cell>
        </row>
        <row r="14">
          <cell r="BF14">
            <v>46389.583333333336</v>
          </cell>
          <cell r="BG14">
            <v>8160.416666666667</v>
          </cell>
        </row>
        <row r="15">
          <cell r="BF15">
            <v>56945.416666666664</v>
          </cell>
          <cell r="BG15">
            <v>7042.083333333333</v>
          </cell>
        </row>
        <row r="16">
          <cell r="BF16">
            <v>57879.583333333336</v>
          </cell>
          <cell r="BG16">
            <v>8420.4166666666661</v>
          </cell>
        </row>
        <row r="17">
          <cell r="BF17">
            <v>56505.416666666664</v>
          </cell>
          <cell r="BG17">
            <v>7419.583333333333</v>
          </cell>
        </row>
        <row r="18">
          <cell r="BF18">
            <v>48329.583333333336</v>
          </cell>
          <cell r="BG18">
            <v>6282.916666666667</v>
          </cell>
        </row>
        <row r="19">
          <cell r="BF19">
            <v>56665.416666666664</v>
          </cell>
          <cell r="BG19">
            <v>7384.583333333333</v>
          </cell>
        </row>
        <row r="20">
          <cell r="BF20">
            <v>57836.666666666664</v>
          </cell>
          <cell r="BG20">
            <v>8463.3333333333339</v>
          </cell>
        </row>
        <row r="21">
          <cell r="BF21">
            <v>58005.833333333336</v>
          </cell>
          <cell r="BG21">
            <v>8294.1666666666661</v>
          </cell>
        </row>
        <row r="22">
          <cell r="BF22">
            <v>57046.25</v>
          </cell>
          <cell r="BG22">
            <v>7178.75</v>
          </cell>
        </row>
        <row r="23">
          <cell r="BF23">
            <v>55955</v>
          </cell>
          <cell r="BG23">
            <v>6670</v>
          </cell>
        </row>
        <row r="24">
          <cell r="BF24">
            <v>50162.5</v>
          </cell>
          <cell r="BG24">
            <v>7337.5</v>
          </cell>
        </row>
        <row r="25">
          <cell r="BF25">
            <v>47695.416666666664</v>
          </cell>
          <cell r="BG25">
            <v>6200.416666666667</v>
          </cell>
        </row>
        <row r="26">
          <cell r="BF26">
            <v>48905</v>
          </cell>
          <cell r="BG26">
            <v>6007.083333333333</v>
          </cell>
        </row>
        <row r="27">
          <cell r="BF27">
            <v>48739.166666666664</v>
          </cell>
          <cell r="BG27">
            <v>6573.333333333333</v>
          </cell>
        </row>
        <row r="28">
          <cell r="BF28">
            <v>47657.916666666664</v>
          </cell>
          <cell r="BG28">
            <v>6342.083333333333</v>
          </cell>
        </row>
        <row r="29">
          <cell r="BF29">
            <v>49179.583333333336</v>
          </cell>
          <cell r="BG29">
            <v>6395.416666666667</v>
          </cell>
        </row>
        <row r="30">
          <cell r="BB30">
            <v>0.87792847323362599</v>
          </cell>
          <cell r="BF30">
            <v>50335</v>
          </cell>
          <cell r="BG30">
            <v>8127.5</v>
          </cell>
        </row>
        <row r="31">
          <cell r="BF31">
            <v>57037.083333333336</v>
          </cell>
          <cell r="BG31">
            <v>8200.4166666666661</v>
          </cell>
        </row>
        <row r="32">
          <cell r="BF32">
            <v>58224.166666666664</v>
          </cell>
          <cell r="BG32">
            <v>7300.833333333333</v>
          </cell>
        </row>
        <row r="33">
          <cell r="BE33">
            <v>0.85234155319081761</v>
          </cell>
          <cell r="BF33">
            <v>55026.25</v>
          </cell>
          <cell r="BG33">
            <v>9548.75</v>
          </cell>
        </row>
      </sheetData>
      <sheetData sheetId="32"/>
      <sheetData sheetId="33">
        <row r="19">
          <cell r="Z19">
            <v>39</v>
          </cell>
        </row>
      </sheetData>
      <sheetData sheetId="34">
        <row r="52">
          <cell r="M52" t="str">
            <v>В РАБОТЕ</v>
          </cell>
        </row>
      </sheetData>
      <sheetData sheetId="35">
        <row r="8">
          <cell r="F8">
            <v>551763</v>
          </cell>
        </row>
        <row r="9">
          <cell r="F9">
            <v>508256</v>
          </cell>
        </row>
        <row r="10">
          <cell r="F10">
            <v>537853</v>
          </cell>
        </row>
        <row r="11">
          <cell r="F11">
            <v>546324</v>
          </cell>
        </row>
        <row r="12">
          <cell r="F12">
            <v>544722</v>
          </cell>
        </row>
        <row r="13">
          <cell r="F13">
            <v>547739</v>
          </cell>
        </row>
        <row r="14">
          <cell r="F14">
            <v>572958</v>
          </cell>
        </row>
        <row r="15">
          <cell r="F15">
            <v>555106</v>
          </cell>
        </row>
        <row r="16">
          <cell r="F16">
            <v>465526</v>
          </cell>
        </row>
        <row r="17">
          <cell r="F17">
            <v>421684</v>
          </cell>
        </row>
        <row r="18">
          <cell r="F18">
            <v>450340</v>
          </cell>
        </row>
        <row r="19">
          <cell r="F19">
            <v>556526</v>
          </cell>
        </row>
        <row r="20">
          <cell r="F20">
            <v>549666</v>
          </cell>
        </row>
        <row r="21">
          <cell r="F21">
            <v>508688</v>
          </cell>
        </row>
        <row r="22">
          <cell r="F22">
            <v>449058</v>
          </cell>
        </row>
        <row r="23">
          <cell r="F23">
            <v>543112</v>
          </cell>
        </row>
        <row r="24">
          <cell r="F24">
            <v>534950</v>
          </cell>
        </row>
        <row r="25">
          <cell r="F25">
            <v>536591</v>
          </cell>
        </row>
        <row r="26">
          <cell r="F26">
            <v>533628</v>
          </cell>
        </row>
        <row r="27">
          <cell r="F27">
            <v>513219</v>
          </cell>
        </row>
        <row r="28">
          <cell r="F28">
            <v>492758</v>
          </cell>
        </row>
        <row r="29">
          <cell r="F29">
            <v>464070</v>
          </cell>
        </row>
        <row r="30">
          <cell r="F30">
            <v>449204</v>
          </cell>
        </row>
        <row r="31">
          <cell r="F31">
            <v>429190</v>
          </cell>
        </row>
        <row r="32">
          <cell r="F32">
            <v>426562</v>
          </cell>
        </row>
        <row r="33">
          <cell r="F33">
            <v>436306</v>
          </cell>
        </row>
        <row r="34">
          <cell r="F34">
            <v>414517</v>
          </cell>
        </row>
        <row r="35">
          <cell r="F35">
            <v>539862</v>
          </cell>
        </row>
        <row r="36">
          <cell r="F36">
            <v>555832</v>
          </cell>
        </row>
        <row r="37">
          <cell r="F37">
            <v>515890</v>
          </cell>
        </row>
        <row r="38">
          <cell r="F38">
            <v>0</v>
          </cell>
        </row>
      </sheetData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е данные ЭБ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Для формуляров"/>
      <sheetName val="Опер"/>
      <sheetName val="ИТОГО_ЗГТЭС"/>
      <sheetName val="Расход газа"/>
      <sheetName val="Анализ работы"/>
    </sheetNames>
    <sheetDataSet>
      <sheetData sheetId="0" refreshError="1"/>
      <sheetData sheetId="1">
        <row r="6">
          <cell r="AP6">
            <v>57720</v>
          </cell>
          <cell r="AV6">
            <v>8580</v>
          </cell>
        </row>
        <row r="7">
          <cell r="AP7">
            <v>57550</v>
          </cell>
          <cell r="AV7">
            <v>8750</v>
          </cell>
        </row>
        <row r="8">
          <cell r="AP8">
            <v>58180</v>
          </cell>
          <cell r="AV8">
            <v>8120</v>
          </cell>
        </row>
        <row r="9">
          <cell r="AP9">
            <v>57930</v>
          </cell>
          <cell r="AV9">
            <v>8370</v>
          </cell>
        </row>
        <row r="10">
          <cell r="AP10">
            <v>57640</v>
          </cell>
          <cell r="AV10">
            <v>8660</v>
          </cell>
        </row>
        <row r="11">
          <cell r="AP11">
            <v>59040</v>
          </cell>
          <cell r="AV11">
            <v>7260</v>
          </cell>
        </row>
        <row r="12">
          <cell r="AP12">
            <v>59640</v>
          </cell>
          <cell r="AV12">
            <v>6660</v>
          </cell>
        </row>
        <row r="13">
          <cell r="AP13">
            <v>59430</v>
          </cell>
          <cell r="AV13">
            <v>6870</v>
          </cell>
        </row>
        <row r="14">
          <cell r="AP14">
            <v>59440</v>
          </cell>
          <cell r="AV14">
            <v>6860</v>
          </cell>
        </row>
        <row r="15">
          <cell r="AP15">
            <v>58260</v>
          </cell>
          <cell r="AV15">
            <v>8040</v>
          </cell>
        </row>
        <row r="16">
          <cell r="AP16">
            <v>58040</v>
          </cell>
          <cell r="AV16">
            <v>8260</v>
          </cell>
        </row>
        <row r="17">
          <cell r="AP17">
            <v>57880</v>
          </cell>
          <cell r="AV17">
            <v>8420</v>
          </cell>
        </row>
        <row r="18">
          <cell r="AP18">
            <v>58060</v>
          </cell>
          <cell r="AV18">
            <v>8240</v>
          </cell>
        </row>
        <row r="19">
          <cell r="AP19">
            <v>58320</v>
          </cell>
          <cell r="AV19">
            <v>7980</v>
          </cell>
        </row>
        <row r="20">
          <cell r="AP20">
            <v>58400</v>
          </cell>
          <cell r="AV20">
            <v>7900</v>
          </cell>
        </row>
        <row r="21">
          <cell r="AP21">
            <v>58500</v>
          </cell>
          <cell r="AV21">
            <v>7800</v>
          </cell>
        </row>
        <row r="22">
          <cell r="AP22">
            <v>59370</v>
          </cell>
          <cell r="AV22">
            <v>6930</v>
          </cell>
        </row>
        <row r="23">
          <cell r="AP23">
            <v>59420</v>
          </cell>
          <cell r="AV23">
            <v>6880</v>
          </cell>
        </row>
        <row r="24">
          <cell r="AP24">
            <v>59200</v>
          </cell>
          <cell r="AV24">
            <v>7100</v>
          </cell>
        </row>
        <row r="25">
          <cell r="AP25">
            <v>59730</v>
          </cell>
          <cell r="AV25">
            <v>6570</v>
          </cell>
        </row>
        <row r="26">
          <cell r="AP26">
            <v>59100</v>
          </cell>
          <cell r="AV26">
            <v>7200</v>
          </cell>
        </row>
        <row r="27">
          <cell r="AP27">
            <v>58650</v>
          </cell>
          <cell r="AV27">
            <v>7650</v>
          </cell>
        </row>
        <row r="28">
          <cell r="AP28">
            <v>58120</v>
          </cell>
          <cell r="AV28">
            <v>8180</v>
          </cell>
        </row>
        <row r="29">
          <cell r="AP29">
            <v>57700</v>
          </cell>
          <cell r="AV29">
            <v>8600</v>
          </cell>
        </row>
      </sheetData>
      <sheetData sheetId="2">
        <row r="6">
          <cell r="AP6">
            <v>57150</v>
          </cell>
          <cell r="AV6">
            <v>9150</v>
          </cell>
        </row>
        <row r="7">
          <cell r="AP7">
            <v>57510</v>
          </cell>
          <cell r="AV7">
            <v>8790</v>
          </cell>
        </row>
        <row r="8">
          <cell r="AP8">
            <v>57400</v>
          </cell>
          <cell r="AV8">
            <v>8900</v>
          </cell>
        </row>
        <row r="9">
          <cell r="AP9">
            <v>57210</v>
          </cell>
          <cell r="AV9">
            <v>9090</v>
          </cell>
        </row>
        <row r="10">
          <cell r="AP10">
            <v>57730</v>
          </cell>
          <cell r="AV10">
            <v>8570</v>
          </cell>
        </row>
        <row r="11">
          <cell r="AP11">
            <v>57620</v>
          </cell>
          <cell r="AV11">
            <v>8680</v>
          </cell>
        </row>
        <row r="12">
          <cell r="AP12">
            <v>58020</v>
          </cell>
          <cell r="AV12">
            <v>8280</v>
          </cell>
        </row>
        <row r="13">
          <cell r="AP13">
            <v>58060</v>
          </cell>
          <cell r="AV13">
            <v>8240</v>
          </cell>
        </row>
        <row r="14">
          <cell r="AP14">
            <v>57230</v>
          </cell>
          <cell r="AV14">
            <v>9070</v>
          </cell>
        </row>
        <row r="15">
          <cell r="AP15">
            <v>55200</v>
          </cell>
          <cell r="AV15">
            <v>11100</v>
          </cell>
        </row>
        <row r="16">
          <cell r="AP16">
            <v>51720</v>
          </cell>
          <cell r="AV16">
            <v>8280</v>
          </cell>
        </row>
        <row r="17">
          <cell r="AP17">
            <v>52040</v>
          </cell>
          <cell r="AV17">
            <v>7960</v>
          </cell>
        </row>
        <row r="18">
          <cell r="AP18">
            <v>52490</v>
          </cell>
          <cell r="AV18">
            <v>7510</v>
          </cell>
        </row>
        <row r="19">
          <cell r="AP19">
            <v>52810</v>
          </cell>
          <cell r="AV19">
            <v>7190</v>
          </cell>
        </row>
        <row r="20">
          <cell r="AP20">
            <v>52290</v>
          </cell>
          <cell r="AV20">
            <v>7710</v>
          </cell>
        </row>
        <row r="21">
          <cell r="AP21">
            <v>52510</v>
          </cell>
          <cell r="AV21">
            <v>7490</v>
          </cell>
        </row>
        <row r="22">
          <cell r="AP22">
            <v>52540</v>
          </cell>
          <cell r="AV22">
            <v>7460</v>
          </cell>
        </row>
        <row r="23">
          <cell r="AP23">
            <v>52000</v>
          </cell>
          <cell r="AV23">
            <v>8000</v>
          </cell>
        </row>
        <row r="24">
          <cell r="AP24">
            <v>52250</v>
          </cell>
          <cell r="AV24">
            <v>7750</v>
          </cell>
        </row>
        <row r="25">
          <cell r="AP25">
            <v>51590</v>
          </cell>
          <cell r="AV25">
            <v>8410</v>
          </cell>
        </row>
        <row r="26">
          <cell r="AP26">
            <v>53030</v>
          </cell>
          <cell r="AV26">
            <v>6970</v>
          </cell>
        </row>
        <row r="27">
          <cell r="AP27">
            <v>51600</v>
          </cell>
          <cell r="AV27">
            <v>14700</v>
          </cell>
        </row>
        <row r="28">
          <cell r="AP28">
            <v>54650</v>
          </cell>
          <cell r="AV28">
            <v>11650</v>
          </cell>
        </row>
        <row r="29">
          <cell r="AP29">
            <v>55540</v>
          </cell>
          <cell r="AV29">
            <v>10760</v>
          </cell>
        </row>
      </sheetData>
      <sheetData sheetId="3">
        <row r="6">
          <cell r="AP6">
            <v>55790</v>
          </cell>
          <cell r="AV6">
            <v>10510</v>
          </cell>
        </row>
        <row r="7">
          <cell r="AP7">
            <v>55300</v>
          </cell>
          <cell r="AV7">
            <v>11000</v>
          </cell>
        </row>
        <row r="8">
          <cell r="AP8">
            <v>56310</v>
          </cell>
          <cell r="AV8">
            <v>9990</v>
          </cell>
        </row>
        <row r="9">
          <cell r="AP9">
            <v>56800</v>
          </cell>
          <cell r="AV9">
            <v>9500</v>
          </cell>
        </row>
        <row r="10">
          <cell r="AP10">
            <v>57130</v>
          </cell>
          <cell r="AV10">
            <v>9170</v>
          </cell>
        </row>
        <row r="11">
          <cell r="AP11">
            <v>57030</v>
          </cell>
          <cell r="AV11">
            <v>9270</v>
          </cell>
        </row>
        <row r="12">
          <cell r="AP12">
            <v>58170</v>
          </cell>
          <cell r="AV12">
            <v>8130</v>
          </cell>
        </row>
        <row r="13">
          <cell r="AP13">
            <v>58690</v>
          </cell>
          <cell r="AV13">
            <v>7610</v>
          </cell>
        </row>
        <row r="14">
          <cell r="AP14">
            <v>57560</v>
          </cell>
          <cell r="AV14">
            <v>8740</v>
          </cell>
        </row>
        <row r="15">
          <cell r="AP15">
            <v>57380</v>
          </cell>
          <cell r="AV15">
            <v>8920</v>
          </cell>
        </row>
        <row r="16">
          <cell r="AP16">
            <v>57480</v>
          </cell>
          <cell r="AV16">
            <v>8820</v>
          </cell>
        </row>
        <row r="17">
          <cell r="AP17">
            <v>56980</v>
          </cell>
          <cell r="AV17">
            <v>9320</v>
          </cell>
        </row>
        <row r="18">
          <cell r="AP18">
            <v>57720</v>
          </cell>
          <cell r="AV18">
            <v>8580</v>
          </cell>
        </row>
        <row r="19">
          <cell r="AP19">
            <v>57810</v>
          </cell>
          <cell r="AV19">
            <v>8490</v>
          </cell>
        </row>
        <row r="20">
          <cell r="AP20">
            <v>57530</v>
          </cell>
          <cell r="AV20">
            <v>8770</v>
          </cell>
        </row>
        <row r="21">
          <cell r="AP21">
            <v>57510</v>
          </cell>
          <cell r="AV21">
            <v>8790</v>
          </cell>
        </row>
        <row r="22">
          <cell r="AP22">
            <v>58530</v>
          </cell>
          <cell r="AV22">
            <v>7770</v>
          </cell>
        </row>
        <row r="23">
          <cell r="AP23">
            <v>58430</v>
          </cell>
          <cell r="AV23">
            <v>7870</v>
          </cell>
        </row>
        <row r="24">
          <cell r="AP24">
            <v>58180</v>
          </cell>
          <cell r="AV24">
            <v>8120</v>
          </cell>
        </row>
        <row r="25">
          <cell r="AP25">
            <v>58600</v>
          </cell>
          <cell r="AV25">
            <v>7700</v>
          </cell>
        </row>
        <row r="26">
          <cell r="AP26">
            <v>58260</v>
          </cell>
          <cell r="AV26">
            <v>8040</v>
          </cell>
        </row>
        <row r="27">
          <cell r="AP27">
            <v>57670</v>
          </cell>
          <cell r="AV27">
            <v>8630</v>
          </cell>
        </row>
        <row r="28">
          <cell r="AP28">
            <v>57090</v>
          </cell>
          <cell r="AV28">
            <v>9210</v>
          </cell>
        </row>
        <row r="29">
          <cell r="AP29">
            <v>56610</v>
          </cell>
          <cell r="AV29">
            <v>9690</v>
          </cell>
        </row>
      </sheetData>
      <sheetData sheetId="4">
        <row r="6">
          <cell r="AP6">
            <v>56320</v>
          </cell>
          <cell r="AV6">
            <v>9980</v>
          </cell>
        </row>
        <row r="7">
          <cell r="AP7">
            <v>54300</v>
          </cell>
          <cell r="AV7">
            <v>12000</v>
          </cell>
        </row>
        <row r="8">
          <cell r="AP8">
            <v>56510</v>
          </cell>
          <cell r="AV8">
            <v>9790</v>
          </cell>
        </row>
        <row r="9">
          <cell r="AP9">
            <v>57270</v>
          </cell>
          <cell r="AV9">
            <v>9030</v>
          </cell>
        </row>
        <row r="10">
          <cell r="AP10">
            <v>56940</v>
          </cell>
          <cell r="AV10">
            <v>9360</v>
          </cell>
        </row>
        <row r="11">
          <cell r="AP11">
            <v>57320</v>
          </cell>
          <cell r="AV11">
            <v>8980</v>
          </cell>
        </row>
        <row r="12">
          <cell r="AP12">
            <v>57830</v>
          </cell>
          <cell r="AV12">
            <v>8470</v>
          </cell>
        </row>
        <row r="13">
          <cell r="AP13">
            <v>57770</v>
          </cell>
          <cell r="AV13">
            <v>8530</v>
          </cell>
        </row>
        <row r="14">
          <cell r="AP14">
            <v>57620</v>
          </cell>
          <cell r="AV14">
            <v>8680</v>
          </cell>
        </row>
        <row r="15">
          <cell r="AP15">
            <v>58040</v>
          </cell>
          <cell r="AV15">
            <v>8260</v>
          </cell>
        </row>
        <row r="16">
          <cell r="AP16">
            <v>57760</v>
          </cell>
          <cell r="AV16">
            <v>8540</v>
          </cell>
        </row>
        <row r="17">
          <cell r="AP17">
            <v>58600</v>
          </cell>
          <cell r="AV17">
            <v>7700</v>
          </cell>
        </row>
        <row r="18">
          <cell r="AP18">
            <v>57940</v>
          </cell>
          <cell r="AV18">
            <v>8360</v>
          </cell>
        </row>
        <row r="19">
          <cell r="AP19">
            <v>57370</v>
          </cell>
          <cell r="AV19">
            <v>8930</v>
          </cell>
        </row>
        <row r="20">
          <cell r="AP20">
            <v>57790</v>
          </cell>
          <cell r="AV20">
            <v>8510</v>
          </cell>
        </row>
        <row r="21">
          <cell r="AP21">
            <v>56820</v>
          </cell>
          <cell r="AV21">
            <v>9480</v>
          </cell>
        </row>
        <row r="22">
          <cell r="AP22">
            <v>55600</v>
          </cell>
          <cell r="AV22">
            <v>10700</v>
          </cell>
        </row>
        <row r="23">
          <cell r="AP23">
            <v>56710</v>
          </cell>
          <cell r="AV23">
            <v>9590</v>
          </cell>
        </row>
        <row r="24">
          <cell r="AP24">
            <v>56850</v>
          </cell>
          <cell r="AV24">
            <v>9450</v>
          </cell>
        </row>
        <row r="25">
          <cell r="AP25">
            <v>57770</v>
          </cell>
          <cell r="AV25">
            <v>8530</v>
          </cell>
        </row>
        <row r="26">
          <cell r="AP26">
            <v>57900</v>
          </cell>
          <cell r="AV26">
            <v>8400</v>
          </cell>
        </row>
        <row r="27">
          <cell r="AP27">
            <v>56890</v>
          </cell>
          <cell r="AV27">
            <v>9410</v>
          </cell>
        </row>
        <row r="28">
          <cell r="AP28">
            <v>56720</v>
          </cell>
          <cell r="AV28">
            <v>9580</v>
          </cell>
        </row>
        <row r="29">
          <cell r="AP29">
            <v>56950</v>
          </cell>
          <cell r="AV29">
            <v>9350</v>
          </cell>
        </row>
      </sheetData>
      <sheetData sheetId="5">
        <row r="6">
          <cell r="AP6">
            <v>57490</v>
          </cell>
          <cell r="AV6">
            <v>8810</v>
          </cell>
        </row>
        <row r="7">
          <cell r="AP7">
            <v>57090</v>
          </cell>
          <cell r="AV7">
            <v>9210</v>
          </cell>
        </row>
        <row r="8">
          <cell r="AP8">
            <v>58210</v>
          </cell>
          <cell r="AV8">
            <v>8090</v>
          </cell>
        </row>
        <row r="9">
          <cell r="AP9">
            <v>58450</v>
          </cell>
          <cell r="AV9">
            <v>7850</v>
          </cell>
        </row>
        <row r="10">
          <cell r="AP10">
            <v>58790</v>
          </cell>
          <cell r="AV10">
            <v>7510</v>
          </cell>
        </row>
        <row r="11">
          <cell r="AP11">
            <v>58120</v>
          </cell>
          <cell r="AV11">
            <v>8180</v>
          </cell>
        </row>
        <row r="12">
          <cell r="AP12">
            <v>58660</v>
          </cell>
          <cell r="AV12">
            <v>7640</v>
          </cell>
        </row>
        <row r="13">
          <cell r="AP13">
            <v>59510</v>
          </cell>
          <cell r="AV13">
            <v>6790</v>
          </cell>
        </row>
        <row r="14">
          <cell r="AP14">
            <v>59720</v>
          </cell>
          <cell r="AV14">
            <v>6580</v>
          </cell>
        </row>
        <row r="15">
          <cell r="AP15">
            <v>58930</v>
          </cell>
          <cell r="AV15">
            <v>7370</v>
          </cell>
        </row>
        <row r="16">
          <cell r="AP16">
            <v>59520</v>
          </cell>
          <cell r="AV16">
            <v>6780</v>
          </cell>
        </row>
        <row r="17">
          <cell r="AP17">
            <v>59490</v>
          </cell>
          <cell r="AV17">
            <v>6810</v>
          </cell>
        </row>
        <row r="18">
          <cell r="AP18">
            <v>59770</v>
          </cell>
          <cell r="AV18">
            <v>6530</v>
          </cell>
        </row>
        <row r="19">
          <cell r="AP19">
            <v>59620</v>
          </cell>
          <cell r="AV19">
            <v>6680</v>
          </cell>
        </row>
        <row r="20">
          <cell r="AP20">
            <v>58260</v>
          </cell>
          <cell r="AV20">
            <v>8040</v>
          </cell>
        </row>
        <row r="21">
          <cell r="AP21">
            <v>58430</v>
          </cell>
          <cell r="AV21">
            <v>7870</v>
          </cell>
        </row>
        <row r="22">
          <cell r="AP22">
            <v>58930</v>
          </cell>
          <cell r="AV22">
            <v>7370</v>
          </cell>
        </row>
        <row r="23">
          <cell r="AP23">
            <v>60870</v>
          </cell>
          <cell r="AV23">
            <v>6930</v>
          </cell>
        </row>
        <row r="24">
          <cell r="AP24">
            <v>61560</v>
          </cell>
          <cell r="AV24">
            <v>6240</v>
          </cell>
        </row>
        <row r="25">
          <cell r="AP25">
            <v>61920</v>
          </cell>
          <cell r="AV25">
            <v>5880</v>
          </cell>
        </row>
        <row r="26">
          <cell r="AP26">
            <v>62980</v>
          </cell>
          <cell r="AV26">
            <v>6320</v>
          </cell>
        </row>
        <row r="27">
          <cell r="AP27">
            <v>62220</v>
          </cell>
          <cell r="AV27">
            <v>7080</v>
          </cell>
        </row>
        <row r="28">
          <cell r="AP28">
            <v>61660</v>
          </cell>
          <cell r="AV28">
            <v>7640</v>
          </cell>
        </row>
        <row r="29">
          <cell r="AP29">
            <v>61860</v>
          </cell>
          <cell r="AV29">
            <v>7440</v>
          </cell>
        </row>
      </sheetData>
      <sheetData sheetId="6">
        <row r="6">
          <cell r="AP6">
            <v>60810</v>
          </cell>
          <cell r="AV6">
            <v>8490</v>
          </cell>
        </row>
        <row r="7">
          <cell r="AP7">
            <v>60900</v>
          </cell>
          <cell r="AV7">
            <v>8400</v>
          </cell>
        </row>
        <row r="8">
          <cell r="AP8">
            <v>61340</v>
          </cell>
          <cell r="AV8">
            <v>7960</v>
          </cell>
        </row>
        <row r="9">
          <cell r="AP9">
            <v>61920</v>
          </cell>
          <cell r="AV9">
            <v>7380</v>
          </cell>
        </row>
        <row r="10">
          <cell r="AP10">
            <v>61770</v>
          </cell>
          <cell r="AV10">
            <v>7530</v>
          </cell>
        </row>
        <row r="11">
          <cell r="AP11">
            <v>61510</v>
          </cell>
          <cell r="AV11">
            <v>7790</v>
          </cell>
        </row>
        <row r="12">
          <cell r="AP12">
            <v>61960</v>
          </cell>
          <cell r="AV12">
            <v>7340</v>
          </cell>
        </row>
        <row r="13">
          <cell r="AP13">
            <v>62340</v>
          </cell>
          <cell r="AV13">
            <v>6960</v>
          </cell>
        </row>
        <row r="14">
          <cell r="AP14">
            <v>62090</v>
          </cell>
          <cell r="AV14">
            <v>7210</v>
          </cell>
        </row>
        <row r="15">
          <cell r="AP15">
            <v>61910</v>
          </cell>
          <cell r="AV15">
            <v>7390</v>
          </cell>
        </row>
        <row r="16">
          <cell r="AP16">
            <v>61890</v>
          </cell>
          <cell r="AV16">
            <v>7410</v>
          </cell>
        </row>
        <row r="17">
          <cell r="AP17">
            <v>61480</v>
          </cell>
          <cell r="AV17">
            <v>7820</v>
          </cell>
        </row>
        <row r="18">
          <cell r="AP18">
            <v>61380</v>
          </cell>
          <cell r="AV18">
            <v>7920</v>
          </cell>
        </row>
        <row r="19">
          <cell r="AP19">
            <v>60530</v>
          </cell>
          <cell r="AV19">
            <v>8770</v>
          </cell>
        </row>
        <row r="20">
          <cell r="AP20">
            <v>61330</v>
          </cell>
          <cell r="AV20">
            <v>7970</v>
          </cell>
        </row>
        <row r="21">
          <cell r="AP21">
            <v>60960</v>
          </cell>
          <cell r="AV21">
            <v>8340</v>
          </cell>
        </row>
        <row r="22">
          <cell r="AP22">
            <v>61300</v>
          </cell>
          <cell r="AV22">
            <v>8000</v>
          </cell>
        </row>
        <row r="23">
          <cell r="AP23">
            <v>60490</v>
          </cell>
          <cell r="AV23">
            <v>8810</v>
          </cell>
        </row>
        <row r="24">
          <cell r="AP24">
            <v>59780</v>
          </cell>
          <cell r="AV24">
            <v>9520</v>
          </cell>
        </row>
        <row r="25">
          <cell r="AP25">
            <v>60770</v>
          </cell>
          <cell r="AV25">
            <v>8530</v>
          </cell>
        </row>
        <row r="26">
          <cell r="AP26">
            <v>59560</v>
          </cell>
          <cell r="AV26">
            <v>9740</v>
          </cell>
        </row>
        <row r="27">
          <cell r="AP27">
            <v>60670</v>
          </cell>
          <cell r="AV27">
            <v>8630</v>
          </cell>
        </row>
        <row r="28">
          <cell r="AP28">
            <v>59710</v>
          </cell>
          <cell r="AV28">
            <v>9590</v>
          </cell>
        </row>
        <row r="29">
          <cell r="AP29">
            <v>60400</v>
          </cell>
          <cell r="AV29">
            <v>8900</v>
          </cell>
        </row>
      </sheetData>
      <sheetData sheetId="7">
        <row r="6">
          <cell r="AP6">
            <v>61320</v>
          </cell>
          <cell r="AV6">
            <v>7980</v>
          </cell>
        </row>
        <row r="7">
          <cell r="AP7">
            <v>61950</v>
          </cell>
          <cell r="AV7">
            <v>7350</v>
          </cell>
        </row>
        <row r="8">
          <cell r="AP8">
            <v>61780</v>
          </cell>
          <cell r="AV8">
            <v>7520</v>
          </cell>
        </row>
        <row r="9">
          <cell r="AP9">
            <v>61650</v>
          </cell>
          <cell r="AV9">
            <v>7650</v>
          </cell>
        </row>
        <row r="10">
          <cell r="AP10">
            <v>62370</v>
          </cell>
          <cell r="AV10">
            <v>6930</v>
          </cell>
        </row>
        <row r="11">
          <cell r="AP11">
            <v>60730</v>
          </cell>
          <cell r="AV11">
            <v>8570</v>
          </cell>
        </row>
        <row r="12">
          <cell r="AP12">
            <v>61550</v>
          </cell>
          <cell r="AV12">
            <v>7750</v>
          </cell>
        </row>
        <row r="13">
          <cell r="AP13">
            <v>61400</v>
          </cell>
          <cell r="AV13">
            <v>7900</v>
          </cell>
        </row>
        <row r="14">
          <cell r="AP14">
            <v>61630</v>
          </cell>
          <cell r="AV14">
            <v>7670</v>
          </cell>
        </row>
        <row r="15">
          <cell r="AP15">
            <v>61670</v>
          </cell>
          <cell r="AV15">
            <v>7630</v>
          </cell>
        </row>
        <row r="16">
          <cell r="AP16">
            <v>61810</v>
          </cell>
          <cell r="AV16">
            <v>7490</v>
          </cell>
        </row>
        <row r="17">
          <cell r="AP17">
            <v>60570</v>
          </cell>
          <cell r="AV17">
            <v>8730</v>
          </cell>
        </row>
        <row r="18">
          <cell r="AP18">
            <v>60520</v>
          </cell>
          <cell r="AV18">
            <v>8780</v>
          </cell>
        </row>
        <row r="19">
          <cell r="AP19">
            <v>59370</v>
          </cell>
          <cell r="AV19">
            <v>9930</v>
          </cell>
        </row>
        <row r="20">
          <cell r="AP20">
            <v>58320</v>
          </cell>
          <cell r="AV20">
            <v>10980</v>
          </cell>
        </row>
        <row r="21">
          <cell r="AP21">
            <v>58330</v>
          </cell>
          <cell r="AV21">
            <v>10970</v>
          </cell>
        </row>
        <row r="22">
          <cell r="AP22">
            <v>58510</v>
          </cell>
          <cell r="AV22">
            <v>10790</v>
          </cell>
        </row>
        <row r="23">
          <cell r="AP23">
            <v>58960</v>
          </cell>
          <cell r="AV23">
            <v>10340</v>
          </cell>
        </row>
        <row r="24">
          <cell r="AP24">
            <v>59670</v>
          </cell>
          <cell r="AV24">
            <v>9630</v>
          </cell>
        </row>
        <row r="25">
          <cell r="AP25">
            <v>58790</v>
          </cell>
          <cell r="AV25">
            <v>10510</v>
          </cell>
        </row>
        <row r="26">
          <cell r="AP26">
            <v>53850</v>
          </cell>
          <cell r="AV26">
            <v>15450</v>
          </cell>
        </row>
        <row r="27">
          <cell r="AP27">
            <v>52010</v>
          </cell>
          <cell r="AV27">
            <v>11290</v>
          </cell>
        </row>
        <row r="28">
          <cell r="AP28">
            <v>49620</v>
          </cell>
          <cell r="AV28">
            <v>10680</v>
          </cell>
        </row>
        <row r="29">
          <cell r="AP29">
            <v>49440</v>
          </cell>
          <cell r="AV29">
            <v>10860</v>
          </cell>
        </row>
      </sheetData>
      <sheetData sheetId="8">
        <row r="6">
          <cell r="AP6">
            <v>49480</v>
          </cell>
          <cell r="AV6">
            <v>10820</v>
          </cell>
        </row>
        <row r="7">
          <cell r="AP7">
            <v>49790</v>
          </cell>
          <cell r="AV7">
            <v>10510</v>
          </cell>
        </row>
        <row r="8">
          <cell r="AP8">
            <v>49560</v>
          </cell>
          <cell r="AV8">
            <v>10740</v>
          </cell>
        </row>
        <row r="9">
          <cell r="AP9">
            <v>48800</v>
          </cell>
          <cell r="AV9">
            <v>11500</v>
          </cell>
        </row>
        <row r="10">
          <cell r="AP10">
            <v>49400</v>
          </cell>
          <cell r="AV10">
            <v>10900</v>
          </cell>
        </row>
        <row r="11">
          <cell r="AP11">
            <v>48840</v>
          </cell>
          <cell r="AV11">
            <v>11460</v>
          </cell>
        </row>
        <row r="12">
          <cell r="AP12">
            <v>48440</v>
          </cell>
          <cell r="AV12">
            <v>11860</v>
          </cell>
        </row>
        <row r="13">
          <cell r="AP13">
            <v>49170</v>
          </cell>
          <cell r="AV13">
            <v>11130</v>
          </cell>
        </row>
        <row r="14">
          <cell r="AP14">
            <v>49010</v>
          </cell>
          <cell r="AV14">
            <v>11290</v>
          </cell>
        </row>
        <row r="15">
          <cell r="AP15">
            <v>45800</v>
          </cell>
          <cell r="AV15">
            <v>8500</v>
          </cell>
        </row>
        <row r="16">
          <cell r="AP16">
            <v>45700</v>
          </cell>
          <cell r="AV16">
            <v>8600</v>
          </cell>
        </row>
        <row r="17">
          <cell r="AP17">
            <v>45290</v>
          </cell>
          <cell r="AV17">
            <v>9010</v>
          </cell>
        </row>
        <row r="18">
          <cell r="AP18">
            <v>46050</v>
          </cell>
          <cell r="AV18">
            <v>8250</v>
          </cell>
        </row>
        <row r="19">
          <cell r="AP19">
            <v>46110</v>
          </cell>
          <cell r="AV19">
            <v>8190</v>
          </cell>
        </row>
        <row r="20">
          <cell r="AP20">
            <v>46250</v>
          </cell>
          <cell r="AV20">
            <v>8050</v>
          </cell>
        </row>
        <row r="21">
          <cell r="AP21">
            <v>46160</v>
          </cell>
          <cell r="AV21">
            <v>8140</v>
          </cell>
        </row>
        <row r="22">
          <cell r="AP22">
            <v>47270</v>
          </cell>
          <cell r="AV22">
            <v>7030</v>
          </cell>
        </row>
        <row r="23">
          <cell r="AP23">
            <v>47420</v>
          </cell>
          <cell r="AV23">
            <v>6880</v>
          </cell>
        </row>
        <row r="24">
          <cell r="AP24">
            <v>47610</v>
          </cell>
          <cell r="AV24">
            <v>6690</v>
          </cell>
        </row>
        <row r="25">
          <cell r="AP25">
            <v>48590</v>
          </cell>
          <cell r="AV25">
            <v>5710</v>
          </cell>
        </row>
        <row r="26">
          <cell r="AP26">
            <v>47860</v>
          </cell>
          <cell r="AV26">
            <v>6440</v>
          </cell>
        </row>
        <row r="27">
          <cell r="AP27">
            <v>47910</v>
          </cell>
          <cell r="AV27">
            <v>6390</v>
          </cell>
        </row>
        <row r="28">
          <cell r="AP28">
            <v>47860</v>
          </cell>
          <cell r="AV28">
            <v>6440</v>
          </cell>
        </row>
        <row r="29">
          <cell r="AP29">
            <v>47590</v>
          </cell>
          <cell r="AV29">
            <v>6710</v>
          </cell>
        </row>
      </sheetData>
      <sheetData sheetId="9">
        <row r="6">
          <cell r="AP6">
            <v>47550</v>
          </cell>
          <cell r="AV6">
            <v>6750</v>
          </cell>
        </row>
        <row r="7">
          <cell r="AP7">
            <v>47370</v>
          </cell>
          <cell r="AV7">
            <v>6930</v>
          </cell>
        </row>
        <row r="8">
          <cell r="AP8">
            <v>47270</v>
          </cell>
          <cell r="AV8">
            <v>7030</v>
          </cell>
        </row>
        <row r="9">
          <cell r="AP9">
            <v>47790</v>
          </cell>
          <cell r="AV9">
            <v>6510</v>
          </cell>
        </row>
        <row r="10">
          <cell r="AP10">
            <v>47760</v>
          </cell>
          <cell r="AV10">
            <v>6540</v>
          </cell>
        </row>
        <row r="11">
          <cell r="AP11">
            <v>47570</v>
          </cell>
          <cell r="AV11">
            <v>6730</v>
          </cell>
        </row>
        <row r="12">
          <cell r="AP12">
            <v>47650</v>
          </cell>
          <cell r="AV12">
            <v>6650</v>
          </cell>
        </row>
        <row r="13">
          <cell r="AP13">
            <v>47690</v>
          </cell>
          <cell r="AV13">
            <v>6610</v>
          </cell>
        </row>
        <row r="14">
          <cell r="AP14">
            <v>48390</v>
          </cell>
          <cell r="AV14">
            <v>5910</v>
          </cell>
        </row>
        <row r="15">
          <cell r="AP15">
            <v>48690</v>
          </cell>
          <cell r="AV15">
            <v>5610</v>
          </cell>
        </row>
        <row r="16">
          <cell r="AP16">
            <v>47770</v>
          </cell>
          <cell r="AV16">
            <v>6530</v>
          </cell>
        </row>
        <row r="17">
          <cell r="AP17">
            <v>47800</v>
          </cell>
          <cell r="AV17">
            <v>6500</v>
          </cell>
        </row>
        <row r="18">
          <cell r="AP18">
            <v>47620</v>
          </cell>
          <cell r="AV18">
            <v>6680</v>
          </cell>
        </row>
        <row r="19">
          <cell r="AP19">
            <v>47870</v>
          </cell>
          <cell r="AV19">
            <v>6430</v>
          </cell>
        </row>
        <row r="20">
          <cell r="AP20">
            <v>48040</v>
          </cell>
          <cell r="AV20">
            <v>6260</v>
          </cell>
        </row>
        <row r="21">
          <cell r="AP21">
            <v>47720</v>
          </cell>
          <cell r="AV21">
            <v>6580</v>
          </cell>
        </row>
        <row r="22">
          <cell r="AP22">
            <v>48210</v>
          </cell>
          <cell r="AV22">
            <v>6090</v>
          </cell>
        </row>
        <row r="23">
          <cell r="AP23">
            <v>48350</v>
          </cell>
          <cell r="AV23">
            <v>5950</v>
          </cell>
        </row>
        <row r="24">
          <cell r="AP24">
            <v>48700</v>
          </cell>
          <cell r="AV24">
            <v>5600</v>
          </cell>
        </row>
        <row r="25">
          <cell r="AP25">
            <v>47320</v>
          </cell>
          <cell r="AV25">
            <v>6980</v>
          </cell>
        </row>
        <row r="26">
          <cell r="AP26">
            <v>47790</v>
          </cell>
          <cell r="AV26">
            <v>-683.6140000000014</v>
          </cell>
        </row>
        <row r="27">
          <cell r="AP27">
            <v>47470</v>
          </cell>
          <cell r="AV27">
            <v>6830</v>
          </cell>
        </row>
        <row r="28">
          <cell r="AP28">
            <v>47530</v>
          </cell>
          <cell r="AV28">
            <v>6770</v>
          </cell>
        </row>
        <row r="29">
          <cell r="AP29">
            <v>47740</v>
          </cell>
          <cell r="AV29">
            <v>6560</v>
          </cell>
        </row>
      </sheetData>
      <sheetData sheetId="10">
        <row r="6">
          <cell r="AP6">
            <v>48050</v>
          </cell>
          <cell r="AV6">
            <v>6250</v>
          </cell>
        </row>
        <row r="7">
          <cell r="AP7">
            <v>47570</v>
          </cell>
          <cell r="AV7">
            <v>6730</v>
          </cell>
        </row>
        <row r="8">
          <cell r="AP8">
            <v>47520</v>
          </cell>
          <cell r="AV8">
            <v>6780</v>
          </cell>
        </row>
        <row r="9">
          <cell r="AP9">
            <v>47330</v>
          </cell>
          <cell r="AV9">
            <v>6970</v>
          </cell>
        </row>
        <row r="10">
          <cell r="AP10">
            <v>47920</v>
          </cell>
          <cell r="AV10">
            <v>6380</v>
          </cell>
        </row>
        <row r="11">
          <cell r="AP11">
            <v>48160</v>
          </cell>
          <cell r="AV11">
            <v>6140</v>
          </cell>
        </row>
        <row r="12">
          <cell r="AP12">
            <v>48250</v>
          </cell>
          <cell r="AV12">
            <v>6050</v>
          </cell>
        </row>
        <row r="13">
          <cell r="AP13">
            <v>48260</v>
          </cell>
          <cell r="AV13">
            <v>6040</v>
          </cell>
        </row>
        <row r="14">
          <cell r="AP14">
            <v>47810</v>
          </cell>
          <cell r="AV14">
            <v>6490</v>
          </cell>
        </row>
        <row r="15">
          <cell r="AP15">
            <v>48240</v>
          </cell>
          <cell r="AV15">
            <v>6060</v>
          </cell>
        </row>
        <row r="16">
          <cell r="AP16">
            <v>48760</v>
          </cell>
          <cell r="AV16">
            <v>5540</v>
          </cell>
        </row>
        <row r="17">
          <cell r="AP17">
            <v>48880</v>
          </cell>
          <cell r="AV17">
            <v>5420</v>
          </cell>
        </row>
        <row r="18">
          <cell r="AP18">
            <v>48060</v>
          </cell>
          <cell r="AV18">
            <v>6240</v>
          </cell>
        </row>
        <row r="19">
          <cell r="AP19">
            <v>47780</v>
          </cell>
          <cell r="AV19">
            <v>6520</v>
          </cell>
        </row>
        <row r="20">
          <cell r="AP20">
            <v>47270</v>
          </cell>
          <cell r="AV20">
            <v>7030</v>
          </cell>
        </row>
        <row r="21">
          <cell r="AP21">
            <v>46100</v>
          </cell>
          <cell r="AV21">
            <v>8200</v>
          </cell>
        </row>
        <row r="22">
          <cell r="AP22">
            <v>46760</v>
          </cell>
          <cell r="AV22">
            <v>7540</v>
          </cell>
        </row>
        <row r="23">
          <cell r="AP23">
            <v>46320</v>
          </cell>
          <cell r="AV23">
            <v>7980</v>
          </cell>
        </row>
        <row r="24">
          <cell r="AP24">
            <v>46840</v>
          </cell>
          <cell r="AV24">
            <v>7460</v>
          </cell>
        </row>
        <row r="25">
          <cell r="AP25">
            <v>47280</v>
          </cell>
          <cell r="AV25">
            <v>7020</v>
          </cell>
        </row>
        <row r="26">
          <cell r="AP26">
            <v>47590</v>
          </cell>
          <cell r="AV26">
            <v>6710</v>
          </cell>
        </row>
        <row r="27">
          <cell r="AP27">
            <v>47580</v>
          </cell>
          <cell r="AV27">
            <v>6720</v>
          </cell>
        </row>
        <row r="28">
          <cell r="AP28">
            <v>48140</v>
          </cell>
          <cell r="AV28">
            <v>6160</v>
          </cell>
        </row>
        <row r="29">
          <cell r="AP29">
            <v>47120</v>
          </cell>
          <cell r="AV29">
            <v>7180</v>
          </cell>
        </row>
      </sheetData>
      <sheetData sheetId="11">
        <row r="6">
          <cell r="AP6">
            <v>47470</v>
          </cell>
          <cell r="AV6">
            <v>6830</v>
          </cell>
        </row>
        <row r="7">
          <cell r="AP7">
            <v>47310</v>
          </cell>
          <cell r="AV7">
            <v>6990</v>
          </cell>
        </row>
        <row r="8">
          <cell r="AP8">
            <v>47060</v>
          </cell>
          <cell r="AV8">
            <v>7240</v>
          </cell>
        </row>
        <row r="9">
          <cell r="AP9">
            <v>47720</v>
          </cell>
          <cell r="AV9">
            <v>6580</v>
          </cell>
        </row>
        <row r="10">
          <cell r="AP10">
            <v>47450</v>
          </cell>
          <cell r="AV10">
            <v>6850</v>
          </cell>
        </row>
        <row r="11">
          <cell r="AP11">
            <v>47060</v>
          </cell>
          <cell r="AV11">
            <v>7240</v>
          </cell>
        </row>
        <row r="12">
          <cell r="AP12">
            <v>47100</v>
          </cell>
          <cell r="AV12">
            <v>7200</v>
          </cell>
        </row>
        <row r="13">
          <cell r="AP13">
            <v>47870</v>
          </cell>
          <cell r="AV13">
            <v>6430</v>
          </cell>
        </row>
        <row r="14">
          <cell r="AP14">
            <v>47700</v>
          </cell>
          <cell r="AV14">
            <v>6600</v>
          </cell>
        </row>
        <row r="15">
          <cell r="AP15">
            <v>47630</v>
          </cell>
          <cell r="AV15">
            <v>6670</v>
          </cell>
        </row>
        <row r="16">
          <cell r="AP16">
            <v>47680</v>
          </cell>
          <cell r="AV16">
            <v>6620</v>
          </cell>
        </row>
        <row r="17">
          <cell r="AP17">
            <v>47290</v>
          </cell>
          <cell r="AV17">
            <v>7010</v>
          </cell>
        </row>
        <row r="18">
          <cell r="AP18">
            <v>47290</v>
          </cell>
          <cell r="AV18">
            <v>7010</v>
          </cell>
        </row>
        <row r="19">
          <cell r="AP19">
            <v>47290</v>
          </cell>
          <cell r="AV19">
            <v>7010</v>
          </cell>
        </row>
        <row r="20">
          <cell r="AP20">
            <v>48220</v>
          </cell>
          <cell r="AV20">
            <v>6080</v>
          </cell>
        </row>
        <row r="21">
          <cell r="AP21">
            <v>48220</v>
          </cell>
          <cell r="AV21">
            <v>6080</v>
          </cell>
        </row>
        <row r="22">
          <cell r="AP22">
            <v>48220</v>
          </cell>
          <cell r="AV22">
            <v>6080</v>
          </cell>
        </row>
        <row r="23">
          <cell r="AP23">
            <v>48220</v>
          </cell>
          <cell r="AV23">
            <v>6080</v>
          </cell>
        </row>
        <row r="24">
          <cell r="AP24">
            <v>48220</v>
          </cell>
          <cell r="AV24">
            <v>6080</v>
          </cell>
        </row>
        <row r="25">
          <cell r="AP25">
            <v>48220</v>
          </cell>
          <cell r="AV25">
            <v>6080</v>
          </cell>
        </row>
        <row r="26">
          <cell r="AP26">
            <v>48220</v>
          </cell>
          <cell r="AV26">
            <v>6080</v>
          </cell>
        </row>
        <row r="27">
          <cell r="AP27">
            <v>48220</v>
          </cell>
          <cell r="AV27">
            <v>6080</v>
          </cell>
        </row>
        <row r="28">
          <cell r="AP28">
            <v>48220</v>
          </cell>
          <cell r="AV28">
            <v>6080</v>
          </cell>
        </row>
        <row r="29">
          <cell r="AP29">
            <v>48220</v>
          </cell>
          <cell r="AV29">
            <v>6080</v>
          </cell>
        </row>
      </sheetData>
      <sheetData sheetId="12">
        <row r="6">
          <cell r="AP6">
            <v>48220</v>
          </cell>
          <cell r="AV6">
            <v>6080</v>
          </cell>
        </row>
        <row r="7">
          <cell r="AP7">
            <v>48220</v>
          </cell>
          <cell r="AV7">
            <v>6080</v>
          </cell>
        </row>
        <row r="8">
          <cell r="AP8">
            <v>48220</v>
          </cell>
          <cell r="AV8">
            <v>6080</v>
          </cell>
        </row>
        <row r="9">
          <cell r="AP9">
            <v>48220</v>
          </cell>
          <cell r="AV9">
            <v>6080</v>
          </cell>
        </row>
        <row r="10">
          <cell r="AP10">
            <v>48220</v>
          </cell>
          <cell r="AV10">
            <v>6080</v>
          </cell>
        </row>
        <row r="11">
          <cell r="AP11">
            <v>58620</v>
          </cell>
          <cell r="AV11">
            <v>7680</v>
          </cell>
        </row>
        <row r="12">
          <cell r="AP12">
            <v>58620</v>
          </cell>
          <cell r="AV12">
            <v>7680</v>
          </cell>
        </row>
        <row r="13">
          <cell r="AP13">
            <v>58250</v>
          </cell>
          <cell r="AV13">
            <v>8050</v>
          </cell>
        </row>
        <row r="14">
          <cell r="AP14">
            <v>60530</v>
          </cell>
          <cell r="AV14">
            <v>5770</v>
          </cell>
        </row>
        <row r="15">
          <cell r="AP15">
            <v>61410</v>
          </cell>
          <cell r="AV15">
            <v>7890</v>
          </cell>
        </row>
        <row r="16">
          <cell r="AP16">
            <v>60520</v>
          </cell>
          <cell r="AV16">
            <v>8780</v>
          </cell>
        </row>
        <row r="17">
          <cell r="AP17">
            <v>59610</v>
          </cell>
          <cell r="AV17">
            <v>9690</v>
          </cell>
        </row>
        <row r="18">
          <cell r="AP18">
            <v>58210</v>
          </cell>
          <cell r="AV18">
            <v>8090</v>
          </cell>
        </row>
        <row r="19">
          <cell r="AP19">
            <v>58890</v>
          </cell>
          <cell r="AV19">
            <v>7410</v>
          </cell>
        </row>
        <row r="20">
          <cell r="AP20">
            <v>58600</v>
          </cell>
          <cell r="AV20">
            <v>7700</v>
          </cell>
        </row>
        <row r="21">
          <cell r="AP21">
            <v>58050</v>
          </cell>
          <cell r="AV21">
            <v>8250</v>
          </cell>
        </row>
        <row r="22">
          <cell r="AP22">
            <v>58300</v>
          </cell>
          <cell r="AV22">
            <v>8000</v>
          </cell>
        </row>
        <row r="23">
          <cell r="AP23">
            <v>58500</v>
          </cell>
          <cell r="AV23">
            <v>7800</v>
          </cell>
        </row>
        <row r="24">
          <cell r="AP24">
            <v>58420</v>
          </cell>
          <cell r="AV24">
            <v>7880</v>
          </cell>
        </row>
        <row r="25">
          <cell r="AP25">
            <v>57880</v>
          </cell>
          <cell r="AV25">
            <v>8420</v>
          </cell>
        </row>
        <row r="26">
          <cell r="AP26">
            <v>56280</v>
          </cell>
          <cell r="AV26">
            <v>10020</v>
          </cell>
        </row>
        <row r="27">
          <cell r="AP27">
            <v>57490</v>
          </cell>
          <cell r="AV27">
            <v>8810</v>
          </cell>
        </row>
        <row r="28">
          <cell r="AP28">
            <v>57910</v>
          </cell>
          <cell r="AV28">
            <v>8390</v>
          </cell>
        </row>
        <row r="29">
          <cell r="AP29">
            <v>57900</v>
          </cell>
          <cell r="AV29">
            <v>8400</v>
          </cell>
        </row>
      </sheetData>
      <sheetData sheetId="13">
        <row r="6">
          <cell r="AP6">
            <v>57040</v>
          </cell>
          <cell r="AV6">
            <v>9260</v>
          </cell>
        </row>
        <row r="7">
          <cell r="AP7">
            <v>56890</v>
          </cell>
          <cell r="AV7">
            <v>9410</v>
          </cell>
        </row>
        <row r="8">
          <cell r="AP8">
            <v>56790</v>
          </cell>
          <cell r="AV8">
            <v>9510</v>
          </cell>
        </row>
        <row r="9">
          <cell r="AP9">
            <v>57760</v>
          </cell>
          <cell r="AV9">
            <v>8540</v>
          </cell>
        </row>
        <row r="10">
          <cell r="AP10">
            <v>58350</v>
          </cell>
          <cell r="AV10">
            <v>7950</v>
          </cell>
        </row>
        <row r="11">
          <cell r="AP11">
            <v>58760</v>
          </cell>
          <cell r="AV11">
            <v>7540</v>
          </cell>
        </row>
        <row r="12">
          <cell r="AP12">
            <v>59030</v>
          </cell>
          <cell r="AV12">
            <v>7270</v>
          </cell>
        </row>
        <row r="13">
          <cell r="AP13">
            <v>59440</v>
          </cell>
          <cell r="AV13">
            <v>6860</v>
          </cell>
        </row>
        <row r="14">
          <cell r="AP14">
            <v>59000</v>
          </cell>
          <cell r="AV14">
            <v>7300</v>
          </cell>
        </row>
        <row r="15">
          <cell r="AP15">
            <v>58300</v>
          </cell>
          <cell r="AV15">
            <v>8000</v>
          </cell>
        </row>
        <row r="16">
          <cell r="AP16">
            <v>58820</v>
          </cell>
          <cell r="AV16">
            <v>7480</v>
          </cell>
        </row>
        <row r="17">
          <cell r="AP17">
            <v>47880</v>
          </cell>
          <cell r="AV17">
            <v>6420</v>
          </cell>
        </row>
        <row r="18">
          <cell r="AP18">
            <v>47630</v>
          </cell>
          <cell r="AV18">
            <v>6670</v>
          </cell>
        </row>
        <row r="19">
          <cell r="AP19">
            <v>47620</v>
          </cell>
          <cell r="AV19">
            <v>6680</v>
          </cell>
        </row>
        <row r="20">
          <cell r="AP20">
            <v>47730</v>
          </cell>
          <cell r="AV20">
            <v>6570</v>
          </cell>
        </row>
        <row r="21">
          <cell r="AP21">
            <v>47810</v>
          </cell>
          <cell r="AV21">
            <v>6490</v>
          </cell>
        </row>
        <row r="22">
          <cell r="AP22">
            <v>47940</v>
          </cell>
          <cell r="AV22">
            <v>6360</v>
          </cell>
        </row>
        <row r="23">
          <cell r="AP23">
            <v>46970</v>
          </cell>
          <cell r="AV23">
            <v>7330</v>
          </cell>
        </row>
        <row r="24">
          <cell r="AP24">
            <v>47200</v>
          </cell>
          <cell r="AV24">
            <v>7100</v>
          </cell>
        </row>
        <row r="25">
          <cell r="AP25">
            <v>47010</v>
          </cell>
          <cell r="AV25">
            <v>7290</v>
          </cell>
        </row>
        <row r="26">
          <cell r="AP26">
            <v>47280</v>
          </cell>
          <cell r="AV26">
            <v>7020</v>
          </cell>
        </row>
        <row r="27">
          <cell r="AP27">
            <v>47120</v>
          </cell>
          <cell r="AV27">
            <v>7180</v>
          </cell>
        </row>
        <row r="28">
          <cell r="AP28">
            <v>46760</v>
          </cell>
          <cell r="AV28">
            <v>7540</v>
          </cell>
        </row>
        <row r="29">
          <cell r="AP29">
            <v>47490</v>
          </cell>
          <cell r="AV29">
            <v>6810</v>
          </cell>
        </row>
      </sheetData>
      <sheetData sheetId="14">
        <row r="6">
          <cell r="AP6">
            <v>47450</v>
          </cell>
          <cell r="AV6">
            <v>6850</v>
          </cell>
        </row>
        <row r="7">
          <cell r="AP7">
            <v>47430</v>
          </cell>
          <cell r="AV7">
            <v>6870</v>
          </cell>
        </row>
        <row r="8">
          <cell r="AP8">
            <v>46280</v>
          </cell>
          <cell r="AV8">
            <v>8020</v>
          </cell>
        </row>
        <row r="9">
          <cell r="AP9">
            <v>47580</v>
          </cell>
          <cell r="AV9">
            <v>6720</v>
          </cell>
        </row>
        <row r="10">
          <cell r="AP10">
            <v>47490</v>
          </cell>
          <cell r="AV10">
            <v>6810</v>
          </cell>
        </row>
        <row r="11">
          <cell r="AP11">
            <v>47690</v>
          </cell>
          <cell r="AV11">
            <v>6610</v>
          </cell>
        </row>
        <row r="12">
          <cell r="AP12">
            <v>47980</v>
          </cell>
          <cell r="AV12">
            <v>6320</v>
          </cell>
        </row>
        <row r="13">
          <cell r="AP13">
            <v>48150</v>
          </cell>
          <cell r="AV13">
            <v>6150</v>
          </cell>
        </row>
        <row r="14">
          <cell r="AP14">
            <v>48070</v>
          </cell>
          <cell r="AV14">
            <v>6230</v>
          </cell>
        </row>
        <row r="15">
          <cell r="AP15">
            <v>47780</v>
          </cell>
          <cell r="AV15">
            <v>6520</v>
          </cell>
        </row>
        <row r="16">
          <cell r="AP16">
            <v>47420</v>
          </cell>
          <cell r="AV16">
            <v>6880</v>
          </cell>
        </row>
        <row r="17">
          <cell r="AP17">
            <v>47020</v>
          </cell>
          <cell r="AV17">
            <v>7280</v>
          </cell>
        </row>
        <row r="18">
          <cell r="AP18">
            <v>46770</v>
          </cell>
          <cell r="AV18">
            <v>7530</v>
          </cell>
        </row>
        <row r="19">
          <cell r="AP19">
            <v>46810</v>
          </cell>
          <cell r="AV19">
            <v>7490</v>
          </cell>
        </row>
        <row r="20">
          <cell r="AP20">
            <v>46970</v>
          </cell>
          <cell r="AV20">
            <v>7330</v>
          </cell>
        </row>
        <row r="21">
          <cell r="AP21">
            <v>46790</v>
          </cell>
          <cell r="AV21">
            <v>7510</v>
          </cell>
        </row>
        <row r="22">
          <cell r="AP22">
            <v>46750</v>
          </cell>
          <cell r="AV22">
            <v>7550</v>
          </cell>
        </row>
        <row r="23">
          <cell r="AP23">
            <v>47100</v>
          </cell>
          <cell r="AV23">
            <v>7200</v>
          </cell>
        </row>
        <row r="24">
          <cell r="AP24">
            <v>47300</v>
          </cell>
          <cell r="AV24">
            <v>7000</v>
          </cell>
        </row>
        <row r="25">
          <cell r="AP25">
            <v>47720</v>
          </cell>
          <cell r="AV25">
            <v>6580</v>
          </cell>
        </row>
        <row r="26">
          <cell r="AP26">
            <v>47490</v>
          </cell>
          <cell r="AV26">
            <v>6810</v>
          </cell>
        </row>
        <row r="27">
          <cell r="AP27">
            <v>47640</v>
          </cell>
          <cell r="AV27">
            <v>6660</v>
          </cell>
        </row>
        <row r="28">
          <cell r="AP28">
            <v>46900</v>
          </cell>
          <cell r="AV28">
            <v>7400</v>
          </cell>
        </row>
        <row r="29">
          <cell r="AP29">
            <v>47370</v>
          </cell>
          <cell r="AV29">
            <v>6930</v>
          </cell>
        </row>
      </sheetData>
      <sheetData sheetId="15">
        <row r="6">
          <cell r="AP6">
            <v>47150</v>
          </cell>
          <cell r="AV6">
            <v>7150</v>
          </cell>
        </row>
        <row r="7">
          <cell r="AP7">
            <v>47060</v>
          </cell>
          <cell r="AV7">
            <v>7240</v>
          </cell>
        </row>
        <row r="8">
          <cell r="AP8">
            <v>47950</v>
          </cell>
          <cell r="AV8">
            <v>6350</v>
          </cell>
        </row>
        <row r="9">
          <cell r="AP9">
            <v>48190</v>
          </cell>
          <cell r="AV9">
            <v>6110</v>
          </cell>
        </row>
        <row r="10">
          <cell r="AP10">
            <v>47750</v>
          </cell>
          <cell r="AV10">
            <v>6550</v>
          </cell>
        </row>
        <row r="11">
          <cell r="AP11">
            <v>47680</v>
          </cell>
          <cell r="AV11">
            <v>6620</v>
          </cell>
        </row>
        <row r="12">
          <cell r="AP12">
            <v>46650</v>
          </cell>
          <cell r="AV12">
            <v>7650</v>
          </cell>
        </row>
        <row r="13">
          <cell r="AP13">
            <v>46570</v>
          </cell>
          <cell r="AV13">
            <v>7730</v>
          </cell>
        </row>
        <row r="14">
          <cell r="AP14">
            <v>46200</v>
          </cell>
          <cell r="AV14">
            <v>8100</v>
          </cell>
        </row>
        <row r="15">
          <cell r="AP15">
            <v>46220</v>
          </cell>
          <cell r="AV15">
            <v>8080</v>
          </cell>
        </row>
        <row r="16">
          <cell r="AP16">
            <v>46190</v>
          </cell>
          <cell r="AV16">
            <v>8110</v>
          </cell>
        </row>
        <row r="17">
          <cell r="AP17">
            <v>46930</v>
          </cell>
          <cell r="AV17">
            <v>7370</v>
          </cell>
        </row>
        <row r="18">
          <cell r="AP18">
            <v>46500</v>
          </cell>
          <cell r="AV18">
            <v>7800</v>
          </cell>
        </row>
        <row r="19">
          <cell r="AP19">
            <v>46220</v>
          </cell>
          <cell r="AV19">
            <v>8080</v>
          </cell>
        </row>
        <row r="20">
          <cell r="AP20">
            <v>57250</v>
          </cell>
          <cell r="AV20">
            <v>9050</v>
          </cell>
        </row>
        <row r="21">
          <cell r="AP21">
            <v>57380</v>
          </cell>
          <cell r="AV21">
            <v>8920</v>
          </cell>
        </row>
        <row r="22">
          <cell r="AP22">
            <v>55650</v>
          </cell>
          <cell r="AV22">
            <v>10650</v>
          </cell>
        </row>
        <row r="23">
          <cell r="AP23">
            <v>56620</v>
          </cell>
          <cell r="AV23">
            <v>9680</v>
          </cell>
        </row>
        <row r="24">
          <cell r="AP24">
            <v>56650</v>
          </cell>
          <cell r="AV24">
            <v>9650</v>
          </cell>
        </row>
        <row r="25">
          <cell r="AP25">
            <v>56790</v>
          </cell>
          <cell r="AV25">
            <v>9510</v>
          </cell>
        </row>
        <row r="26">
          <cell r="AP26">
            <v>55190</v>
          </cell>
          <cell r="AV26">
            <v>11110</v>
          </cell>
        </row>
        <row r="27">
          <cell r="AP27">
            <v>51150</v>
          </cell>
          <cell r="AV27">
            <v>9150</v>
          </cell>
        </row>
        <row r="28">
          <cell r="AP28">
            <v>47050</v>
          </cell>
          <cell r="AV28">
            <v>7250</v>
          </cell>
        </row>
        <row r="29">
          <cell r="AP29">
            <v>47920</v>
          </cell>
          <cell r="AV29">
            <v>6380</v>
          </cell>
        </row>
      </sheetData>
      <sheetData sheetId="16">
        <row r="6">
          <cell r="AP6">
            <v>48140</v>
          </cell>
          <cell r="AV6">
            <v>6160</v>
          </cell>
        </row>
        <row r="7">
          <cell r="AP7">
            <v>47800</v>
          </cell>
          <cell r="AV7">
            <v>6500</v>
          </cell>
        </row>
        <row r="8">
          <cell r="AP8">
            <v>47730</v>
          </cell>
          <cell r="AV8">
            <v>6570</v>
          </cell>
        </row>
        <row r="9">
          <cell r="AP9">
            <v>48310</v>
          </cell>
          <cell r="AV9">
            <v>5990</v>
          </cell>
        </row>
        <row r="10">
          <cell r="AP10">
            <v>48140</v>
          </cell>
          <cell r="AV10">
            <v>6160</v>
          </cell>
        </row>
        <row r="11">
          <cell r="AP11">
            <v>47660</v>
          </cell>
          <cell r="AV11">
            <v>6640</v>
          </cell>
        </row>
        <row r="12">
          <cell r="AP12">
            <v>47670</v>
          </cell>
          <cell r="AV12">
            <v>6630</v>
          </cell>
        </row>
        <row r="13">
          <cell r="AP13">
            <v>47310</v>
          </cell>
          <cell r="AV13">
            <v>6990</v>
          </cell>
        </row>
        <row r="14">
          <cell r="AP14">
            <v>48080</v>
          </cell>
          <cell r="AV14">
            <v>6220</v>
          </cell>
        </row>
        <row r="15">
          <cell r="AP15">
            <v>47810</v>
          </cell>
          <cell r="AV15">
            <v>6490</v>
          </cell>
        </row>
        <row r="16">
          <cell r="AP16">
            <v>48070</v>
          </cell>
          <cell r="AV16">
            <v>6230</v>
          </cell>
        </row>
        <row r="17">
          <cell r="AP17">
            <v>47890</v>
          </cell>
          <cell r="AV17">
            <v>6410</v>
          </cell>
        </row>
        <row r="18">
          <cell r="AP18">
            <v>48270</v>
          </cell>
          <cell r="AV18">
            <v>6030</v>
          </cell>
        </row>
        <row r="19">
          <cell r="AP19">
            <v>48370</v>
          </cell>
          <cell r="AV19">
            <v>5930</v>
          </cell>
        </row>
        <row r="20">
          <cell r="AP20">
            <v>48540</v>
          </cell>
          <cell r="AV20">
            <v>5760</v>
          </cell>
        </row>
        <row r="21">
          <cell r="AP21">
            <v>48760</v>
          </cell>
          <cell r="AV21">
            <v>5540</v>
          </cell>
        </row>
        <row r="22">
          <cell r="AP22">
            <v>48740</v>
          </cell>
          <cell r="AV22">
            <v>5560</v>
          </cell>
        </row>
        <row r="23">
          <cell r="AP23">
            <v>49220</v>
          </cell>
          <cell r="AV23">
            <v>5080</v>
          </cell>
        </row>
        <row r="24">
          <cell r="AP24">
            <v>49470</v>
          </cell>
          <cell r="AV24">
            <v>4830</v>
          </cell>
        </row>
        <row r="25">
          <cell r="AP25">
            <v>49680</v>
          </cell>
          <cell r="AV25">
            <v>4620</v>
          </cell>
        </row>
        <row r="26">
          <cell r="AP26">
            <v>53120</v>
          </cell>
          <cell r="AV26">
            <v>7180</v>
          </cell>
        </row>
        <row r="27">
          <cell r="AP27">
            <v>52900</v>
          </cell>
          <cell r="AV27">
            <v>7400</v>
          </cell>
        </row>
        <row r="28">
          <cell r="AP28">
            <v>52200</v>
          </cell>
          <cell r="AV28">
            <v>8100</v>
          </cell>
        </row>
        <row r="29">
          <cell r="AP29">
            <v>52640</v>
          </cell>
          <cell r="AV29">
            <v>7660</v>
          </cell>
        </row>
      </sheetData>
      <sheetData sheetId="17">
        <row r="6">
          <cell r="AP6">
            <v>53040</v>
          </cell>
          <cell r="AV6">
            <v>7260</v>
          </cell>
        </row>
        <row r="7">
          <cell r="AP7">
            <v>52140</v>
          </cell>
          <cell r="AV7">
            <v>8160</v>
          </cell>
        </row>
        <row r="8">
          <cell r="AP8">
            <v>51980</v>
          </cell>
          <cell r="AV8">
            <v>8320</v>
          </cell>
        </row>
        <row r="9">
          <cell r="AP9">
            <v>52910</v>
          </cell>
          <cell r="AV9">
            <v>7390</v>
          </cell>
        </row>
        <row r="10">
          <cell r="AP10">
            <v>51830</v>
          </cell>
          <cell r="AV10">
            <v>8470</v>
          </cell>
        </row>
        <row r="11">
          <cell r="AP11">
            <v>52230</v>
          </cell>
          <cell r="AV11">
            <v>8070</v>
          </cell>
        </row>
        <row r="12">
          <cell r="AP12">
            <v>53120</v>
          </cell>
          <cell r="AV12">
            <v>7180</v>
          </cell>
        </row>
        <row r="13">
          <cell r="AP13">
            <v>52670</v>
          </cell>
          <cell r="AV13">
            <v>7630</v>
          </cell>
        </row>
        <row r="14">
          <cell r="AP14">
            <v>53050</v>
          </cell>
          <cell r="AV14">
            <v>7250</v>
          </cell>
        </row>
        <row r="15">
          <cell r="AP15">
            <v>52870</v>
          </cell>
          <cell r="AV15">
            <v>7430</v>
          </cell>
        </row>
        <row r="16">
          <cell r="AP16">
            <v>53510</v>
          </cell>
          <cell r="AV16">
            <v>6790</v>
          </cell>
        </row>
        <row r="17">
          <cell r="AP17">
            <v>53300</v>
          </cell>
          <cell r="AV17">
            <v>7000</v>
          </cell>
        </row>
        <row r="18">
          <cell r="AP18">
            <v>53530</v>
          </cell>
          <cell r="AV18">
            <v>6770</v>
          </cell>
        </row>
        <row r="19">
          <cell r="AP19">
            <v>53260</v>
          </cell>
          <cell r="AV19">
            <v>7040</v>
          </cell>
        </row>
        <row r="20">
          <cell r="AP20">
            <v>52220</v>
          </cell>
          <cell r="AV20">
            <v>8080</v>
          </cell>
        </row>
        <row r="21">
          <cell r="AP21">
            <v>51850</v>
          </cell>
          <cell r="AV21">
            <v>8450</v>
          </cell>
        </row>
        <row r="22">
          <cell r="AP22">
            <v>52050</v>
          </cell>
          <cell r="AV22">
            <v>8250</v>
          </cell>
        </row>
        <row r="23">
          <cell r="AP23">
            <v>52030</v>
          </cell>
          <cell r="AV23">
            <v>8270</v>
          </cell>
        </row>
        <row r="24">
          <cell r="AP24">
            <v>52030</v>
          </cell>
          <cell r="AV24">
            <v>8270</v>
          </cell>
        </row>
        <row r="25">
          <cell r="AP25">
            <v>51350</v>
          </cell>
          <cell r="AV25">
            <v>8950</v>
          </cell>
        </row>
        <row r="26">
          <cell r="AP26">
            <v>51980</v>
          </cell>
          <cell r="AV26">
            <v>8320</v>
          </cell>
        </row>
        <row r="27">
          <cell r="AP27">
            <v>51900</v>
          </cell>
          <cell r="AV27">
            <v>8400</v>
          </cell>
        </row>
        <row r="28">
          <cell r="AP28">
            <v>51560</v>
          </cell>
          <cell r="AV28">
            <v>8740</v>
          </cell>
        </row>
        <row r="29">
          <cell r="AP29">
            <v>51460</v>
          </cell>
          <cell r="AV29">
            <v>8840</v>
          </cell>
        </row>
      </sheetData>
      <sheetData sheetId="18">
        <row r="6">
          <cell r="AP6">
            <v>51890</v>
          </cell>
          <cell r="AV6">
            <v>8410</v>
          </cell>
        </row>
        <row r="7">
          <cell r="AP7">
            <v>51070</v>
          </cell>
          <cell r="AV7">
            <v>9230</v>
          </cell>
        </row>
        <row r="8">
          <cell r="AP8">
            <v>51790</v>
          </cell>
          <cell r="AV8">
            <v>8510</v>
          </cell>
        </row>
        <row r="9">
          <cell r="AP9">
            <v>52680</v>
          </cell>
          <cell r="AV9">
            <v>7620</v>
          </cell>
        </row>
        <row r="10">
          <cell r="AP10">
            <v>52260</v>
          </cell>
          <cell r="AV10">
            <v>8040</v>
          </cell>
        </row>
        <row r="11">
          <cell r="AP11">
            <v>52630</v>
          </cell>
          <cell r="AV11">
            <v>7670</v>
          </cell>
        </row>
        <row r="12">
          <cell r="AP12">
            <v>52150</v>
          </cell>
          <cell r="AV12">
            <v>8150</v>
          </cell>
        </row>
        <row r="13">
          <cell r="AP13">
            <v>51560</v>
          </cell>
          <cell r="AV13">
            <v>8740</v>
          </cell>
        </row>
        <row r="14">
          <cell r="AP14">
            <v>52020</v>
          </cell>
          <cell r="AV14">
            <v>8280</v>
          </cell>
        </row>
        <row r="15">
          <cell r="AP15">
            <v>59710</v>
          </cell>
          <cell r="AV15">
            <v>6590</v>
          </cell>
        </row>
        <row r="16">
          <cell r="AP16">
            <v>59230</v>
          </cell>
          <cell r="AV16">
            <v>7070</v>
          </cell>
        </row>
        <row r="17">
          <cell r="AP17">
            <v>59260</v>
          </cell>
          <cell r="AV17">
            <v>7040</v>
          </cell>
        </row>
        <row r="18">
          <cell r="AP18">
            <v>59350</v>
          </cell>
          <cell r="AV18">
            <v>6950</v>
          </cell>
        </row>
        <row r="19">
          <cell r="AP19">
            <v>58060</v>
          </cell>
          <cell r="AV19">
            <v>8240</v>
          </cell>
        </row>
        <row r="20">
          <cell r="AP20">
            <v>57570</v>
          </cell>
          <cell r="AV20">
            <v>8730</v>
          </cell>
        </row>
        <row r="21">
          <cell r="AP21">
            <v>58310</v>
          </cell>
          <cell r="AV21">
            <v>7990</v>
          </cell>
        </row>
        <row r="22">
          <cell r="AP22">
            <v>61460</v>
          </cell>
          <cell r="AV22">
            <v>6340</v>
          </cell>
        </row>
        <row r="23">
          <cell r="AP23">
            <v>61140</v>
          </cell>
          <cell r="AV23">
            <v>8160</v>
          </cell>
        </row>
        <row r="24">
          <cell r="AP24">
            <v>56240</v>
          </cell>
          <cell r="AV24">
            <v>10060</v>
          </cell>
        </row>
        <row r="25">
          <cell r="AP25">
            <v>52970</v>
          </cell>
          <cell r="AV25">
            <v>7330</v>
          </cell>
        </row>
        <row r="26">
          <cell r="AP26">
            <v>53090</v>
          </cell>
          <cell r="AV26">
            <v>7210</v>
          </cell>
        </row>
        <row r="27">
          <cell r="AP27">
            <v>52980</v>
          </cell>
          <cell r="AV27">
            <v>7320</v>
          </cell>
        </row>
        <row r="28">
          <cell r="AP28">
            <v>52920</v>
          </cell>
          <cell r="AV28">
            <v>7380</v>
          </cell>
        </row>
        <row r="29">
          <cell r="AP29">
            <v>51920</v>
          </cell>
          <cell r="AV29">
            <v>8380</v>
          </cell>
        </row>
      </sheetData>
      <sheetData sheetId="19">
        <row r="6">
          <cell r="AP6">
            <v>52490</v>
          </cell>
          <cell r="AV6">
            <v>7810</v>
          </cell>
        </row>
        <row r="7">
          <cell r="AP7">
            <v>52420</v>
          </cell>
          <cell r="AV7">
            <v>7880</v>
          </cell>
        </row>
        <row r="8">
          <cell r="AP8">
            <v>52590</v>
          </cell>
          <cell r="AV8">
            <v>7710</v>
          </cell>
        </row>
        <row r="9">
          <cell r="AP9">
            <v>52040</v>
          </cell>
          <cell r="AV9">
            <v>8260</v>
          </cell>
        </row>
        <row r="10">
          <cell r="AP10">
            <v>51660</v>
          </cell>
          <cell r="AV10">
            <v>8640</v>
          </cell>
        </row>
        <row r="11">
          <cell r="AP11">
            <v>51410</v>
          </cell>
          <cell r="AV11">
            <v>8890</v>
          </cell>
        </row>
        <row r="12">
          <cell r="AP12">
            <v>52290</v>
          </cell>
          <cell r="AV12">
            <v>8010</v>
          </cell>
        </row>
        <row r="13">
          <cell r="AP13">
            <v>52290</v>
          </cell>
          <cell r="AV13">
            <v>8010</v>
          </cell>
        </row>
        <row r="14">
          <cell r="AP14">
            <v>52410</v>
          </cell>
          <cell r="AV14">
            <v>7890</v>
          </cell>
        </row>
        <row r="15">
          <cell r="AP15">
            <v>52700</v>
          </cell>
          <cell r="AV15">
            <v>7600</v>
          </cell>
        </row>
        <row r="16">
          <cell r="AP16">
            <v>52740</v>
          </cell>
          <cell r="AV16">
            <v>7560</v>
          </cell>
        </row>
        <row r="17">
          <cell r="AP17">
            <v>53940</v>
          </cell>
          <cell r="AV17">
            <v>6360</v>
          </cell>
        </row>
        <row r="18">
          <cell r="AP18">
            <v>53750</v>
          </cell>
          <cell r="AV18">
            <v>6550</v>
          </cell>
        </row>
        <row r="19">
          <cell r="AP19">
            <v>53060</v>
          </cell>
          <cell r="AV19">
            <v>7240</v>
          </cell>
        </row>
        <row r="20">
          <cell r="AP20">
            <v>53150</v>
          </cell>
          <cell r="AV20">
            <v>7150</v>
          </cell>
        </row>
        <row r="21">
          <cell r="AP21">
            <v>52750</v>
          </cell>
          <cell r="AV21">
            <v>7550</v>
          </cell>
        </row>
        <row r="22">
          <cell r="AP22">
            <v>53380</v>
          </cell>
          <cell r="AV22">
            <v>6920</v>
          </cell>
        </row>
        <row r="23">
          <cell r="AP23">
            <v>52200</v>
          </cell>
          <cell r="AV23">
            <v>8100</v>
          </cell>
        </row>
        <row r="24">
          <cell r="AP24">
            <v>53660</v>
          </cell>
          <cell r="AV24">
            <v>6640</v>
          </cell>
        </row>
        <row r="25">
          <cell r="AP25">
            <v>53390</v>
          </cell>
          <cell r="AV25">
            <v>6910</v>
          </cell>
        </row>
        <row r="26">
          <cell r="AP26">
            <v>53300</v>
          </cell>
          <cell r="AV26">
            <v>7000</v>
          </cell>
        </row>
        <row r="27">
          <cell r="AP27">
            <v>52780</v>
          </cell>
          <cell r="AV27">
            <v>7520</v>
          </cell>
        </row>
        <row r="28">
          <cell r="AP28">
            <v>53010</v>
          </cell>
          <cell r="AV28">
            <v>7290</v>
          </cell>
        </row>
        <row r="29">
          <cell r="AP29">
            <v>52660</v>
          </cell>
          <cell r="AV29">
            <v>7640</v>
          </cell>
        </row>
      </sheetData>
      <sheetData sheetId="20">
        <row r="6">
          <cell r="AP6">
            <v>52970</v>
          </cell>
          <cell r="AV6">
            <v>7330</v>
          </cell>
        </row>
        <row r="7">
          <cell r="AP7">
            <v>51790</v>
          </cell>
          <cell r="AV7">
            <v>8510</v>
          </cell>
        </row>
        <row r="8">
          <cell r="AP8">
            <v>51950</v>
          </cell>
          <cell r="AV8">
            <v>8350</v>
          </cell>
        </row>
        <row r="9">
          <cell r="AP9">
            <v>52220</v>
          </cell>
          <cell r="AV9">
            <v>8080</v>
          </cell>
        </row>
        <row r="10">
          <cell r="AP10">
            <v>51390</v>
          </cell>
          <cell r="AV10">
            <v>8910</v>
          </cell>
        </row>
        <row r="11">
          <cell r="AP11">
            <v>52710</v>
          </cell>
          <cell r="AV11">
            <v>7590</v>
          </cell>
        </row>
        <row r="12">
          <cell r="AP12">
            <v>53260</v>
          </cell>
          <cell r="AV12">
            <v>7040</v>
          </cell>
        </row>
        <row r="13">
          <cell r="AP13">
            <v>52690</v>
          </cell>
          <cell r="AV13">
            <v>7610</v>
          </cell>
        </row>
        <row r="14">
          <cell r="AP14">
            <v>52870</v>
          </cell>
          <cell r="AV14">
            <v>7430</v>
          </cell>
        </row>
        <row r="15">
          <cell r="AP15">
            <v>53000</v>
          </cell>
          <cell r="AV15">
            <v>7300</v>
          </cell>
        </row>
        <row r="16">
          <cell r="AP16">
            <v>52900</v>
          </cell>
          <cell r="AV16">
            <v>13400</v>
          </cell>
        </row>
        <row r="17">
          <cell r="AP17">
            <v>62140</v>
          </cell>
          <cell r="AV17">
            <v>7160</v>
          </cell>
        </row>
        <row r="18">
          <cell r="AP18">
            <v>62140</v>
          </cell>
          <cell r="AV18">
            <v>7160</v>
          </cell>
        </row>
        <row r="19">
          <cell r="AP19">
            <v>61780</v>
          </cell>
          <cell r="AV19">
            <v>7520</v>
          </cell>
        </row>
        <row r="20">
          <cell r="AP20">
            <v>61680</v>
          </cell>
          <cell r="AV20">
            <v>7620</v>
          </cell>
        </row>
        <row r="21">
          <cell r="AP21">
            <v>61850</v>
          </cell>
          <cell r="AV21">
            <v>7450</v>
          </cell>
        </row>
        <row r="22">
          <cell r="AP22">
            <v>62300</v>
          </cell>
          <cell r="AV22">
            <v>7000</v>
          </cell>
        </row>
        <row r="23">
          <cell r="AP23">
            <v>63350</v>
          </cell>
          <cell r="AV23">
            <v>5950</v>
          </cell>
        </row>
        <row r="24">
          <cell r="AP24">
            <v>56840</v>
          </cell>
          <cell r="AV24">
            <v>12460</v>
          </cell>
        </row>
        <row r="25">
          <cell r="AP25">
            <v>56630</v>
          </cell>
          <cell r="AV25">
            <v>12670</v>
          </cell>
        </row>
        <row r="26">
          <cell r="AP26">
            <v>53210</v>
          </cell>
          <cell r="AV26">
            <v>7090</v>
          </cell>
        </row>
        <row r="27">
          <cell r="AP27">
            <v>52660</v>
          </cell>
          <cell r="AV27">
            <v>7640</v>
          </cell>
        </row>
        <row r="28">
          <cell r="AP28">
            <v>53060</v>
          </cell>
          <cell r="AV28">
            <v>7240</v>
          </cell>
        </row>
        <row r="29">
          <cell r="AP29">
            <v>53030</v>
          </cell>
          <cell r="AV29">
            <v>7270</v>
          </cell>
        </row>
      </sheetData>
      <sheetData sheetId="21">
        <row r="6">
          <cell r="AP6">
            <v>53640</v>
          </cell>
          <cell r="AV6">
            <v>6660</v>
          </cell>
        </row>
        <row r="7">
          <cell r="AP7">
            <v>53270</v>
          </cell>
          <cell r="AV7">
            <v>7030</v>
          </cell>
        </row>
        <row r="8">
          <cell r="AP8">
            <v>53250</v>
          </cell>
          <cell r="AV8">
            <v>7050</v>
          </cell>
        </row>
        <row r="9">
          <cell r="AP9">
            <v>53750</v>
          </cell>
          <cell r="AV9">
            <v>6550</v>
          </cell>
        </row>
        <row r="10">
          <cell r="AP10">
            <v>53780</v>
          </cell>
          <cell r="AV10">
            <v>6520</v>
          </cell>
        </row>
        <row r="11">
          <cell r="AP11">
            <v>53030</v>
          </cell>
          <cell r="AV11">
            <v>7270</v>
          </cell>
        </row>
        <row r="12">
          <cell r="AP12">
            <v>53660</v>
          </cell>
          <cell r="AV12">
            <v>6640</v>
          </cell>
        </row>
        <row r="13">
          <cell r="AP13">
            <v>52020</v>
          </cell>
          <cell r="AV13">
            <v>8280</v>
          </cell>
        </row>
        <row r="14">
          <cell r="AP14">
            <v>52220</v>
          </cell>
          <cell r="AV14">
            <v>8080</v>
          </cell>
        </row>
        <row r="15">
          <cell r="AP15">
            <v>53630</v>
          </cell>
          <cell r="AV15">
            <v>6670</v>
          </cell>
        </row>
        <row r="16">
          <cell r="AP16">
            <v>53630</v>
          </cell>
          <cell r="AV16">
            <v>6670</v>
          </cell>
        </row>
        <row r="17">
          <cell r="AP17">
            <v>53240</v>
          </cell>
          <cell r="AV17">
            <v>7060</v>
          </cell>
        </row>
        <row r="18">
          <cell r="AP18">
            <v>52580</v>
          </cell>
          <cell r="AV18">
            <v>7720</v>
          </cell>
        </row>
        <row r="19">
          <cell r="AP19">
            <v>52720</v>
          </cell>
          <cell r="AV19">
            <v>7580</v>
          </cell>
        </row>
        <row r="20">
          <cell r="AP20">
            <v>51000</v>
          </cell>
          <cell r="AV20">
            <v>9300</v>
          </cell>
        </row>
        <row r="21">
          <cell r="AP21">
            <v>50520</v>
          </cell>
          <cell r="AV21">
            <v>9780</v>
          </cell>
        </row>
        <row r="22">
          <cell r="AP22">
            <v>51470</v>
          </cell>
          <cell r="AV22">
            <v>8830</v>
          </cell>
        </row>
        <row r="23">
          <cell r="AP23">
            <v>50450</v>
          </cell>
          <cell r="AV23">
            <v>9850</v>
          </cell>
        </row>
        <row r="24">
          <cell r="AP24">
            <v>51440</v>
          </cell>
          <cell r="AV24">
            <v>8860</v>
          </cell>
        </row>
        <row r="25">
          <cell r="AP25">
            <v>51310</v>
          </cell>
          <cell r="AV25">
            <v>8990</v>
          </cell>
        </row>
        <row r="26">
          <cell r="AP26">
            <v>50860</v>
          </cell>
          <cell r="AV26">
            <v>9440</v>
          </cell>
        </row>
        <row r="27">
          <cell r="AP27">
            <v>51560</v>
          </cell>
          <cell r="AV27">
            <v>8740</v>
          </cell>
        </row>
        <row r="28">
          <cell r="AP28">
            <v>51500</v>
          </cell>
          <cell r="AV28">
            <v>8800</v>
          </cell>
        </row>
        <row r="29">
          <cell r="AP29">
            <v>51210</v>
          </cell>
          <cell r="AV29">
            <v>9090</v>
          </cell>
        </row>
      </sheetData>
      <sheetData sheetId="22">
        <row r="6">
          <cell r="AP6">
            <v>50910</v>
          </cell>
          <cell r="AV6">
            <v>9390</v>
          </cell>
        </row>
        <row r="7">
          <cell r="AP7">
            <v>51180</v>
          </cell>
          <cell r="AV7">
            <v>9120</v>
          </cell>
        </row>
        <row r="8">
          <cell r="AP8">
            <v>51250</v>
          </cell>
          <cell r="AV8">
            <v>9050</v>
          </cell>
        </row>
        <row r="9">
          <cell r="AP9">
            <v>51520</v>
          </cell>
          <cell r="AV9">
            <v>8780</v>
          </cell>
        </row>
        <row r="10">
          <cell r="AP10">
            <v>51780</v>
          </cell>
          <cell r="AV10">
            <v>8520</v>
          </cell>
        </row>
        <row r="11">
          <cell r="AP11">
            <v>51260</v>
          </cell>
          <cell r="AV11">
            <v>9040</v>
          </cell>
        </row>
        <row r="12">
          <cell r="AP12">
            <v>52180</v>
          </cell>
          <cell r="AV12">
            <v>8120</v>
          </cell>
        </row>
        <row r="13">
          <cell r="AP13">
            <v>51610</v>
          </cell>
          <cell r="AV13">
            <v>8690</v>
          </cell>
        </row>
        <row r="14">
          <cell r="AP14">
            <v>51360</v>
          </cell>
          <cell r="AV14">
            <v>8940</v>
          </cell>
        </row>
        <row r="15">
          <cell r="AP15">
            <v>52190</v>
          </cell>
          <cell r="AV15">
            <v>8110</v>
          </cell>
        </row>
        <row r="16">
          <cell r="AP16">
            <v>51550</v>
          </cell>
          <cell r="AV16">
            <v>8750</v>
          </cell>
        </row>
        <row r="17">
          <cell r="AP17">
            <v>50820</v>
          </cell>
          <cell r="AV17">
            <v>9480</v>
          </cell>
        </row>
        <row r="18">
          <cell r="AP18">
            <v>51580</v>
          </cell>
          <cell r="AV18">
            <v>8720</v>
          </cell>
        </row>
        <row r="19">
          <cell r="AP19">
            <v>49930</v>
          </cell>
          <cell r="AV19">
            <v>10370</v>
          </cell>
        </row>
        <row r="20">
          <cell r="AP20">
            <v>50400</v>
          </cell>
          <cell r="AV20">
            <v>9900</v>
          </cell>
        </row>
        <row r="21">
          <cell r="AP21">
            <v>46700</v>
          </cell>
          <cell r="AV21">
            <v>7600</v>
          </cell>
        </row>
        <row r="22">
          <cell r="AP22">
            <v>45910</v>
          </cell>
          <cell r="AV22">
            <v>8390</v>
          </cell>
        </row>
        <row r="23">
          <cell r="AP23">
            <v>45980</v>
          </cell>
          <cell r="AV23">
            <v>8320</v>
          </cell>
        </row>
        <row r="24">
          <cell r="AP24">
            <v>46210</v>
          </cell>
          <cell r="AV24">
            <v>8090</v>
          </cell>
        </row>
        <row r="25">
          <cell r="AP25">
            <v>45910</v>
          </cell>
          <cell r="AV25">
            <v>8390</v>
          </cell>
        </row>
        <row r="26">
          <cell r="AP26">
            <v>46080</v>
          </cell>
          <cell r="AV26">
            <v>8220</v>
          </cell>
        </row>
        <row r="27">
          <cell r="AP27">
            <v>46660</v>
          </cell>
          <cell r="AV27">
            <v>7640</v>
          </cell>
        </row>
        <row r="28">
          <cell r="AP28">
            <v>46060</v>
          </cell>
          <cell r="AV28">
            <v>8240</v>
          </cell>
        </row>
        <row r="29">
          <cell r="AP29">
            <v>45880</v>
          </cell>
          <cell r="AV29">
            <v>8420</v>
          </cell>
        </row>
      </sheetData>
      <sheetData sheetId="23">
        <row r="6">
          <cell r="AP6">
            <v>46190</v>
          </cell>
          <cell r="AV6">
            <v>8110</v>
          </cell>
        </row>
        <row r="7">
          <cell r="AP7">
            <v>45570</v>
          </cell>
          <cell r="AV7">
            <v>8730</v>
          </cell>
        </row>
        <row r="8">
          <cell r="AP8">
            <v>45680</v>
          </cell>
          <cell r="AV8">
            <v>8620</v>
          </cell>
        </row>
        <row r="9">
          <cell r="AP9">
            <v>46740</v>
          </cell>
          <cell r="AV9">
            <v>7560</v>
          </cell>
        </row>
        <row r="10">
          <cell r="AP10">
            <v>46730</v>
          </cell>
          <cell r="AV10">
            <v>7570</v>
          </cell>
        </row>
        <row r="11">
          <cell r="AP11">
            <v>46240</v>
          </cell>
          <cell r="AV11">
            <v>8060</v>
          </cell>
        </row>
        <row r="12">
          <cell r="AP12">
            <v>46720</v>
          </cell>
          <cell r="AV12">
            <v>7580</v>
          </cell>
        </row>
        <row r="13">
          <cell r="AP13">
            <v>47540</v>
          </cell>
          <cell r="AV13">
            <v>6760</v>
          </cell>
        </row>
        <row r="14">
          <cell r="AP14">
            <v>47660</v>
          </cell>
          <cell r="AV14">
            <v>6640</v>
          </cell>
        </row>
        <row r="15">
          <cell r="AP15">
            <v>48010</v>
          </cell>
          <cell r="AV15">
            <v>6290</v>
          </cell>
        </row>
        <row r="16">
          <cell r="AP16">
            <v>47720</v>
          </cell>
          <cell r="AV16">
            <v>6580</v>
          </cell>
        </row>
        <row r="17">
          <cell r="AP17">
            <v>45650</v>
          </cell>
          <cell r="AV17">
            <v>8650</v>
          </cell>
        </row>
        <row r="18">
          <cell r="AP18">
            <v>45260</v>
          </cell>
          <cell r="AV18">
            <v>9040</v>
          </cell>
        </row>
        <row r="19">
          <cell r="AP19">
            <v>45040</v>
          </cell>
          <cell r="AV19">
            <v>9260</v>
          </cell>
        </row>
        <row r="20">
          <cell r="AP20">
            <v>40690</v>
          </cell>
          <cell r="AV20">
            <v>7610</v>
          </cell>
        </row>
        <row r="21">
          <cell r="AP21">
            <v>38880</v>
          </cell>
          <cell r="AV21">
            <v>9420</v>
          </cell>
        </row>
        <row r="22">
          <cell r="AP22">
            <v>38820</v>
          </cell>
          <cell r="AV22">
            <v>9480</v>
          </cell>
        </row>
        <row r="23">
          <cell r="AP23">
            <v>39900</v>
          </cell>
          <cell r="AV23">
            <v>8400</v>
          </cell>
        </row>
        <row r="24">
          <cell r="AP24">
            <v>41790</v>
          </cell>
          <cell r="AV24">
            <v>6510</v>
          </cell>
        </row>
        <row r="25">
          <cell r="AP25">
            <v>45440</v>
          </cell>
          <cell r="AV25">
            <v>8860</v>
          </cell>
        </row>
        <row r="26">
          <cell r="AP26">
            <v>45120</v>
          </cell>
          <cell r="AV26">
            <v>9180</v>
          </cell>
        </row>
        <row r="27">
          <cell r="AP27">
            <v>45120</v>
          </cell>
          <cell r="AV27">
            <v>9180</v>
          </cell>
        </row>
        <row r="28">
          <cell r="AP28">
            <v>45090</v>
          </cell>
          <cell r="AV28">
            <v>9210</v>
          </cell>
        </row>
        <row r="29">
          <cell r="AP29">
            <v>45120</v>
          </cell>
          <cell r="AV29">
            <v>9180</v>
          </cell>
        </row>
      </sheetData>
      <sheetData sheetId="24">
        <row r="6">
          <cell r="AP6">
            <v>45150</v>
          </cell>
          <cell r="AV6">
            <v>9150</v>
          </cell>
        </row>
        <row r="7">
          <cell r="AP7">
            <v>45120</v>
          </cell>
          <cell r="AV7">
            <v>9180</v>
          </cell>
        </row>
        <row r="8">
          <cell r="AP8">
            <v>44870</v>
          </cell>
          <cell r="AV8">
            <v>9430</v>
          </cell>
        </row>
        <row r="9">
          <cell r="AP9">
            <v>45530</v>
          </cell>
          <cell r="AV9">
            <v>8770</v>
          </cell>
        </row>
        <row r="10">
          <cell r="AP10">
            <v>45630</v>
          </cell>
          <cell r="AV10">
            <v>8670</v>
          </cell>
        </row>
        <row r="11">
          <cell r="AP11">
            <v>46630</v>
          </cell>
          <cell r="AV11">
            <v>7670</v>
          </cell>
        </row>
        <row r="12">
          <cell r="AP12">
            <v>45690</v>
          </cell>
          <cell r="AV12">
            <v>8610</v>
          </cell>
        </row>
        <row r="13">
          <cell r="AP13">
            <v>46100</v>
          </cell>
          <cell r="AV13">
            <v>8200</v>
          </cell>
        </row>
        <row r="14">
          <cell r="AP14">
            <v>45880</v>
          </cell>
          <cell r="AV14">
            <v>8420</v>
          </cell>
        </row>
        <row r="15">
          <cell r="AP15">
            <v>53070</v>
          </cell>
          <cell r="AV15">
            <v>7230</v>
          </cell>
        </row>
        <row r="16">
          <cell r="AP16">
            <v>53770</v>
          </cell>
          <cell r="AV16">
            <v>6530</v>
          </cell>
        </row>
        <row r="17">
          <cell r="AP17">
            <v>53990</v>
          </cell>
          <cell r="AV17">
            <v>6310</v>
          </cell>
        </row>
        <row r="18">
          <cell r="AP18">
            <v>54800</v>
          </cell>
          <cell r="AV18">
            <v>7000</v>
          </cell>
        </row>
        <row r="19">
          <cell r="AP19">
            <v>54170</v>
          </cell>
          <cell r="AV19">
            <v>7630</v>
          </cell>
        </row>
        <row r="20">
          <cell r="AP20">
            <v>53800</v>
          </cell>
          <cell r="AV20">
            <v>8000</v>
          </cell>
        </row>
        <row r="21">
          <cell r="AP21">
            <v>53710</v>
          </cell>
          <cell r="AV21">
            <v>8090</v>
          </cell>
        </row>
        <row r="22">
          <cell r="AP22">
            <v>54530</v>
          </cell>
          <cell r="AV22">
            <v>7270</v>
          </cell>
        </row>
        <row r="23">
          <cell r="AP23">
            <v>55310</v>
          </cell>
          <cell r="AV23">
            <v>6490</v>
          </cell>
        </row>
        <row r="24">
          <cell r="AP24">
            <v>46250</v>
          </cell>
          <cell r="AV24">
            <v>8050</v>
          </cell>
        </row>
        <row r="25">
          <cell r="AP25">
            <v>46010</v>
          </cell>
          <cell r="AV25">
            <v>8290</v>
          </cell>
        </row>
        <row r="26">
          <cell r="AP26">
            <v>47080</v>
          </cell>
          <cell r="AV26">
            <v>7220</v>
          </cell>
        </row>
        <row r="27">
          <cell r="AP27">
            <v>46810</v>
          </cell>
          <cell r="AV27">
            <v>7490</v>
          </cell>
        </row>
        <row r="28">
          <cell r="AP28">
            <v>46250</v>
          </cell>
          <cell r="AV28">
            <v>8050</v>
          </cell>
        </row>
        <row r="29">
          <cell r="AP29">
            <v>46990</v>
          </cell>
          <cell r="AV29">
            <v>7310</v>
          </cell>
        </row>
      </sheetData>
      <sheetData sheetId="25">
        <row r="6">
          <cell r="AP6">
            <v>47680</v>
          </cell>
          <cell r="AV6">
            <v>6620</v>
          </cell>
        </row>
        <row r="7">
          <cell r="AP7">
            <v>47110</v>
          </cell>
          <cell r="AV7">
            <v>7190</v>
          </cell>
        </row>
        <row r="8">
          <cell r="AP8">
            <v>47200</v>
          </cell>
          <cell r="AV8">
            <v>7100</v>
          </cell>
        </row>
        <row r="9">
          <cell r="AP9">
            <v>46890</v>
          </cell>
          <cell r="AV9">
            <v>7410</v>
          </cell>
        </row>
        <row r="10">
          <cell r="AP10">
            <v>46970</v>
          </cell>
          <cell r="AV10">
            <v>7330</v>
          </cell>
        </row>
        <row r="11">
          <cell r="AP11">
            <v>47260</v>
          </cell>
          <cell r="AV11">
            <v>7040</v>
          </cell>
        </row>
        <row r="12">
          <cell r="AP12">
            <v>47540</v>
          </cell>
          <cell r="AV12">
            <v>6760</v>
          </cell>
        </row>
        <row r="13">
          <cell r="AP13">
            <v>47840</v>
          </cell>
          <cell r="AV13">
            <v>6460</v>
          </cell>
        </row>
        <row r="14">
          <cell r="AP14">
            <v>49110</v>
          </cell>
          <cell r="AV14">
            <v>5190</v>
          </cell>
        </row>
        <row r="15">
          <cell r="AP15">
            <v>49300</v>
          </cell>
          <cell r="AV15">
            <v>6500</v>
          </cell>
        </row>
        <row r="16">
          <cell r="AP16">
            <v>48450</v>
          </cell>
          <cell r="AV16">
            <v>7350</v>
          </cell>
        </row>
        <row r="17">
          <cell r="AP17">
            <v>47280</v>
          </cell>
          <cell r="AV17">
            <v>8520</v>
          </cell>
        </row>
        <row r="18">
          <cell r="AP18">
            <v>47750</v>
          </cell>
          <cell r="AV18">
            <v>8050</v>
          </cell>
        </row>
        <row r="19">
          <cell r="AP19">
            <v>46030</v>
          </cell>
          <cell r="AV19">
            <v>8270</v>
          </cell>
        </row>
        <row r="20">
          <cell r="AP20">
            <v>45880</v>
          </cell>
          <cell r="AV20">
            <v>8420</v>
          </cell>
        </row>
        <row r="21">
          <cell r="AP21">
            <v>45610</v>
          </cell>
          <cell r="AV21">
            <v>8690</v>
          </cell>
        </row>
        <row r="22">
          <cell r="AP22">
            <v>45920</v>
          </cell>
          <cell r="AV22">
            <v>8380</v>
          </cell>
        </row>
        <row r="23">
          <cell r="AP23">
            <v>47660</v>
          </cell>
          <cell r="AV23">
            <v>6640</v>
          </cell>
        </row>
        <row r="24">
          <cell r="AP24">
            <v>47980</v>
          </cell>
          <cell r="AV24">
            <v>6320</v>
          </cell>
        </row>
        <row r="25">
          <cell r="AP25">
            <v>47250</v>
          </cell>
          <cell r="AV25">
            <v>7050</v>
          </cell>
        </row>
        <row r="26">
          <cell r="AP26">
            <v>47720</v>
          </cell>
          <cell r="AV26">
            <v>6580</v>
          </cell>
        </row>
        <row r="27">
          <cell r="AP27">
            <v>47300</v>
          </cell>
          <cell r="AV27">
            <v>7000</v>
          </cell>
        </row>
        <row r="28">
          <cell r="AP28">
            <v>47210</v>
          </cell>
          <cell r="AV28">
            <v>7090</v>
          </cell>
        </row>
        <row r="29">
          <cell r="AP29">
            <v>47630</v>
          </cell>
          <cell r="AV29">
            <v>6670</v>
          </cell>
        </row>
      </sheetData>
      <sheetData sheetId="26">
        <row r="6">
          <cell r="AP6">
            <v>47790</v>
          </cell>
          <cell r="AV6">
            <v>6510</v>
          </cell>
        </row>
        <row r="7">
          <cell r="AP7">
            <v>48130</v>
          </cell>
          <cell r="AV7">
            <v>6170</v>
          </cell>
        </row>
        <row r="8">
          <cell r="AP8">
            <v>52020</v>
          </cell>
          <cell r="AV8">
            <v>8280</v>
          </cell>
        </row>
        <row r="9">
          <cell r="AP9">
            <v>51780</v>
          </cell>
          <cell r="AV9">
            <v>8520</v>
          </cell>
        </row>
        <row r="10">
          <cell r="AP10">
            <v>49650</v>
          </cell>
          <cell r="AV10">
            <v>10650</v>
          </cell>
        </row>
        <row r="11">
          <cell r="AP11">
            <v>50550</v>
          </cell>
          <cell r="AV11">
            <v>9750</v>
          </cell>
        </row>
        <row r="12">
          <cell r="AP12">
            <v>50560</v>
          </cell>
          <cell r="AV12">
            <v>9740</v>
          </cell>
        </row>
        <row r="13">
          <cell r="AP13">
            <v>50260</v>
          </cell>
          <cell r="AV13">
            <v>10040</v>
          </cell>
        </row>
        <row r="14">
          <cell r="AP14">
            <v>48210</v>
          </cell>
          <cell r="AV14">
            <v>6090</v>
          </cell>
        </row>
        <row r="15">
          <cell r="AP15">
            <v>47320</v>
          </cell>
          <cell r="AV15">
            <v>6980</v>
          </cell>
        </row>
        <row r="16">
          <cell r="AP16">
            <v>49000</v>
          </cell>
          <cell r="AV16">
            <v>5300</v>
          </cell>
        </row>
        <row r="17">
          <cell r="AP17">
            <v>48910</v>
          </cell>
          <cell r="AV17">
            <v>5390</v>
          </cell>
        </row>
        <row r="18">
          <cell r="AP18">
            <v>48230</v>
          </cell>
          <cell r="AV18">
            <v>6070</v>
          </cell>
        </row>
        <row r="19">
          <cell r="AP19">
            <v>47810</v>
          </cell>
          <cell r="AV19">
            <v>6490</v>
          </cell>
        </row>
        <row r="20">
          <cell r="AP20">
            <v>46950</v>
          </cell>
          <cell r="AV20">
            <v>7350</v>
          </cell>
        </row>
        <row r="21">
          <cell r="AP21">
            <v>46990</v>
          </cell>
          <cell r="AV21">
            <v>7310</v>
          </cell>
        </row>
        <row r="22">
          <cell r="AP22">
            <v>45530</v>
          </cell>
          <cell r="AV22">
            <v>8770</v>
          </cell>
        </row>
        <row r="23">
          <cell r="AP23">
            <v>46020</v>
          </cell>
          <cell r="AV23">
            <v>8280</v>
          </cell>
        </row>
        <row r="24">
          <cell r="AP24">
            <v>46810</v>
          </cell>
          <cell r="AV24">
            <v>7490</v>
          </cell>
        </row>
        <row r="25">
          <cell r="AP25">
            <v>47220</v>
          </cell>
          <cell r="AV25">
            <v>7080</v>
          </cell>
        </row>
        <row r="26">
          <cell r="AP26">
            <v>48520</v>
          </cell>
          <cell r="AV26">
            <v>5780</v>
          </cell>
        </row>
        <row r="27">
          <cell r="AP27">
            <v>48260</v>
          </cell>
          <cell r="AV27">
            <v>6040</v>
          </cell>
        </row>
        <row r="28">
          <cell r="AP28">
            <v>47930</v>
          </cell>
          <cell r="AV28">
            <v>6370</v>
          </cell>
        </row>
        <row r="29">
          <cell r="AP29">
            <v>47100</v>
          </cell>
          <cell r="AV29">
            <v>7200</v>
          </cell>
        </row>
      </sheetData>
      <sheetData sheetId="27">
        <row r="6">
          <cell r="AP6">
            <v>47390</v>
          </cell>
          <cell r="AV6">
            <v>6910</v>
          </cell>
        </row>
        <row r="7">
          <cell r="AP7">
            <v>47810</v>
          </cell>
          <cell r="AV7">
            <v>6490</v>
          </cell>
        </row>
        <row r="8">
          <cell r="AP8">
            <v>47890</v>
          </cell>
          <cell r="AV8">
            <v>6410</v>
          </cell>
        </row>
        <row r="9">
          <cell r="AP9">
            <v>48260</v>
          </cell>
          <cell r="AV9">
            <v>6040</v>
          </cell>
        </row>
        <row r="10">
          <cell r="AP10">
            <v>48270</v>
          </cell>
          <cell r="AV10">
            <v>6030</v>
          </cell>
        </row>
        <row r="11">
          <cell r="AP11">
            <v>47640</v>
          </cell>
          <cell r="AV11">
            <v>6660</v>
          </cell>
        </row>
        <row r="12">
          <cell r="AP12">
            <v>48830</v>
          </cell>
          <cell r="AV12">
            <v>5470</v>
          </cell>
        </row>
        <row r="13">
          <cell r="AP13">
            <v>48560</v>
          </cell>
          <cell r="AV13">
            <v>5740</v>
          </cell>
        </row>
        <row r="14">
          <cell r="AP14">
            <v>48550</v>
          </cell>
          <cell r="AV14">
            <v>5750</v>
          </cell>
        </row>
        <row r="15">
          <cell r="AP15">
            <v>48590</v>
          </cell>
          <cell r="AV15">
            <v>5710</v>
          </cell>
        </row>
        <row r="16">
          <cell r="AP16">
            <v>48370</v>
          </cell>
          <cell r="AV16">
            <v>5930</v>
          </cell>
        </row>
        <row r="17">
          <cell r="AP17">
            <v>48670</v>
          </cell>
          <cell r="AV17">
            <v>5630</v>
          </cell>
        </row>
        <row r="18">
          <cell r="AP18">
            <v>49160</v>
          </cell>
          <cell r="AV18">
            <v>6640</v>
          </cell>
        </row>
        <row r="19">
          <cell r="AP19">
            <v>48510</v>
          </cell>
          <cell r="AV19">
            <v>7290</v>
          </cell>
        </row>
        <row r="20">
          <cell r="AP20">
            <v>48060</v>
          </cell>
          <cell r="AV20">
            <v>7740</v>
          </cell>
        </row>
        <row r="21">
          <cell r="AP21">
            <v>48060</v>
          </cell>
          <cell r="AV21">
            <v>7740</v>
          </cell>
        </row>
        <row r="22">
          <cell r="AP22">
            <v>48060</v>
          </cell>
          <cell r="AV22">
            <v>7740</v>
          </cell>
        </row>
        <row r="23">
          <cell r="AP23">
            <v>46820</v>
          </cell>
          <cell r="AV23">
            <v>7480</v>
          </cell>
        </row>
        <row r="24">
          <cell r="AP24">
            <v>47710</v>
          </cell>
          <cell r="AV24">
            <v>6590</v>
          </cell>
        </row>
        <row r="25">
          <cell r="AP25">
            <v>47880</v>
          </cell>
          <cell r="AV25">
            <v>6420</v>
          </cell>
        </row>
        <row r="26">
          <cell r="AP26">
            <v>46670</v>
          </cell>
          <cell r="AV26">
            <v>7630</v>
          </cell>
        </row>
        <row r="27">
          <cell r="AP27">
            <v>46410</v>
          </cell>
          <cell r="AV27">
            <v>7890</v>
          </cell>
        </row>
        <row r="28">
          <cell r="AP28">
            <v>46130</v>
          </cell>
          <cell r="AV28">
            <v>8170</v>
          </cell>
        </row>
        <row r="29">
          <cell r="AP29">
            <v>46210</v>
          </cell>
          <cell r="AV29">
            <v>8090</v>
          </cell>
        </row>
      </sheetData>
      <sheetData sheetId="28">
        <row r="6">
          <cell r="AP6">
            <v>45830</v>
          </cell>
          <cell r="AV6">
            <v>8470</v>
          </cell>
        </row>
        <row r="7">
          <cell r="AP7">
            <v>45830</v>
          </cell>
          <cell r="AV7">
            <v>8470</v>
          </cell>
        </row>
        <row r="8">
          <cell r="AP8">
            <v>46220</v>
          </cell>
          <cell r="AV8">
            <v>8080</v>
          </cell>
        </row>
        <row r="9">
          <cell r="AP9">
            <v>46450</v>
          </cell>
          <cell r="AV9">
            <v>7850</v>
          </cell>
        </row>
        <row r="10">
          <cell r="AP10">
            <v>46330</v>
          </cell>
          <cell r="AV10">
            <v>7970</v>
          </cell>
        </row>
        <row r="11">
          <cell r="AP11">
            <v>46320</v>
          </cell>
          <cell r="AV11">
            <v>7980</v>
          </cell>
        </row>
        <row r="12">
          <cell r="AP12">
            <v>47520</v>
          </cell>
          <cell r="AV12">
            <v>6780</v>
          </cell>
        </row>
        <row r="13">
          <cell r="AP13">
            <v>47140</v>
          </cell>
          <cell r="AV13">
            <v>7160</v>
          </cell>
        </row>
        <row r="14">
          <cell r="AP14">
            <v>47200</v>
          </cell>
          <cell r="AV14">
            <v>7100</v>
          </cell>
        </row>
        <row r="15">
          <cell r="AP15">
            <v>46550</v>
          </cell>
          <cell r="AV15">
            <v>7750</v>
          </cell>
        </row>
        <row r="16">
          <cell r="AP16">
            <v>46440</v>
          </cell>
          <cell r="AV16">
            <v>7860</v>
          </cell>
        </row>
        <row r="17">
          <cell r="AP17">
            <v>46240</v>
          </cell>
          <cell r="AV17">
            <v>8060</v>
          </cell>
        </row>
        <row r="18">
          <cell r="AP18">
            <v>46180</v>
          </cell>
          <cell r="AV18">
            <v>8120</v>
          </cell>
        </row>
        <row r="19">
          <cell r="AP19">
            <v>46300</v>
          </cell>
          <cell r="AV19">
            <v>8000</v>
          </cell>
        </row>
        <row r="20">
          <cell r="AP20">
            <v>46760</v>
          </cell>
          <cell r="AV20">
            <v>7540</v>
          </cell>
        </row>
        <row r="21">
          <cell r="AP21">
            <v>47230</v>
          </cell>
          <cell r="AV21">
            <v>7070</v>
          </cell>
        </row>
        <row r="22">
          <cell r="AP22">
            <v>46630</v>
          </cell>
          <cell r="AV22">
            <v>7670</v>
          </cell>
        </row>
        <row r="23">
          <cell r="AP23">
            <v>46110</v>
          </cell>
          <cell r="AV23">
            <v>8190</v>
          </cell>
        </row>
        <row r="24">
          <cell r="AP24">
            <v>46690</v>
          </cell>
          <cell r="AV24">
            <v>7610</v>
          </cell>
        </row>
        <row r="25">
          <cell r="AP25">
            <v>46050</v>
          </cell>
          <cell r="AV25">
            <v>8250</v>
          </cell>
        </row>
        <row r="26">
          <cell r="AP26">
            <v>47150</v>
          </cell>
          <cell r="AV26">
            <v>7150</v>
          </cell>
        </row>
        <row r="27">
          <cell r="AP27">
            <v>47210</v>
          </cell>
          <cell r="AV27">
            <v>7090</v>
          </cell>
        </row>
        <row r="28">
          <cell r="AP28">
            <v>47210</v>
          </cell>
          <cell r="AV28">
            <v>7090</v>
          </cell>
        </row>
        <row r="29">
          <cell r="AP29">
            <v>47020</v>
          </cell>
          <cell r="AV29">
            <v>7280</v>
          </cell>
        </row>
      </sheetData>
      <sheetData sheetId="29">
        <row r="6">
          <cell r="AP6">
            <v>47220</v>
          </cell>
          <cell r="AV6">
            <v>7080</v>
          </cell>
        </row>
        <row r="7">
          <cell r="AP7">
            <v>46320</v>
          </cell>
          <cell r="AV7">
            <v>7980</v>
          </cell>
        </row>
        <row r="8">
          <cell r="AP8">
            <v>45610</v>
          </cell>
          <cell r="AV8">
            <v>8690</v>
          </cell>
        </row>
        <row r="9">
          <cell r="AP9">
            <v>45830</v>
          </cell>
          <cell r="AV9">
            <v>8470</v>
          </cell>
        </row>
        <row r="10">
          <cell r="AP10">
            <v>45790</v>
          </cell>
          <cell r="AV10">
            <v>8510</v>
          </cell>
        </row>
        <row r="11">
          <cell r="AP11">
            <v>46470</v>
          </cell>
          <cell r="AV11">
            <v>7830</v>
          </cell>
        </row>
        <row r="12">
          <cell r="AP12">
            <v>46580</v>
          </cell>
          <cell r="AV12">
            <v>7720</v>
          </cell>
        </row>
        <row r="13">
          <cell r="AP13">
            <v>46400</v>
          </cell>
          <cell r="AV13">
            <v>7900</v>
          </cell>
        </row>
        <row r="14">
          <cell r="AP14">
            <v>46520</v>
          </cell>
          <cell r="AV14">
            <v>7780</v>
          </cell>
        </row>
        <row r="15">
          <cell r="AP15">
            <v>46430</v>
          </cell>
          <cell r="AV15">
            <v>7870</v>
          </cell>
        </row>
        <row r="16">
          <cell r="AP16">
            <v>46240</v>
          </cell>
          <cell r="AV16">
            <v>8060</v>
          </cell>
        </row>
        <row r="17">
          <cell r="AP17">
            <v>45730</v>
          </cell>
          <cell r="AV17">
            <v>8570</v>
          </cell>
        </row>
        <row r="18">
          <cell r="AP18">
            <v>45310</v>
          </cell>
          <cell r="AV18">
            <v>8990</v>
          </cell>
        </row>
        <row r="19">
          <cell r="AP19">
            <v>44760</v>
          </cell>
          <cell r="AV19">
            <v>9540</v>
          </cell>
        </row>
        <row r="20">
          <cell r="AP20">
            <v>41120</v>
          </cell>
          <cell r="AV20">
            <v>7180</v>
          </cell>
        </row>
        <row r="21">
          <cell r="AP21">
            <v>42250</v>
          </cell>
          <cell r="AV21">
            <v>6050</v>
          </cell>
        </row>
        <row r="22">
          <cell r="AP22">
            <v>41690</v>
          </cell>
          <cell r="AV22">
            <v>6610</v>
          </cell>
        </row>
        <row r="23">
          <cell r="AP23">
            <v>42630</v>
          </cell>
          <cell r="AV23">
            <v>5670</v>
          </cell>
        </row>
        <row r="24">
          <cell r="AP24">
            <v>42720</v>
          </cell>
          <cell r="AV24">
            <v>5580</v>
          </cell>
        </row>
        <row r="25">
          <cell r="AP25">
            <v>0</v>
          </cell>
          <cell r="AV25">
            <v>76240</v>
          </cell>
        </row>
        <row r="26">
          <cell r="AP26">
            <v>0</v>
          </cell>
          <cell r="AV26">
            <v>76240</v>
          </cell>
        </row>
        <row r="27">
          <cell r="AP27">
            <v>0</v>
          </cell>
          <cell r="AV27">
            <v>76240</v>
          </cell>
        </row>
        <row r="28">
          <cell r="AP28">
            <v>0</v>
          </cell>
          <cell r="AV28">
            <v>76240</v>
          </cell>
        </row>
        <row r="29">
          <cell r="AP29">
            <v>0</v>
          </cell>
          <cell r="AV29">
            <v>76240</v>
          </cell>
        </row>
      </sheetData>
      <sheetData sheetId="30">
        <row r="6">
          <cell r="AP6">
            <v>0</v>
          </cell>
          <cell r="AV6">
            <v>76240</v>
          </cell>
        </row>
        <row r="7">
          <cell r="AP7">
            <v>0</v>
          </cell>
          <cell r="AV7">
            <v>76240</v>
          </cell>
        </row>
        <row r="8">
          <cell r="AP8">
            <v>0</v>
          </cell>
          <cell r="AV8">
            <v>76240</v>
          </cell>
        </row>
        <row r="9">
          <cell r="AP9">
            <v>0</v>
          </cell>
          <cell r="AV9">
            <v>76240</v>
          </cell>
        </row>
        <row r="10">
          <cell r="AP10">
            <v>0</v>
          </cell>
          <cell r="AV10">
            <v>76240</v>
          </cell>
        </row>
        <row r="11">
          <cell r="AP11">
            <v>0</v>
          </cell>
          <cell r="AV11">
            <v>76240</v>
          </cell>
        </row>
        <row r="12">
          <cell r="AP12">
            <v>0</v>
          </cell>
          <cell r="AV12">
            <v>76240</v>
          </cell>
        </row>
        <row r="13">
          <cell r="AP13">
            <v>0</v>
          </cell>
          <cell r="AV13">
            <v>76240</v>
          </cell>
        </row>
        <row r="14">
          <cell r="AP14">
            <v>0</v>
          </cell>
          <cell r="AV14">
            <v>76240</v>
          </cell>
        </row>
        <row r="15">
          <cell r="AP15">
            <v>0</v>
          </cell>
          <cell r="AV15">
            <v>76240</v>
          </cell>
        </row>
        <row r="16">
          <cell r="AP16">
            <v>0</v>
          </cell>
          <cell r="AV16">
            <v>76240</v>
          </cell>
        </row>
        <row r="17">
          <cell r="AP17">
            <v>0</v>
          </cell>
          <cell r="AV17">
            <v>76240</v>
          </cell>
        </row>
        <row r="18">
          <cell r="AP18">
            <v>0</v>
          </cell>
          <cell r="AV18">
            <v>76240</v>
          </cell>
        </row>
        <row r="19">
          <cell r="AP19">
            <v>0</v>
          </cell>
          <cell r="AV19">
            <v>76240</v>
          </cell>
        </row>
        <row r="20">
          <cell r="AP20">
            <v>0</v>
          </cell>
          <cell r="AV20">
            <v>76240</v>
          </cell>
        </row>
        <row r="21">
          <cell r="AP21">
            <v>0</v>
          </cell>
          <cell r="AV21">
            <v>76240</v>
          </cell>
        </row>
        <row r="22">
          <cell r="AP22">
            <v>0</v>
          </cell>
          <cell r="AV22">
            <v>76240</v>
          </cell>
        </row>
        <row r="23">
          <cell r="AP23">
            <v>0</v>
          </cell>
          <cell r="AV23">
            <v>76240</v>
          </cell>
        </row>
        <row r="24">
          <cell r="AP24">
            <v>0</v>
          </cell>
          <cell r="AV24">
            <v>76240</v>
          </cell>
        </row>
        <row r="25">
          <cell r="AP25">
            <v>0</v>
          </cell>
          <cell r="AV25">
            <v>76240</v>
          </cell>
        </row>
        <row r="26">
          <cell r="AP26">
            <v>0</v>
          </cell>
          <cell r="AV26">
            <v>76240</v>
          </cell>
        </row>
        <row r="27">
          <cell r="AP27">
            <v>0</v>
          </cell>
          <cell r="AV27">
            <v>76240</v>
          </cell>
        </row>
        <row r="28">
          <cell r="AP28">
            <v>0</v>
          </cell>
          <cell r="AV28">
            <v>76240</v>
          </cell>
        </row>
        <row r="29">
          <cell r="AP29">
            <v>0</v>
          </cell>
          <cell r="AV29">
            <v>76240</v>
          </cell>
        </row>
      </sheetData>
      <sheetData sheetId="31">
        <row r="4">
          <cell r="BE4">
            <v>0.88318250377073915</v>
          </cell>
          <cell r="BF4">
            <v>58555</v>
          </cell>
          <cell r="BG4">
            <v>7745</v>
          </cell>
        </row>
        <row r="5">
          <cell r="BE5">
            <v>0.86135831447963807</v>
          </cell>
          <cell r="BF5">
            <v>54591.25</v>
          </cell>
          <cell r="BG5">
            <v>8821.25</v>
          </cell>
        </row>
        <row r="6">
          <cell r="AP6">
            <v>0</v>
          </cell>
          <cell r="AV6">
            <v>76240</v>
          </cell>
          <cell r="BE6">
            <v>0.86636500754147816</v>
          </cell>
          <cell r="BF6">
            <v>57440</v>
          </cell>
          <cell r="BG6">
            <v>8860</v>
          </cell>
        </row>
        <row r="7">
          <cell r="AP7">
            <v>0</v>
          </cell>
          <cell r="AV7">
            <v>76240</v>
          </cell>
          <cell r="BE7">
            <v>0.86198466566113641</v>
          </cell>
          <cell r="BF7">
            <v>57149.583333333336</v>
          </cell>
          <cell r="BG7">
            <v>9150.4166666666661</v>
          </cell>
        </row>
        <row r="8">
          <cell r="AP8">
            <v>0</v>
          </cell>
          <cell r="AV8">
            <v>76240</v>
          </cell>
          <cell r="BE8">
            <v>0.89065759213794105</v>
          </cell>
          <cell r="BF8">
            <v>59669.166666666664</v>
          </cell>
          <cell r="BG8">
            <v>7318.333333333333</v>
          </cell>
        </row>
        <row r="9">
          <cell r="AP9">
            <v>0</v>
          </cell>
          <cell r="AV9">
            <v>76240</v>
          </cell>
          <cell r="BE9">
            <v>0.88191438191438198</v>
          </cell>
          <cell r="BF9">
            <v>61116.666666666664</v>
          </cell>
          <cell r="BG9">
            <v>8183.333333333333</v>
          </cell>
        </row>
        <row r="10">
          <cell r="AP10">
            <v>0</v>
          </cell>
          <cell r="AV10">
            <v>76240</v>
          </cell>
          <cell r="BE10">
            <v>0.86311624124986219</v>
          </cell>
          <cell r="BF10">
            <v>58992.5</v>
          </cell>
          <cell r="BG10">
            <v>9307.5</v>
          </cell>
        </row>
        <row r="11">
          <cell r="AP11">
            <v>0</v>
          </cell>
          <cell r="AV11">
            <v>76240</v>
          </cell>
          <cell r="BE11">
            <v>0.84555796829236263</v>
          </cell>
          <cell r="BF11">
            <v>47748.333333333336</v>
          </cell>
          <cell r="BG11">
            <v>8801.6666666666661</v>
          </cell>
        </row>
        <row r="12">
          <cell r="AP12">
            <v>0</v>
          </cell>
          <cell r="AV12">
            <v>76240</v>
          </cell>
          <cell r="BE12">
            <v>0.88624770462087576</v>
          </cell>
          <cell r="BF12">
            <v>47819.166666666664</v>
          </cell>
          <cell r="BG12">
            <v>6181.0994166666669</v>
          </cell>
        </row>
        <row r="13">
          <cell r="AP13">
            <v>0</v>
          </cell>
          <cell r="AV13">
            <v>76240</v>
          </cell>
          <cell r="BE13">
            <v>0.87752455494168202</v>
          </cell>
          <cell r="BF13">
            <v>47649.583333333336</v>
          </cell>
          <cell r="BG13">
            <v>6650.416666666667</v>
          </cell>
        </row>
        <row r="14">
          <cell r="AP14">
            <v>0</v>
          </cell>
          <cell r="AV14">
            <v>76240</v>
          </cell>
          <cell r="BE14">
            <v>0.87946593001841589</v>
          </cell>
          <cell r="BF14">
            <v>47755</v>
          </cell>
          <cell r="BG14">
            <v>6545</v>
          </cell>
        </row>
        <row r="15">
          <cell r="AP15">
            <v>0</v>
          </cell>
          <cell r="AV15">
            <v>76240</v>
          </cell>
          <cell r="BE15">
            <v>0.88016144639072824</v>
          </cell>
          <cell r="BF15">
            <v>56462.083333333336</v>
          </cell>
          <cell r="BG15">
            <v>7712.916666666667</v>
          </cell>
        </row>
        <row r="16">
          <cell r="AP16">
            <v>0</v>
          </cell>
          <cell r="AV16">
            <v>76240</v>
          </cell>
          <cell r="BE16">
            <v>0.8753455469168826</v>
          </cell>
          <cell r="BF16">
            <v>52359.166666666664</v>
          </cell>
          <cell r="BG16">
            <v>7440.833333333333</v>
          </cell>
        </row>
        <row r="17">
          <cell r="AP17">
            <v>0</v>
          </cell>
          <cell r="AV17">
            <v>76240</v>
          </cell>
          <cell r="BE17">
            <v>0.87166206261510137</v>
          </cell>
          <cell r="BF17">
            <v>47331.25</v>
          </cell>
          <cell r="BG17">
            <v>6968.75</v>
          </cell>
        </row>
        <row r="18">
          <cell r="AP18">
            <v>0</v>
          </cell>
          <cell r="AV18">
            <v>76240</v>
          </cell>
          <cell r="BE18">
            <v>0.86113513466060521</v>
          </cell>
          <cell r="BF18">
            <v>49954.583333333336</v>
          </cell>
          <cell r="BG18">
            <v>8095.416666666667</v>
          </cell>
        </row>
        <row r="19">
          <cell r="AP19">
            <v>0</v>
          </cell>
          <cell r="AV19">
            <v>76240</v>
          </cell>
          <cell r="BE19">
            <v>0.88669345109932241</v>
          </cell>
          <cell r="BF19">
            <v>49021.666666666664</v>
          </cell>
          <cell r="BG19">
            <v>6278.333333333333</v>
          </cell>
        </row>
        <row r="20">
          <cell r="AP20">
            <v>0</v>
          </cell>
          <cell r="AV20">
            <v>76240</v>
          </cell>
          <cell r="BE20">
            <v>0.86917495854063043</v>
          </cell>
          <cell r="BF20">
            <v>52411.25</v>
          </cell>
          <cell r="BG20">
            <v>7888.75</v>
          </cell>
        </row>
        <row r="21">
          <cell r="AP21">
            <v>0</v>
          </cell>
          <cell r="AV21">
            <v>76240</v>
          </cell>
          <cell r="BE21">
            <v>0.87423477121754989</v>
          </cell>
          <cell r="BF21">
            <v>55094.166666666664</v>
          </cell>
          <cell r="BG21">
            <v>7893.333333333333</v>
          </cell>
        </row>
        <row r="22">
          <cell r="AP22">
            <v>0</v>
          </cell>
          <cell r="AV22">
            <v>76240</v>
          </cell>
          <cell r="BE22">
            <v>0.87484107241569919</v>
          </cell>
          <cell r="BF22">
            <v>52752.916666666664</v>
          </cell>
          <cell r="BG22">
            <v>7547.083333333333</v>
          </cell>
        </row>
        <row r="23">
          <cell r="AP23">
            <v>0</v>
          </cell>
          <cell r="AV23">
            <v>76240</v>
          </cell>
          <cell r="BE23">
            <v>0.87228553808887421</v>
          </cell>
          <cell r="BF23">
            <v>55767.5</v>
          </cell>
          <cell r="BG23">
            <v>8157.5</v>
          </cell>
        </row>
        <row r="24">
          <cell r="AP24">
            <v>0</v>
          </cell>
          <cell r="AV24">
            <v>76240</v>
          </cell>
          <cell r="BE24">
            <v>0.86770315091210592</v>
          </cell>
          <cell r="BF24">
            <v>52322.5</v>
          </cell>
          <cell r="BG24">
            <v>7977.5</v>
          </cell>
        </row>
        <row r="25">
          <cell r="AP25">
            <v>0</v>
          </cell>
          <cell r="AV25">
            <v>76240</v>
          </cell>
          <cell r="BE25">
            <v>0.85047640099074917</v>
          </cell>
          <cell r="BF25">
            <v>49371.25</v>
          </cell>
          <cell r="BG25">
            <v>8678.75</v>
          </cell>
        </row>
        <row r="26">
          <cell r="AP26">
            <v>0</v>
          </cell>
          <cell r="AV26">
            <v>76240</v>
          </cell>
          <cell r="BE26">
            <v>0.84528442171968476</v>
          </cell>
          <cell r="BF26">
            <v>44863.333333333336</v>
          </cell>
          <cell r="BG26">
            <v>8186.666666666667</v>
          </cell>
        </row>
        <row r="27">
          <cell r="AP27">
            <v>0</v>
          </cell>
          <cell r="AV27">
            <v>76240</v>
          </cell>
          <cell r="BE27">
            <v>0.8606008848816763</v>
          </cell>
          <cell r="BF27">
            <v>49047.5</v>
          </cell>
          <cell r="BG27">
            <v>7877.5</v>
          </cell>
        </row>
        <row r="28">
          <cell r="AP28">
            <v>0</v>
          </cell>
          <cell r="AV28">
            <v>76240</v>
          </cell>
          <cell r="BE28">
            <v>0.86816125071783612</v>
          </cell>
          <cell r="BF28">
            <v>47357.083333333336</v>
          </cell>
          <cell r="BG28">
            <v>7192.916666666667</v>
          </cell>
        </row>
        <row r="29">
          <cell r="AP29">
            <v>0</v>
          </cell>
          <cell r="AV29">
            <v>76240</v>
          </cell>
          <cell r="BE29">
            <v>0.86803226806422173</v>
          </cell>
          <cell r="BF29">
            <v>48397.916666666664</v>
          </cell>
          <cell r="BG29">
            <v>7402.083333333333</v>
          </cell>
        </row>
        <row r="30">
          <cell r="BB30">
            <v>0.86939654166331459</v>
          </cell>
          <cell r="BE30">
            <v>0.87631112332257421</v>
          </cell>
          <cell r="BF30">
            <v>47854.583333333336</v>
          </cell>
          <cell r="BG30">
            <v>6757.916666666667</v>
          </cell>
        </row>
        <row r="31">
          <cell r="BE31">
            <v>0.85835635359116014</v>
          </cell>
          <cell r="BF31">
            <v>46608.75</v>
          </cell>
          <cell r="BG31">
            <v>7691.25</v>
          </cell>
        </row>
        <row r="32">
          <cell r="BE32">
            <v>0.85466500746220597</v>
          </cell>
          <cell r="BF32">
            <v>35650.833333333336</v>
          </cell>
          <cell r="BG32">
            <v>21970</v>
          </cell>
        </row>
        <row r="33">
          <cell r="BF33">
            <v>0</v>
          </cell>
          <cell r="BG33">
            <v>76240</v>
          </cell>
        </row>
        <row r="34">
          <cell r="BE34">
            <v>0</v>
          </cell>
        </row>
      </sheetData>
      <sheetData sheetId="32" refreshError="1"/>
      <sheetData sheetId="33" refreshError="1"/>
      <sheetData sheetId="34" refreshError="1"/>
      <sheetData sheetId="35">
        <row r="8">
          <cell r="F8">
            <v>557420</v>
          </cell>
        </row>
        <row r="9">
          <cell r="F9">
            <v>523060</v>
          </cell>
        </row>
        <row r="10">
          <cell r="F10">
            <v>568908</v>
          </cell>
        </row>
        <row r="11">
          <cell r="F11">
            <v>554010</v>
          </cell>
        </row>
        <row r="12">
          <cell r="F12">
            <v>575740</v>
          </cell>
        </row>
        <row r="13">
          <cell r="F13">
            <v>599360</v>
          </cell>
        </row>
        <row r="14">
          <cell r="F14">
            <v>553612</v>
          </cell>
        </row>
        <row r="15">
          <cell r="F15">
            <v>438820</v>
          </cell>
        </row>
        <row r="16">
          <cell r="F16">
            <v>439660</v>
          </cell>
        </row>
        <row r="17">
          <cell r="F17">
            <v>436160</v>
          </cell>
        </row>
        <row r="18">
          <cell r="F18">
            <v>440960</v>
          </cell>
        </row>
        <row r="19">
          <cell r="F19">
            <v>539444</v>
          </cell>
        </row>
        <row r="20">
          <cell r="F20">
            <v>467166</v>
          </cell>
        </row>
        <row r="21">
          <cell r="F21">
            <v>434050</v>
          </cell>
        </row>
        <row r="22">
          <cell r="F22">
            <v>459938</v>
          </cell>
        </row>
        <row r="23">
          <cell r="F23">
            <v>458890</v>
          </cell>
        </row>
        <row r="24">
          <cell r="F24">
            <v>485440</v>
          </cell>
        </row>
        <row r="25">
          <cell r="F25">
            <v>517530</v>
          </cell>
        </row>
        <row r="26">
          <cell r="F26">
            <v>483454</v>
          </cell>
        </row>
        <row r="27">
          <cell r="F27">
            <v>556750</v>
          </cell>
        </row>
        <row r="28">
          <cell r="F28">
            <v>482950</v>
          </cell>
        </row>
        <row r="29">
          <cell r="F29">
            <v>447992</v>
          </cell>
        </row>
        <row r="30">
          <cell r="F30">
            <v>424220</v>
          </cell>
        </row>
        <row r="31">
          <cell r="F31">
            <v>476510</v>
          </cell>
        </row>
        <row r="32">
          <cell r="F32">
            <v>416850</v>
          </cell>
        </row>
        <row r="33">
          <cell r="F33">
            <v>448960</v>
          </cell>
        </row>
        <row r="34">
          <cell r="F34">
            <v>445550</v>
          </cell>
        </row>
        <row r="35">
          <cell r="F35">
            <v>442380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D5"/>
          <cell r="F5" t="str">
            <v>Для работ в электроустановках</v>
          </cell>
          <cell r="J5" t="str">
            <v>закрыт</v>
          </cell>
        </row>
        <row r="6">
          <cell r="D6"/>
          <cell r="F6" t="str">
            <v>Для работ в электроустановках</v>
          </cell>
          <cell r="J6" t="str">
            <v>закрыт</v>
          </cell>
        </row>
        <row r="7">
          <cell r="D7" t="str">
            <v>Западная ГТЭС</v>
          </cell>
          <cell r="F7" t="str">
            <v>На проведение работ повышенной опасности</v>
          </cell>
          <cell r="J7" t="str">
            <v>закрыт</v>
          </cell>
        </row>
        <row r="8">
          <cell r="D8" t="str">
            <v>Западная ГТЭС</v>
          </cell>
          <cell r="F8" t="str">
            <v>Для работ в электроустановках</v>
          </cell>
          <cell r="J8" t="str">
            <v>закрыт</v>
          </cell>
        </row>
        <row r="9">
          <cell r="D9" t="str">
            <v>Центральная ГТЭС</v>
          </cell>
          <cell r="F9" t="str">
            <v>Для работ в электроустановках</v>
          </cell>
          <cell r="J9" t="str">
            <v>закрыт</v>
          </cell>
        </row>
        <row r="10">
          <cell r="D10" t="str">
            <v>Центральная ГТЭС</v>
          </cell>
          <cell r="F10" t="str">
            <v>Для работ в электроустановках</v>
          </cell>
          <cell r="J10" t="str">
            <v>закрыт</v>
          </cell>
        </row>
        <row r="11">
          <cell r="D11" t="str">
            <v>Западная ГТЭС</v>
          </cell>
          <cell r="F11" t="str">
            <v>Для работ в электроустановках</v>
          </cell>
          <cell r="J11" t="str">
            <v>закрыт</v>
          </cell>
        </row>
        <row r="12">
          <cell r="D12" t="str">
            <v>Западная ГТЭС</v>
          </cell>
          <cell r="F12" t="str">
            <v>Для работ в электроустановках</v>
          </cell>
          <cell r="J12" t="str">
            <v>закрыт</v>
          </cell>
        </row>
        <row r="13">
          <cell r="D13" t="str">
            <v>Центральная ГТЭС</v>
          </cell>
          <cell r="F13" t="str">
            <v>Для работ в электроустановках</v>
          </cell>
          <cell r="J13" t="str">
            <v>закрыт</v>
          </cell>
        </row>
        <row r="14">
          <cell r="D14" t="str">
            <v>Западная ГТЭС</v>
          </cell>
          <cell r="F14" t="str">
            <v>Для работ в электроустановках</v>
          </cell>
          <cell r="J14" t="str">
            <v>закрыт</v>
          </cell>
        </row>
        <row r="15">
          <cell r="D15" t="str">
            <v>УГП ИНМ</v>
          </cell>
          <cell r="F15" t="str">
            <v>Газоопасные работы</v>
          </cell>
          <cell r="J15" t="str">
            <v>закрыт</v>
          </cell>
        </row>
        <row r="16">
          <cell r="D16" t="str">
            <v>Центральная ГТЭС</v>
          </cell>
          <cell r="F16" t="str">
            <v>Для работ в электроустановках</v>
          </cell>
          <cell r="J16" t="str">
            <v>закрыт</v>
          </cell>
        </row>
        <row r="17">
          <cell r="D17" t="str">
            <v>Западная ГТЭС</v>
          </cell>
          <cell r="F17" t="str">
            <v>Для работ в электроустановках</v>
          </cell>
          <cell r="J17" t="str">
            <v>закрыт</v>
          </cell>
        </row>
        <row r="18">
          <cell r="D18" t="str">
            <v>Центральная ГТЭС</v>
          </cell>
          <cell r="F18" t="str">
            <v>Для работ в электроустановках</v>
          </cell>
          <cell r="J18" t="str">
            <v>закрыт</v>
          </cell>
        </row>
        <row r="19">
          <cell r="D19" t="str">
            <v>Центральная ГТЭС</v>
          </cell>
          <cell r="F19" t="str">
            <v>Для работ в электроустановках</v>
          </cell>
          <cell r="J19" t="str">
            <v>закрыт</v>
          </cell>
        </row>
        <row r="20">
          <cell r="D20" t="str">
            <v>Западная ГТЭС</v>
          </cell>
          <cell r="F20" t="str">
            <v>Работы повышенной опасности</v>
          </cell>
          <cell r="J20" t="str">
            <v>закрыт</v>
          </cell>
        </row>
        <row r="21">
          <cell r="D21" t="str">
            <v>Западная ГТЭС</v>
          </cell>
          <cell r="F21" t="str">
            <v>Газоопасные работы</v>
          </cell>
          <cell r="J21" t="str">
            <v>закрыт</v>
          </cell>
        </row>
        <row r="22">
          <cell r="D22" t="str">
            <v>Западная ГТЭС</v>
          </cell>
          <cell r="F22" t="str">
            <v>Газоопасные работы</v>
          </cell>
          <cell r="J22" t="str">
            <v>закрыт</v>
          </cell>
        </row>
        <row r="23">
          <cell r="D23" t="str">
            <v>Западная ГТЭС</v>
          </cell>
          <cell r="F23" t="str">
            <v>Работы повышенной опасности</v>
          </cell>
          <cell r="J23" t="str">
            <v>закрыт</v>
          </cell>
        </row>
        <row r="24">
          <cell r="D24" t="str">
            <v>Центральная ГТЭС</v>
          </cell>
          <cell r="F24" t="str">
            <v>Для работ в электроустановках</v>
          </cell>
          <cell r="J24" t="str">
            <v>закрыт</v>
          </cell>
        </row>
        <row r="25">
          <cell r="D25" t="str">
            <v>Центральная ГТЭС</v>
          </cell>
          <cell r="F25" t="str">
            <v>Газоопасные работы</v>
          </cell>
          <cell r="J25" t="str">
            <v>Закрыт</v>
          </cell>
        </row>
        <row r="26">
          <cell r="D26" t="str">
            <v>Западная ГТЭС</v>
          </cell>
          <cell r="F26" t="str">
            <v>Для работ в электроустановках</v>
          </cell>
          <cell r="J26" t="str">
            <v>закрыт</v>
          </cell>
        </row>
        <row r="27">
          <cell r="D27" t="str">
            <v>Западная ГТЭС</v>
          </cell>
          <cell r="F27" t="str">
            <v>Огневые работы</v>
          </cell>
          <cell r="J27" t="str">
            <v>закрыт</v>
          </cell>
        </row>
        <row r="28">
          <cell r="D28" t="str">
            <v>Западная ГТЭС</v>
          </cell>
          <cell r="F28" t="str">
            <v>Для работ в электроустановках</v>
          </cell>
          <cell r="J28" t="str">
            <v>закрыт</v>
          </cell>
        </row>
        <row r="29">
          <cell r="D29" t="str">
            <v>Западная ГТЭС</v>
          </cell>
          <cell r="F29" t="str">
            <v>Для работ в электроустановках</v>
          </cell>
          <cell r="J29" t="str">
            <v>закрыт</v>
          </cell>
        </row>
        <row r="30">
          <cell r="D30" t="str">
            <v>Западная ГТЭС</v>
          </cell>
          <cell r="F30" t="str">
            <v>Для работ в электроустановках</v>
          </cell>
          <cell r="J30" t="str">
            <v>закрыт</v>
          </cell>
        </row>
        <row r="31">
          <cell r="D31" t="str">
            <v>Западная ГТЭС</v>
          </cell>
          <cell r="F31" t="str">
            <v>на проведение работ повышенной опасности</v>
          </cell>
          <cell r="J31" t="str">
            <v>закрыт</v>
          </cell>
        </row>
        <row r="32">
          <cell r="D32" t="str">
            <v>Центральная ГТЭС</v>
          </cell>
          <cell r="F32" t="str">
            <v>на проведение работ повышенной опасности</v>
          </cell>
          <cell r="J32" t="str">
            <v>закрыт</v>
          </cell>
        </row>
        <row r="33">
          <cell r="D33" t="str">
            <v>Центральная ГТЭС</v>
          </cell>
          <cell r="F33" t="str">
            <v>Для работ в электроустановках</v>
          </cell>
          <cell r="J33" t="str">
            <v>закрыт</v>
          </cell>
        </row>
        <row r="34">
          <cell r="D34" t="str">
            <v>Западная ГТЭС</v>
          </cell>
          <cell r="F34" t="str">
            <v>Для работ в электроустановках</v>
          </cell>
          <cell r="J34" t="str">
            <v>закрыт</v>
          </cell>
        </row>
        <row r="35">
          <cell r="D35" t="str">
            <v>Западная ГТЭС</v>
          </cell>
          <cell r="F35" t="str">
            <v>на проведение работ повышенной опасности</v>
          </cell>
          <cell r="J35" t="str">
            <v>закрыт</v>
          </cell>
        </row>
        <row r="36">
          <cell r="D36" t="str">
            <v>Западная ГТЭС</v>
          </cell>
          <cell r="F36" t="str">
            <v>Для работ в электроустановках</v>
          </cell>
          <cell r="J36" t="str">
            <v>закрыт</v>
          </cell>
        </row>
        <row r="37">
          <cell r="D37" t="str">
            <v>Западная ГТЭС</v>
          </cell>
          <cell r="F37" t="str">
            <v>на выполнение огневых работ</v>
          </cell>
          <cell r="J37" t="str">
            <v>закрыт</v>
          </cell>
        </row>
        <row r="38">
          <cell r="D38" t="str">
            <v>Западная ГТЭС</v>
          </cell>
          <cell r="F38" t="str">
            <v>Для работ в электроустановках</v>
          </cell>
          <cell r="J38" t="str">
            <v>закрыт</v>
          </cell>
        </row>
        <row r="39">
          <cell r="D39" t="str">
            <v>Центральная ГТЭС</v>
          </cell>
          <cell r="F39" t="str">
            <v>Для работ в электроустановках</v>
          </cell>
          <cell r="J39" t="str">
            <v>закрыт</v>
          </cell>
        </row>
        <row r="40">
          <cell r="D40" t="str">
            <v>Западная ГТЭС</v>
          </cell>
          <cell r="F40" t="str">
            <v>Для работ в электроустановках</v>
          </cell>
          <cell r="J40" t="str">
            <v>закрыт</v>
          </cell>
        </row>
        <row r="41">
          <cell r="D41"/>
          <cell r="F41"/>
          <cell r="J41"/>
        </row>
        <row r="42">
          <cell r="D42"/>
          <cell r="F42"/>
          <cell r="J42"/>
        </row>
        <row r="43">
          <cell r="D43"/>
          <cell r="F43"/>
          <cell r="J43"/>
        </row>
        <row r="44">
          <cell r="D44"/>
          <cell r="F44"/>
          <cell r="J44"/>
        </row>
        <row r="45">
          <cell r="D45"/>
          <cell r="F45"/>
          <cell r="J45"/>
        </row>
        <row r="46">
          <cell r="D46"/>
          <cell r="F46"/>
          <cell r="J46"/>
        </row>
        <row r="47">
          <cell r="D47"/>
          <cell r="F47"/>
          <cell r="J47"/>
        </row>
        <row r="48">
          <cell r="D48"/>
          <cell r="F48"/>
          <cell r="J48"/>
        </row>
        <row r="49">
          <cell r="D49"/>
          <cell r="F49"/>
          <cell r="J49"/>
        </row>
        <row r="50">
          <cell r="D50"/>
          <cell r="F50"/>
          <cell r="J50"/>
        </row>
        <row r="51">
          <cell r="D51"/>
          <cell r="F51"/>
          <cell r="J51"/>
        </row>
        <row r="52">
          <cell r="D52" t="str">
            <v>Западная ГТЭС</v>
          </cell>
          <cell r="F52" t="str">
            <v>на проведение работ повышенной опасности</v>
          </cell>
          <cell r="J52" t="str">
            <v>закрыт</v>
          </cell>
        </row>
        <row r="53">
          <cell r="D53" t="str">
            <v>Западная ГТЭС</v>
          </cell>
          <cell r="F53" t="str">
            <v>Для работ в электроустановках</v>
          </cell>
          <cell r="J53" t="str">
            <v>закрыт</v>
          </cell>
        </row>
        <row r="54">
          <cell r="D54" t="str">
            <v>Западная ГТЭС</v>
          </cell>
          <cell r="F54" t="str">
            <v>Для работ в электроустановках</v>
          </cell>
          <cell r="J54" t="str">
            <v>закрыт</v>
          </cell>
        </row>
        <row r="55">
          <cell r="D55" t="str">
            <v>Западная ГТЭС</v>
          </cell>
          <cell r="F55" t="str">
            <v>Для работ в электроустановках</v>
          </cell>
          <cell r="J55" t="str">
            <v>закрыт</v>
          </cell>
        </row>
        <row r="56">
          <cell r="D56" t="str">
            <v>Западная ГТЭС</v>
          </cell>
          <cell r="F56" t="str">
            <v>Газоопасные работы</v>
          </cell>
          <cell r="J56" t="str">
            <v>закрыт</v>
          </cell>
        </row>
        <row r="57">
          <cell r="D57" t="str">
            <v>Западная ГТЭС</v>
          </cell>
          <cell r="F57" t="str">
            <v>на проведение работ повышенной опасности</v>
          </cell>
          <cell r="J57" t="str">
            <v>закрыт</v>
          </cell>
        </row>
        <row r="58">
          <cell r="D58" t="str">
            <v>Западная ГТЭС</v>
          </cell>
          <cell r="F58" t="str">
            <v>Для работ в электроустановках</v>
          </cell>
          <cell r="J58" t="str">
            <v>закрыт</v>
          </cell>
        </row>
        <row r="59">
          <cell r="D59" t="str">
            <v>Западная ГТЭС</v>
          </cell>
          <cell r="F59" t="str">
            <v>Для работ в электроустановках</v>
          </cell>
          <cell r="J59" t="str">
            <v>закрыт</v>
          </cell>
        </row>
        <row r="60">
          <cell r="D60" t="str">
            <v>Центральная ГТЭС</v>
          </cell>
          <cell r="F60" t="str">
            <v>Для работ в электроустановках</v>
          </cell>
          <cell r="J60" t="str">
            <v>закрыт</v>
          </cell>
        </row>
        <row r="61">
          <cell r="D61" t="str">
            <v>Центральная ГТЭС</v>
          </cell>
          <cell r="F61" t="str">
            <v>Огневые работы</v>
          </cell>
          <cell r="J61" t="str">
            <v>закрыт</v>
          </cell>
        </row>
        <row r="62">
          <cell r="D62" t="str">
            <v>Центральная ГТЭС</v>
          </cell>
          <cell r="F62" t="str">
            <v>Для работ в электроустановках</v>
          </cell>
          <cell r="J62" t="str">
            <v>закрыт</v>
          </cell>
        </row>
        <row r="63">
          <cell r="D63" t="str">
            <v>Центральная ГТЭС</v>
          </cell>
          <cell r="F63" t="str">
            <v>Для работ в электроустановках</v>
          </cell>
          <cell r="J63" t="str">
            <v>закрыт</v>
          </cell>
        </row>
        <row r="64">
          <cell r="D64" t="str">
            <v>Центральная ГТЭС</v>
          </cell>
          <cell r="F64" t="str">
            <v>Для работ в электроустановках</v>
          </cell>
          <cell r="J64" t="str">
            <v>закрыт</v>
          </cell>
        </row>
        <row r="65">
          <cell r="D65" t="str">
            <v>Центральная ГТЭС</v>
          </cell>
          <cell r="F65" t="str">
            <v>Повышенной опасности</v>
          </cell>
          <cell r="J65" t="str">
            <v>закрыт</v>
          </cell>
        </row>
        <row r="66">
          <cell r="D66" t="str">
            <v>Центральная ГТЭС</v>
          </cell>
          <cell r="F66" t="str">
            <v>Газоопасные работы</v>
          </cell>
          <cell r="J66" t="str">
            <v>закрыт</v>
          </cell>
        </row>
        <row r="67">
          <cell r="D67" t="str">
            <v>Центральная ГТЭС</v>
          </cell>
          <cell r="F67" t="str">
            <v>Повышенной опасности</v>
          </cell>
          <cell r="J67" t="str">
            <v>закрыт</v>
          </cell>
        </row>
        <row r="68">
          <cell r="D68" t="str">
            <v>Центральная ГТЭС</v>
          </cell>
          <cell r="F68" t="str">
            <v>Газоопасные работы</v>
          </cell>
          <cell r="J68" t="str">
            <v>закрыт</v>
          </cell>
        </row>
        <row r="69">
          <cell r="D69" t="str">
            <v>Западная ГТЭС</v>
          </cell>
          <cell r="F69" t="str">
            <v>Для работ в электроустановках</v>
          </cell>
          <cell r="J69" t="str">
            <v>закрыт</v>
          </cell>
        </row>
        <row r="70">
          <cell r="D70" t="str">
            <v>Центральная ГТЭС</v>
          </cell>
          <cell r="F70" t="str">
            <v>Повышенной опасности</v>
          </cell>
          <cell r="J70" t="str">
            <v>закрыт</v>
          </cell>
        </row>
        <row r="71">
          <cell r="D71" t="str">
            <v>Центральная ГТЭС</v>
          </cell>
          <cell r="F71" t="str">
            <v>Для работ в электроустановках</v>
          </cell>
          <cell r="J71" t="str">
            <v>закрыт</v>
          </cell>
        </row>
        <row r="72">
          <cell r="D72" t="str">
            <v>Центральная ГТЭС</v>
          </cell>
          <cell r="F72" t="str">
            <v>Для работ в электроустановках</v>
          </cell>
          <cell r="J72" t="str">
            <v>закрыт</v>
          </cell>
        </row>
        <row r="73">
          <cell r="D73" t="str">
            <v>Центральная ГТЭС</v>
          </cell>
          <cell r="F73" t="str">
            <v>Для работ в электроустановках</v>
          </cell>
          <cell r="J73" t="str">
            <v>закрыт</v>
          </cell>
        </row>
        <row r="74">
          <cell r="D74" t="str">
            <v>Центральная ГТЭС</v>
          </cell>
          <cell r="F74" t="str">
            <v>Повышенной опасности</v>
          </cell>
          <cell r="J74" t="str">
            <v>закрыт</v>
          </cell>
        </row>
        <row r="75">
          <cell r="D75" t="str">
            <v>Ичединская ГТЭС</v>
          </cell>
          <cell r="F75" t="str">
            <v>Повышенной опасности</v>
          </cell>
          <cell r="J75" t="str">
            <v>закрыт</v>
          </cell>
        </row>
        <row r="76">
          <cell r="D76" t="str">
            <v>Центральная ГТЭС</v>
          </cell>
          <cell r="F76" t="str">
            <v>Газоопасные работы</v>
          </cell>
          <cell r="J76" t="str">
            <v>закрыт</v>
          </cell>
        </row>
        <row r="77">
          <cell r="D77" t="str">
            <v>Западная ГТЭС</v>
          </cell>
          <cell r="F77" t="str">
            <v>Для работ в электроустановках</v>
          </cell>
          <cell r="J77" t="str">
            <v>закрыт</v>
          </cell>
        </row>
        <row r="78">
          <cell r="D78" t="str">
            <v>Ичединская ГТЭС</v>
          </cell>
          <cell r="F78" t="str">
            <v>Газоопасные работы</v>
          </cell>
          <cell r="J78" t="str">
            <v>закрыт</v>
          </cell>
        </row>
        <row r="79">
          <cell r="D79" t="str">
            <v>Центральная ГТЭС</v>
          </cell>
          <cell r="F79" t="str">
            <v>Для работ в электроустановках</v>
          </cell>
          <cell r="J79" t="str">
            <v>закрыт</v>
          </cell>
        </row>
        <row r="80">
          <cell r="D80" t="str">
            <v>Центральная ГТЭС</v>
          </cell>
          <cell r="F80" t="str">
            <v>Газоопасные работы</v>
          </cell>
          <cell r="J80" t="str">
            <v>закрыт</v>
          </cell>
        </row>
        <row r="81">
          <cell r="D81" t="str">
            <v>Западная ГТЭС</v>
          </cell>
          <cell r="F81" t="str">
            <v>Для работ в электроустановках</v>
          </cell>
          <cell r="J81" t="str">
            <v>закрыт</v>
          </cell>
        </row>
        <row r="82">
          <cell r="D82" t="str">
            <v>Центральная ГТЭС</v>
          </cell>
          <cell r="F82" t="str">
            <v>Для работ в электроустановках</v>
          </cell>
          <cell r="J82" t="str">
            <v>закрыт</v>
          </cell>
        </row>
        <row r="83">
          <cell r="D83" t="str">
            <v>Центральная ГТЭС</v>
          </cell>
          <cell r="F83" t="str">
            <v>Для работ в электроустановках</v>
          </cell>
          <cell r="J83" t="str">
            <v>закрыт</v>
          </cell>
        </row>
        <row r="84">
          <cell r="D84" t="str">
            <v>Ичединская ГТЭС</v>
          </cell>
          <cell r="F84" t="str">
            <v>Огневые работы</v>
          </cell>
          <cell r="J84" t="str">
            <v>закрыт</v>
          </cell>
        </row>
        <row r="85">
          <cell r="D85" t="str">
            <v>Западная ГТЭС</v>
          </cell>
          <cell r="F85" t="str">
            <v>Для работ в электроустановках</v>
          </cell>
          <cell r="J85" t="str">
            <v>закрыт</v>
          </cell>
        </row>
        <row r="86">
          <cell r="D86" t="str">
            <v>Центральная ГТЭС</v>
          </cell>
          <cell r="F86" t="str">
            <v>Газоопасные работы</v>
          </cell>
          <cell r="J86" t="str">
            <v>закрыт</v>
          </cell>
        </row>
        <row r="87">
          <cell r="D87" t="str">
            <v>Центральная ГТЭС</v>
          </cell>
          <cell r="F87" t="str">
            <v>Для работ в электроустановках</v>
          </cell>
          <cell r="J87" t="str">
            <v>закрыт</v>
          </cell>
        </row>
        <row r="88">
          <cell r="D88" t="str">
            <v>Центральная ГТЭС</v>
          </cell>
          <cell r="F88" t="str">
            <v>Для работ в электроустановках</v>
          </cell>
          <cell r="J88" t="str">
            <v>закрыт</v>
          </cell>
        </row>
        <row r="89">
          <cell r="D89" t="str">
            <v>Центральная ГТЭС</v>
          </cell>
          <cell r="F89" t="str">
            <v>Повышенной опасности</v>
          </cell>
          <cell r="J89" t="str">
            <v>закрыт</v>
          </cell>
        </row>
        <row r="90">
          <cell r="D90" t="str">
            <v>Центральная ГТЭС</v>
          </cell>
          <cell r="F90" t="str">
            <v>Для работ в электроустановках</v>
          </cell>
          <cell r="J90" t="str">
            <v>закрыт</v>
          </cell>
        </row>
        <row r="91">
          <cell r="D91" t="str">
            <v>Энергокомплекс ИНМ </v>
          </cell>
          <cell r="F91" t="str">
            <v>Газоопасные работы</v>
          </cell>
          <cell r="J91" t="str">
            <v>закрыт</v>
          </cell>
        </row>
        <row r="92">
          <cell r="D92" t="str">
            <v>Энергокомплекс ИНМ </v>
          </cell>
          <cell r="F92" t="str">
            <v>Газоопасные работы</v>
          </cell>
          <cell r="J92" t="str">
            <v>закрыт</v>
          </cell>
        </row>
        <row r="93">
          <cell r="D93" t="str">
            <v>Центральная ГТЭС</v>
          </cell>
          <cell r="F93" t="str">
            <v>Для работ в электроустановках</v>
          </cell>
          <cell r="J93" t="str">
            <v>закрыт</v>
          </cell>
        </row>
        <row r="94">
          <cell r="D94" t="str">
            <v>Западная ГТЭС</v>
          </cell>
          <cell r="F94" t="str">
            <v>На проведение работ повышенной опасности</v>
          </cell>
          <cell r="J94" t="str">
            <v>закрыт</v>
          </cell>
        </row>
        <row r="95">
          <cell r="D95" t="str">
            <v>Центральная ГТЭС</v>
          </cell>
          <cell r="F95" t="str">
            <v>Газоопасные работы</v>
          </cell>
          <cell r="J95" t="str">
            <v>закрыт</v>
          </cell>
        </row>
        <row r="96">
          <cell r="D96" t="str">
            <v>Энергокомплекс ИНМ </v>
          </cell>
          <cell r="F96" t="str">
            <v>Газоопасные работы</v>
          </cell>
          <cell r="J96" t="str">
            <v>закрыт</v>
          </cell>
        </row>
        <row r="97">
          <cell r="D97" t="str">
            <v>Центральная ГТЭС</v>
          </cell>
          <cell r="F97" t="str">
            <v>Газоопасные работы</v>
          </cell>
          <cell r="J97" t="str">
            <v>закрыт</v>
          </cell>
        </row>
        <row r="98">
          <cell r="D98" t="str">
            <v>Энергокомплекс ИНМ </v>
          </cell>
          <cell r="F98" t="str">
            <v>Для работ в электроустановках</v>
          </cell>
          <cell r="J98" t="str">
            <v>закрыт</v>
          </cell>
        </row>
        <row r="99">
          <cell r="D99" t="str">
            <v>Западная ГТЭС</v>
          </cell>
          <cell r="F99" t="str">
            <v>Для работ в электроустановках</v>
          </cell>
          <cell r="J99" t="str">
            <v>закрыт</v>
          </cell>
        </row>
        <row r="100">
          <cell r="D100" t="str">
            <v>Энергокомплекс ИНМ </v>
          </cell>
          <cell r="F100" t="str">
            <v>На проведение работ повышенной опасности</v>
          </cell>
          <cell r="J100" t="str">
            <v>закрыт</v>
          </cell>
        </row>
        <row r="101">
          <cell r="D101" t="str">
            <v>Западная ГТЭС</v>
          </cell>
          <cell r="F101" t="str">
            <v>Для работ в электроустановках</v>
          </cell>
          <cell r="J101" t="str">
            <v>закрыт</v>
          </cell>
        </row>
        <row r="102">
          <cell r="D102" t="str">
            <v>Энергокомплекс ИНМ </v>
          </cell>
          <cell r="F102" t="str">
            <v>Для работ в электроустановках</v>
          </cell>
          <cell r="J102" t="str">
            <v>закрыт</v>
          </cell>
        </row>
        <row r="103">
          <cell r="D103" t="str">
            <v>Энергокомплекс ИНМ </v>
          </cell>
          <cell r="F103" t="str">
            <v>Газоопасные работы</v>
          </cell>
          <cell r="J103" t="str">
            <v>закрыт</v>
          </cell>
        </row>
        <row r="104">
          <cell r="D104" t="str">
            <v>Западная ГТЭС</v>
          </cell>
          <cell r="F104" t="str">
            <v>Для работ в электроустановках</v>
          </cell>
          <cell r="J104" t="str">
            <v>закрыт</v>
          </cell>
        </row>
        <row r="105">
          <cell r="D105" t="str">
            <v>Западная ГТЭС</v>
          </cell>
          <cell r="F105" t="str">
            <v xml:space="preserve">на проведение работ повышенной опасности
 </v>
          </cell>
          <cell r="J105" t="str">
            <v>закрыт</v>
          </cell>
        </row>
        <row r="106">
          <cell r="D106" t="str">
            <v>Западная ГТЭС</v>
          </cell>
          <cell r="F106" t="str">
            <v xml:space="preserve">на проведение работ повышенной опасности
 </v>
          </cell>
          <cell r="J106" t="str">
            <v>закрыт</v>
          </cell>
        </row>
        <row r="107">
          <cell r="D107" t="str">
            <v>Западная ГТЭС</v>
          </cell>
          <cell r="F107" t="str">
            <v xml:space="preserve">на проведение работ повышенной опасности
 </v>
          </cell>
          <cell r="J107" t="str">
            <v>закрыт</v>
          </cell>
        </row>
        <row r="108">
          <cell r="D108" t="str">
            <v>Центральная ГТЭС</v>
          </cell>
          <cell r="F108" t="str">
            <v>Для работ в электроустановках</v>
          </cell>
          <cell r="J108" t="str">
            <v>закрыт</v>
          </cell>
        </row>
        <row r="109">
          <cell r="D109" t="str">
            <v>Центральная ГТЭС</v>
          </cell>
          <cell r="F109" t="str">
            <v>Для работ в электроустановках</v>
          </cell>
          <cell r="J109" t="str">
            <v>закрыт</v>
          </cell>
        </row>
        <row r="110">
          <cell r="D110" t="str">
            <v>Энергокомплекс ИНМ </v>
          </cell>
          <cell r="F110" t="str">
            <v>на проведение работ повышенной опасности</v>
          </cell>
          <cell r="J110" t="str">
            <v>закрыт</v>
          </cell>
        </row>
        <row r="111">
          <cell r="D111" t="str">
            <v>Энергокомплекс ИНМ </v>
          </cell>
          <cell r="F111" t="str">
            <v>Для работ в электроустановках</v>
          </cell>
          <cell r="J111" t="str">
            <v>закрыт</v>
          </cell>
        </row>
        <row r="112">
          <cell r="D112" t="str">
            <v>Энергокомплекс ИНМ </v>
          </cell>
          <cell r="F112" t="str">
            <v>на проведение работ повышенной опасности</v>
          </cell>
          <cell r="J112" t="str">
            <v>закрыт</v>
          </cell>
        </row>
        <row r="113">
          <cell r="D113" t="str">
            <v>Энергокомплекс ИНМ </v>
          </cell>
          <cell r="F113" t="str">
            <v>Газоопасные работы</v>
          </cell>
          <cell r="J113" t="str">
            <v>открыт</v>
          </cell>
        </row>
        <row r="114">
          <cell r="D114" t="str">
            <v>Центральная ГТЭС</v>
          </cell>
          <cell r="F114" t="str">
            <v>Для работ в электроустановках</v>
          </cell>
          <cell r="J114" t="str">
            <v>закрыт</v>
          </cell>
        </row>
        <row r="115">
          <cell r="D115" t="str">
            <v>Центральная ГТЭС</v>
          </cell>
          <cell r="F115" t="str">
            <v>Для работ в электроустановках</v>
          </cell>
          <cell r="J115" t="str">
            <v>закрыт</v>
          </cell>
        </row>
        <row r="116">
          <cell r="D116" t="str">
            <v>Центральная ГТЭС</v>
          </cell>
          <cell r="F116" t="str">
            <v>Для работ в электроустановках</v>
          </cell>
          <cell r="J116" t="str">
            <v>закрыт</v>
          </cell>
        </row>
        <row r="117">
          <cell r="D117" t="str">
            <v>Центральная ГТЭС</v>
          </cell>
          <cell r="F117" t="str">
            <v>Для работ в электроустановках</v>
          </cell>
          <cell r="J117" t="str">
            <v>закрыт</v>
          </cell>
        </row>
        <row r="118">
          <cell r="D118" t="str">
            <v>Центральная ГТЭС</v>
          </cell>
          <cell r="F118" t="str">
            <v>Для работ в электроустановках</v>
          </cell>
          <cell r="J118" t="str">
            <v>закрыт</v>
          </cell>
        </row>
        <row r="119">
          <cell r="D119" t="str">
            <v>Западная ГТЭС</v>
          </cell>
          <cell r="F119" t="str">
            <v xml:space="preserve">на проведение работ повышенной опасности
 </v>
          </cell>
          <cell r="J119" t="str">
            <v>открыт</v>
          </cell>
        </row>
        <row r="120">
          <cell r="D120" t="str">
            <v>Центральная ГТЭС</v>
          </cell>
          <cell r="F120" t="str">
            <v>Газоопасные работы</v>
          </cell>
          <cell r="J120" t="str">
            <v>закрыт</v>
          </cell>
        </row>
        <row r="121">
          <cell r="D121" t="str">
            <v>Центральная ГТЭС</v>
          </cell>
          <cell r="F121" t="str">
            <v>на проведение работ повышенной опасности</v>
          </cell>
          <cell r="J121" t="str">
            <v>закрыт</v>
          </cell>
        </row>
        <row r="122">
          <cell r="D122" t="str">
            <v>Центральная ГТЭС</v>
          </cell>
          <cell r="F122" t="str">
            <v>на проведение работ повышенной опасности</v>
          </cell>
          <cell r="J122" t="str">
            <v>закрыт</v>
          </cell>
        </row>
        <row r="123">
          <cell r="D123" t="str">
            <v>Центральная ГТЭС</v>
          </cell>
          <cell r="F123" t="str">
            <v>Для работ в электроустановках</v>
          </cell>
          <cell r="J123" t="str">
            <v>закрыт</v>
          </cell>
        </row>
        <row r="124">
          <cell r="D124" t="str">
            <v>Западная ГТЭС</v>
          </cell>
          <cell r="F124" t="str">
            <v>Для работ в электроустановках</v>
          </cell>
          <cell r="J124" t="str">
            <v>закрыт</v>
          </cell>
        </row>
        <row r="125">
          <cell r="D125" t="str">
            <v>Западная ГТЭС</v>
          </cell>
          <cell r="F125" t="str">
            <v>Для работ в электроустановках</v>
          </cell>
          <cell r="J125" t="str">
            <v>закрыт</v>
          </cell>
        </row>
        <row r="126">
          <cell r="D126" t="str">
            <v>Центральная ГТЭС</v>
          </cell>
          <cell r="F126" t="str">
            <v>Для работ в электроустановках</v>
          </cell>
          <cell r="J126" t="str">
            <v>закрыт</v>
          </cell>
        </row>
        <row r="127">
          <cell r="D127" t="str">
            <v>Западная ГТЭС</v>
          </cell>
          <cell r="F127" t="str">
            <v>на проведение газоопасных работ</v>
          </cell>
          <cell r="J127" t="str">
            <v>закрыт</v>
          </cell>
        </row>
        <row r="128">
          <cell r="D128" t="str">
            <v>Западная ГТЭС</v>
          </cell>
          <cell r="F128" t="str">
            <v>на проведение газоопасных работ</v>
          </cell>
          <cell r="J128" t="str">
            <v>закрыт</v>
          </cell>
        </row>
        <row r="129">
          <cell r="D129" t="str">
            <v>Западная ГТЭС</v>
          </cell>
          <cell r="F129" t="str">
            <v>Для работ в электроустановках</v>
          </cell>
          <cell r="J129" t="str">
            <v>закрыт</v>
          </cell>
        </row>
        <row r="130">
          <cell r="D130" t="str">
            <v>Центральная ГТЭС</v>
          </cell>
          <cell r="F130" t="str">
            <v>Огневые работы</v>
          </cell>
          <cell r="J130" t="str">
            <v>закрыт</v>
          </cell>
        </row>
        <row r="131">
          <cell r="D131" t="str">
            <v>Центральная ГТЭС</v>
          </cell>
          <cell r="F131" t="str">
            <v>Для работ в электроустановках</v>
          </cell>
          <cell r="J131" t="str">
            <v>закрыт</v>
          </cell>
        </row>
        <row r="132">
          <cell r="D132" t="str">
            <v>Центральная ГТЭС</v>
          </cell>
          <cell r="F132" t="str">
            <v>Для работ в электроустановках</v>
          </cell>
          <cell r="J132" t="str">
            <v>закрыт</v>
          </cell>
        </row>
        <row r="133">
          <cell r="D133" t="str">
            <v>Центральная ГТЭС</v>
          </cell>
          <cell r="F133" t="str">
            <v>Для работ в электроустановках</v>
          </cell>
          <cell r="J133" t="str">
            <v>закрыт</v>
          </cell>
        </row>
        <row r="134">
          <cell r="D134" t="str">
            <v>Западная ГТЭС</v>
          </cell>
          <cell r="F134" t="str">
            <v>Для работ в электроустановках</v>
          </cell>
          <cell r="J134" t="str">
            <v>закрыт</v>
          </cell>
        </row>
        <row r="135">
          <cell r="D135" t="str">
            <v>Центральная ГТЭС</v>
          </cell>
          <cell r="F135" t="str">
            <v>Земляные работы</v>
          </cell>
          <cell r="J135" t="str">
            <v>закрыт</v>
          </cell>
        </row>
        <row r="136">
          <cell r="D136" t="str">
            <v>Центральная ГТЭС</v>
          </cell>
          <cell r="F136" t="str">
            <v xml:space="preserve">на проведение работ повышенной опасности
 </v>
          </cell>
          <cell r="J136" t="str">
            <v>закрыт</v>
          </cell>
        </row>
        <row r="137">
          <cell r="D137" t="str">
            <v>Центральная ГТЭС</v>
          </cell>
          <cell r="F137" t="str">
            <v>на проведение газоопасных работ</v>
          </cell>
          <cell r="J137" t="str">
            <v>закрыт</v>
          </cell>
        </row>
        <row r="138">
          <cell r="D138" t="str">
            <v>Центральная ГТЭС</v>
          </cell>
          <cell r="F138" t="str">
            <v>на проведение газоопасных работ</v>
          </cell>
          <cell r="J138" t="str">
            <v>закрыт</v>
          </cell>
        </row>
        <row r="139">
          <cell r="D139" t="str">
            <v>Центральная ГТЭС</v>
          </cell>
          <cell r="F139" t="str">
            <v>на проведение газоопасных работ</v>
          </cell>
          <cell r="J139" t="str">
            <v>закрыт</v>
          </cell>
        </row>
        <row r="140">
          <cell r="D140" t="str">
            <v>Центральная ГТЭС</v>
          </cell>
          <cell r="F140" t="str">
            <v>Работы повышенной опасности</v>
          </cell>
          <cell r="J140" t="str">
            <v>закрыт</v>
          </cell>
        </row>
        <row r="141">
          <cell r="D141" t="str">
            <v>Центральная ГТЭС</v>
          </cell>
          <cell r="F141" t="str">
            <v>Для работ в электроустановках</v>
          </cell>
          <cell r="J141" t="str">
            <v>закрыт</v>
          </cell>
        </row>
        <row r="142">
          <cell r="D142" t="str">
            <v>Западная ГТЭС</v>
          </cell>
          <cell r="F142" t="str">
            <v>Для работ в электроустановках</v>
          </cell>
          <cell r="J142" t="str">
            <v>закрыт</v>
          </cell>
        </row>
        <row r="143">
          <cell r="D143" t="str">
            <v>Западная ГТЭС</v>
          </cell>
          <cell r="F143" t="str">
            <v>на проведение работ повышенной опасности</v>
          </cell>
          <cell r="J143" t="str">
            <v>закрыт</v>
          </cell>
        </row>
        <row r="144">
          <cell r="D144" t="str">
            <v>Западная ГТЭС</v>
          </cell>
          <cell r="F144" t="str">
            <v>на проведение газоопасных работ</v>
          </cell>
          <cell r="J144" t="str">
            <v>закрыт</v>
          </cell>
        </row>
        <row r="145">
          <cell r="D145" t="str">
            <v>Западная ГТЭС</v>
          </cell>
          <cell r="F145" t="str">
            <v>на проведение газоопасных работ</v>
          </cell>
          <cell r="J145" t="str">
            <v>закрыт</v>
          </cell>
        </row>
        <row r="146">
          <cell r="D146" t="str">
            <v>Центральная ГТЭС</v>
          </cell>
          <cell r="F146" t="str">
            <v>Для работ в электроустановках</v>
          </cell>
          <cell r="J146" t="str">
            <v>закрыт</v>
          </cell>
        </row>
        <row r="147">
          <cell r="D147" t="str">
            <v>Западная ГТЭС</v>
          </cell>
          <cell r="F147" t="str">
            <v>Для работ в электроустановках</v>
          </cell>
          <cell r="J147" t="str">
            <v>закрыт</v>
          </cell>
        </row>
        <row r="148">
          <cell r="D148" t="str">
            <v>Западная ГТЭС</v>
          </cell>
          <cell r="F148" t="str">
            <v>на проведение работ повышенной опасности</v>
          </cell>
          <cell r="J148" t="str">
            <v>закрыт</v>
          </cell>
        </row>
        <row r="149">
          <cell r="D149" t="str">
            <v>Западная ГТЭС</v>
          </cell>
          <cell r="F149" t="str">
            <v>на проведение газоопасных работ</v>
          </cell>
          <cell r="J149" t="str">
            <v>закрыт</v>
          </cell>
        </row>
        <row r="150">
          <cell r="D150" t="str">
            <v>Центральная ГТЭС</v>
          </cell>
          <cell r="F150" t="str">
            <v>Для работ в электроустановках</v>
          </cell>
          <cell r="J150" t="str">
            <v>закрыт</v>
          </cell>
        </row>
        <row r="151">
          <cell r="D151" t="str">
            <v>Западная ГТЭС</v>
          </cell>
          <cell r="F151" t="str">
            <v>на проведение работ повышенной опасности</v>
          </cell>
          <cell r="J151" t="str">
            <v>закрыт</v>
          </cell>
        </row>
        <row r="152">
          <cell r="D152" t="str">
            <v>Западная ГТЭС</v>
          </cell>
          <cell r="F152" t="str">
            <v>на проведение работ повышенной опасности</v>
          </cell>
          <cell r="J152" t="str">
            <v>закрыт</v>
          </cell>
        </row>
        <row r="153">
          <cell r="D153" t="str">
            <v>Западная ГТЭС</v>
          </cell>
          <cell r="F153" t="str">
            <v>Для работ в электроустановках</v>
          </cell>
          <cell r="J153" t="str">
            <v>закрыт</v>
          </cell>
        </row>
        <row r="154">
          <cell r="D154" t="str">
            <v>Западная ГТЭС</v>
          </cell>
          <cell r="F154" t="str">
            <v>Для работ в электроустановках</v>
          </cell>
          <cell r="J154" t="str">
            <v>закрыт</v>
          </cell>
        </row>
        <row r="155">
          <cell r="D155" t="str">
            <v>Западная ГТЭС</v>
          </cell>
          <cell r="F155" t="str">
            <v>на проведение работ повышенной опасности</v>
          </cell>
          <cell r="J155" t="str">
            <v>Закрыт</v>
          </cell>
        </row>
        <row r="156">
          <cell r="D156" t="str">
            <v>Западная ГТЭС</v>
          </cell>
          <cell r="F156" t="str">
            <v>Для работ в электроустановках</v>
          </cell>
          <cell r="J156" t="str">
            <v>закрыт</v>
          </cell>
        </row>
        <row r="157">
          <cell r="D157" t="str">
            <v>Западная ГТЭС</v>
          </cell>
          <cell r="F157" t="str">
            <v>Для работ в электроустановках</v>
          </cell>
          <cell r="J157" t="str">
            <v>Закрыт</v>
          </cell>
        </row>
        <row r="158">
          <cell r="D158" t="str">
            <v>Западная ГТЭС</v>
          </cell>
          <cell r="F158" t="str">
            <v>На производство работ повышенной опасности</v>
          </cell>
          <cell r="J158" t="str">
            <v>Закрыт</v>
          </cell>
        </row>
        <row r="159">
          <cell r="D159" t="str">
            <v>Центральная ГТЭС</v>
          </cell>
          <cell r="F159" t="str">
            <v>На производство работ повышенной опасности</v>
          </cell>
          <cell r="J159" t="str">
            <v>закрыт</v>
          </cell>
        </row>
        <row r="160">
          <cell r="D160" t="str">
            <v>Западная ГТЭС</v>
          </cell>
          <cell r="F160" t="str">
            <v>Для работ в электроустановках</v>
          </cell>
          <cell r="J160" t="str">
            <v>Закрыт</v>
          </cell>
        </row>
        <row r="161">
          <cell r="D161" t="str">
            <v>Центральная ГТЭС</v>
          </cell>
          <cell r="F161" t="str">
            <v>Для работ в электроустановках</v>
          </cell>
          <cell r="J161" t="str">
            <v>Закрыт</v>
          </cell>
        </row>
        <row r="162">
          <cell r="D162" t="str">
            <v>Западная ГТЭС</v>
          </cell>
          <cell r="F162" t="str">
            <v>На проведение газоопасных работ</v>
          </cell>
          <cell r="J162" t="str">
            <v>Закрыт</v>
          </cell>
        </row>
        <row r="163">
          <cell r="D163" t="str">
            <v>Западная ГТЭС</v>
          </cell>
          <cell r="F163" t="str">
            <v>На проведение газоопасных работ</v>
          </cell>
          <cell r="J163" t="str">
            <v>Закрыт</v>
          </cell>
        </row>
        <row r="164">
          <cell r="D164" t="str">
            <v>Западная ГТЭС</v>
          </cell>
          <cell r="F164" t="str">
            <v>На проведение газоопасных работ</v>
          </cell>
          <cell r="J164" t="str">
            <v>Закрыт</v>
          </cell>
        </row>
        <row r="165">
          <cell r="D165" t="str">
            <v>Западная ГТЭС</v>
          </cell>
          <cell r="F165" t="str">
            <v>На проведение газоопасных работ</v>
          </cell>
          <cell r="J165" t="str">
            <v>Закрыт</v>
          </cell>
        </row>
        <row r="166">
          <cell r="D166" t="str">
            <v>Западная ГТЭС</v>
          </cell>
          <cell r="F166" t="str">
            <v>На проведение газоопасных работ</v>
          </cell>
          <cell r="J166" t="str">
            <v>Закрыт</v>
          </cell>
        </row>
        <row r="167">
          <cell r="D167" t="str">
            <v>Западная ГТЭС</v>
          </cell>
          <cell r="F167" t="str">
            <v>На проведение газоопасных работ</v>
          </cell>
          <cell r="J167" t="str">
            <v>Закрыт</v>
          </cell>
        </row>
        <row r="168">
          <cell r="D168" t="str">
            <v>Западная ГТЭС</v>
          </cell>
          <cell r="F168" t="str">
            <v>На проведение газоопасных работ</v>
          </cell>
          <cell r="J168" t="str">
            <v>Закрыт</v>
          </cell>
        </row>
        <row r="169">
          <cell r="D169" t="str">
            <v>Западная ГТЭС</v>
          </cell>
          <cell r="F169" t="str">
            <v>На проведение газоопасных работ</v>
          </cell>
          <cell r="J169" t="str">
            <v>Закрыт</v>
          </cell>
        </row>
        <row r="170">
          <cell r="D170" t="str">
            <v>Западная ГТЭС</v>
          </cell>
          <cell r="F170" t="str">
            <v>На проведение газоопасных работ</v>
          </cell>
          <cell r="J170" t="str">
            <v>Закрыт</v>
          </cell>
        </row>
        <row r="171">
          <cell r="D171" t="str">
            <v>Западная ГТЭС</v>
          </cell>
          <cell r="F171" t="str">
            <v>Для работ в электроустановках</v>
          </cell>
          <cell r="J171" t="str">
            <v>Закрыт</v>
          </cell>
        </row>
        <row r="172">
          <cell r="D172" t="str">
            <v>Центральная ГТЭС</v>
          </cell>
          <cell r="F172" t="str">
            <v>Для работ в электроустановках</v>
          </cell>
          <cell r="J172" t="str">
            <v>Закрыт</v>
          </cell>
        </row>
        <row r="173">
          <cell r="D173" t="str">
            <v>Западная ГТЭС</v>
          </cell>
          <cell r="F173" t="str">
            <v>На производство работ повышенной опасности</v>
          </cell>
          <cell r="J173" t="str">
            <v>Закрыт</v>
          </cell>
        </row>
        <row r="174">
          <cell r="D174" t="str">
            <v>Западная ГТЭС</v>
          </cell>
          <cell r="F174" t="str">
            <v>Для работ в электроустановках</v>
          </cell>
          <cell r="J174" t="str">
            <v>Закрыт</v>
          </cell>
        </row>
        <row r="175">
          <cell r="D175" t="str">
            <v>Ичёдинская ГТЭС</v>
          </cell>
          <cell r="F175" t="str">
            <v>Для работ в электроустановках</v>
          </cell>
          <cell r="J175" t="str">
            <v>Закрыт</v>
          </cell>
        </row>
        <row r="176">
          <cell r="D176" t="str">
            <v>Западная ГТЭС</v>
          </cell>
          <cell r="F176" t="str">
            <v>Для работ в электроустановках</v>
          </cell>
          <cell r="J176" t="str">
            <v>Закрыт</v>
          </cell>
        </row>
        <row r="177">
          <cell r="D177" t="str">
            <v>Западная ГТЭС</v>
          </cell>
          <cell r="F177" t="str">
            <v>На проведение газоопасных работ</v>
          </cell>
          <cell r="J177" t="str">
            <v>Закрыт</v>
          </cell>
        </row>
        <row r="178">
          <cell r="D178" t="str">
            <v>Западная ГТЭС</v>
          </cell>
          <cell r="F178" t="str">
            <v>На проведение газоопасных работ</v>
          </cell>
          <cell r="J178" t="str">
            <v>Закрыт</v>
          </cell>
        </row>
        <row r="179">
          <cell r="D179" t="str">
            <v>Центральная ГТЭС</v>
          </cell>
          <cell r="F179" t="str">
            <v>На производство работ повышенной опасности</v>
          </cell>
          <cell r="J179" t="str">
            <v>Закрыт</v>
          </cell>
        </row>
        <row r="180">
          <cell r="D180" t="str">
            <v>Западная ГТЭС</v>
          </cell>
          <cell r="F180" t="str">
            <v>На проведение газоопасных работ</v>
          </cell>
          <cell r="J180" t="str">
            <v>Закрыт</v>
          </cell>
        </row>
        <row r="181">
          <cell r="D181" t="str">
            <v>Западная ГТЭС</v>
          </cell>
          <cell r="F181" t="str">
            <v>Для работ в электроустановках</v>
          </cell>
          <cell r="J181" t="str">
            <v>Закрыт</v>
          </cell>
        </row>
        <row r="182">
          <cell r="D182" t="str">
            <v>Центральная ГТЭС</v>
          </cell>
          <cell r="F182" t="str">
            <v>На проведение газоопасных работ</v>
          </cell>
          <cell r="J182" t="str">
            <v>Закрыт</v>
          </cell>
        </row>
        <row r="183">
          <cell r="D183" t="str">
            <v>Западная ГТЭС</v>
          </cell>
          <cell r="F183" t="str">
            <v>Для работ в электроустановках</v>
          </cell>
          <cell r="J183" t="str">
            <v>Закрыт</v>
          </cell>
        </row>
        <row r="184">
          <cell r="D184" t="str">
            <v>Западная ГТЭС</v>
          </cell>
          <cell r="F184" t="str">
            <v>Для работ в электроустановках</v>
          </cell>
          <cell r="J184" t="str">
            <v>Закрыт</v>
          </cell>
        </row>
        <row r="185">
          <cell r="D185" t="str">
            <v>Западная ГТЭС</v>
          </cell>
          <cell r="F185" t="str">
            <v>На производство работ повышенной опасности</v>
          </cell>
          <cell r="J185" t="str">
            <v>Закрыт</v>
          </cell>
        </row>
        <row r="186">
          <cell r="D186" t="str">
            <v>Западная ГТЭС</v>
          </cell>
          <cell r="F186" t="str">
            <v>Для работ в электроустановках</v>
          </cell>
          <cell r="J186" t="str">
            <v>Закрыт</v>
          </cell>
        </row>
        <row r="187">
          <cell r="D187" t="str">
            <v>Западная ГТЭС</v>
          </cell>
          <cell r="F187" t="str">
            <v>Для работ в электроустановках</v>
          </cell>
          <cell r="J187" t="str">
            <v>Закрыт</v>
          </cell>
        </row>
        <row r="188">
          <cell r="D188" t="str">
            <v>Западная ГТЭС</v>
          </cell>
          <cell r="F188" t="str">
            <v>Для работ в электроустановках</v>
          </cell>
          <cell r="J188" t="str">
            <v>Закрыт</v>
          </cell>
        </row>
        <row r="189">
          <cell r="D189" t="str">
            <v>Западная ГТЭС</v>
          </cell>
          <cell r="F189" t="str">
            <v>Для работ в электроустановках</v>
          </cell>
          <cell r="J189" t="str">
            <v>Закрыт</v>
          </cell>
        </row>
        <row r="190">
          <cell r="D190" t="str">
            <v>Центральная ГТЭС</v>
          </cell>
          <cell r="F190" t="str">
            <v>На проведение газоопасных работ</v>
          </cell>
          <cell r="J190" t="str">
            <v>Закрыт</v>
          </cell>
        </row>
        <row r="191">
          <cell r="D191" t="str">
            <v>Ичёдинская ГТЭС</v>
          </cell>
          <cell r="F191" t="str">
            <v>На производство работ повышенной опасности</v>
          </cell>
          <cell r="J191" t="str">
            <v>Закрыт</v>
          </cell>
        </row>
        <row r="192">
          <cell r="D192" t="str">
            <v>Западная ГТЭС</v>
          </cell>
          <cell r="F192" t="str">
            <v>На производство работ повышенной опасности</v>
          </cell>
          <cell r="J192" t="str">
            <v>Закрыт</v>
          </cell>
        </row>
        <row r="193">
          <cell r="D193" t="str">
            <v>Западная ГТЭС</v>
          </cell>
          <cell r="F193" t="str">
            <v>Для работ в электроустановках</v>
          </cell>
          <cell r="J193" t="str">
            <v>Закрыт</v>
          </cell>
        </row>
        <row r="194">
          <cell r="D194" t="str">
            <v>Ичёдинская ГТЭС</v>
          </cell>
          <cell r="F194" t="str">
            <v>Для работ в электроустановках</v>
          </cell>
          <cell r="J194" t="str">
            <v>Закрыт</v>
          </cell>
        </row>
        <row r="195">
          <cell r="D195" t="str">
            <v>Центральная ГТЭС</v>
          </cell>
          <cell r="F195" t="str">
            <v>На проведение огневых работ</v>
          </cell>
          <cell r="J195" t="str">
            <v>Закрыт</v>
          </cell>
        </row>
        <row r="196">
          <cell r="D196" t="str">
            <v>Западная ГТЭС</v>
          </cell>
          <cell r="F196" t="str">
            <v>Для работ в электроустановках</v>
          </cell>
          <cell r="J196" t="str">
            <v>Закрыт</v>
          </cell>
        </row>
        <row r="197">
          <cell r="D197" t="str">
            <v>Центральная ГТЭС</v>
          </cell>
          <cell r="F197" t="str">
            <v>На производство работ повышенной опасности</v>
          </cell>
          <cell r="J197" t="str">
            <v>Закрыт</v>
          </cell>
        </row>
        <row r="198">
          <cell r="D198" t="str">
            <v>Западная ГТЭС</v>
          </cell>
          <cell r="F198" t="str">
            <v>Для работ в электроустановках</v>
          </cell>
          <cell r="J198" t="str">
            <v>Закрыт</v>
          </cell>
        </row>
        <row r="199">
          <cell r="D199" t="str">
            <v>Центральная ГТЭС</v>
          </cell>
          <cell r="F199" t="str">
            <v>На проведение газоопасных работ</v>
          </cell>
          <cell r="J199" t="str">
            <v>Закрыт</v>
          </cell>
        </row>
        <row r="200">
          <cell r="D200" t="str">
            <v>Центральная ГТЭС</v>
          </cell>
          <cell r="F200" t="str">
            <v>Для работ в электроустановках</v>
          </cell>
          <cell r="J200" t="str">
            <v>Закрыт</v>
          </cell>
        </row>
        <row r="201">
          <cell r="D201" t="str">
            <v>Центральная ГТЭС</v>
          </cell>
          <cell r="F201" t="str">
            <v>Для работ в электроустановках</v>
          </cell>
          <cell r="J201" t="str">
            <v>Закрыт</v>
          </cell>
        </row>
        <row r="202">
          <cell r="D202" t="str">
            <v>Западная ГТЭС</v>
          </cell>
          <cell r="F202" t="str">
            <v>Для работ в электроустановках</v>
          </cell>
          <cell r="J202" t="str">
            <v>Закрыт</v>
          </cell>
        </row>
        <row r="203">
          <cell r="D203" t="str">
            <v>Ичёдинская ГТЭС</v>
          </cell>
          <cell r="F203" t="str">
            <v>На производство работ повышенной опасности</v>
          </cell>
          <cell r="J203" t="str">
            <v>Открыт</v>
          </cell>
        </row>
        <row r="204">
          <cell r="D204" t="str">
            <v>Центральная ГТЭС</v>
          </cell>
          <cell r="F204" t="str">
            <v>Для работ в электроустановках</v>
          </cell>
          <cell r="J204" t="str">
            <v>Закрыт</v>
          </cell>
        </row>
        <row r="205">
          <cell r="D205" t="str">
            <v>Центральная ГТЭС</v>
          </cell>
          <cell r="F205" t="str">
            <v>Для работ в электроустановках</v>
          </cell>
          <cell r="J205" t="str">
            <v>Закрыт</v>
          </cell>
        </row>
        <row r="206">
          <cell r="D206" t="str">
            <v>Западная ГТЭС</v>
          </cell>
          <cell r="F206" t="str">
            <v>Для работ в электроустановках</v>
          </cell>
          <cell r="J206" t="str">
            <v>Закрыт</v>
          </cell>
        </row>
        <row r="207">
          <cell r="D207" t="str">
            <v>Западная ГТЭС</v>
          </cell>
          <cell r="F207" t="str">
            <v>На производство работ повышенной опасности</v>
          </cell>
          <cell r="J207" t="str">
            <v>Закрыт</v>
          </cell>
        </row>
        <row r="208">
          <cell r="D208" t="str">
            <v>Западная ГТЭС</v>
          </cell>
          <cell r="F208" t="str">
            <v>Для работ в электроустановках</v>
          </cell>
          <cell r="J208" t="str">
            <v>Закрыт</v>
          </cell>
        </row>
        <row r="209">
          <cell r="D209" t="str">
            <v>Центральная ГТЭС</v>
          </cell>
          <cell r="F209" t="str">
            <v>На проведение огневых работ</v>
          </cell>
          <cell r="J209" t="str">
            <v>Закрыт</v>
          </cell>
        </row>
        <row r="210">
          <cell r="D210" t="str">
            <v>Западная ГТЭС</v>
          </cell>
          <cell r="F210" t="str">
            <v>Для работ в электроустановках</v>
          </cell>
          <cell r="J210" t="str">
            <v>Закрыт</v>
          </cell>
        </row>
        <row r="211">
          <cell r="D211" t="str">
            <v>Центральная ГТЭС</v>
          </cell>
          <cell r="F211" t="str">
            <v>На проведение огневых работ</v>
          </cell>
          <cell r="J211" t="str">
            <v>Закрыт</v>
          </cell>
        </row>
        <row r="212">
          <cell r="D212" t="str">
            <v>Центральная ГТЭС</v>
          </cell>
          <cell r="F212" t="str">
            <v>На проведение огневых работ</v>
          </cell>
          <cell r="J212" t="str">
            <v>Закрыт</v>
          </cell>
        </row>
        <row r="213">
          <cell r="D213" t="str">
            <v>Западная ГТЭС</v>
          </cell>
          <cell r="F213" t="str">
            <v>Для работ в электроустановках</v>
          </cell>
          <cell r="J213" t="str">
            <v>Закрыт</v>
          </cell>
        </row>
        <row r="214">
          <cell r="D214" t="str">
            <v>Ичёдинская ГТЭС</v>
          </cell>
          <cell r="F214" t="str">
            <v>Для работ в электроустановках</v>
          </cell>
          <cell r="J214" t="str">
            <v>Закрыт</v>
          </cell>
        </row>
        <row r="215">
          <cell r="D215" t="str">
            <v>Западная ГТЭС</v>
          </cell>
          <cell r="F215" t="str">
            <v>Для работ в электроустановках</v>
          </cell>
          <cell r="J215" t="str">
            <v>Закрыт</v>
          </cell>
        </row>
        <row r="216">
          <cell r="D216" t="str">
            <v>Западная ГТЭС</v>
          </cell>
          <cell r="F216" t="str">
            <v>Для работ в электроустановках</v>
          </cell>
          <cell r="J216" t="str">
            <v>Закрыт</v>
          </cell>
        </row>
        <row r="217">
          <cell r="D217" t="str">
            <v>Западная ГТЭС</v>
          </cell>
          <cell r="F217" t="str">
            <v>На производство работ повышенной опасности</v>
          </cell>
          <cell r="J217" t="str">
            <v>Закрыт</v>
          </cell>
        </row>
        <row r="218">
          <cell r="D218" t="str">
            <v>Ичёдинская ГТЭС</v>
          </cell>
          <cell r="F218" t="str">
            <v>Для работ в электроустановках</v>
          </cell>
          <cell r="J218" t="str">
            <v>Открыт</v>
          </cell>
        </row>
        <row r="219">
          <cell r="D219" t="str">
            <v>Западная ГТЭС</v>
          </cell>
          <cell r="F219" t="str">
            <v>Для работ в электроустановках</v>
          </cell>
          <cell r="J219" t="str">
            <v>Закрыт</v>
          </cell>
        </row>
        <row r="220">
          <cell r="D220" t="str">
            <v>Западная ГТЭС</v>
          </cell>
          <cell r="F220" t="str">
            <v>Для работ в электроустановках</v>
          </cell>
          <cell r="J220" t="str">
            <v>Закрыт</v>
          </cell>
        </row>
        <row r="221">
          <cell r="D221" t="str">
            <v>Западная ГТЭС</v>
          </cell>
          <cell r="F221" t="str">
            <v>На проведение газоопасных работ</v>
          </cell>
          <cell r="J221" t="str">
            <v>Закрыт</v>
          </cell>
        </row>
        <row r="222">
          <cell r="D222" t="str">
            <v>Западная ГТЭС</v>
          </cell>
          <cell r="F222" t="str">
            <v>На проведение газоопасных работ</v>
          </cell>
          <cell r="J222" t="str">
            <v>Закрыт</v>
          </cell>
        </row>
        <row r="223">
          <cell r="D223" t="str">
            <v>Западная ГТЭС</v>
          </cell>
          <cell r="F223" t="str">
            <v>На проведение газоопасных работ</v>
          </cell>
          <cell r="J223" t="str">
            <v>Закрыт</v>
          </cell>
        </row>
        <row r="224">
          <cell r="D224" t="str">
            <v>Западная ГТЭС</v>
          </cell>
          <cell r="F224" t="str">
            <v>Для работ в электроустановках</v>
          </cell>
          <cell r="J224" t="str">
            <v>Закрыт</v>
          </cell>
        </row>
        <row r="225">
          <cell r="D225" t="str">
            <v>Западная ГТЭС</v>
          </cell>
          <cell r="F225" t="str">
            <v>Для работ в электроустановках</v>
          </cell>
          <cell r="J225" t="str">
            <v>Закрыт</v>
          </cell>
        </row>
        <row r="226">
          <cell r="D226" t="str">
            <v>Западная ГТЭС</v>
          </cell>
          <cell r="F226" t="str">
            <v>На проведение газоопасных работ</v>
          </cell>
          <cell r="J226" t="str">
            <v>Закрыт</v>
          </cell>
        </row>
        <row r="227">
          <cell r="D227" t="str">
            <v>Центральная ГТЭС</v>
          </cell>
          <cell r="F227" t="str">
            <v>На проведение газоопасных работ</v>
          </cell>
          <cell r="J227" t="str">
            <v>Закрыт</v>
          </cell>
        </row>
        <row r="228">
          <cell r="D228" t="str">
            <v>Центральная ГТЭС</v>
          </cell>
          <cell r="F228" t="str">
            <v>На производство работ повышенной опасности</v>
          </cell>
          <cell r="J228" t="str">
            <v>Закрыт</v>
          </cell>
        </row>
        <row r="229">
          <cell r="D229" t="str">
            <v>Центральная ГТЭС</v>
          </cell>
          <cell r="F229" t="str">
            <v>Для работ в электроустановках</v>
          </cell>
          <cell r="J229" t="str">
            <v>Закрыт</v>
          </cell>
        </row>
        <row r="230">
          <cell r="D230" t="str">
            <v>Центральная ГТЭС</v>
          </cell>
          <cell r="F230" t="str">
            <v>Для работ в электроустановках</v>
          </cell>
          <cell r="J230" t="str">
            <v>Закрыт</v>
          </cell>
        </row>
        <row r="231">
          <cell r="D231" t="str">
            <v>Центральная ГТЭС</v>
          </cell>
          <cell r="F231" t="str">
            <v>На проведение газоопасных работ</v>
          </cell>
          <cell r="J231" t="str">
            <v>Закрыт</v>
          </cell>
        </row>
        <row r="232">
          <cell r="D232" t="str">
            <v>Центральная ГТЭС</v>
          </cell>
          <cell r="F232" t="str">
            <v>Для работ в электроустановках</v>
          </cell>
          <cell r="J232" t="str">
            <v>Закрыт</v>
          </cell>
        </row>
        <row r="233">
          <cell r="D233" t="str">
            <v>Центральная ГТЭС</v>
          </cell>
          <cell r="F233" t="str">
            <v>На производство работ повышенной опасности</v>
          </cell>
          <cell r="J233" t="str">
            <v>Закрыт</v>
          </cell>
        </row>
        <row r="234">
          <cell r="D234" t="str">
            <v>Центральная ГТЭС</v>
          </cell>
          <cell r="F234" t="str">
            <v>На проведение газоопасных работ</v>
          </cell>
          <cell r="J234" t="str">
            <v>Закрыт</v>
          </cell>
        </row>
        <row r="235">
          <cell r="D235" t="str">
            <v>Западная ГТЭС</v>
          </cell>
          <cell r="F235" t="str">
            <v>Для работ в электроустановках</v>
          </cell>
          <cell r="J235" t="str">
            <v>Закрыт</v>
          </cell>
        </row>
        <row r="236">
          <cell r="D236" t="str">
            <v>Центральная ГТЭС</v>
          </cell>
          <cell r="F236" t="str">
            <v>Для работ в электроустановках</v>
          </cell>
          <cell r="J236" t="str">
            <v>Закрыт</v>
          </cell>
        </row>
        <row r="237">
          <cell r="D237" t="str">
            <v>Центральная ГТЭС</v>
          </cell>
          <cell r="F237" t="str">
            <v>На проведение газоопасных работ</v>
          </cell>
          <cell r="J237" t="str">
            <v>Закрыт</v>
          </cell>
        </row>
        <row r="238">
          <cell r="D238" t="str">
            <v>Западная ГТЭС</v>
          </cell>
          <cell r="F238" t="str">
            <v>Для работ в электроустановках</v>
          </cell>
          <cell r="J238" t="str">
            <v>Закрыт</v>
          </cell>
        </row>
        <row r="239">
          <cell r="D239" t="str">
            <v>Центральная ГТЭС</v>
          </cell>
          <cell r="F239" t="str">
            <v>Для работ в электроустановках</v>
          </cell>
          <cell r="J239" t="str">
            <v>Закрыт</v>
          </cell>
        </row>
        <row r="240">
          <cell r="D240" t="str">
            <v>Центральная ГТЭС</v>
          </cell>
          <cell r="F240" t="str">
            <v>На производство работ повышенной опасности</v>
          </cell>
          <cell r="J240" t="str">
            <v>Закрыт</v>
          </cell>
        </row>
        <row r="241">
          <cell r="D241" t="str">
            <v>Центральная ГТЭС</v>
          </cell>
          <cell r="F241" t="str">
            <v>Для работ в электроустановках</v>
          </cell>
          <cell r="J241" t="str">
            <v>Закрыт</v>
          </cell>
        </row>
        <row r="242">
          <cell r="D242" t="str">
            <v>Центральная ГТЭС</v>
          </cell>
          <cell r="F242" t="str">
            <v>На производство работ повышенной опасности</v>
          </cell>
          <cell r="J242" t="str">
            <v>Закрыт</v>
          </cell>
        </row>
        <row r="243">
          <cell r="D243" t="str">
            <v>Центральная ГТЭС</v>
          </cell>
          <cell r="F243" t="str">
            <v>На проведение огневых работ</v>
          </cell>
          <cell r="J243" t="str">
            <v>Закрыт</v>
          </cell>
        </row>
        <row r="244">
          <cell r="D244" t="str">
            <v>Центральная ГТЭС</v>
          </cell>
          <cell r="F244" t="str">
            <v>Для работ в электроустановках</v>
          </cell>
          <cell r="J244" t="str">
            <v>Закрыт</v>
          </cell>
        </row>
        <row r="245">
          <cell r="D245" t="str">
            <v>Центральная ГТЭС</v>
          </cell>
          <cell r="F245" t="str">
            <v>Для работ в электроустановках</v>
          </cell>
          <cell r="J245" t="str">
            <v>Закрыт</v>
          </cell>
        </row>
        <row r="246">
          <cell r="D246" t="str">
            <v>Западная ГТЭС</v>
          </cell>
          <cell r="F246" t="str">
            <v>На производство работ повышенной опасности</v>
          </cell>
          <cell r="J246" t="str">
            <v>Закрыт</v>
          </cell>
        </row>
        <row r="247">
          <cell r="D247" t="str">
            <v>Западная ГТЭС</v>
          </cell>
          <cell r="F247" t="str">
            <v>Для работ в электроустановках</v>
          </cell>
          <cell r="J247" t="str">
            <v>Закрыт</v>
          </cell>
        </row>
        <row r="248">
          <cell r="D248" t="str">
            <v>Центральная ГТЭС</v>
          </cell>
          <cell r="F248" t="str">
            <v>Для работ в электроустановках</v>
          </cell>
          <cell r="J248" t="str">
            <v>Закрыт</v>
          </cell>
        </row>
        <row r="249">
          <cell r="D249" t="str">
            <v>Западная ГТЭС</v>
          </cell>
          <cell r="F249" t="str">
            <v>На проведение газоопасных работ</v>
          </cell>
          <cell r="J249" t="str">
            <v>Закрыт</v>
          </cell>
        </row>
        <row r="250">
          <cell r="D250" t="str">
            <v>Западная ГТЭС</v>
          </cell>
          <cell r="F250" t="str">
            <v>На проведение газоопасных работ</v>
          </cell>
          <cell r="J250" t="str">
            <v>Закрыт</v>
          </cell>
        </row>
        <row r="251">
          <cell r="D251" t="str">
            <v>Центральная ГТЭС</v>
          </cell>
          <cell r="F251" t="str">
            <v>Для работ в электроустановках</v>
          </cell>
          <cell r="J251" t="str">
            <v>Закрыт</v>
          </cell>
        </row>
        <row r="252">
          <cell r="D252" t="str">
            <v>Центральная ГТЭС</v>
          </cell>
          <cell r="F252" t="str">
            <v>Для работ в электроустановках</v>
          </cell>
          <cell r="J252" t="str">
            <v>Закрыт</v>
          </cell>
        </row>
        <row r="253">
          <cell r="D253" t="str">
            <v>Центральная ГТЭС</v>
          </cell>
          <cell r="F253" t="str">
            <v>На производство работ повышенной опасности</v>
          </cell>
          <cell r="J253" t="str">
            <v>Закрыт</v>
          </cell>
        </row>
        <row r="254">
          <cell r="D254" t="str">
            <v>Центральная ГТЭС</v>
          </cell>
          <cell r="F254" t="str">
            <v>На проведение газоопасных работ</v>
          </cell>
          <cell r="J254" t="str">
            <v>Закрыт</v>
          </cell>
        </row>
        <row r="255">
          <cell r="D255" t="str">
            <v>Центральная ГТЭС</v>
          </cell>
          <cell r="F255" t="str">
            <v>Для работ в электроустановках</v>
          </cell>
          <cell r="J255" t="str">
            <v>Закрыт</v>
          </cell>
        </row>
        <row r="256">
          <cell r="D256" t="str">
            <v>Центральная ГТЭС</v>
          </cell>
          <cell r="F256" t="str">
            <v>На проведение газоопасных работ</v>
          </cell>
          <cell r="J256" t="str">
            <v>Закрыт</v>
          </cell>
        </row>
        <row r="257">
          <cell r="D257" t="str">
            <v>Центральная ГТЭС</v>
          </cell>
          <cell r="F257" t="str">
            <v>На проведение газоопасных работ</v>
          </cell>
          <cell r="J257" t="str">
            <v>Закрыт</v>
          </cell>
        </row>
        <row r="258">
          <cell r="D258" t="str">
            <v>Центральная ГТЭС</v>
          </cell>
          <cell r="F258" t="str">
            <v>На проведение газоопасных работ</v>
          </cell>
          <cell r="J258" t="str">
            <v>Закрыт</v>
          </cell>
        </row>
        <row r="259">
          <cell r="D259" t="str">
            <v>Центральная ГТЭС</v>
          </cell>
          <cell r="F259" t="str">
            <v>Для работ в электроустановках</v>
          </cell>
          <cell r="J259" t="str">
            <v>Закрыт</v>
          </cell>
        </row>
        <row r="260">
          <cell r="D260" t="str">
            <v>Западная ГТЭС</v>
          </cell>
          <cell r="F260" t="str">
            <v>На проведение газоопасных работ</v>
          </cell>
          <cell r="J260" t="str">
            <v>Закрыт</v>
          </cell>
        </row>
        <row r="261">
          <cell r="D261" t="str">
            <v>Западная ГТЭС</v>
          </cell>
          <cell r="F261" t="str">
            <v>На производство работ повышенной опасности</v>
          </cell>
          <cell r="J261" t="str">
            <v>Закрыт</v>
          </cell>
        </row>
        <row r="262">
          <cell r="D262" t="str">
            <v>Западная ГТЭС</v>
          </cell>
          <cell r="F262" t="str">
            <v>Для работ в электроустановках</v>
          </cell>
          <cell r="J262" t="str">
            <v>Закрыт</v>
          </cell>
        </row>
        <row r="263">
          <cell r="D263" t="str">
            <v>Центральная ГТЭС</v>
          </cell>
          <cell r="F263" t="str">
            <v>Для работ в электроустановках</v>
          </cell>
          <cell r="J263" t="str">
            <v>Закрыт</v>
          </cell>
        </row>
        <row r="264">
          <cell r="D264" t="str">
            <v>Западная ГТЭС</v>
          </cell>
          <cell r="F264" t="str">
            <v>На проведение газоопасных работ</v>
          </cell>
          <cell r="J264" t="str">
            <v>Закрыт</v>
          </cell>
        </row>
        <row r="265">
          <cell r="D265" t="str">
            <v>Ичёдинская ГТЭС</v>
          </cell>
          <cell r="F265" t="str">
            <v>Для работ в электроустановках</v>
          </cell>
          <cell r="J265" t="str">
            <v>Закрыт</v>
          </cell>
        </row>
        <row r="266">
          <cell r="D266" t="str">
            <v>Западная ГТЭС</v>
          </cell>
          <cell r="F266" t="str">
            <v>Для работ в электроустановках</v>
          </cell>
          <cell r="J266" t="str">
            <v>Закрыт</v>
          </cell>
        </row>
        <row r="267">
          <cell r="D267" t="str">
            <v>Западная ГТЭС</v>
          </cell>
          <cell r="F267" t="str">
            <v>Для работ в электроустановках</v>
          </cell>
          <cell r="J267" t="str">
            <v>Закрыт</v>
          </cell>
        </row>
        <row r="268">
          <cell r="D268" t="str">
            <v>Западная ГТЭС</v>
          </cell>
          <cell r="F268" t="str">
            <v>На проведение газоопасных работ</v>
          </cell>
          <cell r="J268" t="str">
            <v>Закрыт</v>
          </cell>
        </row>
        <row r="269">
          <cell r="D269" t="str">
            <v>Ичёдинская ГТЭС</v>
          </cell>
          <cell r="F269" t="str">
            <v>Для работ в электроустановках</v>
          </cell>
          <cell r="J269" t="str">
            <v>Закрыт</v>
          </cell>
        </row>
        <row r="270">
          <cell r="D270" t="str">
            <v>Ичёдинская ГТЭС</v>
          </cell>
          <cell r="F270" t="str">
            <v>Газоопасные работы</v>
          </cell>
          <cell r="J270" t="str">
            <v>Закрыт</v>
          </cell>
        </row>
        <row r="271">
          <cell r="D271" t="str">
            <v>Ичёдинская ГТЭС</v>
          </cell>
          <cell r="F271" t="str">
            <v>Работы повышенной опасности</v>
          </cell>
          <cell r="J271" t="str">
            <v>Закрыт</v>
          </cell>
        </row>
        <row r="272">
          <cell r="D272"/>
          <cell r="F272"/>
          <cell r="J272"/>
        </row>
        <row r="273">
          <cell r="D273" t="str">
            <v>Западная ГТЭС</v>
          </cell>
          <cell r="F273" t="str">
            <v>На производство работ повышенной опасности</v>
          </cell>
          <cell r="J273" t="str">
            <v>Закрыт</v>
          </cell>
        </row>
        <row r="274">
          <cell r="D274" t="str">
            <v>Ичединская ГТЭС</v>
          </cell>
          <cell r="F274" t="str">
            <v>Для работ в электроустановках</v>
          </cell>
          <cell r="J274" t="str">
            <v>Закрыт</v>
          </cell>
        </row>
        <row r="275">
          <cell r="D275"/>
          <cell r="F275"/>
          <cell r="J275"/>
        </row>
        <row r="276">
          <cell r="D276" t="str">
            <v>Центральная ГТЭС</v>
          </cell>
          <cell r="F276" t="str">
            <v>Для работ в электроустановках</v>
          </cell>
          <cell r="J276" t="str">
            <v>Закрыт</v>
          </cell>
        </row>
        <row r="277">
          <cell r="D277" t="str">
            <v>Центральная ГТЭС</v>
          </cell>
          <cell r="F277" t="str">
            <v>Для работ в электроустановках</v>
          </cell>
          <cell r="J277" t="str">
            <v>Закрыт</v>
          </cell>
        </row>
        <row r="278">
          <cell r="D278" t="str">
            <v>Центральная ГТЭС</v>
          </cell>
          <cell r="F278" t="str">
            <v>Для работ в электроустановках</v>
          </cell>
          <cell r="J278" t="str">
            <v>Закрыт</v>
          </cell>
        </row>
        <row r="279">
          <cell r="D279" t="str">
            <v>Центральная ГТЭС</v>
          </cell>
          <cell r="F279" t="str">
            <v>Для работ в электроустановках</v>
          </cell>
          <cell r="J279" t="str">
            <v>Закрыт</v>
          </cell>
        </row>
        <row r="280">
          <cell r="D280" t="str">
            <v>Центральная ГТЭС</v>
          </cell>
          <cell r="F280" t="str">
            <v>Для работ в электроустановках</v>
          </cell>
          <cell r="J280" t="str">
            <v>Закрыт</v>
          </cell>
        </row>
        <row r="281">
          <cell r="D281" t="str">
            <v>Центральная ГТЭС</v>
          </cell>
          <cell r="F281" t="str">
            <v>Для работ в электроустановках</v>
          </cell>
          <cell r="J281" t="str">
            <v>Закрыт</v>
          </cell>
        </row>
        <row r="282">
          <cell r="D282" t="str">
            <v>Центральная ГТЭС</v>
          </cell>
          <cell r="F282" t="str">
            <v>Для работ в электроустановках</v>
          </cell>
          <cell r="J282" t="str">
            <v>Закрыт</v>
          </cell>
        </row>
        <row r="283">
          <cell r="D283" t="str">
            <v>Центральная ГТЭС</v>
          </cell>
          <cell r="F283" t="str">
            <v>Для работ в электроустановках</v>
          </cell>
          <cell r="J283" t="str">
            <v>Закрыт</v>
          </cell>
        </row>
        <row r="284">
          <cell r="D284" t="str">
            <v>Центральная ГТЭС</v>
          </cell>
          <cell r="F284" t="str">
            <v>Для работ в электроустановках</v>
          </cell>
          <cell r="J284" t="str">
            <v>Закрыт</v>
          </cell>
        </row>
        <row r="285">
          <cell r="D285" t="str">
            <v>Центральная ГТЭС</v>
          </cell>
          <cell r="F285" t="str">
            <v>На производство работ повышенной опасности</v>
          </cell>
          <cell r="J285" t="str">
            <v>Закрыт</v>
          </cell>
        </row>
        <row r="286">
          <cell r="D286" t="str">
            <v>Центральная ГТЭС</v>
          </cell>
          <cell r="F286" t="str">
            <v>Для работ в электроустановках</v>
          </cell>
          <cell r="J286" t="str">
            <v>Закрыт</v>
          </cell>
        </row>
        <row r="287">
          <cell r="D287" t="str">
            <v>Центральная ГТЭС</v>
          </cell>
          <cell r="F287" t="str">
            <v>Для работ в электроустановках</v>
          </cell>
          <cell r="J287" t="str">
            <v>Закрыт</v>
          </cell>
        </row>
        <row r="288">
          <cell r="D288" t="str">
            <v>Центральная ГТЭС</v>
          </cell>
          <cell r="F288" t="str">
            <v>Для работ в электроустановках</v>
          </cell>
          <cell r="J288" t="str">
            <v>Закрыт</v>
          </cell>
        </row>
        <row r="289">
          <cell r="D289" t="str">
            <v>Центральная ГТЭС</v>
          </cell>
          <cell r="F289" t="str">
            <v>Для работ в электроустановках</v>
          </cell>
          <cell r="J289" t="str">
            <v>Закрыт</v>
          </cell>
        </row>
        <row r="290">
          <cell r="D290" t="str">
            <v>Центральная ГТЭС</v>
          </cell>
          <cell r="F290" t="str">
            <v>Для работ в электроустановках</v>
          </cell>
          <cell r="J290" t="str">
            <v>Закрыт</v>
          </cell>
        </row>
        <row r="291">
          <cell r="D291" t="str">
            <v>Центральная ГТЭС</v>
          </cell>
          <cell r="F291" t="str">
            <v>Для работ в электроустановках</v>
          </cell>
          <cell r="J291" t="str">
            <v>Закрыт</v>
          </cell>
        </row>
        <row r="292">
          <cell r="D292" t="str">
            <v>Центральная ГТЭС</v>
          </cell>
          <cell r="F292" t="str">
            <v>Для работ в электроустановках</v>
          </cell>
          <cell r="J292" t="str">
            <v>Закрыт</v>
          </cell>
        </row>
        <row r="293">
          <cell r="D293" t="str">
            <v>Центральная ГТЭС</v>
          </cell>
          <cell r="F293" t="str">
            <v>На производство работ повышенной опасности</v>
          </cell>
          <cell r="J293" t="str">
            <v>Закрыт</v>
          </cell>
        </row>
        <row r="294">
          <cell r="D294" t="str">
            <v>Центральная ГТЭС</v>
          </cell>
          <cell r="F294" t="str">
            <v>На проведение газоопасных работ</v>
          </cell>
          <cell r="J294" t="str">
            <v>Закрыт</v>
          </cell>
        </row>
        <row r="295">
          <cell r="D295" t="str">
            <v>Центральная ГТЭС</v>
          </cell>
          <cell r="F295" t="str">
            <v>Для работ в электроустановках</v>
          </cell>
          <cell r="J295" t="str">
            <v>Закрыт</v>
          </cell>
        </row>
        <row r="296">
          <cell r="D296" t="str">
            <v>Центральная ГТЭС</v>
          </cell>
          <cell r="F296" t="str">
            <v>На проведение газоопасных работ</v>
          </cell>
          <cell r="J296" t="str">
            <v>Закрыт</v>
          </cell>
        </row>
        <row r="297">
          <cell r="D297" t="str">
            <v>Западная ГТЭС</v>
          </cell>
          <cell r="F297" t="str">
            <v>На производство работ повышенной опасности</v>
          </cell>
          <cell r="J297" t="str">
            <v>Закрыт</v>
          </cell>
        </row>
        <row r="298">
          <cell r="D298" t="str">
            <v>Центральная ГТЭС</v>
          </cell>
          <cell r="F298" t="str">
            <v>Для работ в электроустановках</v>
          </cell>
          <cell r="J298" t="str">
            <v>Закрыт</v>
          </cell>
        </row>
        <row r="299">
          <cell r="D299" t="str">
            <v>Центральная ГТЭС</v>
          </cell>
          <cell r="F299" t="str">
            <v>Для работ в электроустановках</v>
          </cell>
          <cell r="J299" t="str">
            <v>Закрыт</v>
          </cell>
        </row>
        <row r="300">
          <cell r="D300" t="str">
            <v>Центральная ГТЭС</v>
          </cell>
          <cell r="F300" t="str">
            <v>Для работ в электроустановках</v>
          </cell>
          <cell r="J300" t="str">
            <v>Закрыт</v>
          </cell>
        </row>
        <row r="301">
          <cell r="D301" t="str">
            <v>Западная ГТЭС</v>
          </cell>
          <cell r="F301" t="str">
            <v>Для работ в электроустановках</v>
          </cell>
          <cell r="J301" t="str">
            <v>Закрыт</v>
          </cell>
        </row>
        <row r="302">
          <cell r="D302" t="str">
            <v>Западная ГТЭС</v>
          </cell>
          <cell r="F302" t="str">
            <v>Для работ в электроустановках</v>
          </cell>
          <cell r="J302" t="str">
            <v>Закрыт</v>
          </cell>
        </row>
        <row r="303">
          <cell r="D303" t="str">
            <v>Центральная ГТЭС</v>
          </cell>
          <cell r="F303" t="str">
            <v>Для работ в электроустановках</v>
          </cell>
          <cell r="J303" t="str">
            <v>Закрыт</v>
          </cell>
        </row>
        <row r="304">
          <cell r="D304" t="str">
            <v>Центральная ГТЭС</v>
          </cell>
          <cell r="F304" t="str">
            <v>Для работ в электроустановках</v>
          </cell>
          <cell r="J304" t="str">
            <v>Закрыт</v>
          </cell>
        </row>
        <row r="305">
          <cell r="D305" t="str">
            <v>Центральная ГТЭС</v>
          </cell>
          <cell r="F305" t="str">
            <v>Для работ в электроустановках</v>
          </cell>
          <cell r="J305" t="str">
            <v>Закрыт</v>
          </cell>
        </row>
        <row r="306">
          <cell r="D306" t="str">
            <v>Центральная ГТЭС</v>
          </cell>
          <cell r="F306" t="str">
            <v>На производство работ повышенной опасности</v>
          </cell>
          <cell r="J306" t="str">
            <v>Закрыт</v>
          </cell>
        </row>
        <row r="307">
          <cell r="D307" t="str">
            <v>Западная ГТЭС</v>
          </cell>
          <cell r="F307" t="str">
            <v>Для работ в электроустановках</v>
          </cell>
          <cell r="J307" t="str">
            <v>Закрыт</v>
          </cell>
        </row>
        <row r="308">
          <cell r="D308" t="str">
            <v>Центральная ГТЭС</v>
          </cell>
          <cell r="F308" t="str">
            <v>На проведение газоопасных работ</v>
          </cell>
          <cell r="J308" t="str">
            <v>Закрыт</v>
          </cell>
        </row>
        <row r="309">
          <cell r="D309" t="str">
            <v>Западная ГТЭС</v>
          </cell>
          <cell r="F309" t="str">
            <v>Для работ в электроустановках</v>
          </cell>
          <cell r="J309" t="str">
            <v>Закрыт</v>
          </cell>
        </row>
        <row r="310">
          <cell r="D310" t="str">
            <v>Западная ГТЭС</v>
          </cell>
          <cell r="F310" t="str">
            <v>Для работ в электроустановках</v>
          </cell>
          <cell r="J310" t="str">
            <v>Закрыт</v>
          </cell>
        </row>
        <row r="311">
          <cell r="D311" t="str">
            <v>Западная ГТЭС</v>
          </cell>
          <cell r="F311" t="str">
            <v>Для работ в электроустановках</v>
          </cell>
          <cell r="J311" t="str">
            <v>Закрыт</v>
          </cell>
        </row>
        <row r="312">
          <cell r="D312"/>
          <cell r="F312"/>
          <cell r="J312"/>
        </row>
        <row r="313">
          <cell r="D313"/>
          <cell r="F313"/>
          <cell r="J313"/>
        </row>
        <row r="314">
          <cell r="D314"/>
          <cell r="F314"/>
          <cell r="J314"/>
        </row>
        <row r="315">
          <cell r="D315"/>
          <cell r="F315"/>
          <cell r="J315"/>
        </row>
        <row r="316">
          <cell r="D316"/>
          <cell r="F316"/>
          <cell r="J316"/>
        </row>
        <row r="317">
          <cell r="D317"/>
          <cell r="F317"/>
          <cell r="J317"/>
        </row>
        <row r="318">
          <cell r="D318"/>
          <cell r="F318"/>
          <cell r="J318"/>
        </row>
        <row r="319">
          <cell r="D319"/>
          <cell r="F319"/>
          <cell r="J319"/>
        </row>
        <row r="320">
          <cell r="D320"/>
          <cell r="F320"/>
          <cell r="J320"/>
        </row>
        <row r="321">
          <cell r="D321"/>
          <cell r="F321"/>
          <cell r="J321"/>
        </row>
        <row r="322">
          <cell r="D322"/>
          <cell r="F322"/>
          <cell r="J322"/>
        </row>
        <row r="323">
          <cell r="D323"/>
          <cell r="F323"/>
          <cell r="J323"/>
        </row>
        <row r="324">
          <cell r="D324"/>
          <cell r="F324"/>
          <cell r="J324"/>
        </row>
        <row r="325">
          <cell r="D325"/>
          <cell r="F325"/>
          <cell r="J325"/>
        </row>
        <row r="326">
          <cell r="D326"/>
          <cell r="F326"/>
          <cell r="J326"/>
        </row>
        <row r="327">
          <cell r="D327"/>
          <cell r="F327"/>
          <cell r="J327"/>
        </row>
        <row r="328">
          <cell r="D328"/>
          <cell r="F328"/>
          <cell r="J328"/>
        </row>
        <row r="329">
          <cell r="D329"/>
          <cell r="F329"/>
          <cell r="J329"/>
        </row>
        <row r="330">
          <cell r="D330"/>
          <cell r="F330"/>
          <cell r="J330"/>
        </row>
        <row r="331">
          <cell r="D331"/>
          <cell r="F331"/>
          <cell r="J331"/>
        </row>
        <row r="332">
          <cell r="D332"/>
          <cell r="F332"/>
          <cell r="J332"/>
        </row>
        <row r="333">
          <cell r="D333"/>
          <cell r="F333"/>
          <cell r="J333"/>
        </row>
        <row r="334">
          <cell r="D334"/>
          <cell r="F334"/>
          <cell r="J334"/>
        </row>
        <row r="335">
          <cell r="D335"/>
          <cell r="F335"/>
          <cell r="J335"/>
        </row>
        <row r="336">
          <cell r="D336"/>
          <cell r="F336"/>
          <cell r="J336"/>
        </row>
        <row r="337">
          <cell r="D337"/>
          <cell r="F337"/>
          <cell r="J337"/>
        </row>
        <row r="338">
          <cell r="D338"/>
          <cell r="F338"/>
          <cell r="J338"/>
        </row>
        <row r="339">
          <cell r="D339"/>
          <cell r="F339"/>
          <cell r="J339"/>
        </row>
        <row r="340">
          <cell r="D340"/>
          <cell r="F340"/>
          <cell r="J340"/>
        </row>
        <row r="341">
          <cell r="D341"/>
          <cell r="F341"/>
          <cell r="J341"/>
        </row>
        <row r="342">
          <cell r="D342"/>
          <cell r="F342"/>
          <cell r="J342"/>
        </row>
        <row r="343">
          <cell r="D343"/>
          <cell r="F343"/>
          <cell r="J343"/>
        </row>
        <row r="344">
          <cell r="D344"/>
          <cell r="F344"/>
          <cell r="J344"/>
        </row>
        <row r="345">
          <cell r="D345"/>
          <cell r="F345"/>
          <cell r="J345"/>
        </row>
        <row r="346">
          <cell r="D346"/>
          <cell r="F346"/>
          <cell r="J346"/>
        </row>
        <row r="347">
          <cell r="D347"/>
          <cell r="F347"/>
          <cell r="J347"/>
        </row>
        <row r="348">
          <cell r="D348"/>
          <cell r="F348"/>
          <cell r="J348"/>
        </row>
        <row r="349">
          <cell r="D349"/>
          <cell r="F349"/>
          <cell r="J349"/>
        </row>
        <row r="350">
          <cell r="D350"/>
          <cell r="F350"/>
          <cell r="J350"/>
        </row>
        <row r="351">
          <cell r="D351"/>
          <cell r="F351"/>
          <cell r="J351"/>
        </row>
        <row r="352">
          <cell r="D352"/>
          <cell r="F352"/>
          <cell r="J352"/>
        </row>
        <row r="353">
          <cell r="D353"/>
          <cell r="F353"/>
          <cell r="J353"/>
        </row>
        <row r="354">
          <cell r="D354"/>
          <cell r="F354"/>
          <cell r="J354"/>
        </row>
        <row r="355">
          <cell r="D355"/>
          <cell r="F355"/>
          <cell r="J355"/>
        </row>
        <row r="356">
          <cell r="D356"/>
          <cell r="F356"/>
          <cell r="J356"/>
        </row>
        <row r="357">
          <cell r="D357"/>
          <cell r="F357"/>
          <cell r="J357"/>
        </row>
        <row r="358">
          <cell r="D358"/>
          <cell r="F358"/>
          <cell r="J358"/>
        </row>
        <row r="359">
          <cell r="D359"/>
          <cell r="F359"/>
          <cell r="J359"/>
        </row>
        <row r="360">
          <cell r="D360"/>
          <cell r="F360"/>
          <cell r="J360"/>
        </row>
        <row r="361">
          <cell r="D361"/>
          <cell r="F361"/>
          <cell r="J361"/>
        </row>
        <row r="362">
          <cell r="D362"/>
          <cell r="F362"/>
          <cell r="J362"/>
        </row>
        <row r="363">
          <cell r="D363"/>
          <cell r="F363"/>
          <cell r="J363"/>
        </row>
        <row r="364">
          <cell r="D364"/>
          <cell r="F364"/>
          <cell r="J364"/>
        </row>
        <row r="365">
          <cell r="D365"/>
          <cell r="F365"/>
          <cell r="J365"/>
        </row>
        <row r="366">
          <cell r="D366"/>
          <cell r="F366"/>
          <cell r="J366"/>
        </row>
        <row r="367">
          <cell r="D367"/>
          <cell r="F367"/>
          <cell r="J367"/>
        </row>
        <row r="368">
          <cell r="D368"/>
          <cell r="F368"/>
          <cell r="J368"/>
        </row>
        <row r="369">
          <cell r="D369"/>
          <cell r="F369"/>
          <cell r="J369"/>
        </row>
        <row r="370">
          <cell r="D370"/>
          <cell r="F370"/>
          <cell r="J370"/>
        </row>
        <row r="371">
          <cell r="D371"/>
          <cell r="F371"/>
          <cell r="J371"/>
        </row>
        <row r="372">
          <cell r="D372"/>
          <cell r="F372"/>
          <cell r="J372"/>
        </row>
        <row r="373">
          <cell r="D373"/>
          <cell r="F373"/>
          <cell r="J373"/>
        </row>
        <row r="374">
          <cell r="D374"/>
          <cell r="F374"/>
          <cell r="J374"/>
        </row>
        <row r="375">
          <cell r="D375"/>
          <cell r="F375"/>
          <cell r="J375"/>
        </row>
        <row r="376">
          <cell r="D376"/>
          <cell r="F376"/>
          <cell r="J376"/>
        </row>
        <row r="377">
          <cell r="D377"/>
          <cell r="F377"/>
          <cell r="J377"/>
        </row>
        <row r="378">
          <cell r="D378"/>
          <cell r="F378"/>
          <cell r="J378"/>
        </row>
        <row r="379">
          <cell r="D379"/>
          <cell r="F379"/>
          <cell r="J379"/>
        </row>
        <row r="380">
          <cell r="D380"/>
          <cell r="F380"/>
          <cell r="J380"/>
        </row>
        <row r="381">
          <cell r="D381"/>
          <cell r="F381"/>
          <cell r="J381"/>
        </row>
        <row r="382">
          <cell r="D382"/>
          <cell r="F382"/>
          <cell r="J382"/>
        </row>
        <row r="383">
          <cell r="D383"/>
          <cell r="F383"/>
          <cell r="J383"/>
        </row>
        <row r="384">
          <cell r="D384"/>
          <cell r="F384"/>
          <cell r="J384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55">
          <cell r="B55" t="str">
            <v>Подготовка к сдаче экзаменов по ПБ</v>
          </cell>
        </row>
        <row r="56">
          <cell r="B56" t="str">
            <v>Мат.отчёт по ГСМ, ТМЦ</v>
          </cell>
        </row>
        <row r="57">
          <cell r="B57" t="str">
            <v>Шкаф управления освещением операторной, ТО</v>
          </cell>
        </row>
        <row r="58">
          <cell r="B58" t="str">
            <v>Замена фторопластовых вставок клапанов регуляторов давления газа</v>
          </cell>
        </row>
        <row r="59">
          <cell r="B59" t="str">
            <v>Ремонтно-восстановительные работы Мотор Сич №9</v>
          </cell>
        </row>
        <row r="60">
          <cell r="B60" t="str">
            <v>Ремонт светильников аварийного освещения операторной</v>
          </cell>
        </row>
      </sheetData>
      <sheetData sheetId="1">
        <row r="55">
          <cell r="B55" t="str">
            <v>Подготовка к сдаче экзаменов по ПБ</v>
          </cell>
        </row>
        <row r="56">
          <cell r="B56" t="str">
            <v>Мат.отчёт по ГСМ, ТМЦ</v>
          </cell>
        </row>
        <row r="57">
          <cell r="B57" t="str">
            <v>Шкаф управления освещением операторной, ТО</v>
          </cell>
        </row>
        <row r="58">
          <cell r="B58" t="str">
            <v>Замена фторопластовых вставок клапанов регуляторов давления газа</v>
          </cell>
        </row>
        <row r="59">
          <cell r="B59" t="str">
            <v>ПАЭС-2500 №3 (ТГ-5) замена СТГ, предохранительной муфты СТГ.</v>
          </cell>
        </row>
        <row r="60">
          <cell r="B60" t="str">
            <v>Мотор Сич №9 замена трубопровода подвода масла к редуктору (к МА-38)</v>
          </cell>
        </row>
      </sheetData>
      <sheetData sheetId="2"/>
      <sheetData sheetId="3"/>
      <sheetData sheetId="4"/>
      <sheetData sheetId="5">
        <row r="55">
          <cell r="B55" t="str">
            <v>Подготовка к проверке РТН</v>
          </cell>
        </row>
        <row r="56">
          <cell r="B56" t="str">
            <v>Заполнение формуляров ГТЭС</v>
          </cell>
        </row>
        <row r="57">
          <cell r="B57" t="str">
            <v>Устраненние замечаний СПК</v>
          </cell>
        </row>
        <row r="58">
          <cell r="B58" t="str">
            <v>Проведение тех учебы персоналу станции</v>
          </cell>
        </row>
        <row r="59">
          <cell r="B59" t="str">
            <v>Состовление СЭО по переключению газовых линий</v>
          </cell>
        </row>
        <row r="60">
          <cell r="B60" t="str">
            <v xml:space="preserve">Востановительные работы по МС№9 </v>
          </cell>
        </row>
      </sheetData>
      <sheetData sheetId="6">
        <row r="55">
          <cell r="B55" t="str">
            <v>Подготовка к проверке РТН</v>
          </cell>
        </row>
        <row r="56">
          <cell r="B56" t="str">
            <v>Заполнение формуляров ГТЭС</v>
          </cell>
        </row>
        <row r="57">
          <cell r="B57" t="str">
            <v>Состовление СЭО по переключению газовых линий</v>
          </cell>
        </row>
        <row r="58">
          <cell r="B58" t="str">
            <v xml:space="preserve">ТО ШП ТГ-10 </v>
          </cell>
        </row>
        <row r="59">
          <cell r="B59" t="str">
            <v xml:space="preserve">Востановительные работы по МС№9 </v>
          </cell>
        </row>
        <row r="60">
          <cell r="B60" t="str">
            <v>Замена эжектора входного устройства двигателя АИ-20 (ТГ-5)</v>
          </cell>
        </row>
      </sheetData>
      <sheetData sheetId="7">
        <row r="55">
          <cell r="B55" t="str">
            <v>Подготовка к проверке РТН</v>
          </cell>
        </row>
        <row r="56">
          <cell r="B56" t="str">
            <v>Заполнение формуляров ГТЭС</v>
          </cell>
        </row>
        <row r="57">
          <cell r="B57" t="str">
            <v>Состовление СЭО по переключению газовых линий</v>
          </cell>
        </row>
        <row r="58">
          <cell r="B58" t="str">
            <v>Замена эжектора входного устройства двигателя АИ-20 (ТГ-5)</v>
          </cell>
        </row>
        <row r="59">
          <cell r="B59" t="str">
            <v>ШОТ, устранение замечания</v>
          </cell>
        </row>
        <row r="60">
          <cell r="B60" t="str">
            <v>КВИЗ по ОТиПБ в общежитии №2 ВЖК УКПГ</v>
          </cell>
        </row>
      </sheetData>
      <sheetData sheetId="8">
        <row r="55">
          <cell r="B55" t="str">
            <v>ЗРУ-1-6 ТО яч.16 (резерв)</v>
          </cell>
        </row>
        <row r="56">
          <cell r="B56" t="str">
            <v>Подготовка к проверке РТН</v>
          </cell>
        </row>
        <row r="57">
          <cell r="B57" t="str">
            <v>Заполнение формуляров ГТЭС</v>
          </cell>
        </row>
        <row r="58">
          <cell r="B58" t="str">
            <v>Состовление СЭО по переключению газовых линий</v>
          </cell>
        </row>
        <row r="59">
          <cell r="B59" t="str">
            <v>Перевахтовка персонала</v>
          </cell>
        </row>
      </sheetData>
      <sheetData sheetId="9">
        <row r="55">
          <cell r="B55" t="str">
            <v>ГРП-2, замена светильников</v>
          </cell>
        </row>
        <row r="56">
          <cell r="B56" t="str">
            <v>Подготовка к проверке РТН</v>
          </cell>
        </row>
        <row r="57">
          <cell r="B57" t="str">
            <v>Заполнение формуляров ГТЭС</v>
          </cell>
        </row>
        <row r="58">
          <cell r="B58" t="str">
            <v>Осмотр ШОТ ТГ-1,2,3,4</v>
          </cell>
        </row>
        <row r="59">
          <cell r="B59" t="str">
            <v>Ознакомление заехавшего персонала с приказами и распоряжениями</v>
          </cell>
        </row>
        <row r="60">
          <cell r="B60" t="str">
            <v>ГРП-1, ГРП-3, ТО</v>
          </cell>
        </row>
      </sheetData>
      <sheetData sheetId="10">
        <row r="55">
          <cell r="B55" t="str">
            <v>Осмотр Т-1, Т-2</v>
          </cell>
        </row>
        <row r="56">
          <cell r="B56" t="str">
            <v>Подготовка к проверке РТН</v>
          </cell>
        </row>
        <row r="57">
          <cell r="B57" t="str">
            <v>Заполнение формуляров ГТЭС</v>
          </cell>
        </row>
        <row r="58">
          <cell r="B58" t="str">
            <v xml:space="preserve">Ремонт взрывозащищённых светильников </v>
          </cell>
        </row>
        <row r="59">
          <cell r="B59" t="str">
            <v>Обучение персонала по ДАО (Производственной безопасности)</v>
          </cell>
        </row>
        <row r="60">
          <cell r="B60" t="str">
            <v>Установка СППК 1/1 на ГРП-1</v>
          </cell>
        </row>
      </sheetData>
      <sheetData sheetId="11">
        <row r="55">
          <cell r="B55" t="str">
            <v>Тепловизионный контроль ЛР-35кВ</v>
          </cell>
        </row>
        <row r="56">
          <cell r="B56" t="str">
            <v>Подготовка к проверке РТН</v>
          </cell>
        </row>
        <row r="57">
          <cell r="B57" t="str">
            <v>Заполнение формуляров ГТЭС</v>
          </cell>
        </row>
        <row r="58">
          <cell r="B58" t="str">
            <v>Замена светильника ГРП-2</v>
          </cell>
        </row>
        <row r="59">
          <cell r="B59" t="str">
            <v>Обучение персонала по ДАО (Производственной безопасности)</v>
          </cell>
        </row>
        <row r="60">
          <cell r="B60" t="str">
            <v>ПАЭС-2500 №3 (ТГ-5) ТО-500</v>
          </cell>
        </row>
        <row r="61">
          <cell r="B61" t="str">
            <v>ТГ-2 урал устранение неисправности</v>
          </cell>
        </row>
      </sheetData>
      <sheetData sheetId="12">
        <row r="55">
          <cell r="B55" t="str">
            <v>Отбор проб масла согласна графика</v>
          </cell>
        </row>
        <row r="56">
          <cell r="B56" t="str">
            <v>Подготовка к проверке РТН</v>
          </cell>
        </row>
        <row r="57">
          <cell r="B57" t="str">
            <v>ПАЭС-2500 №3 (ТГ-5) ТО-500</v>
          </cell>
        </row>
        <row r="58">
          <cell r="B58" t="str">
            <v>Осмотр реакторов 6кВ</v>
          </cell>
        </row>
        <row r="59">
          <cell r="B59" t="str">
            <v>ТО трубопроводов газа ЭГЭС-12С №11, 12</v>
          </cell>
        </row>
      </sheetData>
      <sheetData sheetId="13">
        <row r="55">
          <cell r="B55" t="str">
            <v>Осмотр клапанов и элеткрозадвижек по ТОиР ТГ-6, ТГ-7</v>
          </cell>
        </row>
        <row r="56">
          <cell r="B56" t="str">
            <v>Подготовка к проверке РТН</v>
          </cell>
        </row>
        <row r="57">
          <cell r="B57" t="str">
            <v>ПАЭС-2500 №3 (ТГ-5) ТО-500</v>
          </cell>
        </row>
        <row r="58">
          <cell r="B58" t="str">
            <v>Устранние замечаний журнала 3-х ст.контроля</v>
          </cell>
        </row>
        <row r="59">
          <cell r="B59" t="str">
            <v>ТГ-10, ТО при длительном простое</v>
          </cell>
        </row>
      </sheetData>
      <sheetData sheetId="14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Корректировка графиков ППР</v>
          </cell>
        </row>
        <row r="58">
          <cell r="B58" t="str">
            <v>Ревизия на складу ГСМ</v>
          </cell>
        </row>
      </sheetData>
      <sheetData sheetId="15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ТО яч.80 СВ-84-6, яч.14 СВ-48-6 ( ГПО )</v>
          </cell>
        </row>
        <row r="58">
          <cell r="B58" t="str">
            <v>Корректировка ГОР</v>
          </cell>
        </row>
      </sheetData>
      <sheetData sheetId="16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ТО яч.80 СВ-84-6, яч.14 СВ-48-6 ( ГПО )</v>
          </cell>
        </row>
        <row r="58">
          <cell r="B58" t="str">
            <v>Анализ видеофиксации</v>
          </cell>
        </row>
        <row r="59">
          <cell r="B59" t="str">
            <v>Прокрутка ротора генератора МоторСич№10</v>
          </cell>
        </row>
      </sheetData>
      <sheetData sheetId="17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Визуальный осмотр ЗиС</v>
          </cell>
        </row>
        <row r="58">
          <cell r="B58" t="str">
            <v>Составление программы обследования ГТУ "ПАЭС-2500" (РТН)</v>
          </cell>
        </row>
      </sheetData>
      <sheetData sheetId="18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ТО яч17 ТН-3-6 ЗРУ-1-6</v>
          </cell>
        </row>
        <row r="58">
          <cell r="B58" t="str">
            <v>Составление программы обследования ГТУ "Урал-6000" (РТН)</v>
          </cell>
        </row>
      </sheetData>
      <sheetData sheetId="19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ТО ИБП Операторной</v>
          </cell>
        </row>
        <row r="58">
          <cell r="B58" t="str">
            <v>Обучение (работы на высоте)</v>
          </cell>
        </row>
      </sheetData>
      <sheetData sheetId="20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Контрольный осмотр ГРП1-5</v>
          </cell>
        </row>
        <row r="58">
          <cell r="B58" t="str">
            <v>Изготовление стоек для огражднения по предписанию охраны периметра</v>
          </cell>
        </row>
        <row r="59">
          <cell r="B59" t="str">
            <v>Заливка трансформаторного масла в реактор ДГР-35</v>
          </cell>
        </row>
      </sheetData>
      <sheetData sheetId="21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Изготовление стоек для огражднения по предписанию охраны периметра</v>
          </cell>
        </row>
        <row r="58">
          <cell r="B58" t="str">
            <v>Замена светильников в МашЗале24МВт</v>
          </cell>
        </row>
        <row r="59">
          <cell r="B59" t="str">
            <v>Отбор проб масла согласно графика</v>
          </cell>
        </row>
        <row r="60">
          <cell r="B60" t="str">
            <v>Составление карточек НСИ</v>
          </cell>
        </row>
        <row r="61">
          <cell r="B61" t="str">
            <v>Подготовка к отправке пожарных модулей на ТО.</v>
          </cell>
        </row>
      </sheetData>
      <sheetData sheetId="22">
        <row r="55">
          <cell r="B55" t="str">
            <v>Обновление однолинейных схем</v>
          </cell>
        </row>
        <row r="56">
          <cell r="B56" t="str">
            <v>Уборка снега на территории Электростанции</v>
          </cell>
        </row>
        <row r="57">
          <cell r="B57" t="str">
            <v>Изготовление стоек для огражднения по предписанию охраны периметра</v>
          </cell>
        </row>
        <row r="58">
          <cell r="B58" t="str">
            <v>Составление карточек НСИ</v>
          </cell>
        </row>
        <row r="59">
          <cell r="B59" t="str">
            <v>Подготовка к отправке пожарных модулей на ТО.</v>
          </cell>
        </row>
        <row r="60">
          <cell r="B60" t="str">
            <v xml:space="preserve">ТО яч№60 (Резерв) </v>
          </cell>
        </row>
      </sheetData>
      <sheetData sheetId="23">
        <row r="55">
          <cell r="B55" t="str">
            <v>Уборка снега на территории Электростанции</v>
          </cell>
        </row>
        <row r="56">
          <cell r="B56" t="str">
            <v>Изготовление стоек для огражднения по предписанию охраны периметра</v>
          </cell>
        </row>
        <row r="57">
          <cell r="B57" t="str">
            <v>Составление карточек НСИ</v>
          </cell>
        </row>
        <row r="58">
          <cell r="B58" t="str">
            <v>Подготовка к отправке пожарных модулей на ТО.</v>
          </cell>
        </row>
        <row r="59">
          <cell r="B59" t="str">
            <v>Анализ видеофиксации</v>
          </cell>
        </row>
        <row r="60">
          <cell r="B60" t="str">
            <v>Корректировка часов в нагрузочных ведомостях</v>
          </cell>
        </row>
      </sheetData>
      <sheetData sheetId="24">
        <row r="55">
          <cell r="B55" t="str">
            <v>Уборка снега на территории Электростанции</v>
          </cell>
        </row>
        <row r="56">
          <cell r="B56" t="str">
            <v>Изготовление стоек для огражднения по предписанию охраны периметра</v>
          </cell>
        </row>
        <row r="57">
          <cell r="B57" t="str">
            <v>Составление карточек НСИ</v>
          </cell>
        </row>
        <row r="58">
          <cell r="B58" t="str">
            <v>Составление паспортов на системы сбростных свечей</v>
          </cell>
        </row>
        <row r="59">
          <cell r="B59" t="str">
            <v>ТО яч50 Резерв</v>
          </cell>
        </row>
      </sheetData>
      <sheetData sheetId="25">
        <row r="55">
          <cell r="B55" t="str">
            <v>Уборка снега на территории Электростанции</v>
          </cell>
        </row>
        <row r="56">
          <cell r="B56" t="str">
            <v>Изготовление стоек для огражднения по предписанию охраны периметра</v>
          </cell>
        </row>
        <row r="57">
          <cell r="B57" t="str">
            <v>Составление паспортов на системы сбростных свечей</v>
          </cell>
        </row>
        <row r="58">
          <cell r="B58" t="str">
            <v>ТО ЩСН Теплого склада</v>
          </cell>
        </row>
      </sheetData>
      <sheetData sheetId="26">
        <row r="55">
          <cell r="B55" t="str">
            <v>Уборка снега на территории Электростанции</v>
          </cell>
        </row>
        <row r="56">
          <cell r="B56" t="str">
            <v>Изготовление стоек для огражднения по предписанию охраны периметра</v>
          </cell>
        </row>
        <row r="57">
          <cell r="B57" t="str">
            <v>Корректировка паспорта на тр-д УПГ-М - ЭГЭС-12С</v>
          </cell>
        </row>
        <row r="58">
          <cell r="B58" t="str">
            <v>Наведение порядка на складах хранения ТМЦ</v>
          </cell>
        </row>
      </sheetData>
      <sheetData sheetId="27">
        <row r="55">
          <cell r="B55" t="str">
            <v>Уборка снега на территории Электростанции</v>
          </cell>
        </row>
        <row r="56">
          <cell r="B56" t="str">
            <v>Составление актов для регистрации сбростных систем от БТО11,12</v>
          </cell>
        </row>
        <row r="57">
          <cell r="B57" t="str">
            <v>Изготовление анкерных, удерживающих устройств для проведения работ по установке стоек огражднения по предписанию охраны периметра</v>
          </cell>
        </row>
        <row r="58">
          <cell r="B58" t="str">
            <v>Составление однолинейных схем шкафов отсека управления Уралов 1,2,3,4</v>
          </cell>
        </row>
        <row r="59">
          <cell r="B59" t="str">
            <v>Тепловизионный контроль согласно графика</v>
          </cell>
        </row>
      </sheetData>
      <sheetData sheetId="28">
        <row r="55">
          <cell r="B55" t="str">
            <v>Уборка снега на территории Электростанции</v>
          </cell>
        </row>
        <row r="56">
          <cell r="B56" t="str">
            <v>Составление однолинейных схем шкафов отсека управления Уралов 1,2,3,4</v>
          </cell>
        </row>
        <row r="57">
          <cell r="B57" t="str">
            <v>Отбор проб масла согласно графика</v>
          </cell>
        </row>
        <row r="58">
          <cell r="B58" t="str">
            <v>Устранение дефектов согласно сообщений</v>
          </cell>
        </row>
      </sheetData>
      <sheetData sheetId="29">
        <row r="55">
          <cell r="B55" t="str">
            <v>ТО при простое 10 дней ТГ-10</v>
          </cell>
        </row>
      </sheetData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ГТС"/>
      <sheetName val="ЦГТС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Январь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8">
          <cell r="P48">
            <v>1</v>
          </cell>
          <cell r="R48">
            <v>1</v>
          </cell>
          <cell r="T48">
            <v>1</v>
          </cell>
          <cell r="V48">
            <v>1</v>
          </cell>
          <cell r="X48">
            <v>1</v>
          </cell>
          <cell r="Z48">
            <v>1</v>
          </cell>
          <cell r="AB48">
            <v>1</v>
          </cell>
          <cell r="AD48">
            <v>1</v>
          </cell>
          <cell r="AF48">
            <v>1</v>
          </cell>
          <cell r="AH48">
            <v>1</v>
          </cell>
          <cell r="AJ48">
            <v>1</v>
          </cell>
          <cell r="AL48">
            <v>1</v>
          </cell>
          <cell r="AN48">
            <v>1</v>
          </cell>
          <cell r="AP48">
            <v>1</v>
          </cell>
          <cell r="AR48">
            <v>1</v>
          </cell>
          <cell r="AT48">
            <v>1</v>
          </cell>
          <cell r="AV48">
            <v>1</v>
          </cell>
          <cell r="AX48">
            <v>1</v>
          </cell>
          <cell r="AZ48">
            <v>1</v>
          </cell>
        </row>
        <row r="49">
          <cell r="BF49">
            <v>1</v>
          </cell>
          <cell r="BH49">
            <v>1</v>
          </cell>
          <cell r="BJ49">
            <v>1</v>
          </cell>
          <cell r="BL49">
            <v>1</v>
          </cell>
          <cell r="BN49">
            <v>1</v>
          </cell>
          <cell r="BP49">
            <v>1</v>
          </cell>
        </row>
        <row r="53">
          <cell r="N53">
            <v>1</v>
          </cell>
          <cell r="R53">
            <v>1</v>
          </cell>
          <cell r="T53">
            <v>1</v>
          </cell>
          <cell r="V53">
            <v>1</v>
          </cell>
          <cell r="X53">
            <v>1</v>
          </cell>
          <cell r="Z53">
            <v>1</v>
          </cell>
          <cell r="AB53">
            <v>1</v>
          </cell>
          <cell r="AD53">
            <v>1</v>
          </cell>
          <cell r="AF53">
            <v>1</v>
          </cell>
          <cell r="AH53">
            <v>1</v>
          </cell>
          <cell r="AJ53">
            <v>1</v>
          </cell>
          <cell r="AL53">
            <v>1</v>
          </cell>
          <cell r="AN53">
            <v>1</v>
          </cell>
          <cell r="AP53">
            <v>1</v>
          </cell>
          <cell r="AR53">
            <v>1</v>
          </cell>
          <cell r="AT53">
            <v>1</v>
          </cell>
          <cell r="AV53">
            <v>1</v>
          </cell>
          <cell r="BB53">
            <v>1</v>
          </cell>
        </row>
        <row r="55">
          <cell r="T55">
            <v>3</v>
          </cell>
        </row>
        <row r="60">
          <cell r="L60">
            <v>15</v>
          </cell>
          <cell r="M60">
            <v>3</v>
          </cell>
          <cell r="N60">
            <v>14</v>
          </cell>
          <cell r="O60">
            <v>3</v>
          </cell>
          <cell r="P60">
            <v>15</v>
          </cell>
          <cell r="Q60">
            <v>3</v>
          </cell>
          <cell r="R60">
            <v>16</v>
          </cell>
          <cell r="S60">
            <v>3</v>
          </cell>
          <cell r="T60">
            <v>18</v>
          </cell>
          <cell r="U60">
            <v>3</v>
          </cell>
          <cell r="V60">
            <v>16</v>
          </cell>
          <cell r="W60">
            <v>3</v>
          </cell>
          <cell r="X60">
            <v>15</v>
          </cell>
          <cell r="Y60">
            <v>3</v>
          </cell>
          <cell r="Z60">
            <v>16</v>
          </cell>
          <cell r="AA60">
            <v>3</v>
          </cell>
          <cell r="AB60">
            <v>16</v>
          </cell>
          <cell r="AC60">
            <v>3</v>
          </cell>
          <cell r="AD60">
            <v>16</v>
          </cell>
          <cell r="AE60">
            <v>3</v>
          </cell>
          <cell r="AF60">
            <v>15</v>
          </cell>
          <cell r="AG60">
            <v>3</v>
          </cell>
          <cell r="AH60">
            <v>16</v>
          </cell>
          <cell r="AI60">
            <v>3</v>
          </cell>
          <cell r="AJ60">
            <v>16</v>
          </cell>
          <cell r="AK60">
            <v>3</v>
          </cell>
          <cell r="AL60">
            <v>12</v>
          </cell>
          <cell r="AM60">
            <v>3</v>
          </cell>
          <cell r="AN60">
            <v>13</v>
          </cell>
          <cell r="AO60">
            <v>3</v>
          </cell>
          <cell r="AP60">
            <v>14</v>
          </cell>
          <cell r="AQ60">
            <v>3</v>
          </cell>
          <cell r="AR60">
            <v>13</v>
          </cell>
          <cell r="AS60">
            <v>4</v>
          </cell>
          <cell r="AT60">
            <v>14</v>
          </cell>
          <cell r="AU60">
            <v>4</v>
          </cell>
          <cell r="AV60">
            <v>14</v>
          </cell>
          <cell r="AW60">
            <v>4</v>
          </cell>
          <cell r="AX60">
            <v>13</v>
          </cell>
          <cell r="AY60">
            <v>4</v>
          </cell>
          <cell r="AZ60">
            <v>13</v>
          </cell>
          <cell r="BA60">
            <v>4</v>
          </cell>
          <cell r="BB60">
            <v>13</v>
          </cell>
          <cell r="BC60">
            <v>4</v>
          </cell>
          <cell r="BD60">
            <v>13</v>
          </cell>
          <cell r="BE60">
            <v>4</v>
          </cell>
          <cell r="BF60">
            <v>13</v>
          </cell>
          <cell r="BG60">
            <v>4</v>
          </cell>
          <cell r="BH60">
            <v>13</v>
          </cell>
          <cell r="BI60">
            <v>4</v>
          </cell>
          <cell r="BJ60">
            <v>13</v>
          </cell>
          <cell r="BK60">
            <v>4</v>
          </cell>
          <cell r="BL60">
            <v>13</v>
          </cell>
          <cell r="BM60">
            <v>4</v>
          </cell>
          <cell r="BN60">
            <v>12</v>
          </cell>
          <cell r="BO60">
            <v>4</v>
          </cell>
          <cell r="BP60">
            <v>11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S44"/>
  <sheetViews>
    <sheetView showGridLines="0" zoomScale="90" zoomScaleNormal="9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85546875" customWidth="1"/>
    <col min="10" max="10" width="6.42578125" customWidth="1"/>
    <col min="11" max="11" width="10.5703125" customWidth="1"/>
    <col min="12" max="12" width="3.42578125" customWidth="1"/>
    <col min="13" max="13" width="10.4257812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2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газа'!$F$8</f>
        <v>551763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18">
        <f>MAX('[2]31'!$BF$4:$BF$33)</f>
        <v>59740</v>
      </c>
      <c r="G7" s="19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37</v>
      </c>
      <c r="C10" s="179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AVERAGEIFS('[3]1'!$AP$6:$AP$29,'[3]1'!$AP$6:$AP$29,"&gt;0")</f>
        <v>58555</v>
      </c>
      <c r="G11" s="33">
        <f>AVERAGEIFS('[3]1'!$AV$6:$AV$29,'[3]1'!$AV$6:$AV$29,"&lt;76240")</f>
        <v>7745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'[3]31'!$BE$4</f>
        <v>0.88318250377073915</v>
      </c>
      <c r="F13" s="32">
        <f>MAX('[3]1'!$AP$6:$AP$29)</f>
        <v>59730</v>
      </c>
      <c r="G13" s="33">
        <f>_xlfn.MAXIFS('[3]1'!$AV$6:$AV$29,'[3]1'!$AV$6:$AV$29,"&lt;76240")</f>
        <v>8750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_xlfn.MINIFS('[3]1'!$AP$6:$AP$29,'[3]1'!$AP$6:$AP$29,"&gt;0")</f>
        <v>57550</v>
      </c>
      <c r="G15" s="23">
        <f>MIN('[3]1'!$AV$6:$AV$29)</f>
        <v>6570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37</v>
      </c>
      <c r="C16" s="213" t="s">
        <v>23</v>
      </c>
      <c r="D16" s="215" t="s">
        <v>24</v>
      </c>
      <c r="E16" s="166">
        <f>'[2]31'!$BE$33</f>
        <v>0.85234155319081761</v>
      </c>
      <c r="F16" s="26" t="s">
        <v>74</v>
      </c>
      <c r="G16" s="27" t="s">
        <v>75</v>
      </c>
      <c r="H16" s="206">
        <f>'[2]Расход газа'!$F$37</f>
        <v>515890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 t="e">
        <f>AVERAGEIFS('[2]30'!$AP$6:$AP$29,'[2]30'!$AP$6:$AP$29,"&gt;0")</f>
        <v>#VALUE!</v>
      </c>
      <c r="G17" s="34" t="e">
        <f>AVERAGEIFS('[2]30'!$AV$6:$AV$29,'[2]30'!$AV$6:$AV$29,"&lt;76240")</f>
        <v>#VALUE!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95" t="s">
        <v>46</v>
      </c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100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'[5]1'!$B$55</f>
        <v>Подготовка к сдаче экзаменов по ПБ</v>
      </c>
      <c r="F20" s="83"/>
      <c r="G20" s="83"/>
      <c r="H20" s="84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6"/>
    </row>
    <row r="21" spans="1:19" ht="18" customHeight="1" x14ac:dyDescent="0.25">
      <c r="A21" s="67"/>
      <c r="B21" s="104"/>
      <c r="C21" s="142"/>
      <c r="D21" s="58"/>
      <c r="E21" s="85" t="str">
        <f>'[5]1'!$B$56</f>
        <v>Мат.отчёт по ГСМ, ТМЦ</v>
      </c>
      <c r="F21" s="86"/>
      <c r="G21" s="86"/>
      <c r="H21" s="87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9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'[5]1'!$B$57</f>
        <v>Шкаф управления освещением операторной, ТО</v>
      </c>
      <c r="F22" s="89"/>
      <c r="G22" s="89"/>
      <c r="H22" s="90"/>
      <c r="I22" s="191"/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'[5]1'!$B$58</f>
        <v>Замена фторопластовых вставок клапанов регуляторов давления газа</v>
      </c>
      <c r="F23" s="89"/>
      <c r="G23" s="89"/>
      <c r="H23" s="90"/>
      <c r="I23" s="130"/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'[5]1'!$B$59</f>
        <v>Ремонтно-восстановительные работы Мотор Сич №9</v>
      </c>
      <c r="F24" s="89"/>
      <c r="G24" s="89"/>
      <c r="H24" s="90"/>
      <c r="I24" s="191"/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 t="str">
        <f>'[5]1'!$B$60</f>
        <v>Ремонт светильников аварийного освещения операторной</v>
      </c>
      <c r="F25" s="89"/>
      <c r="G25" s="89"/>
      <c r="H25" s="90"/>
      <c r="I25" s="130"/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'[5]1'!$B$61</f>
        <v>0</v>
      </c>
      <c r="F26" s="204"/>
      <c r="G26" s="204"/>
      <c r="H26" s="205"/>
      <c r="I26" s="191"/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'[5]1'!$B$62</f>
        <v>0</v>
      </c>
      <c r="F27" s="89"/>
      <c r="G27" s="89"/>
      <c r="H27" s="90"/>
      <c r="I27" s="130"/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'[5]1'!$B$63</f>
        <v>0</v>
      </c>
      <c r="F28" s="204"/>
      <c r="G28" s="204"/>
      <c r="H28" s="205"/>
      <c r="I28" s="191"/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/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4" customHeight="1" thickTop="1" x14ac:dyDescent="0.25">
      <c r="A30" s="36" t="s">
        <v>16</v>
      </c>
      <c r="B30" s="35" t="s">
        <v>36</v>
      </c>
      <c r="C30" s="76" t="s">
        <v>34</v>
      </c>
      <c r="D30" s="79">
        <f>SUM([6]Декабрь!$BP$47:$BP$59)</f>
        <v>1</v>
      </c>
      <c r="E30" s="95" t="s">
        <v>42</v>
      </c>
      <c r="F30" s="96"/>
      <c r="G30" s="96"/>
      <c r="H30" s="97"/>
      <c r="I30" s="95" t="s">
        <v>79</v>
      </c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 ht="25.5" customHeight="1" thickBot="1" x14ac:dyDescent="0.3">
      <c r="A31" s="36" t="s">
        <v>81</v>
      </c>
      <c r="B31" s="41" t="s">
        <v>37</v>
      </c>
      <c r="C31" s="77"/>
      <c r="D31" s="80"/>
      <c r="E31" s="98"/>
      <c r="F31" s="99"/>
      <c r="G31" s="99"/>
      <c r="H31" s="100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100"/>
    </row>
    <row r="32" spans="1:19" ht="17.25" customHeight="1" thickTop="1" x14ac:dyDescent="0.25">
      <c r="A32" s="101" t="s">
        <v>17</v>
      </c>
      <c r="B32" s="104" t="s">
        <v>37</v>
      </c>
      <c r="C32" s="77"/>
      <c r="D32" s="80"/>
      <c r="E32" s="94" t="s">
        <v>98</v>
      </c>
      <c r="F32" s="54"/>
      <c r="G32" s="54"/>
      <c r="H32" s="55"/>
      <c r="I32" s="187" t="s">
        <v>82</v>
      </c>
      <c r="J32" s="188"/>
      <c r="K32" s="188"/>
      <c r="L32" s="188"/>
      <c r="M32" s="188"/>
      <c r="N32" s="188"/>
      <c r="O32" s="188"/>
      <c r="P32" s="188"/>
      <c r="Q32" s="188"/>
      <c r="R32" s="188"/>
      <c r="S32" s="189"/>
    </row>
    <row r="33" spans="1:19" ht="15" customHeight="1" x14ac:dyDescent="0.25">
      <c r="A33" s="101"/>
      <c r="B33" s="104"/>
      <c r="C33" s="77"/>
      <c r="D33" s="80"/>
      <c r="E33" s="94"/>
      <c r="F33" s="54"/>
      <c r="G33" s="54"/>
      <c r="H33" s="55"/>
      <c r="I33" s="197" t="s">
        <v>83</v>
      </c>
      <c r="J33" s="198"/>
      <c r="K33" s="198"/>
      <c r="L33" s="198"/>
      <c r="M33" s="198"/>
      <c r="N33" s="198"/>
      <c r="O33" s="198"/>
      <c r="P33" s="198"/>
      <c r="Q33" s="198"/>
      <c r="R33" s="198"/>
      <c r="S33" s="199"/>
    </row>
    <row r="34" spans="1:19" ht="14.25" customHeight="1" thickBot="1" x14ac:dyDescent="0.3">
      <c r="A34" s="102" t="s">
        <v>18</v>
      </c>
      <c r="B34" s="104" t="s">
        <v>37</v>
      </c>
      <c r="C34" s="78"/>
      <c r="D34" s="81"/>
      <c r="E34" s="73"/>
      <c r="F34" s="74"/>
      <c r="G34" s="74"/>
      <c r="H34" s="75"/>
      <c r="I34" s="190" t="s">
        <v>84</v>
      </c>
      <c r="J34" s="182"/>
      <c r="K34" s="182"/>
      <c r="L34" s="182"/>
      <c r="M34" s="182"/>
      <c r="N34" s="182"/>
      <c r="O34" s="182"/>
      <c r="P34" s="182"/>
      <c r="Q34" s="182"/>
      <c r="R34" s="182"/>
      <c r="S34" s="18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/>
      <c r="F35" s="54"/>
      <c r="G35" s="54"/>
      <c r="H35" s="55"/>
      <c r="I35" s="197" t="s">
        <v>85</v>
      </c>
      <c r="J35" s="198"/>
      <c r="K35" s="198"/>
      <c r="L35" s="198"/>
      <c r="M35" s="198"/>
      <c r="N35" s="198"/>
      <c r="O35" s="198"/>
      <c r="P35" s="198"/>
      <c r="Q35" s="198"/>
      <c r="R35" s="198"/>
      <c r="S35" s="199"/>
    </row>
    <row r="36" spans="1:19" ht="12" customHeight="1" thickTop="1" x14ac:dyDescent="0.25">
      <c r="A36" s="64" t="s">
        <v>25</v>
      </c>
      <c r="B36" s="66">
        <f>COUNTIF(B2:B25,"В работе")</f>
        <v>11</v>
      </c>
      <c r="C36" s="71"/>
      <c r="D36" s="72"/>
      <c r="E36" s="73"/>
      <c r="F36" s="74"/>
      <c r="G36" s="74"/>
      <c r="H36" s="75"/>
      <c r="I36" s="181"/>
      <c r="J36" s="182"/>
      <c r="K36" s="182"/>
      <c r="L36" s="182"/>
      <c r="M36" s="182"/>
      <c r="N36" s="182"/>
      <c r="O36" s="182"/>
      <c r="P36" s="182"/>
      <c r="Q36" s="182"/>
      <c r="R36" s="182"/>
      <c r="S36" s="183"/>
    </row>
    <row r="37" spans="1:19" ht="11.25" customHeight="1" x14ac:dyDescent="0.25">
      <c r="A37" s="65"/>
      <c r="B37" s="58"/>
      <c r="C37" s="71"/>
      <c r="D37" s="72"/>
      <c r="E37" s="53"/>
      <c r="F37" s="54"/>
      <c r="G37" s="54"/>
      <c r="H37" s="55"/>
      <c r="I37" s="197"/>
      <c r="J37" s="198"/>
      <c r="K37" s="198"/>
      <c r="L37" s="198"/>
      <c r="M37" s="198"/>
      <c r="N37" s="198"/>
      <c r="O37" s="198"/>
      <c r="P37" s="198"/>
      <c r="Q37" s="198"/>
      <c r="R37" s="198"/>
      <c r="S37" s="199"/>
    </row>
    <row r="38" spans="1:19" ht="12" customHeight="1" x14ac:dyDescent="0.25">
      <c r="A38" s="67" t="s">
        <v>26</v>
      </c>
      <c r="B38" s="58">
        <f>COUNTIF(B2:B25,"В резерве")</f>
        <v>0</v>
      </c>
      <c r="C38" s="60" t="s">
        <v>40</v>
      </c>
      <c r="D38" s="62">
        <f>[6]Декабрь!$L$60</f>
        <v>15</v>
      </c>
      <c r="E38" s="73"/>
      <c r="F38" s="74"/>
      <c r="G38" s="74"/>
      <c r="H38" s="75"/>
      <c r="I38" s="181"/>
      <c r="J38" s="182"/>
      <c r="K38" s="182"/>
      <c r="L38" s="182"/>
      <c r="M38" s="182"/>
      <c r="N38" s="182"/>
      <c r="O38" s="182"/>
      <c r="P38" s="182"/>
      <c r="Q38" s="182"/>
      <c r="R38" s="182"/>
      <c r="S38" s="183"/>
    </row>
    <row r="39" spans="1:19" ht="12" customHeight="1" x14ac:dyDescent="0.25">
      <c r="A39" s="67"/>
      <c r="B39" s="58"/>
      <c r="C39" s="60"/>
      <c r="D39" s="62"/>
      <c r="E39" s="53"/>
      <c r="F39" s="54"/>
      <c r="G39" s="54"/>
      <c r="H39" s="55"/>
      <c r="I39" s="197"/>
      <c r="J39" s="198"/>
      <c r="K39" s="198"/>
      <c r="L39" s="198"/>
      <c r="M39" s="198"/>
      <c r="N39" s="198"/>
      <c r="O39" s="198"/>
      <c r="P39" s="198"/>
      <c r="Q39" s="198"/>
      <c r="R39" s="198"/>
      <c r="S39" s="199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/>
      <c r="F40" s="74"/>
      <c r="G40" s="74"/>
      <c r="H40" s="75"/>
      <c r="I40" s="181"/>
      <c r="J40" s="182"/>
      <c r="K40" s="182"/>
      <c r="L40" s="182"/>
      <c r="M40" s="182"/>
      <c r="N40" s="182"/>
      <c r="O40" s="182"/>
      <c r="P40" s="182"/>
      <c r="Q40" s="182"/>
      <c r="R40" s="182"/>
      <c r="S40" s="183"/>
    </row>
    <row r="41" spans="1:19" ht="13.5" customHeight="1" x14ac:dyDescent="0.25">
      <c r="A41" s="68"/>
      <c r="B41" s="58"/>
      <c r="C41" s="60" t="s">
        <v>41</v>
      </c>
      <c r="D41" s="62">
        <f>[6]Декабрь!$M$60</f>
        <v>3</v>
      </c>
      <c r="E41" s="53"/>
      <c r="F41" s="54"/>
      <c r="G41" s="54"/>
      <c r="H41" s="55"/>
      <c r="I41" s="197"/>
      <c r="J41" s="198"/>
      <c r="K41" s="198"/>
      <c r="L41" s="198"/>
      <c r="M41" s="198"/>
      <c r="N41" s="198"/>
      <c r="O41" s="198"/>
      <c r="P41" s="198"/>
      <c r="Q41" s="198"/>
      <c r="R41" s="198"/>
      <c r="S41" s="199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/>
      <c r="F42" s="54"/>
      <c r="G42" s="54"/>
      <c r="H42" s="55"/>
      <c r="I42" s="197"/>
      <c r="J42" s="198"/>
      <c r="K42" s="198"/>
      <c r="L42" s="198"/>
      <c r="M42" s="198"/>
      <c r="N42" s="198"/>
      <c r="O42" s="198"/>
      <c r="P42" s="198"/>
      <c r="Q42" s="198"/>
      <c r="R42" s="198"/>
      <c r="S42" s="199"/>
    </row>
    <row r="43" spans="1:19" ht="12.75" customHeight="1" thickBot="1" x14ac:dyDescent="0.3">
      <c r="A43" s="57"/>
      <c r="B43" s="59"/>
      <c r="C43" s="61"/>
      <c r="D43" s="63"/>
      <c r="E43" s="163"/>
      <c r="F43" s="164"/>
      <c r="G43" s="164"/>
      <c r="H43" s="165"/>
      <c r="I43" s="184"/>
      <c r="J43" s="185"/>
      <c r="K43" s="185"/>
      <c r="L43" s="185"/>
      <c r="M43" s="185"/>
      <c r="N43" s="185"/>
      <c r="O43" s="185"/>
      <c r="P43" s="185"/>
      <c r="Q43" s="185"/>
      <c r="R43" s="185"/>
      <c r="S43" s="186"/>
    </row>
    <row r="44" spans="1:19" ht="15.75" thickTop="1" x14ac:dyDescent="0.25"/>
  </sheetData>
  <mergeCells count="173">
    <mergeCell ref="I14:I15"/>
    <mergeCell ref="J14:J15"/>
    <mergeCell ref="I16:I17"/>
    <mergeCell ref="J16:J17"/>
    <mergeCell ref="K14:L15"/>
    <mergeCell ref="K16:L17"/>
    <mergeCell ref="I1:S1"/>
    <mergeCell ref="I2:I3"/>
    <mergeCell ref="J2:J3"/>
    <mergeCell ref="M2:M3"/>
    <mergeCell ref="N2:N3"/>
    <mergeCell ref="O2:O3"/>
    <mergeCell ref="J8:J9"/>
    <mergeCell ref="K2:L3"/>
    <mergeCell ref="C1:H1"/>
    <mergeCell ref="E22:H22"/>
    <mergeCell ref="E24:H24"/>
    <mergeCell ref="E26:H26"/>
    <mergeCell ref="E28:H28"/>
    <mergeCell ref="H16:H17"/>
    <mergeCell ref="H2:H3"/>
    <mergeCell ref="C2:C3"/>
    <mergeCell ref="E2:E3"/>
    <mergeCell ref="C16:C17"/>
    <mergeCell ref="D16:D17"/>
    <mergeCell ref="D4:D6"/>
    <mergeCell ref="E4:E6"/>
    <mergeCell ref="D7:D9"/>
    <mergeCell ref="E7:E9"/>
    <mergeCell ref="E18:H19"/>
    <mergeCell ref="C22:C23"/>
    <mergeCell ref="D22:D23"/>
    <mergeCell ref="C24:C25"/>
    <mergeCell ref="D24:D25"/>
    <mergeCell ref="C26:C27"/>
    <mergeCell ref="D26:D27"/>
    <mergeCell ref="C28:C29"/>
    <mergeCell ref="D28:D29"/>
    <mergeCell ref="I40:S40"/>
    <mergeCell ref="I43:S43"/>
    <mergeCell ref="I32:S32"/>
    <mergeCell ref="I34:S34"/>
    <mergeCell ref="I36:S36"/>
    <mergeCell ref="I38:S38"/>
    <mergeCell ref="I22:S22"/>
    <mergeCell ref="I24:S24"/>
    <mergeCell ref="I26:S26"/>
    <mergeCell ref="I28:S28"/>
    <mergeCell ref="I25:S25"/>
    <mergeCell ref="I27:S27"/>
    <mergeCell ref="I29:S29"/>
    <mergeCell ref="I33:S33"/>
    <mergeCell ref="I35:S35"/>
    <mergeCell ref="I37:S37"/>
    <mergeCell ref="I39:S39"/>
    <mergeCell ref="I41:S41"/>
    <mergeCell ref="I42:S42"/>
    <mergeCell ref="I30:S31"/>
    <mergeCell ref="I18:S19"/>
    <mergeCell ref="E43:H43"/>
    <mergeCell ref="E16:E17"/>
    <mergeCell ref="D13:D15"/>
    <mergeCell ref="F2:G3"/>
    <mergeCell ref="F14:G14"/>
    <mergeCell ref="H4:H9"/>
    <mergeCell ref="H10:H15"/>
    <mergeCell ref="A2:A3"/>
    <mergeCell ref="B2:B3"/>
    <mergeCell ref="A6:A7"/>
    <mergeCell ref="B6:B7"/>
    <mergeCell ref="A8:A9"/>
    <mergeCell ref="B8:B9"/>
    <mergeCell ref="A14:A15"/>
    <mergeCell ref="B14:B15"/>
    <mergeCell ref="F12:G12"/>
    <mergeCell ref="A10:A11"/>
    <mergeCell ref="B10:B11"/>
    <mergeCell ref="A12:A13"/>
    <mergeCell ref="B12:B13"/>
    <mergeCell ref="C10:C15"/>
    <mergeCell ref="D10:D12"/>
    <mergeCell ref="A4:A5"/>
    <mergeCell ref="B4:B5"/>
    <mergeCell ref="F6:G6"/>
    <mergeCell ref="F8:G8"/>
    <mergeCell ref="C4:C9"/>
    <mergeCell ref="K4:L5"/>
    <mergeCell ref="K6:L7"/>
    <mergeCell ref="K8:L9"/>
    <mergeCell ref="P2:P3"/>
    <mergeCell ref="Q2:S3"/>
    <mergeCell ref="M4:M5"/>
    <mergeCell ref="N4:N5"/>
    <mergeCell ref="O4:O5"/>
    <mergeCell ref="P4:P5"/>
    <mergeCell ref="M6:M7"/>
    <mergeCell ref="N6:N7"/>
    <mergeCell ref="O6:O7"/>
    <mergeCell ref="P6:P7"/>
    <mergeCell ref="M8:M9"/>
    <mergeCell ref="N8:N9"/>
    <mergeCell ref="I4:I5"/>
    <mergeCell ref="J4:J5"/>
    <mergeCell ref="I6:I7"/>
    <mergeCell ref="J6:J7"/>
    <mergeCell ref="I8:I9"/>
    <mergeCell ref="A18:A19"/>
    <mergeCell ref="B18:B19"/>
    <mergeCell ref="A20:A21"/>
    <mergeCell ref="B20:B21"/>
    <mergeCell ref="A22:A23"/>
    <mergeCell ref="B22:B23"/>
    <mergeCell ref="O8:O9"/>
    <mergeCell ref="P8:P9"/>
    <mergeCell ref="A16:A17"/>
    <mergeCell ref="B16:B17"/>
    <mergeCell ref="E13:E15"/>
    <mergeCell ref="E10:E12"/>
    <mergeCell ref="C18:D19"/>
    <mergeCell ref="I20:S20"/>
    <mergeCell ref="I21:S21"/>
    <mergeCell ref="I23:S23"/>
    <mergeCell ref="I10:I11"/>
    <mergeCell ref="J10:J11"/>
    <mergeCell ref="I12:I13"/>
    <mergeCell ref="J12:J13"/>
    <mergeCell ref="K10:L11"/>
    <mergeCell ref="K12:L13"/>
    <mergeCell ref="C20:C21"/>
    <mergeCell ref="D20:D21"/>
    <mergeCell ref="A32:A33"/>
    <mergeCell ref="A34:A35"/>
    <mergeCell ref="B24:B25"/>
    <mergeCell ref="B26:B27"/>
    <mergeCell ref="B28:B29"/>
    <mergeCell ref="B32:B33"/>
    <mergeCell ref="B34:B35"/>
    <mergeCell ref="A24:A25"/>
    <mergeCell ref="A26:A27"/>
    <mergeCell ref="A28:A29"/>
    <mergeCell ref="C30:C34"/>
    <mergeCell ref="D30:D34"/>
    <mergeCell ref="E20:H20"/>
    <mergeCell ref="E21:H21"/>
    <mergeCell ref="E23:H23"/>
    <mergeCell ref="E25:H25"/>
    <mergeCell ref="E27:H27"/>
    <mergeCell ref="E29:H29"/>
    <mergeCell ref="E33:H33"/>
    <mergeCell ref="E32:H32"/>
    <mergeCell ref="E34:H34"/>
    <mergeCell ref="E30:H31"/>
    <mergeCell ref="E35:H35"/>
    <mergeCell ref="A42:A43"/>
    <mergeCell ref="B42:B43"/>
    <mergeCell ref="C38:C40"/>
    <mergeCell ref="C41:C43"/>
    <mergeCell ref="D38:D40"/>
    <mergeCell ref="D41:D43"/>
    <mergeCell ref="A36:A37"/>
    <mergeCell ref="B36:B37"/>
    <mergeCell ref="A38:A39"/>
    <mergeCell ref="B38:B39"/>
    <mergeCell ref="A40:A41"/>
    <mergeCell ref="B40:B41"/>
    <mergeCell ref="C35:D37"/>
    <mergeCell ref="E37:H37"/>
    <mergeCell ref="E39:H39"/>
    <mergeCell ref="E41:H41"/>
    <mergeCell ref="E42:H42"/>
    <mergeCell ref="E40:H40"/>
    <mergeCell ref="E36:H36"/>
    <mergeCell ref="E38:H38"/>
  </mergeCells>
  <conditionalFormatting sqref="B2 B4 B6 B8 B10 B12 B16 B18 B20 B22 B24 B26 B28 B30 B32 B34">
    <cfRule type="containsText" dxfId="457" priority="9" operator="containsText" text="ТО">
      <formula>NOT(ISERROR(SEARCH("ТО",B2)))</formula>
    </cfRule>
    <cfRule type="containsText" dxfId="456" priority="13" operator="containsText" text="В ремонте">
      <formula>NOT(ISERROR(SEARCH("В ремонте",B2)))</formula>
    </cfRule>
    <cfRule type="containsText" dxfId="455" priority="14" operator="containsText" text="В резерве">
      <formula>NOT(ISERROR(SEARCH("В резерве",B2)))</formula>
    </cfRule>
    <cfRule type="containsText" dxfId="454" priority="15" operator="containsText" text="В работе">
      <formula>NOT(ISERROR(SEARCH("В работе",B2)))</formula>
    </cfRule>
  </conditionalFormatting>
  <conditionalFormatting sqref="E7:E8 E16:E17 E13:E14">
    <cfRule type="cellIs" dxfId="453" priority="11" operator="greaterThanOrEqual">
      <formula>0.85</formula>
    </cfRule>
  </conditionalFormatting>
  <conditionalFormatting sqref="E7:E8 E16 E13:E14">
    <cfRule type="cellIs" dxfId="452" priority="10" operator="lessThan">
      <formula>0.85</formula>
    </cfRule>
  </conditionalFormatting>
  <conditionalFormatting sqref="B14">
    <cfRule type="containsText" dxfId="451" priority="5" operator="containsText" text="ТО">
      <formula>NOT(ISERROR(SEARCH("ТО",B14)))</formula>
    </cfRule>
    <cfRule type="containsText" dxfId="450" priority="6" operator="containsText" text="В ремонте">
      <formula>NOT(ISERROR(SEARCH("В ремонте",B14)))</formula>
    </cfRule>
    <cfRule type="containsText" dxfId="449" priority="7" operator="containsText" text="В резерве">
      <formula>NOT(ISERROR(SEARCH("В резерве",B14)))</formula>
    </cfRule>
    <cfRule type="containsText" dxfId="448" priority="8" operator="containsText" text="В работе">
      <formula>NOT(ISERROR(SEARCH("В работе",B14)))</formula>
    </cfRule>
  </conditionalFormatting>
  <conditionalFormatting sqref="B31">
    <cfRule type="containsText" dxfId="447" priority="1" operator="containsText" text="ТО">
      <formula>NOT(ISERROR(SEARCH("ТО",B31)))</formula>
    </cfRule>
    <cfRule type="containsText" dxfId="446" priority="2" operator="containsText" text="В ремонте">
      <formula>NOT(ISERROR(SEARCH("В ремонте",B31)))</formula>
    </cfRule>
    <cfRule type="containsText" dxfId="445" priority="3" operator="containsText" text="В резерве">
      <formula>NOT(ISERROR(SEARCH("В резерве",B31)))</formula>
    </cfRule>
    <cfRule type="containsText" dxfId="444" priority="4" operator="containsText" text="В работе">
      <formula>NOT(ISERROR(SEARCH("В работе",B31)))</formula>
    </cfRule>
  </conditionalFormatting>
  <dataValidations disablePrompts="1" count="2">
    <dataValidation type="list" allowBlank="1" showInputMessage="1" showErrorMessage="1" sqref="C4:C15" xr:uid="{E3A58281-0F3B-4D98-8823-9C953878A6BA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799C8726-B97B-4F81-AF23-2E31C2C729A1}">
      <formula1>"В резерве, В работе"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F1405F5-A235-4F44-86FC-3A1BFB5DE295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FDF7-25F0-41B9-953D-D5C5111650F7}">
  <sheetPr codeName="Лист3"/>
  <dimension ref="A1:S44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5703125" customWidth="1"/>
    <col min="11" max="11" width="10.5703125" customWidth="1"/>
    <col min="12" max="12" width="3.710937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0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газа'!$F$9</f>
        <v>508256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28">
        <f>MAX('[2]31'!$BF$4:$BF$33)</f>
        <v>59740</v>
      </c>
      <c r="G7" s="29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79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AVERAGEIFS('[3]2'!$AP$6:$AP$29,'[3]2'!$AP$6:$AP$29,"&gt;0")</f>
        <v>54591.25</v>
      </c>
      <c r="G11" s="33">
        <f>AVERAGEIFS('[3]2'!$AV$6:$AV$29,'[3]2'!$AV$6:$AV$29,"&lt;76240")</f>
        <v>8821.25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'[3]31'!$BE$5</f>
        <v>0.86135831447963807</v>
      </c>
      <c r="F13" s="32">
        <f>MAX('[3]2'!$AP$6:$AP$29)</f>
        <v>58060</v>
      </c>
      <c r="G13" s="33">
        <f>_xlfn.MAXIFS('[3]2'!$AV$6:$AV$29,'[3]2'!$AV$6:$AV$29,"&lt;76240")</f>
        <v>14700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_xlfn.MINIFS('[3]2'!$AP$6:$AP$29,'[3]2'!$AP$6:$AP$29,"&gt;0")</f>
        <v>51590</v>
      </c>
      <c r="G15" s="23">
        <f>MIN('[3]2'!$AV$6:$AV$29)</f>
        <v>6970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'[3]31'!$BE$4</f>
        <v>0.88318250377073915</v>
      </c>
      <c r="F16" s="26" t="s">
        <v>74</v>
      </c>
      <c r="G16" s="27" t="s">
        <v>75</v>
      </c>
      <c r="H16" s="206">
        <f>'[3]Расход газа'!$F$8</f>
        <v>557420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AVERAGEIFS('[3]1'!$AP$6:$AP$29,'[3]1'!$AP$6:$AP$29,"&gt;0")</f>
        <v>58555</v>
      </c>
      <c r="G17" s="34">
        <f>AVERAGEIFS('[3]1'!$AV$6:$AV$29,'[3]1'!$AV$6:$AV$29,"&lt;76240")</f>
        <v>7745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95" t="s">
        <v>46</v>
      </c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100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'[5]2'!$B$55</f>
        <v>Подготовка к сдаче экзаменов по ПБ</v>
      </c>
      <c r="F20" s="83"/>
      <c r="G20" s="83"/>
      <c r="H20" s="84"/>
      <c r="I20" s="265">
        <f>'1'!I20:S20</f>
        <v>0</v>
      </c>
      <c r="J20" s="266"/>
      <c r="K20" s="266"/>
      <c r="L20" s="266"/>
      <c r="M20" s="266"/>
      <c r="N20" s="266"/>
      <c r="O20" s="266"/>
      <c r="P20" s="266"/>
      <c r="Q20" s="266"/>
      <c r="R20" s="266"/>
      <c r="S20" s="267"/>
    </row>
    <row r="21" spans="1:19" ht="18" customHeight="1" x14ac:dyDescent="0.25">
      <c r="A21" s="67"/>
      <c r="B21" s="104"/>
      <c r="C21" s="142"/>
      <c r="D21" s="58"/>
      <c r="E21" s="85" t="str">
        <f>'[5]2'!$B$56</f>
        <v>Мат.отчёт по ГСМ, ТМЦ</v>
      </c>
      <c r="F21" s="86"/>
      <c r="G21" s="86"/>
      <c r="H21" s="87"/>
      <c r="I21" s="268">
        <f>'1'!I21:S21</f>
        <v>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70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'[5]2'!$B$57</f>
        <v>Шкаф управления освещением операторной, ТО</v>
      </c>
      <c r="F22" s="89"/>
      <c r="G22" s="89"/>
      <c r="H22" s="90"/>
      <c r="I22" s="255">
        <f>'1'!I22:S22</f>
        <v>0</v>
      </c>
      <c r="J22" s="256"/>
      <c r="K22" s="256"/>
      <c r="L22" s="256"/>
      <c r="M22" s="256"/>
      <c r="N22" s="256"/>
      <c r="O22" s="256"/>
      <c r="P22" s="256"/>
      <c r="Q22" s="256"/>
      <c r="R22" s="256"/>
      <c r="S22" s="257"/>
    </row>
    <row r="23" spans="1:19" ht="15" customHeight="1" x14ac:dyDescent="0.25">
      <c r="A23" s="110"/>
      <c r="B23" s="104"/>
      <c r="C23" s="221"/>
      <c r="D23" s="58"/>
      <c r="E23" s="88" t="str">
        <f>'[5]2'!$B$58</f>
        <v>Замена фторопластовых вставок клапанов регуляторов давления газа</v>
      </c>
      <c r="F23" s="89"/>
      <c r="G23" s="89"/>
      <c r="H23" s="90"/>
      <c r="I23" s="262">
        <f>'1'!I23:S23</f>
        <v>0</v>
      </c>
      <c r="J23" s="263"/>
      <c r="K23" s="263"/>
      <c r="L23" s="263"/>
      <c r="M23" s="263"/>
      <c r="N23" s="263"/>
      <c r="O23" s="263"/>
      <c r="P23" s="263"/>
      <c r="Q23" s="263"/>
      <c r="R23" s="263"/>
      <c r="S23" s="264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'[5]2'!$B$59</f>
        <v>ПАЭС-2500 №3 (ТГ-5) замена СТГ, предохранительной муфты СТГ.</v>
      </c>
      <c r="F24" s="89"/>
      <c r="G24" s="89"/>
      <c r="H24" s="90"/>
      <c r="I24" s="255">
        <f>'1'!I24:S24</f>
        <v>0</v>
      </c>
      <c r="J24" s="256"/>
      <c r="K24" s="256"/>
      <c r="L24" s="256"/>
      <c r="M24" s="256"/>
      <c r="N24" s="256"/>
      <c r="O24" s="256"/>
      <c r="P24" s="256"/>
      <c r="Q24" s="256"/>
      <c r="R24" s="256"/>
      <c r="S24" s="257"/>
    </row>
    <row r="25" spans="1:19" ht="14.25" customHeight="1" thickBot="1" x14ac:dyDescent="0.3">
      <c r="A25" s="108"/>
      <c r="B25" s="105"/>
      <c r="C25" s="223"/>
      <c r="D25" s="58"/>
      <c r="E25" s="88" t="str">
        <f>'[5]2'!$B$60</f>
        <v>Мотор Сич №9 замена трубопровода подвода масла к редуктору (к МА-38)</v>
      </c>
      <c r="F25" s="89"/>
      <c r="G25" s="89"/>
      <c r="H25" s="90"/>
      <c r="I25" s="262">
        <f>'1'!I25:S25</f>
        <v>0</v>
      </c>
      <c r="J25" s="263"/>
      <c r="K25" s="263"/>
      <c r="L25" s="263"/>
      <c r="M25" s="263"/>
      <c r="N25" s="263"/>
      <c r="O25" s="263"/>
      <c r="P25" s="263"/>
      <c r="Q25" s="263"/>
      <c r="R25" s="263"/>
      <c r="S25" s="264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'[5]2'!$B$61</f>
        <v>0</v>
      </c>
      <c r="F26" s="204"/>
      <c r="G26" s="204"/>
      <c r="H26" s="205"/>
      <c r="I26" s="261">
        <f>'1'!I26:S26</f>
        <v>0</v>
      </c>
      <c r="J26" s="261"/>
      <c r="K26" s="261"/>
      <c r="L26" s="261"/>
      <c r="M26" s="261"/>
      <c r="N26" s="261"/>
      <c r="O26" s="261"/>
      <c r="P26" s="261"/>
      <c r="Q26" s="261"/>
      <c r="R26" s="261"/>
      <c r="S26" s="261"/>
    </row>
    <row r="27" spans="1:19" ht="14.25" customHeight="1" x14ac:dyDescent="0.25">
      <c r="A27" s="102"/>
      <c r="B27" s="104"/>
      <c r="C27" s="225"/>
      <c r="D27" s="58"/>
      <c r="E27" s="88">
        <f>'[5]2'!$B$62</f>
        <v>0</v>
      </c>
      <c r="F27" s="89"/>
      <c r="G27" s="89"/>
      <c r="H27" s="90"/>
      <c r="I27" s="262">
        <f>'1'!I27:S27</f>
        <v>0</v>
      </c>
      <c r="J27" s="263"/>
      <c r="K27" s="263"/>
      <c r="L27" s="263"/>
      <c r="M27" s="263"/>
      <c r="N27" s="263"/>
      <c r="O27" s="263"/>
      <c r="P27" s="263"/>
      <c r="Q27" s="263"/>
      <c r="R27" s="263"/>
      <c r="S27" s="264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'[5]2'!$B$63</f>
        <v>0</v>
      </c>
      <c r="F28" s="204"/>
      <c r="G28" s="204"/>
      <c r="H28" s="205"/>
      <c r="I28" s="255">
        <f>'1'!I28:S28</f>
        <v>0</v>
      </c>
      <c r="J28" s="256"/>
      <c r="K28" s="256"/>
      <c r="L28" s="256"/>
      <c r="M28" s="256"/>
      <c r="N28" s="256"/>
      <c r="O28" s="256"/>
      <c r="P28" s="256"/>
      <c r="Q28" s="256"/>
      <c r="R28" s="256"/>
      <c r="S28" s="257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258">
        <f>'1'!I29:S29</f>
        <v>0</v>
      </c>
      <c r="J29" s="259"/>
      <c r="K29" s="259"/>
      <c r="L29" s="259"/>
      <c r="M29" s="259"/>
      <c r="N29" s="259"/>
      <c r="O29" s="259"/>
      <c r="P29" s="259"/>
      <c r="Q29" s="259"/>
      <c r="R29" s="259"/>
      <c r="S29" s="260"/>
    </row>
    <row r="30" spans="1:19" ht="21.7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SUM([6]Декабрь!$N$47:$N$59)</f>
        <v>1</v>
      </c>
      <c r="E30" s="95" t="s">
        <v>42</v>
      </c>
      <c r="F30" s="96"/>
      <c r="G30" s="96"/>
      <c r="H30" s="97"/>
      <c r="I30" s="95" t="s">
        <v>47</v>
      </c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 ht="23.25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100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53">
        <f>'1'!E34:H34</f>
        <v>0</v>
      </c>
      <c r="F34" s="54"/>
      <c r="G34" s="54"/>
      <c r="H34" s="5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[6]Декабрь!$N$60</f>
        <v>14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[6]Декабрь!$O$60</f>
        <v>3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0:L11"/>
    <mergeCell ref="K12:L13"/>
    <mergeCell ref="K16:L17"/>
    <mergeCell ref="I10:I11"/>
    <mergeCell ref="J10:J11"/>
    <mergeCell ref="I12:I13"/>
    <mergeCell ref="J12:J13"/>
    <mergeCell ref="I14:I15"/>
    <mergeCell ref="J14:J1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I4:I5"/>
    <mergeCell ref="J4:J5"/>
    <mergeCell ref="I6:I7"/>
    <mergeCell ref="K2:L3"/>
    <mergeCell ref="K8:L9"/>
    <mergeCell ref="M8:M9"/>
    <mergeCell ref="N8:N9"/>
    <mergeCell ref="O8:O9"/>
    <mergeCell ref="P8:P9"/>
    <mergeCell ref="D7:D9"/>
    <mergeCell ref="E7:E9"/>
    <mergeCell ref="J6:J7"/>
    <mergeCell ref="I8:I9"/>
    <mergeCell ref="J8:J9"/>
    <mergeCell ref="D4:D6"/>
    <mergeCell ref="E4:E6"/>
    <mergeCell ref="H4:H9"/>
    <mergeCell ref="K4:L5"/>
    <mergeCell ref="M4:M5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I16:I17"/>
    <mergeCell ref="J16:J1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</mergeCells>
  <conditionalFormatting sqref="E7:E8 E16:E17 E13:E14">
    <cfRule type="cellIs" dxfId="443" priority="19" operator="greaterThanOrEqual">
      <formula>0.85</formula>
    </cfRule>
  </conditionalFormatting>
  <conditionalFormatting sqref="E7:E8 E16 E13:E14">
    <cfRule type="cellIs" dxfId="442" priority="18" operator="lessThan">
      <formula>0.85</formula>
    </cfRule>
  </conditionalFormatting>
  <conditionalFormatting sqref="B2 B4 B6 B8 B10 B12 B16 B18 B20 B22 B24 B26 B28 B30 B32 B34">
    <cfRule type="containsText" dxfId="441" priority="9" operator="containsText" text="ТО">
      <formula>NOT(ISERROR(SEARCH("ТО",B2)))</formula>
    </cfRule>
    <cfRule type="containsText" dxfId="440" priority="10" operator="containsText" text="В ремонте">
      <formula>NOT(ISERROR(SEARCH("В ремонте",B2)))</formula>
    </cfRule>
    <cfRule type="containsText" dxfId="439" priority="11" operator="containsText" text="В резерве">
      <formula>NOT(ISERROR(SEARCH("В резерве",B2)))</formula>
    </cfRule>
    <cfRule type="containsText" dxfId="438" priority="12" operator="containsText" text="В работе">
      <formula>NOT(ISERROR(SEARCH("В работе",B2)))</formula>
    </cfRule>
  </conditionalFormatting>
  <conditionalFormatting sqref="B14">
    <cfRule type="containsText" dxfId="437" priority="5" operator="containsText" text="ТО">
      <formula>NOT(ISERROR(SEARCH("ТО",B14)))</formula>
    </cfRule>
    <cfRule type="containsText" dxfId="436" priority="6" operator="containsText" text="В ремонте">
      <formula>NOT(ISERROR(SEARCH("В ремонте",B14)))</formula>
    </cfRule>
    <cfRule type="containsText" dxfId="435" priority="7" operator="containsText" text="В резерве">
      <formula>NOT(ISERROR(SEARCH("В резерве",B14)))</formula>
    </cfRule>
    <cfRule type="containsText" dxfId="434" priority="8" operator="containsText" text="В работе">
      <formula>NOT(ISERROR(SEARCH("В работе",B14)))</formula>
    </cfRule>
  </conditionalFormatting>
  <conditionalFormatting sqref="B31">
    <cfRule type="containsText" dxfId="433" priority="1" operator="containsText" text="ТО">
      <formula>NOT(ISERROR(SEARCH("ТО",B31)))</formula>
    </cfRule>
    <cfRule type="containsText" dxfId="432" priority="2" operator="containsText" text="В ремонте">
      <formula>NOT(ISERROR(SEARCH("В ремонте",B31)))</formula>
    </cfRule>
    <cfRule type="containsText" dxfId="431" priority="3" operator="containsText" text="В резерве">
      <formula>NOT(ISERROR(SEARCH("В резерве",B31)))</formula>
    </cfRule>
    <cfRule type="containsText" dxfId="430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6B96066E-C1B5-472C-B930-9C8E974B37F2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7FBA09AD-A081-441C-9A1E-751EECD03601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C15492-97F9-4AA6-B58C-D9B4A9B7D7A3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79274-B7F3-4CDE-ADE2-05BE1343B22E}">
  <sheetPr codeName="Лист4"/>
  <dimension ref="A1:S44"/>
  <sheetViews>
    <sheetView showGridLines="0" zoomScaleNormal="100" workbookViewId="0">
      <selection activeCell="N14" sqref="N14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5.5703125" customWidth="1"/>
    <col min="10" max="10" width="6.28515625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64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газа'!$F$10</f>
        <v>537853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AVERAGE('[3]31'!$BF$4:$BF$33)</f>
        <v>49703.819444444431</v>
      </c>
      <c r="G5" s="17">
        <f>AVERAGE('[3]31'!$BG$4:$BG$33)</f>
        <v>10517.383869444446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'[3]31'!$BB$30</f>
        <v>0.86939654166331459</v>
      </c>
      <c r="F7" s="32">
        <f>MAX('[3]31'!$BF$4:$BF$33)</f>
        <v>61116.666666666664</v>
      </c>
      <c r="G7" s="33">
        <f>MAX('[3]31'!$BG$4:$BG$33)</f>
        <v>76240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MIN('[3]31'!$BF$4:$BF$33)</f>
        <v>0</v>
      </c>
      <c r="G9" s="23">
        <f>MIN('[3]31'!$BG$4:$BG$33)</f>
        <v>6181.0994166666669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79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AVERAGEIFS('[3]3'!$AP$6:$AP$29,'[3]3'!$AP$6:$AP$29,"&gt;0")</f>
        <v>57440</v>
      </c>
      <c r="G11" s="33">
        <f>AVERAGEIFS('[3]3'!$AV$6:$AV$29,'[3]3'!$AV$6:$AV$29,"&lt;76240")</f>
        <v>8860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'[3]31'!$BE$6</f>
        <v>0.86636500754147816</v>
      </c>
      <c r="F13" s="32">
        <f>MAX('[3]3'!$AP$6:$AP$29)</f>
        <v>58690</v>
      </c>
      <c r="G13" s="33">
        <f>_xlfn.MAXIFS('[3]3'!$AV$6:$AV$29,'[3]3'!$AV$6:$AV$29,"&lt;76240")</f>
        <v>11000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_xlfn.MINIFS('[3]3'!$AP$6:$AP$29,'[3]3'!$AP$6:$AP$29,"&gt;0")</f>
        <v>55300</v>
      </c>
      <c r="G15" s="23">
        <f>MIN('[3]3'!$AV$6:$AV$29)</f>
        <v>7610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'[3]31'!$BE$5</f>
        <v>0.86135831447963807</v>
      </c>
      <c r="F16" s="26" t="s">
        <v>74</v>
      </c>
      <c r="G16" s="27" t="s">
        <v>75</v>
      </c>
      <c r="H16" s="206">
        <f>'[3]Расход газа'!$F$9</f>
        <v>523060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AVERAGEIFS('[3]2'!$AP$6:$AP$29,'[3]2'!$AP$6:$AP$29,"&gt;0")</f>
        <v>54591.25</v>
      </c>
      <c r="G17" s="34">
        <f>AVERAGEIFS('[3]2'!$AV$6:$AV$29,'[3]2'!$AV$6:$AV$29,"&lt;76240")</f>
        <v>8821.25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95" t="s">
        <v>46</v>
      </c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100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">
        <v>87</v>
      </c>
      <c r="F20" s="83" t="s">
        <v>87</v>
      </c>
      <c r="G20" s="83" t="s">
        <v>87</v>
      </c>
      <c r="H20" s="84" t="s">
        <v>87</v>
      </c>
      <c r="I20" s="265">
        <f>'1'!I20:S20</f>
        <v>0</v>
      </c>
      <c r="J20" s="266"/>
      <c r="K20" s="266"/>
      <c r="L20" s="266"/>
      <c r="M20" s="266"/>
      <c r="N20" s="266"/>
      <c r="O20" s="266"/>
      <c r="P20" s="266"/>
      <c r="Q20" s="266"/>
      <c r="R20" s="266"/>
      <c r="S20" s="267"/>
    </row>
    <row r="21" spans="1:19" ht="18" customHeight="1" x14ac:dyDescent="0.25">
      <c r="A21" s="67"/>
      <c r="B21" s="104"/>
      <c r="C21" s="142"/>
      <c r="D21" s="58"/>
      <c r="E21" s="85" t="s">
        <v>88</v>
      </c>
      <c r="F21" s="86" t="s">
        <v>88</v>
      </c>
      <c r="G21" s="86" t="s">
        <v>88</v>
      </c>
      <c r="H21" s="87" t="s">
        <v>88</v>
      </c>
      <c r="I21" s="268">
        <f>'1'!I21:S21</f>
        <v>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70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">
        <v>89</v>
      </c>
      <c r="F22" s="89" t="s">
        <v>89</v>
      </c>
      <c r="G22" s="89" t="s">
        <v>89</v>
      </c>
      <c r="H22" s="90" t="s">
        <v>89</v>
      </c>
      <c r="I22" s="271">
        <f>'1'!I22:S22</f>
        <v>0</v>
      </c>
      <c r="J22" s="272"/>
      <c r="K22" s="272"/>
      <c r="L22" s="272"/>
      <c r="M22" s="272"/>
      <c r="N22" s="272"/>
      <c r="O22" s="272"/>
      <c r="P22" s="272"/>
      <c r="Q22" s="272"/>
      <c r="R22" s="272"/>
      <c r="S22" s="273"/>
    </row>
    <row r="23" spans="1:19" ht="15" customHeight="1" x14ac:dyDescent="0.25">
      <c r="A23" s="110"/>
      <c r="B23" s="104"/>
      <c r="C23" s="221"/>
      <c r="D23" s="58"/>
      <c r="E23" s="88" t="s">
        <v>90</v>
      </c>
      <c r="F23" s="89" t="s">
        <v>90</v>
      </c>
      <c r="G23" s="89" t="s">
        <v>90</v>
      </c>
      <c r="H23" s="90" t="s">
        <v>90</v>
      </c>
      <c r="I23" s="274">
        <f>'1'!I23:S23</f>
        <v>0</v>
      </c>
      <c r="J23" s="275"/>
      <c r="K23" s="275"/>
      <c r="L23" s="275"/>
      <c r="M23" s="275"/>
      <c r="N23" s="275"/>
      <c r="O23" s="275"/>
      <c r="P23" s="275"/>
      <c r="Q23" s="275"/>
      <c r="R23" s="275"/>
      <c r="S23" s="276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'[5]3'!$B$59</f>
        <v>0</v>
      </c>
      <c r="F24" s="89"/>
      <c r="G24" s="89"/>
      <c r="H24" s="90"/>
      <c r="I24" s="271">
        <f>'1'!I24:S24</f>
        <v>0</v>
      </c>
      <c r="J24" s="272"/>
      <c r="K24" s="272"/>
      <c r="L24" s="272"/>
      <c r="M24" s="272"/>
      <c r="N24" s="272"/>
      <c r="O24" s="272"/>
      <c r="P24" s="272"/>
      <c r="Q24" s="272"/>
      <c r="R24" s="272"/>
      <c r="S24" s="273"/>
    </row>
    <row r="25" spans="1:19" ht="14.25" customHeight="1" thickBot="1" x14ac:dyDescent="0.3">
      <c r="A25" s="108"/>
      <c r="B25" s="105"/>
      <c r="C25" s="223"/>
      <c r="D25" s="58"/>
      <c r="E25" s="88">
        <f>'[5]3'!$B$60</f>
        <v>0</v>
      </c>
      <c r="F25" s="89"/>
      <c r="G25" s="89"/>
      <c r="H25" s="90"/>
      <c r="I25" s="274">
        <f>'1'!I25:S25</f>
        <v>0</v>
      </c>
      <c r="J25" s="275"/>
      <c r="K25" s="275"/>
      <c r="L25" s="275"/>
      <c r="M25" s="275"/>
      <c r="N25" s="275"/>
      <c r="O25" s="275"/>
      <c r="P25" s="275"/>
      <c r="Q25" s="275"/>
      <c r="R25" s="275"/>
      <c r="S25" s="276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'[5]3'!$B$61</f>
        <v>0</v>
      </c>
      <c r="F26" s="204"/>
      <c r="G26" s="204"/>
      <c r="H26" s="205"/>
      <c r="I26" s="271">
        <f>'1'!I26:S26</f>
        <v>0</v>
      </c>
      <c r="J26" s="272"/>
      <c r="K26" s="272"/>
      <c r="L26" s="272"/>
      <c r="M26" s="272"/>
      <c r="N26" s="272"/>
      <c r="O26" s="272"/>
      <c r="P26" s="272"/>
      <c r="Q26" s="272"/>
      <c r="R26" s="272"/>
      <c r="S26" s="273"/>
    </row>
    <row r="27" spans="1:19" ht="14.25" customHeight="1" x14ac:dyDescent="0.25">
      <c r="A27" s="102"/>
      <c r="B27" s="104"/>
      <c r="C27" s="225"/>
      <c r="D27" s="58"/>
      <c r="E27" s="88">
        <f>'[5]3'!$B$62</f>
        <v>0</v>
      </c>
      <c r="F27" s="89"/>
      <c r="G27" s="89"/>
      <c r="H27" s="90"/>
      <c r="I27" s="274">
        <f>'1'!I27:S27</f>
        <v>0</v>
      </c>
      <c r="J27" s="275"/>
      <c r="K27" s="275"/>
      <c r="L27" s="275"/>
      <c r="M27" s="275"/>
      <c r="N27" s="275"/>
      <c r="O27" s="275"/>
      <c r="P27" s="275"/>
      <c r="Q27" s="275"/>
      <c r="R27" s="275"/>
      <c r="S27" s="276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'[5]3'!$B$63</f>
        <v>0</v>
      </c>
      <c r="F28" s="204"/>
      <c r="G28" s="204"/>
      <c r="H28" s="205"/>
      <c r="I28" s="271">
        <f>'1'!I28:S28</f>
        <v>0</v>
      </c>
      <c r="J28" s="272"/>
      <c r="K28" s="272"/>
      <c r="L28" s="272"/>
      <c r="M28" s="272"/>
      <c r="N28" s="272"/>
      <c r="O28" s="272"/>
      <c r="P28" s="272"/>
      <c r="Q28" s="272"/>
      <c r="R28" s="272"/>
      <c r="S28" s="27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277">
        <f>'1'!I29:S29</f>
        <v>0</v>
      </c>
      <c r="J29" s="278"/>
      <c r="K29" s="278"/>
      <c r="L29" s="278"/>
      <c r="M29" s="278"/>
      <c r="N29" s="278"/>
      <c r="O29" s="278"/>
      <c r="P29" s="278"/>
      <c r="Q29" s="278"/>
      <c r="R29" s="278"/>
      <c r="S29" s="279"/>
    </row>
    <row r="30" spans="1:19" ht="22.5" customHeight="1" thickTop="1" x14ac:dyDescent="0.25">
      <c r="A30" s="38" t="s">
        <v>16</v>
      </c>
      <c r="B30" s="39" t="s">
        <v>37</v>
      </c>
      <c r="C30" s="76" t="s">
        <v>34</v>
      </c>
      <c r="D30" s="79">
        <f>SUM([6]Декабрь!$P$47:$P$59)</f>
        <v>1</v>
      </c>
      <c r="E30" s="95" t="s">
        <v>42</v>
      </c>
      <c r="F30" s="96"/>
      <c r="G30" s="96"/>
      <c r="H30" s="97"/>
      <c r="I30" s="95" t="s">
        <v>47</v>
      </c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 ht="22.5" customHeight="1" thickBot="1" x14ac:dyDescent="0.3">
      <c r="A31" s="38" t="s">
        <v>81</v>
      </c>
      <c r="B31" s="41" t="s">
        <v>36</v>
      </c>
      <c r="C31" s="77"/>
      <c r="D31" s="80"/>
      <c r="E31" s="98"/>
      <c r="F31" s="99"/>
      <c r="G31" s="99"/>
      <c r="H31" s="100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100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>
        <v>0</v>
      </c>
      <c r="F32" s="250"/>
      <c r="G32" s="250"/>
      <c r="H32" s="251"/>
      <c r="I32" s="280" t="str">
        <f>'1'!I32:S32</f>
        <v>06.11.2023 04:20 разгерметизация маслосистемы ТГ-9. Трещина на переходном фланце МА-38</v>
      </c>
      <c r="J32" s="281"/>
      <c r="K32" s="281"/>
      <c r="L32" s="281"/>
      <c r="M32" s="281"/>
      <c r="N32" s="281"/>
      <c r="O32" s="281"/>
      <c r="P32" s="281"/>
      <c r="Q32" s="281"/>
      <c r="R32" s="281"/>
      <c r="S32" s="282"/>
    </row>
    <row r="33" spans="1:19" ht="12.75" customHeight="1" x14ac:dyDescent="0.25">
      <c r="A33" s="101"/>
      <c r="B33" s="104"/>
      <c r="C33" s="77"/>
      <c r="D33" s="80"/>
      <c r="E33" s="53">
        <v>0</v>
      </c>
      <c r="F33" s="54"/>
      <c r="G33" s="54"/>
      <c r="H33" s="55"/>
      <c r="I33" s="274" t="str">
        <f>'1'!I33:S33</f>
        <v>трубопровода подвода масла к редуктору. 06.11.2023 05:10 ТГ-9 по заявке №241 выведен в ремонт</v>
      </c>
      <c r="J33" s="275"/>
      <c r="K33" s="275"/>
      <c r="L33" s="275"/>
      <c r="M33" s="275"/>
      <c r="N33" s="275"/>
      <c r="O33" s="275"/>
      <c r="P33" s="275"/>
      <c r="Q33" s="275"/>
      <c r="R33" s="275"/>
      <c r="S33" s="276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271" t="str">
        <f>'1'!I34:S34</f>
        <v>14.11.2023 11:00 АО ТГ-7 - отказ связи с контроллером ШСАУ-1.</v>
      </c>
      <c r="J34" s="272"/>
      <c r="K34" s="272"/>
      <c r="L34" s="272"/>
      <c r="M34" s="272"/>
      <c r="N34" s="272"/>
      <c r="O34" s="272"/>
      <c r="P34" s="272"/>
      <c r="Q34" s="272"/>
      <c r="R34" s="272"/>
      <c r="S34" s="27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274" t="str">
        <f>'1'!I35:S35</f>
        <v>19.11.2023 Выход из строя МА-38 ТГ-9.</v>
      </c>
      <c r="J35" s="275"/>
      <c r="K35" s="275"/>
      <c r="L35" s="275"/>
      <c r="M35" s="275"/>
      <c r="N35" s="275"/>
      <c r="O35" s="275"/>
      <c r="P35" s="275"/>
      <c r="Q35" s="275"/>
      <c r="R35" s="275"/>
      <c r="S35" s="276"/>
    </row>
    <row r="36" spans="1:19" ht="12" customHeight="1" thickTop="1" x14ac:dyDescent="0.25">
      <c r="A36" s="64" t="s">
        <v>25</v>
      </c>
      <c r="B36" s="66">
        <f>COUNTIF(B2:B25,"В работе")</f>
        <v>9</v>
      </c>
      <c r="C36" s="71"/>
      <c r="D36" s="72"/>
      <c r="E36" s="73">
        <f>'1'!E36:H36</f>
        <v>0</v>
      </c>
      <c r="F36" s="74"/>
      <c r="G36" s="74"/>
      <c r="H36" s="75"/>
      <c r="I36" s="283" t="s">
        <v>91</v>
      </c>
      <c r="J36" s="272"/>
      <c r="K36" s="272"/>
      <c r="L36" s="272"/>
      <c r="M36" s="272"/>
      <c r="N36" s="272"/>
      <c r="O36" s="272"/>
      <c r="P36" s="272"/>
      <c r="Q36" s="272"/>
      <c r="R36" s="272"/>
      <c r="S36" s="27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274">
        <f>'1'!I37:S37</f>
        <v>0</v>
      </c>
      <c r="J37" s="275"/>
      <c r="K37" s="275"/>
      <c r="L37" s="275"/>
      <c r="M37" s="275"/>
      <c r="N37" s="275"/>
      <c r="O37" s="275"/>
      <c r="P37" s="275"/>
      <c r="Q37" s="275"/>
      <c r="R37" s="275"/>
      <c r="S37" s="276"/>
    </row>
    <row r="38" spans="1:19" ht="12" customHeight="1" x14ac:dyDescent="0.25">
      <c r="A38" s="67" t="s">
        <v>26</v>
      </c>
      <c r="B38" s="58">
        <f>COUNTIF(B2:B25,"В резерве")</f>
        <v>2</v>
      </c>
      <c r="C38" s="60" t="s">
        <v>40</v>
      </c>
      <c r="D38" s="62">
        <f>[6]Декабрь!$P$60</f>
        <v>15</v>
      </c>
      <c r="E38" s="73">
        <f>'1'!E38:H38</f>
        <v>0</v>
      </c>
      <c r="F38" s="74"/>
      <c r="G38" s="74"/>
      <c r="H38" s="75"/>
      <c r="I38" s="271">
        <f>'1'!I38:S38</f>
        <v>0</v>
      </c>
      <c r="J38" s="272"/>
      <c r="K38" s="272"/>
      <c r="L38" s="272"/>
      <c r="M38" s="272"/>
      <c r="N38" s="272"/>
      <c r="O38" s="272"/>
      <c r="P38" s="272"/>
      <c r="Q38" s="272"/>
      <c r="R38" s="272"/>
      <c r="S38" s="27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274">
        <f>'1'!I39:S39</f>
        <v>0</v>
      </c>
      <c r="J39" s="275"/>
      <c r="K39" s="275"/>
      <c r="L39" s="275"/>
      <c r="M39" s="275"/>
      <c r="N39" s="275"/>
      <c r="O39" s="275"/>
      <c r="P39" s="275"/>
      <c r="Q39" s="275"/>
      <c r="R39" s="275"/>
      <c r="S39" s="276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271">
        <f>'1'!I40:S40</f>
        <v>0</v>
      </c>
      <c r="J40" s="272"/>
      <c r="K40" s="272"/>
      <c r="L40" s="272"/>
      <c r="M40" s="272"/>
      <c r="N40" s="272"/>
      <c r="O40" s="272"/>
      <c r="P40" s="272"/>
      <c r="Q40" s="272"/>
      <c r="R40" s="272"/>
      <c r="S40" s="273"/>
    </row>
    <row r="41" spans="1:19" ht="13.5" customHeight="1" x14ac:dyDescent="0.25">
      <c r="A41" s="68"/>
      <c r="B41" s="58"/>
      <c r="C41" s="60" t="s">
        <v>41</v>
      </c>
      <c r="D41" s="62">
        <f>[6]Декабрь!$Q$60</f>
        <v>3</v>
      </c>
      <c r="E41" s="53">
        <f>'1'!E41:H41</f>
        <v>0</v>
      </c>
      <c r="F41" s="54"/>
      <c r="G41" s="54"/>
      <c r="H41" s="55"/>
      <c r="I41" s="274">
        <f>'1'!I41:S41</f>
        <v>0</v>
      </c>
      <c r="J41" s="275"/>
      <c r="K41" s="275"/>
      <c r="L41" s="275"/>
      <c r="M41" s="275"/>
      <c r="N41" s="275"/>
      <c r="O41" s="275"/>
      <c r="P41" s="275"/>
      <c r="Q41" s="275"/>
      <c r="R41" s="275"/>
      <c r="S41" s="276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274">
        <f>'1'!I42:S42</f>
        <v>0</v>
      </c>
      <c r="J42" s="275"/>
      <c r="K42" s="275"/>
      <c r="L42" s="275"/>
      <c r="M42" s="275"/>
      <c r="N42" s="275"/>
      <c r="O42" s="275"/>
      <c r="P42" s="275"/>
      <c r="Q42" s="275"/>
      <c r="R42" s="275"/>
      <c r="S42" s="276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84">
        <f>'1'!I43:S43</f>
        <v>0</v>
      </c>
      <c r="J43" s="285"/>
      <c r="K43" s="285"/>
      <c r="L43" s="285"/>
      <c r="M43" s="285"/>
      <c r="N43" s="285"/>
      <c r="O43" s="285"/>
      <c r="P43" s="285"/>
      <c r="Q43" s="285"/>
      <c r="R43" s="285"/>
      <c r="S43" s="286"/>
    </row>
    <row r="44" spans="1:19" ht="15.75" thickTop="1" x14ac:dyDescent="0.25"/>
  </sheetData>
  <mergeCells count="173">
    <mergeCell ref="I10:I11"/>
    <mergeCell ref="J10:J11"/>
    <mergeCell ref="I12:I13"/>
    <mergeCell ref="J12:J13"/>
    <mergeCell ref="I14:I15"/>
    <mergeCell ref="J14:J15"/>
    <mergeCell ref="I16:I17"/>
    <mergeCell ref="J16:J17"/>
    <mergeCell ref="K10:L11"/>
    <mergeCell ref="K12:L13"/>
    <mergeCell ref="K14:L15"/>
    <mergeCell ref="K16:L17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I6:I7"/>
    <mergeCell ref="J6:J7"/>
    <mergeCell ref="I8:I9"/>
    <mergeCell ref="J8:J9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I4:I5"/>
    <mergeCell ref="J4:J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429" priority="9" operator="containsText" text="ТО">
      <formula>NOT(ISERROR(SEARCH("ТО",B2)))</formula>
    </cfRule>
    <cfRule type="containsText" dxfId="428" priority="12" operator="containsText" text="В ремонте">
      <formula>NOT(ISERROR(SEARCH("В ремонте",B2)))</formula>
    </cfRule>
    <cfRule type="containsText" dxfId="427" priority="13" operator="containsText" text="В резерве">
      <formula>NOT(ISERROR(SEARCH("В резерве",B2)))</formula>
    </cfRule>
    <cfRule type="containsText" dxfId="426" priority="14" operator="containsText" text="В работе">
      <formula>NOT(ISERROR(SEARCH("В работе",B2)))</formula>
    </cfRule>
  </conditionalFormatting>
  <conditionalFormatting sqref="E7:E8 E16:E17 E13:E14">
    <cfRule type="cellIs" dxfId="425" priority="11" operator="greaterThanOrEqual">
      <formula>0.85</formula>
    </cfRule>
  </conditionalFormatting>
  <conditionalFormatting sqref="E7:E8 E16 E13:E14">
    <cfRule type="cellIs" dxfId="424" priority="10" operator="lessThan">
      <formula>0.85</formula>
    </cfRule>
  </conditionalFormatting>
  <conditionalFormatting sqref="B14">
    <cfRule type="containsText" dxfId="423" priority="5" operator="containsText" text="ТО">
      <formula>NOT(ISERROR(SEARCH("ТО",B14)))</formula>
    </cfRule>
    <cfRule type="containsText" dxfId="422" priority="6" operator="containsText" text="В ремонте">
      <formula>NOT(ISERROR(SEARCH("В ремонте",B14)))</formula>
    </cfRule>
    <cfRule type="containsText" dxfId="421" priority="7" operator="containsText" text="В резерве">
      <formula>NOT(ISERROR(SEARCH("В резерве",B14)))</formula>
    </cfRule>
    <cfRule type="containsText" dxfId="420" priority="8" operator="containsText" text="В работе">
      <formula>NOT(ISERROR(SEARCH("В работе",B14)))</formula>
    </cfRule>
  </conditionalFormatting>
  <conditionalFormatting sqref="B31">
    <cfRule type="containsText" dxfId="419" priority="1" operator="containsText" text="ТО">
      <formula>NOT(ISERROR(SEARCH("ТО",B31)))</formula>
    </cfRule>
    <cfRule type="containsText" dxfId="418" priority="2" operator="containsText" text="В ремонте">
      <formula>NOT(ISERROR(SEARCH("В ремонте",B31)))</formula>
    </cfRule>
    <cfRule type="containsText" dxfId="417" priority="3" operator="containsText" text="В резерве">
      <formula>NOT(ISERROR(SEARCH("В резерве",B31)))</formula>
    </cfRule>
    <cfRule type="containsText" dxfId="416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2D813026-9817-4F67-B5A5-31415A747B7D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7C74BFCF-4048-44BF-93C6-00C0E2875888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31A457-3A49-4EEA-A195-5C9EF3B63F33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30E9-894E-4BB6-9E6D-E863F039FCEC}">
  <sheetPr codeName="Лист5"/>
  <dimension ref="A1:S44"/>
  <sheetViews>
    <sheetView showGridLines="0" topLeftCell="C1" zoomScale="130" zoomScaleNormal="13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42578125" customWidth="1"/>
    <col min="11" max="11" width="10.5703125" customWidth="1"/>
    <col min="12" max="12" width="3.57031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64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газа'!$F$11</f>
        <v>546324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AVERAGE('[3]31'!$BF$4:$BF$33)</f>
        <v>49703.819444444431</v>
      </c>
      <c r="G5" s="17">
        <f>AVERAGE('[3]31'!$BG$4:$BG$33)</f>
        <v>10517.383869444446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'[3]31'!$BB$30</f>
        <v>0.86939654166331459</v>
      </c>
      <c r="F7" s="32">
        <f>MAX('[3]31'!$BF$4:$BF$33)</f>
        <v>61116.666666666664</v>
      </c>
      <c r="G7" s="33">
        <f>MAX('[3]31'!$BG$4:$BG$33)</f>
        <v>76240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MIN('[3]31'!$BF$4:$BF$33)</f>
        <v>0</v>
      </c>
      <c r="G9" s="23">
        <f>MIN('[3]31'!$BG$4:$BG$33)</f>
        <v>6181.0994166666669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79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AVERAGEIFS('[3]4'!$AP$6:$AP$29,'[3]4'!$AP$6:$AP$29,"&gt;0")</f>
        <v>57149.583333333336</v>
      </c>
      <c r="G11" s="33">
        <f>AVERAGEIFS('[3]4'!$AV$6:$AV$29,'[3]4'!$AV$6:$AV$29,"&lt;76240")</f>
        <v>9150.4166666666661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'[3]31'!$BE$7</f>
        <v>0.86198466566113641</v>
      </c>
      <c r="F13" s="32">
        <f>MAX('[3]4'!$AP$6:$AP$29)</f>
        <v>58600</v>
      </c>
      <c r="G13" s="33">
        <f>_xlfn.MAXIFS('[3]4'!$AV$6:$AV$29,'[3]4'!$AV$6:$AV$29,"&lt;76240")</f>
        <v>12000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_xlfn.MINIFS('[3]4'!$AP$6:$AP$29,'[3]4'!$AP$6:$AP$29,"&gt;0")</f>
        <v>54300</v>
      </c>
      <c r="G15" s="23">
        <f>MIN('[3]4'!$AV$6:$AV$29)</f>
        <v>7700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'[3]31'!$BE$6</f>
        <v>0.86636500754147816</v>
      </c>
      <c r="F16" s="26" t="s">
        <v>74</v>
      </c>
      <c r="G16" s="27" t="s">
        <v>75</v>
      </c>
      <c r="H16" s="206">
        <f>'[3]Расход газа'!$F$10</f>
        <v>568908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AVERAGEIFS('[3]3'!$AP$6:$AP$29,'[3]3'!$AP$6:$AP$29,"&gt;0")</f>
        <v>57440</v>
      </c>
      <c r="G17" s="34">
        <f>AVERAGEIFS('[3]3'!$AV$6:$AV$29,'[3]3'!$AV$6:$AV$29,"&lt;76240")</f>
        <v>8860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95" t="s">
        <v>46</v>
      </c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100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">
        <v>88</v>
      </c>
      <c r="F20" s="83"/>
      <c r="G20" s="83"/>
      <c r="H20" s="84"/>
      <c r="I20" s="265">
        <f>'1'!I20:S20</f>
        <v>0</v>
      </c>
      <c r="J20" s="266"/>
      <c r="K20" s="266"/>
      <c r="L20" s="266"/>
      <c r="M20" s="266"/>
      <c r="N20" s="266"/>
      <c r="O20" s="266"/>
      <c r="P20" s="266"/>
      <c r="Q20" s="266"/>
      <c r="R20" s="266"/>
      <c r="S20" s="267"/>
    </row>
    <row r="21" spans="1:19" ht="18" customHeight="1" x14ac:dyDescent="0.25">
      <c r="A21" s="67"/>
      <c r="B21" s="104"/>
      <c r="C21" s="142"/>
      <c r="D21" s="58"/>
      <c r="E21" s="85" t="s">
        <v>92</v>
      </c>
      <c r="F21" s="86"/>
      <c r="G21" s="86"/>
      <c r="H21" s="87"/>
      <c r="I21" s="268">
        <f>'1'!I21:S21</f>
        <v>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70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">
        <v>93</v>
      </c>
      <c r="F22" s="89"/>
      <c r="G22" s="89"/>
      <c r="H22" s="90"/>
      <c r="I22" s="255">
        <f>'1'!I22:S22</f>
        <v>0</v>
      </c>
      <c r="J22" s="256"/>
      <c r="K22" s="256"/>
      <c r="L22" s="256"/>
      <c r="M22" s="256"/>
      <c r="N22" s="256"/>
      <c r="O22" s="256"/>
      <c r="P22" s="256"/>
      <c r="Q22" s="256"/>
      <c r="R22" s="256"/>
      <c r="S22" s="257"/>
    </row>
    <row r="23" spans="1:19" ht="15" customHeight="1" x14ac:dyDescent="0.25">
      <c r="A23" s="110"/>
      <c r="B23" s="104"/>
      <c r="C23" s="221"/>
      <c r="D23" s="58"/>
      <c r="E23" s="88" t="s">
        <v>94</v>
      </c>
      <c r="F23" s="89"/>
      <c r="G23" s="89"/>
      <c r="H23" s="90"/>
      <c r="I23" s="262">
        <f>'1'!I23:S23</f>
        <v>0</v>
      </c>
      <c r="J23" s="263"/>
      <c r="K23" s="263"/>
      <c r="L23" s="263"/>
      <c r="M23" s="263"/>
      <c r="N23" s="263"/>
      <c r="O23" s="263"/>
      <c r="P23" s="263"/>
      <c r="Q23" s="263"/>
      <c r="R23" s="263"/>
      <c r="S23" s="264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v>0</v>
      </c>
      <c r="F24" s="89"/>
      <c r="G24" s="89"/>
      <c r="H24" s="90"/>
      <c r="I24" s="255">
        <f>'1'!I24:S24</f>
        <v>0</v>
      </c>
      <c r="J24" s="256"/>
      <c r="K24" s="256"/>
      <c r="L24" s="256"/>
      <c r="M24" s="256"/>
      <c r="N24" s="256"/>
      <c r="O24" s="256"/>
      <c r="P24" s="256"/>
      <c r="Q24" s="256"/>
      <c r="R24" s="256"/>
      <c r="S24" s="257"/>
    </row>
    <row r="25" spans="1:19" ht="14.25" customHeight="1" thickBot="1" x14ac:dyDescent="0.3">
      <c r="A25" s="108"/>
      <c r="B25" s="105"/>
      <c r="C25" s="223"/>
      <c r="D25" s="58"/>
      <c r="E25" s="88">
        <f>'[5]4'!$B$61</f>
        <v>0</v>
      </c>
      <c r="F25" s="89"/>
      <c r="G25" s="89"/>
      <c r="H25" s="90"/>
      <c r="I25" s="262">
        <f>'1'!I25:S25</f>
        <v>0</v>
      </c>
      <c r="J25" s="263"/>
      <c r="K25" s="263"/>
      <c r="L25" s="263"/>
      <c r="M25" s="263"/>
      <c r="N25" s="263"/>
      <c r="O25" s="263"/>
      <c r="P25" s="263"/>
      <c r="Q25" s="263"/>
      <c r="R25" s="263"/>
      <c r="S25" s="264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'[5]4'!$B$62</f>
        <v>0</v>
      </c>
      <c r="F26" s="204"/>
      <c r="G26" s="204"/>
      <c r="H26" s="205"/>
      <c r="I26" s="255">
        <f>'1'!I26:S26</f>
        <v>0</v>
      </c>
      <c r="J26" s="256"/>
      <c r="K26" s="256"/>
      <c r="L26" s="256"/>
      <c r="M26" s="256"/>
      <c r="N26" s="256"/>
      <c r="O26" s="256"/>
      <c r="P26" s="256"/>
      <c r="Q26" s="256"/>
      <c r="R26" s="256"/>
      <c r="S26" s="257"/>
    </row>
    <row r="27" spans="1:19" ht="14.25" customHeight="1" x14ac:dyDescent="0.25">
      <c r="A27" s="102"/>
      <c r="B27" s="104"/>
      <c r="C27" s="225"/>
      <c r="D27" s="58"/>
      <c r="E27" s="88">
        <f>'[5]4'!$B$63</f>
        <v>0</v>
      </c>
      <c r="F27" s="89"/>
      <c r="G27" s="89"/>
      <c r="H27" s="90"/>
      <c r="I27" s="262">
        <f>'1'!I27:S27</f>
        <v>0</v>
      </c>
      <c r="J27" s="263"/>
      <c r="K27" s="263"/>
      <c r="L27" s="263"/>
      <c r="M27" s="263"/>
      <c r="N27" s="263"/>
      <c r="O27" s="263"/>
      <c r="P27" s="263"/>
      <c r="Q27" s="263"/>
      <c r="R27" s="263"/>
      <c r="S27" s="264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/>
      <c r="F28" s="204"/>
      <c r="G28" s="204"/>
      <c r="H28" s="205"/>
      <c r="I28" s="255">
        <f>'1'!I28:S28</f>
        <v>0</v>
      </c>
      <c r="J28" s="256"/>
      <c r="K28" s="256"/>
      <c r="L28" s="256"/>
      <c r="M28" s="256"/>
      <c r="N28" s="256"/>
      <c r="O28" s="256"/>
      <c r="P28" s="256"/>
      <c r="Q28" s="256"/>
      <c r="R28" s="256"/>
      <c r="S28" s="257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258">
        <f>'1'!I29:S29</f>
        <v>0</v>
      </c>
      <c r="J29" s="259"/>
      <c r="K29" s="259"/>
      <c r="L29" s="259"/>
      <c r="M29" s="259"/>
      <c r="N29" s="259"/>
      <c r="O29" s="259"/>
      <c r="P29" s="259"/>
      <c r="Q29" s="259"/>
      <c r="R29" s="259"/>
      <c r="S29" s="260"/>
    </row>
    <row r="30" spans="1:19" ht="24" customHeight="1" thickTop="1" x14ac:dyDescent="0.25">
      <c r="A30" s="38" t="s">
        <v>16</v>
      </c>
      <c r="B30" s="41" t="s">
        <v>37</v>
      </c>
      <c r="C30" s="76" t="s">
        <v>34</v>
      </c>
      <c r="D30" s="79">
        <f>SUM([6]Декабрь!$R$47:$R$59)</f>
        <v>2</v>
      </c>
      <c r="E30" s="95" t="s">
        <v>42</v>
      </c>
      <c r="F30" s="96"/>
      <c r="G30" s="96"/>
      <c r="H30" s="97"/>
      <c r="I30" s="95" t="s">
        <v>47</v>
      </c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 ht="26.25" customHeight="1" thickBot="1" x14ac:dyDescent="0.3">
      <c r="A31" s="38" t="s">
        <v>81</v>
      </c>
      <c r="B31" s="41" t="s">
        <v>36</v>
      </c>
      <c r="C31" s="77"/>
      <c r="D31" s="80"/>
      <c r="E31" s="98"/>
      <c r="F31" s="99"/>
      <c r="G31" s="99"/>
      <c r="H31" s="100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100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>
        <v>0</v>
      </c>
      <c r="F32" s="250"/>
      <c r="G32" s="250"/>
      <c r="H32" s="251"/>
      <c r="I32" s="287" t="str">
        <f>'1'!I32:S32</f>
        <v>06.11.2023 04:20 разгерметизация маслосистемы ТГ-9. Трещина на переходном фланце МА-38</v>
      </c>
      <c r="J32" s="288"/>
      <c r="K32" s="288"/>
      <c r="L32" s="288"/>
      <c r="M32" s="288"/>
      <c r="N32" s="288"/>
      <c r="O32" s="288"/>
      <c r="P32" s="288"/>
      <c r="Q32" s="288"/>
      <c r="R32" s="288"/>
      <c r="S32" s="289"/>
    </row>
    <row r="33" spans="1:19" ht="12.75" customHeight="1" x14ac:dyDescent="0.25">
      <c r="A33" s="101"/>
      <c r="B33" s="104"/>
      <c r="C33" s="77"/>
      <c r="D33" s="80"/>
      <c r="E33" s="53">
        <v>0</v>
      </c>
      <c r="F33" s="54"/>
      <c r="G33" s="54"/>
      <c r="H33" s="55"/>
      <c r="I33" s="290" t="str">
        <f>'1'!I33:S33</f>
        <v>трубопровода подвода масла к редуктору. 06.11.2023 05:10 ТГ-9 по заявке №241 выведен в ремонт</v>
      </c>
      <c r="J33" s="291"/>
      <c r="K33" s="291"/>
      <c r="L33" s="291"/>
      <c r="M33" s="291"/>
      <c r="N33" s="291"/>
      <c r="O33" s="291"/>
      <c r="P33" s="291"/>
      <c r="Q33" s="291"/>
      <c r="R33" s="291"/>
      <c r="S33" s="29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255" t="str">
        <f>'1'!I34:S34</f>
        <v>14.11.2023 11:00 АО ТГ-7 - отказ связи с контроллером ШСАУ-1.</v>
      </c>
      <c r="J34" s="256"/>
      <c r="K34" s="256"/>
      <c r="L34" s="256"/>
      <c r="M34" s="256"/>
      <c r="N34" s="256"/>
      <c r="O34" s="256"/>
      <c r="P34" s="256"/>
      <c r="Q34" s="256"/>
      <c r="R34" s="256"/>
      <c r="S34" s="257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262" t="str">
        <f>'1'!I35:S35</f>
        <v>19.11.2023 Выход из строя МА-38 ТГ-9.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4"/>
    </row>
    <row r="36" spans="1:19" ht="12" customHeight="1" thickTop="1" x14ac:dyDescent="0.25">
      <c r="A36" s="64" t="s">
        <v>25</v>
      </c>
      <c r="B36" s="66">
        <f>COUNTIF(B2:B25,"В работе")</f>
        <v>9</v>
      </c>
      <c r="C36" s="71"/>
      <c r="D36" s="72"/>
      <c r="E36" s="73">
        <f>'1'!E36:H36</f>
        <v>0</v>
      </c>
      <c r="F36" s="74"/>
      <c r="G36" s="74"/>
      <c r="H36" s="75"/>
      <c r="I36" s="283" t="s">
        <v>91</v>
      </c>
      <c r="J36" s="272"/>
      <c r="K36" s="272"/>
      <c r="L36" s="272"/>
      <c r="M36" s="272"/>
      <c r="N36" s="272"/>
      <c r="O36" s="272"/>
      <c r="P36" s="272"/>
      <c r="Q36" s="272"/>
      <c r="R36" s="272"/>
      <c r="S36" s="27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262">
        <f>'1'!I37:S37</f>
        <v>0</v>
      </c>
      <c r="J37" s="263"/>
      <c r="K37" s="263"/>
      <c r="L37" s="263"/>
      <c r="M37" s="263"/>
      <c r="N37" s="263"/>
      <c r="O37" s="263"/>
      <c r="P37" s="263"/>
      <c r="Q37" s="263"/>
      <c r="R37" s="263"/>
      <c r="S37" s="264"/>
    </row>
    <row r="38" spans="1:19" ht="12" customHeight="1" x14ac:dyDescent="0.25">
      <c r="A38" s="67" t="s">
        <v>26</v>
      </c>
      <c r="B38" s="58">
        <f>COUNTIF(B2:B25,"В резерве")</f>
        <v>2</v>
      </c>
      <c r="C38" s="60" t="s">
        <v>40</v>
      </c>
      <c r="D38" s="62">
        <f>[6]Декабрь!$R$60</f>
        <v>16</v>
      </c>
      <c r="E38" s="73">
        <f>'1'!E38:H38</f>
        <v>0</v>
      </c>
      <c r="F38" s="74"/>
      <c r="G38" s="74"/>
      <c r="H38" s="75"/>
      <c r="I38" s="255">
        <f>'1'!I38:S38</f>
        <v>0</v>
      </c>
      <c r="J38" s="256"/>
      <c r="K38" s="256"/>
      <c r="L38" s="256"/>
      <c r="M38" s="256"/>
      <c r="N38" s="256"/>
      <c r="O38" s="256"/>
      <c r="P38" s="256"/>
      <c r="Q38" s="256"/>
      <c r="R38" s="256"/>
      <c r="S38" s="257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262">
        <f>'1'!I39:S39</f>
        <v>0</v>
      </c>
      <c r="J39" s="263"/>
      <c r="K39" s="263"/>
      <c r="L39" s="263"/>
      <c r="M39" s="263"/>
      <c r="N39" s="263"/>
      <c r="O39" s="263"/>
      <c r="P39" s="263"/>
      <c r="Q39" s="263"/>
      <c r="R39" s="263"/>
      <c r="S39" s="264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255">
        <f>'1'!I40:S40</f>
        <v>0</v>
      </c>
      <c r="J40" s="256"/>
      <c r="K40" s="256"/>
      <c r="L40" s="256"/>
      <c r="M40" s="256"/>
      <c r="N40" s="256"/>
      <c r="O40" s="256"/>
      <c r="P40" s="256"/>
      <c r="Q40" s="256"/>
      <c r="R40" s="256"/>
      <c r="S40" s="257"/>
    </row>
    <row r="41" spans="1:19" ht="13.5" customHeight="1" x14ac:dyDescent="0.25">
      <c r="A41" s="68"/>
      <c r="B41" s="58"/>
      <c r="C41" s="60" t="s">
        <v>41</v>
      </c>
      <c r="D41" s="62">
        <f>[6]Декабрь!$S$60</f>
        <v>3</v>
      </c>
      <c r="E41" s="53">
        <f>'1'!E41:H41</f>
        <v>0</v>
      </c>
      <c r="F41" s="54"/>
      <c r="G41" s="54"/>
      <c r="H41" s="55"/>
      <c r="I41" s="262">
        <f>'1'!I41:S41</f>
        <v>0</v>
      </c>
      <c r="J41" s="263"/>
      <c r="K41" s="263"/>
      <c r="L41" s="263"/>
      <c r="M41" s="263"/>
      <c r="N41" s="263"/>
      <c r="O41" s="263"/>
      <c r="P41" s="263"/>
      <c r="Q41" s="263"/>
      <c r="R41" s="263"/>
      <c r="S41" s="264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262">
        <f>'1'!I42:S42</f>
        <v>0</v>
      </c>
      <c r="J42" s="263"/>
      <c r="K42" s="263"/>
      <c r="L42" s="263"/>
      <c r="M42" s="263"/>
      <c r="N42" s="263"/>
      <c r="O42" s="263"/>
      <c r="P42" s="263"/>
      <c r="Q42" s="263"/>
      <c r="R42" s="263"/>
      <c r="S42" s="264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93">
        <f>'1'!I43:S43</f>
        <v>0</v>
      </c>
      <c r="J43" s="294"/>
      <c r="K43" s="294"/>
      <c r="L43" s="294"/>
      <c r="M43" s="294"/>
      <c r="N43" s="294"/>
      <c r="O43" s="294"/>
      <c r="P43" s="294"/>
      <c r="Q43" s="294"/>
      <c r="R43" s="294"/>
      <c r="S43" s="295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A38:A39"/>
    <mergeCell ref="B38:B39"/>
    <mergeCell ref="C38:C40"/>
    <mergeCell ref="D38:D40"/>
    <mergeCell ref="E38:H38"/>
    <mergeCell ref="C30:C34"/>
    <mergeCell ref="D30:D34"/>
    <mergeCell ref="E30:H31"/>
    <mergeCell ref="I30:S31"/>
    <mergeCell ref="A32:A33"/>
    <mergeCell ref="B32:B33"/>
    <mergeCell ref="E32:H32"/>
    <mergeCell ref="E33:H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I32:S32"/>
    <mergeCell ref="I33:S33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415" priority="23" operator="greaterThanOrEqual">
      <formula>0.85</formula>
    </cfRule>
  </conditionalFormatting>
  <conditionalFormatting sqref="E7:E8 E16 E13:E14">
    <cfRule type="cellIs" dxfId="414" priority="22" operator="lessThan">
      <formula>0.85</formula>
    </cfRule>
  </conditionalFormatting>
  <conditionalFormatting sqref="B2 B4 B6 B8 B10 B12 B16 B18 B20 B22 B24 B26 B28 B30 B32 B34">
    <cfRule type="containsText" dxfId="413" priority="9" operator="containsText" text="ТО">
      <formula>NOT(ISERROR(SEARCH("ТО",B2)))</formula>
    </cfRule>
    <cfRule type="containsText" dxfId="412" priority="10" operator="containsText" text="В ремонте">
      <formula>NOT(ISERROR(SEARCH("В ремонте",B2)))</formula>
    </cfRule>
    <cfRule type="containsText" dxfId="411" priority="11" operator="containsText" text="В резерве">
      <formula>NOT(ISERROR(SEARCH("В резерве",B2)))</formula>
    </cfRule>
    <cfRule type="containsText" dxfId="410" priority="12" operator="containsText" text="В работе">
      <formula>NOT(ISERROR(SEARCH("В работе",B2)))</formula>
    </cfRule>
  </conditionalFormatting>
  <conditionalFormatting sqref="B14">
    <cfRule type="containsText" dxfId="409" priority="5" operator="containsText" text="ТО">
      <formula>NOT(ISERROR(SEARCH("ТО",B14)))</formula>
    </cfRule>
    <cfRule type="containsText" dxfId="408" priority="6" operator="containsText" text="В ремонте">
      <formula>NOT(ISERROR(SEARCH("В ремонте",B14)))</formula>
    </cfRule>
    <cfRule type="containsText" dxfId="407" priority="7" operator="containsText" text="В резерве">
      <formula>NOT(ISERROR(SEARCH("В резерве",B14)))</formula>
    </cfRule>
    <cfRule type="containsText" dxfId="406" priority="8" operator="containsText" text="В работе">
      <formula>NOT(ISERROR(SEARCH("В работе",B14)))</formula>
    </cfRule>
  </conditionalFormatting>
  <conditionalFormatting sqref="B31">
    <cfRule type="containsText" dxfId="405" priority="1" operator="containsText" text="ТО">
      <formula>NOT(ISERROR(SEARCH("ТО",B31)))</formula>
    </cfRule>
    <cfRule type="containsText" dxfId="404" priority="2" operator="containsText" text="В ремонте">
      <formula>NOT(ISERROR(SEARCH("В ремонте",B31)))</formula>
    </cfRule>
    <cfRule type="containsText" dxfId="403" priority="3" operator="containsText" text="В резерве">
      <formula>NOT(ISERROR(SEARCH("В резерве",B31)))</formula>
    </cfRule>
    <cfRule type="containsText" dxfId="402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2C248AC9-474E-461D-BE45-F80D42A8F1B3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715A132B-DDDF-4DD4-8176-494A02CBC8A1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36AF8E-6BAB-452A-A67F-3DB19F19FE5A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D4E4-49F3-403D-8193-9D65486C9196}">
  <sheetPr codeName="Лист6"/>
  <dimension ref="A1:S44"/>
  <sheetViews>
    <sheetView showGridLines="0" zoomScaleNormal="100" workbookViewId="0">
      <selection activeCell="N12" sqref="N12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" customWidth="1"/>
    <col min="11" max="11" width="10.5703125" customWidth="1"/>
    <col min="12" max="12" width="3.425781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64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газа'!$F$12</f>
        <v>544722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AVERAGE('[3]31'!$BF$4:$BF$33)</f>
        <v>49703.819444444431</v>
      </c>
      <c r="G5" s="17">
        <f>AVERAGE('[3]31'!$BG$4:$BG$33)</f>
        <v>10517.383869444446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'[3]31'!$BB$30</f>
        <v>0.86939654166331459</v>
      </c>
      <c r="F7" s="32">
        <f>MAX('[3]31'!$BF$4:$BF$33)</f>
        <v>61116.666666666664</v>
      </c>
      <c r="G7" s="33">
        <f>MAX('[3]31'!$BG$4:$BG$33)</f>
        <v>76240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MIN('[3]31'!$BF$4:$BF$33)</f>
        <v>0</v>
      </c>
      <c r="G9" s="23">
        <f>MIN('[3]31'!$BG$4:$BG$33)</f>
        <v>6181.0994166666669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AVERAGEIFS('[3]5'!$AP$6:$AP$29,'[3]5'!$AP$6:$AP$29,"&gt;0")</f>
        <v>59669.166666666664</v>
      </c>
      <c r="G11" s="33">
        <f>AVERAGEIFS('[3]5'!$AV$6:$AV$29,'[3]5'!$AV$6:$AV$29,"&lt;76240")</f>
        <v>7318.333333333333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'[3]31'!$BE$8</f>
        <v>0.89065759213794105</v>
      </c>
      <c r="F13" s="32">
        <f>MAX('[3]5'!$AP$6:$AP$29)</f>
        <v>62980</v>
      </c>
      <c r="G13" s="33">
        <f>_xlfn.MAXIFS('[3]5'!$AV$6:$AV$29,'[3]5'!$AV$6:$AV$29,"&lt;76240")</f>
        <v>9210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_xlfn.MINIFS('[3]5'!$AP$6:$AP$29,'[3]5'!$AP$6:$AP$29,"&gt;0")</f>
        <v>57090</v>
      </c>
      <c r="G15" s="23">
        <f>MIN('[3]5'!$AV$6:$AV$29)</f>
        <v>5880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'[3]31'!$BE$7</f>
        <v>0.86198466566113641</v>
      </c>
      <c r="F16" s="26" t="s">
        <v>74</v>
      </c>
      <c r="G16" s="27" t="s">
        <v>75</v>
      </c>
      <c r="H16" s="206">
        <f>'[3]Расход газа'!$F$11</f>
        <v>554010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AVERAGEIFS('[3]4'!$AP$6:$AP$29,'[3]4'!$AP$6:$AP$29,"&gt;0")</f>
        <v>57149.583333333336</v>
      </c>
      <c r="G17" s="34">
        <f>AVERAGEIFS('[3]4'!$AV$6:$AV$29,'[3]4'!$AV$6:$AV$29,"&lt;76240")</f>
        <v>9150.4166666666661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95" t="s">
        <v>46</v>
      </c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100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">
        <v>95</v>
      </c>
      <c r="F20" s="83" t="s">
        <v>95</v>
      </c>
      <c r="G20" s="83" t="s">
        <v>95</v>
      </c>
      <c r="H20" s="84" t="s">
        <v>95</v>
      </c>
      <c r="I20" s="265">
        <f>'1'!I20:S20</f>
        <v>0</v>
      </c>
      <c r="J20" s="266"/>
      <c r="K20" s="266"/>
      <c r="L20" s="266"/>
      <c r="M20" s="266"/>
      <c r="N20" s="266"/>
      <c r="O20" s="266"/>
      <c r="P20" s="266"/>
      <c r="Q20" s="266"/>
      <c r="R20" s="266"/>
      <c r="S20" s="267"/>
    </row>
    <row r="21" spans="1:19" ht="18" customHeight="1" x14ac:dyDescent="0.25">
      <c r="A21" s="67"/>
      <c r="B21" s="104"/>
      <c r="C21" s="142"/>
      <c r="D21" s="58"/>
      <c r="E21" s="85" t="s">
        <v>88</v>
      </c>
      <c r="F21" s="86" t="s">
        <v>88</v>
      </c>
      <c r="G21" s="86" t="s">
        <v>88</v>
      </c>
      <c r="H21" s="87" t="s">
        <v>88</v>
      </c>
      <c r="I21" s="268">
        <f>'1'!I21:S21</f>
        <v>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70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">
        <v>96</v>
      </c>
      <c r="F22" s="89" t="s">
        <v>96</v>
      </c>
      <c r="G22" s="89" t="s">
        <v>96</v>
      </c>
      <c r="H22" s="90" t="s">
        <v>96</v>
      </c>
      <c r="I22" s="296">
        <f>'1'!I22:S22</f>
        <v>0</v>
      </c>
      <c r="J22" s="297"/>
      <c r="K22" s="297"/>
      <c r="L22" s="297"/>
      <c r="M22" s="297"/>
      <c r="N22" s="297"/>
      <c r="O22" s="297"/>
      <c r="P22" s="297"/>
      <c r="Q22" s="297"/>
      <c r="R22" s="297"/>
      <c r="S22" s="298"/>
    </row>
    <row r="23" spans="1:19" ht="15" customHeight="1" x14ac:dyDescent="0.25">
      <c r="A23" s="110"/>
      <c r="B23" s="104"/>
      <c r="C23" s="221"/>
      <c r="D23" s="58"/>
      <c r="E23" s="88" t="s">
        <v>97</v>
      </c>
      <c r="F23" s="89" t="s">
        <v>97</v>
      </c>
      <c r="G23" s="89" t="s">
        <v>97</v>
      </c>
      <c r="H23" s="90" t="s">
        <v>97</v>
      </c>
      <c r="I23" s="299">
        <f>'1'!I23:S23</f>
        <v>0</v>
      </c>
      <c r="J23" s="300"/>
      <c r="K23" s="300"/>
      <c r="L23" s="300"/>
      <c r="M23" s="300"/>
      <c r="N23" s="300"/>
      <c r="O23" s="300"/>
      <c r="P23" s="300"/>
      <c r="Q23" s="300"/>
      <c r="R23" s="300"/>
      <c r="S23" s="301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v>0</v>
      </c>
      <c r="F24" s="89"/>
      <c r="G24" s="89"/>
      <c r="H24" s="90"/>
      <c r="I24" s="296">
        <f>'1'!I24:S24</f>
        <v>0</v>
      </c>
      <c r="J24" s="297"/>
      <c r="K24" s="297"/>
      <c r="L24" s="297"/>
      <c r="M24" s="297"/>
      <c r="N24" s="297"/>
      <c r="O24" s="297"/>
      <c r="P24" s="297"/>
      <c r="Q24" s="297"/>
      <c r="R24" s="297"/>
      <c r="S24" s="298"/>
    </row>
    <row r="25" spans="1:19" ht="14.25" customHeight="1" thickBot="1" x14ac:dyDescent="0.3">
      <c r="A25" s="108"/>
      <c r="B25" s="105"/>
      <c r="C25" s="223"/>
      <c r="D25" s="58"/>
      <c r="E25" s="88">
        <v>0</v>
      </c>
      <c r="F25" s="89"/>
      <c r="G25" s="89"/>
      <c r="H25" s="90"/>
      <c r="I25" s="299">
        <f>'1'!I25:S25</f>
        <v>0</v>
      </c>
      <c r="J25" s="300"/>
      <c r="K25" s="300"/>
      <c r="L25" s="300"/>
      <c r="M25" s="300"/>
      <c r="N25" s="300"/>
      <c r="O25" s="300"/>
      <c r="P25" s="300"/>
      <c r="Q25" s="300"/>
      <c r="R25" s="300"/>
      <c r="S25" s="301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v>0</v>
      </c>
      <c r="F26" s="204"/>
      <c r="G26" s="204"/>
      <c r="H26" s="205"/>
      <c r="I26" s="296">
        <f>'1'!I26:S26</f>
        <v>0</v>
      </c>
      <c r="J26" s="297"/>
      <c r="K26" s="297"/>
      <c r="L26" s="297"/>
      <c r="M26" s="297"/>
      <c r="N26" s="297"/>
      <c r="O26" s="297"/>
      <c r="P26" s="297"/>
      <c r="Q26" s="297"/>
      <c r="R26" s="297"/>
      <c r="S26" s="298"/>
    </row>
    <row r="27" spans="1:19" ht="14.25" customHeight="1" x14ac:dyDescent="0.25">
      <c r="A27" s="102"/>
      <c r="B27" s="104"/>
      <c r="C27" s="225"/>
      <c r="D27" s="58"/>
      <c r="E27" s="88">
        <f>'[5]5'!$B$62</f>
        <v>0</v>
      </c>
      <c r="F27" s="89"/>
      <c r="G27" s="89"/>
      <c r="H27" s="90"/>
      <c r="I27" s="299">
        <f>'1'!I27:S27</f>
        <v>0</v>
      </c>
      <c r="J27" s="300"/>
      <c r="K27" s="300"/>
      <c r="L27" s="300"/>
      <c r="M27" s="300"/>
      <c r="N27" s="300"/>
      <c r="O27" s="300"/>
      <c r="P27" s="300"/>
      <c r="Q27" s="300"/>
      <c r="R27" s="300"/>
      <c r="S27" s="301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'[5]5'!$B$63</f>
        <v>0</v>
      </c>
      <c r="F28" s="204"/>
      <c r="G28" s="204"/>
      <c r="H28" s="205"/>
      <c r="I28" s="296">
        <f>'1'!I28:S28</f>
        <v>0</v>
      </c>
      <c r="J28" s="297"/>
      <c r="K28" s="297"/>
      <c r="L28" s="297"/>
      <c r="M28" s="297"/>
      <c r="N28" s="297"/>
      <c r="O28" s="297"/>
      <c r="P28" s="297"/>
      <c r="Q28" s="297"/>
      <c r="R28" s="297"/>
      <c r="S28" s="298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302">
        <f>'1'!I29:S29</f>
        <v>0</v>
      </c>
      <c r="J29" s="303"/>
      <c r="K29" s="303"/>
      <c r="L29" s="303"/>
      <c r="M29" s="303"/>
      <c r="N29" s="303"/>
      <c r="O29" s="303"/>
      <c r="P29" s="303"/>
      <c r="Q29" s="303"/>
      <c r="R29" s="303"/>
      <c r="S29" s="304"/>
    </row>
    <row r="30" spans="1:19" ht="21.75" customHeight="1" thickTop="1" x14ac:dyDescent="0.25">
      <c r="A30" s="38" t="s">
        <v>16</v>
      </c>
      <c r="B30" s="42" t="s">
        <v>37</v>
      </c>
      <c r="C30" s="76" t="s">
        <v>34</v>
      </c>
      <c r="D30" s="79">
        <f>SUM([6]Декабрь!$T$47:$T$59)</f>
        <v>5</v>
      </c>
      <c r="E30" s="95" t="s">
        <v>42</v>
      </c>
      <c r="F30" s="96"/>
      <c r="G30" s="96"/>
      <c r="H30" s="97"/>
      <c r="I30" s="95" t="s">
        <v>47</v>
      </c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 ht="23.25" customHeight="1" thickBot="1" x14ac:dyDescent="0.3">
      <c r="A31" s="38" t="s">
        <v>81</v>
      </c>
      <c r="B31" s="42" t="s">
        <v>36</v>
      </c>
      <c r="C31" s="77"/>
      <c r="D31" s="80"/>
      <c r="E31" s="98"/>
      <c r="F31" s="99"/>
      <c r="G31" s="99"/>
      <c r="H31" s="100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100"/>
    </row>
    <row r="32" spans="1:19" ht="14.25" customHeight="1" thickTop="1" x14ac:dyDescent="0.25">
      <c r="A32" s="101" t="s">
        <v>17</v>
      </c>
      <c r="B32" s="104" t="s">
        <v>37</v>
      </c>
      <c r="C32" s="77"/>
      <c r="D32" s="80"/>
      <c r="E32" s="249">
        <v>0</v>
      </c>
      <c r="F32" s="250"/>
      <c r="G32" s="250"/>
      <c r="H32" s="251"/>
      <c r="I32" s="287" t="str">
        <f>'1'!I32:S32</f>
        <v>06.11.2023 04:20 разгерметизация маслосистемы ТГ-9. Трещина на переходном фланце МА-38</v>
      </c>
      <c r="J32" s="288"/>
      <c r="K32" s="288"/>
      <c r="L32" s="288"/>
      <c r="M32" s="288"/>
      <c r="N32" s="288"/>
      <c r="O32" s="288"/>
      <c r="P32" s="288"/>
      <c r="Q32" s="288"/>
      <c r="R32" s="288"/>
      <c r="S32" s="289"/>
    </row>
    <row r="33" spans="1:19" ht="15.75" customHeight="1" x14ac:dyDescent="0.25">
      <c r="A33" s="101"/>
      <c r="B33" s="104"/>
      <c r="C33" s="77"/>
      <c r="D33" s="80"/>
      <c r="E33" s="53">
        <v>0</v>
      </c>
      <c r="F33" s="54"/>
      <c r="G33" s="54"/>
      <c r="H33" s="55"/>
      <c r="I33" s="290" t="str">
        <f>'1'!I33:S33</f>
        <v>трубопровода подвода масла к редуктору. 06.11.2023 05:10 ТГ-9 по заявке №241 выведен в ремонт</v>
      </c>
      <c r="J33" s="291"/>
      <c r="K33" s="291"/>
      <c r="L33" s="291"/>
      <c r="M33" s="291"/>
      <c r="N33" s="291"/>
      <c r="O33" s="291"/>
      <c r="P33" s="291"/>
      <c r="Q33" s="291"/>
      <c r="R33" s="291"/>
      <c r="S33" s="292"/>
    </row>
    <row r="34" spans="1:19" ht="16.5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255" t="str">
        <f>'1'!I34:S34</f>
        <v>14.11.2023 11:00 АО ТГ-7 - отказ связи с контроллером ШСАУ-1.</v>
      </c>
      <c r="J34" s="256"/>
      <c r="K34" s="256"/>
      <c r="L34" s="256"/>
      <c r="M34" s="256"/>
      <c r="N34" s="256"/>
      <c r="O34" s="256"/>
      <c r="P34" s="256"/>
      <c r="Q34" s="256"/>
      <c r="R34" s="256"/>
      <c r="S34" s="257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262" t="str">
        <f>'1'!I35:S35</f>
        <v>19.11.2023 Выход из строя МА-38 ТГ-9.</v>
      </c>
      <c r="J35" s="263"/>
      <c r="K35" s="263"/>
      <c r="L35" s="263"/>
      <c r="M35" s="263"/>
      <c r="N35" s="263"/>
      <c r="O35" s="263"/>
      <c r="P35" s="263"/>
      <c r="Q35" s="263"/>
      <c r="R35" s="263"/>
      <c r="S35" s="264"/>
    </row>
    <row r="36" spans="1:19" ht="12" customHeight="1" thickTop="1" x14ac:dyDescent="0.25">
      <c r="A36" s="64" t="s">
        <v>25</v>
      </c>
      <c r="B36" s="66">
        <f>COUNTIF(B2:B25,"В работе")</f>
        <v>9</v>
      </c>
      <c r="C36" s="71"/>
      <c r="D36" s="72"/>
      <c r="E36" s="73">
        <f>'1'!E36:H36</f>
        <v>0</v>
      </c>
      <c r="F36" s="74"/>
      <c r="G36" s="74"/>
      <c r="H36" s="75"/>
      <c r="I36" s="283" t="s">
        <v>91</v>
      </c>
      <c r="J36" s="272"/>
      <c r="K36" s="272"/>
      <c r="L36" s="272"/>
      <c r="M36" s="272"/>
      <c r="N36" s="272"/>
      <c r="O36" s="272"/>
      <c r="P36" s="272"/>
      <c r="Q36" s="272"/>
      <c r="R36" s="272"/>
      <c r="S36" s="27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262">
        <f>'1'!I37:S37</f>
        <v>0</v>
      </c>
      <c r="J37" s="263"/>
      <c r="K37" s="263"/>
      <c r="L37" s="263"/>
      <c r="M37" s="263"/>
      <c r="N37" s="263"/>
      <c r="O37" s="263"/>
      <c r="P37" s="263"/>
      <c r="Q37" s="263"/>
      <c r="R37" s="263"/>
      <c r="S37" s="264"/>
    </row>
    <row r="38" spans="1:19" ht="12" customHeight="1" x14ac:dyDescent="0.25">
      <c r="A38" s="67" t="s">
        <v>26</v>
      </c>
      <c r="B38" s="58">
        <f>COUNTIF(B2:B25,"В резерве")</f>
        <v>2</v>
      </c>
      <c r="C38" s="60" t="s">
        <v>40</v>
      </c>
      <c r="D38" s="62">
        <f>[6]Декабрь!$T$60</f>
        <v>18</v>
      </c>
      <c r="E38" s="73">
        <f>'1'!E38:H38</f>
        <v>0</v>
      </c>
      <c r="F38" s="74"/>
      <c r="G38" s="74"/>
      <c r="H38" s="75"/>
      <c r="I38" s="255">
        <f>'1'!I38:S38</f>
        <v>0</v>
      </c>
      <c r="J38" s="256"/>
      <c r="K38" s="256"/>
      <c r="L38" s="256"/>
      <c r="M38" s="256"/>
      <c r="N38" s="256"/>
      <c r="O38" s="256"/>
      <c r="P38" s="256"/>
      <c r="Q38" s="256"/>
      <c r="R38" s="256"/>
      <c r="S38" s="257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262">
        <f>'1'!I39:S39</f>
        <v>0</v>
      </c>
      <c r="J39" s="263"/>
      <c r="K39" s="263"/>
      <c r="L39" s="263"/>
      <c r="M39" s="263"/>
      <c r="N39" s="263"/>
      <c r="O39" s="263"/>
      <c r="P39" s="263"/>
      <c r="Q39" s="263"/>
      <c r="R39" s="263"/>
      <c r="S39" s="264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255">
        <f>'1'!I40:S40</f>
        <v>0</v>
      </c>
      <c r="J40" s="256"/>
      <c r="K40" s="256"/>
      <c r="L40" s="256"/>
      <c r="M40" s="256"/>
      <c r="N40" s="256"/>
      <c r="O40" s="256"/>
      <c r="P40" s="256"/>
      <c r="Q40" s="256"/>
      <c r="R40" s="256"/>
      <c r="S40" s="257"/>
    </row>
    <row r="41" spans="1:19" ht="13.5" customHeight="1" x14ac:dyDescent="0.25">
      <c r="A41" s="68"/>
      <c r="B41" s="58"/>
      <c r="C41" s="60" t="s">
        <v>41</v>
      </c>
      <c r="D41" s="62">
        <f>[6]Декабрь!$U$60</f>
        <v>3</v>
      </c>
      <c r="E41" s="53">
        <f>'1'!E41:H41</f>
        <v>0</v>
      </c>
      <c r="F41" s="54"/>
      <c r="G41" s="54"/>
      <c r="H41" s="55"/>
      <c r="I41" s="262">
        <f>'1'!I41:S41</f>
        <v>0</v>
      </c>
      <c r="J41" s="263"/>
      <c r="K41" s="263"/>
      <c r="L41" s="263"/>
      <c r="M41" s="263"/>
      <c r="N41" s="263"/>
      <c r="O41" s="263"/>
      <c r="P41" s="263"/>
      <c r="Q41" s="263"/>
      <c r="R41" s="263"/>
      <c r="S41" s="264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262">
        <f>'1'!I42:S42</f>
        <v>0</v>
      </c>
      <c r="J42" s="263"/>
      <c r="K42" s="263"/>
      <c r="L42" s="263"/>
      <c r="M42" s="263"/>
      <c r="N42" s="263"/>
      <c r="O42" s="263"/>
      <c r="P42" s="263"/>
      <c r="Q42" s="263"/>
      <c r="R42" s="263"/>
      <c r="S42" s="264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93">
        <f>'1'!I43:S43</f>
        <v>0</v>
      </c>
      <c r="J43" s="294"/>
      <c r="K43" s="294"/>
      <c r="L43" s="294"/>
      <c r="M43" s="294"/>
      <c r="N43" s="294"/>
      <c r="O43" s="294"/>
      <c r="P43" s="294"/>
      <c r="Q43" s="294"/>
      <c r="R43" s="294"/>
      <c r="S43" s="295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401" priority="23" operator="greaterThanOrEqual">
      <formula>0.85</formula>
    </cfRule>
  </conditionalFormatting>
  <conditionalFormatting sqref="E7:E8 E16 E13:E14">
    <cfRule type="cellIs" dxfId="400" priority="22" operator="lessThan">
      <formula>0.85</formula>
    </cfRule>
  </conditionalFormatting>
  <conditionalFormatting sqref="B2 B4 B6 B8 B10 B12 B16 B18 B20 B22 B24 B26 B28 B30 B32 B34">
    <cfRule type="containsText" dxfId="399" priority="9" operator="containsText" text="ТО">
      <formula>NOT(ISERROR(SEARCH("ТО",B2)))</formula>
    </cfRule>
    <cfRule type="containsText" dxfId="398" priority="10" operator="containsText" text="В ремонте">
      <formula>NOT(ISERROR(SEARCH("В ремонте",B2)))</formula>
    </cfRule>
    <cfRule type="containsText" dxfId="397" priority="11" operator="containsText" text="В резерве">
      <formula>NOT(ISERROR(SEARCH("В резерве",B2)))</formula>
    </cfRule>
    <cfRule type="containsText" dxfId="396" priority="12" operator="containsText" text="В работе">
      <formula>NOT(ISERROR(SEARCH("В работе",B2)))</formula>
    </cfRule>
  </conditionalFormatting>
  <conditionalFormatting sqref="B14">
    <cfRule type="containsText" dxfId="395" priority="5" operator="containsText" text="ТО">
      <formula>NOT(ISERROR(SEARCH("ТО",B14)))</formula>
    </cfRule>
    <cfRule type="containsText" dxfId="394" priority="6" operator="containsText" text="В ремонте">
      <formula>NOT(ISERROR(SEARCH("В ремонте",B14)))</formula>
    </cfRule>
    <cfRule type="containsText" dxfId="393" priority="7" operator="containsText" text="В резерве">
      <formula>NOT(ISERROR(SEARCH("В резерве",B14)))</formula>
    </cfRule>
    <cfRule type="containsText" dxfId="392" priority="8" operator="containsText" text="В работе">
      <formula>NOT(ISERROR(SEARCH("В работе",B14)))</formula>
    </cfRule>
  </conditionalFormatting>
  <conditionalFormatting sqref="B31">
    <cfRule type="containsText" dxfId="391" priority="1" operator="containsText" text="ТО">
      <formula>NOT(ISERROR(SEARCH("ТО",B31)))</formula>
    </cfRule>
    <cfRule type="containsText" dxfId="390" priority="2" operator="containsText" text="В ремонте">
      <formula>NOT(ISERROR(SEARCH("В ремонте",B31)))</formula>
    </cfRule>
    <cfRule type="containsText" dxfId="389" priority="3" operator="containsText" text="В резерве">
      <formula>NOT(ISERROR(SEARCH("В резерве",B31)))</formula>
    </cfRule>
    <cfRule type="containsText" dxfId="388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015D9D48-C0EF-4395-A9A4-A5A4A9E8229A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DCF123F4-CAA9-47D4-BCAF-2BEDDBA09B0C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5056AB-F320-45D3-9C73-F87CFBF1398D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0004-5449-424B-8C1E-3C03202B5927}">
  <sheetPr codeName="Лист1"/>
  <dimension ref="A1:S44"/>
  <sheetViews>
    <sheetView showGridLines="0" zoomScaleNormal="100" workbookViewId="0">
      <selection activeCell="N15" sqref="N15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28515625" customWidth="1"/>
    <col min="11" max="11" width="10.5703125" customWidth="1"/>
    <col min="12" max="12" width="3.1406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305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306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0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газа'!$F$13</f>
        <v>547739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306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0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306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0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306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05" t="s">
        <v>37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306"/>
      <c r="C11" s="147"/>
      <c r="D11" s="168"/>
      <c r="E11" s="119"/>
      <c r="F11" s="32">
        <f>AVERAGEIFS('[3]6'!$AP$6:$AP$29,'[3]6'!$AP$6:$AP$29,"&gt;0")</f>
        <v>61116.666666666664</v>
      </c>
      <c r="G11" s="33">
        <f>AVERAGEIFS('[3]6'!$AV$6:$AV$29,'[3]6'!$AV$6:$AV$29,"&lt;76240")</f>
        <v>8183.333333333333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0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306"/>
      <c r="C13" s="147"/>
      <c r="D13" s="168" t="s">
        <v>21</v>
      </c>
      <c r="E13" s="116">
        <f>'[3]31'!$BE$9</f>
        <v>0.88191438191438198</v>
      </c>
      <c r="F13" s="32">
        <f>MAX('[3]6'!$AP$6:$AP$29)</f>
        <v>62340</v>
      </c>
      <c r="G13" s="33">
        <f>_xlfn.MAXIFS('[3]6'!$AV$6:$AV$29,'[3]6'!$AV$6:$AV$29,"&lt;76240")</f>
        <v>9740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0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306"/>
      <c r="C15" s="148"/>
      <c r="D15" s="169"/>
      <c r="E15" s="117"/>
      <c r="F15" s="22">
        <f>_xlfn.MINIFS('[3]6'!$AP$6:$AP$29,'[3]6'!$AP$6:$AP$29,"&gt;0")</f>
        <v>59560</v>
      </c>
      <c r="G15" s="23">
        <f>MIN('[3]6'!$AV$6:$AV$29)</f>
        <v>6960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05" t="s">
        <v>37</v>
      </c>
      <c r="C16" s="213" t="s">
        <v>23</v>
      </c>
      <c r="D16" s="215" t="s">
        <v>24</v>
      </c>
      <c r="E16" s="166">
        <f>'[3]31'!$BE$8</f>
        <v>0.89065759213794105</v>
      </c>
      <c r="F16" s="26" t="s">
        <v>74</v>
      </c>
      <c r="G16" s="27" t="s">
        <v>75</v>
      </c>
      <c r="H16" s="206">
        <f>'[3]Расход газа'!$F$12</f>
        <v>575740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306"/>
      <c r="C17" s="214"/>
      <c r="D17" s="216"/>
      <c r="E17" s="167"/>
      <c r="F17" s="20">
        <f>AVERAGEIFS('[3]5'!$AP$6:$AP$29,'[3]5'!$AP$6:$AP$29,"&gt;0")</f>
        <v>59669.166666666664</v>
      </c>
      <c r="G17" s="34">
        <f>AVERAGEIFS('[3]5'!$AV$6:$AV$29,'[3]5'!$AV$6:$AV$29,"&lt;76240")</f>
        <v>7318.333333333333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5" t="s">
        <v>38</v>
      </c>
      <c r="C18" s="120" t="s">
        <v>28</v>
      </c>
      <c r="D18" s="121"/>
      <c r="E18" s="217" t="s">
        <v>35</v>
      </c>
      <c r="F18" s="218"/>
      <c r="G18" s="218"/>
      <c r="H18" s="219"/>
      <c r="I18" s="95" t="s">
        <v>46</v>
      </c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1:19" ht="15.75" customHeight="1" thickBot="1" x14ac:dyDescent="0.3">
      <c r="A19" s="110"/>
      <c r="B19" s="306"/>
      <c r="C19" s="122"/>
      <c r="D19" s="123"/>
      <c r="E19" s="98"/>
      <c r="F19" s="99"/>
      <c r="G19" s="99"/>
      <c r="H19" s="100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100"/>
    </row>
    <row r="20" spans="1:19" ht="15" customHeight="1" thickTop="1" x14ac:dyDescent="0.25">
      <c r="A20" s="67" t="s">
        <v>11</v>
      </c>
      <c r="B20" s="105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'[5]6'!$B$55</f>
        <v>Подготовка к проверке РТН</v>
      </c>
      <c r="F20" s="83"/>
      <c r="G20" s="83"/>
      <c r="H20" s="84"/>
      <c r="I20" s="265">
        <f>'1'!I20:S20</f>
        <v>0</v>
      </c>
      <c r="J20" s="266"/>
      <c r="K20" s="266"/>
      <c r="L20" s="266"/>
      <c r="M20" s="266"/>
      <c r="N20" s="266"/>
      <c r="O20" s="266"/>
      <c r="P20" s="266"/>
      <c r="Q20" s="266"/>
      <c r="R20" s="266"/>
      <c r="S20" s="267"/>
    </row>
    <row r="21" spans="1:19" ht="18" customHeight="1" x14ac:dyDescent="0.25">
      <c r="A21" s="67"/>
      <c r="B21" s="306"/>
      <c r="C21" s="142"/>
      <c r="D21" s="58"/>
      <c r="E21" s="85" t="str">
        <f>'[5]6'!$B$56</f>
        <v>Заполнение формуляров ГТЭС</v>
      </c>
      <c r="F21" s="86"/>
      <c r="G21" s="86"/>
      <c r="H21" s="87"/>
      <c r="I21" s="268">
        <f>'1'!I21:S21</f>
        <v>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70"/>
    </row>
    <row r="22" spans="1:19" ht="14.25" customHeight="1" x14ac:dyDescent="0.25">
      <c r="A22" s="110" t="s">
        <v>12</v>
      </c>
      <c r="B22" s="105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'[5]6'!$B$57</f>
        <v>Устраненние замечаний СПК</v>
      </c>
      <c r="F22" s="89"/>
      <c r="G22" s="89"/>
      <c r="H22" s="90"/>
      <c r="I22" s="296">
        <f>'1'!I22:S22</f>
        <v>0</v>
      </c>
      <c r="J22" s="297"/>
      <c r="K22" s="297"/>
      <c r="L22" s="297"/>
      <c r="M22" s="297"/>
      <c r="N22" s="297"/>
      <c r="O22" s="297"/>
      <c r="P22" s="297"/>
      <c r="Q22" s="297"/>
      <c r="R22" s="297"/>
      <c r="S22" s="298"/>
    </row>
    <row r="23" spans="1:19" ht="15" customHeight="1" x14ac:dyDescent="0.25">
      <c r="A23" s="110"/>
      <c r="B23" s="306"/>
      <c r="C23" s="221"/>
      <c r="D23" s="58"/>
      <c r="E23" s="88" t="str">
        <f>'[5]6'!$B$58</f>
        <v>Проведение тех учебы персоналу станции</v>
      </c>
      <c r="F23" s="89"/>
      <c r="G23" s="89"/>
      <c r="H23" s="90"/>
      <c r="I23" s="299">
        <f>'1'!I23:S23</f>
        <v>0</v>
      </c>
      <c r="J23" s="300"/>
      <c r="K23" s="300"/>
      <c r="L23" s="300"/>
      <c r="M23" s="300"/>
      <c r="N23" s="300"/>
      <c r="O23" s="300"/>
      <c r="P23" s="300"/>
      <c r="Q23" s="300"/>
      <c r="R23" s="300"/>
      <c r="S23" s="301"/>
    </row>
    <row r="24" spans="1:19" ht="13.5" customHeight="1" x14ac:dyDescent="0.25">
      <c r="A24" s="67" t="s">
        <v>13</v>
      </c>
      <c r="B24" s="105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'[5]6'!$B$59</f>
        <v>Состовление СЭО по переключению газовых линий</v>
      </c>
      <c r="F24" s="89"/>
      <c r="G24" s="89"/>
      <c r="H24" s="90"/>
      <c r="I24" s="296">
        <f>'1'!I24:S24</f>
        <v>0</v>
      </c>
      <c r="J24" s="297"/>
      <c r="K24" s="297"/>
      <c r="L24" s="297"/>
      <c r="M24" s="297"/>
      <c r="N24" s="297"/>
      <c r="O24" s="297"/>
      <c r="P24" s="297"/>
      <c r="Q24" s="297"/>
      <c r="R24" s="297"/>
      <c r="S24" s="298"/>
    </row>
    <row r="25" spans="1:19" ht="14.25" customHeight="1" thickBot="1" x14ac:dyDescent="0.3">
      <c r="A25" s="108"/>
      <c r="B25" s="307"/>
      <c r="C25" s="223"/>
      <c r="D25" s="58"/>
      <c r="E25" s="88" t="str">
        <f>'[5]6'!$B$60</f>
        <v xml:space="preserve">Востановительные работы по МС№9 </v>
      </c>
      <c r="F25" s="89"/>
      <c r="G25" s="89"/>
      <c r="H25" s="90"/>
      <c r="I25" s="299">
        <f>'1'!I25:S25</f>
        <v>0</v>
      </c>
      <c r="J25" s="300"/>
      <c r="K25" s="300"/>
      <c r="L25" s="300"/>
      <c r="M25" s="300"/>
      <c r="N25" s="300"/>
      <c r="O25" s="300"/>
      <c r="P25" s="300"/>
      <c r="Q25" s="300"/>
      <c r="R25" s="300"/>
      <c r="S25" s="301"/>
    </row>
    <row r="26" spans="1:19" ht="12.75" customHeight="1" thickTop="1" x14ac:dyDescent="0.25">
      <c r="A26" s="109" t="s">
        <v>14</v>
      </c>
      <c r="B26" s="305" t="s">
        <v>37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'[5]6'!$B$61</f>
        <v>0</v>
      </c>
      <c r="F26" s="204"/>
      <c r="G26" s="204"/>
      <c r="H26" s="205"/>
      <c r="I26" s="296">
        <f>'1'!I26:S26</f>
        <v>0</v>
      </c>
      <c r="J26" s="297"/>
      <c r="K26" s="297"/>
      <c r="L26" s="297"/>
      <c r="M26" s="297"/>
      <c r="N26" s="297"/>
      <c r="O26" s="297"/>
      <c r="P26" s="297"/>
      <c r="Q26" s="297"/>
      <c r="R26" s="297"/>
      <c r="S26" s="298"/>
    </row>
    <row r="27" spans="1:19" ht="14.25" customHeight="1" x14ac:dyDescent="0.25">
      <c r="A27" s="102"/>
      <c r="B27" s="306"/>
      <c r="C27" s="225"/>
      <c r="D27" s="58"/>
      <c r="E27" s="88">
        <f>'[5]6'!$B$62</f>
        <v>0</v>
      </c>
      <c r="F27" s="89"/>
      <c r="G27" s="89"/>
      <c r="H27" s="90"/>
      <c r="I27" s="299">
        <f>'1'!I27:S27</f>
        <v>0</v>
      </c>
      <c r="J27" s="300"/>
      <c r="K27" s="300"/>
      <c r="L27" s="300"/>
      <c r="M27" s="300"/>
      <c r="N27" s="300"/>
      <c r="O27" s="300"/>
      <c r="P27" s="300"/>
      <c r="Q27" s="300"/>
      <c r="R27" s="300"/>
      <c r="S27" s="301"/>
    </row>
    <row r="28" spans="1:19" ht="13.5" customHeight="1" x14ac:dyDescent="0.25">
      <c r="A28" s="101" t="s">
        <v>15</v>
      </c>
      <c r="B28" s="105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'[5]6'!$B$63</f>
        <v>0</v>
      </c>
      <c r="F28" s="204"/>
      <c r="G28" s="204"/>
      <c r="H28" s="205"/>
      <c r="I28" s="296">
        <f>'1'!I28:S28</f>
        <v>0</v>
      </c>
      <c r="J28" s="297"/>
      <c r="K28" s="297"/>
      <c r="L28" s="297"/>
      <c r="M28" s="297"/>
      <c r="N28" s="297"/>
      <c r="O28" s="297"/>
      <c r="P28" s="297"/>
      <c r="Q28" s="297"/>
      <c r="R28" s="297"/>
      <c r="S28" s="298"/>
    </row>
    <row r="29" spans="1:19" ht="14.25" customHeight="1" thickBot="1" x14ac:dyDescent="0.3">
      <c r="A29" s="101"/>
      <c r="B29" s="306"/>
      <c r="C29" s="227"/>
      <c r="D29" s="59"/>
      <c r="E29" s="91"/>
      <c r="F29" s="92"/>
      <c r="G29" s="92"/>
      <c r="H29" s="93"/>
      <c r="I29" s="302">
        <f>'1'!I29:S29</f>
        <v>0</v>
      </c>
      <c r="J29" s="303"/>
      <c r="K29" s="303"/>
      <c r="L29" s="303"/>
      <c r="M29" s="303"/>
      <c r="N29" s="303"/>
      <c r="O29" s="303"/>
      <c r="P29" s="303"/>
      <c r="Q29" s="303"/>
      <c r="R29" s="303"/>
      <c r="S29" s="304"/>
    </row>
    <row r="30" spans="1:19" ht="20.25" customHeight="1" thickTop="1" x14ac:dyDescent="0.25">
      <c r="A30" s="38" t="s">
        <v>16</v>
      </c>
      <c r="B30" s="43" t="s">
        <v>37</v>
      </c>
      <c r="C30" s="76" t="s">
        <v>34</v>
      </c>
      <c r="D30" s="79">
        <f>SUM([6]Декабрь!$V$47:$V$59)</f>
        <v>2</v>
      </c>
      <c r="E30" s="95" t="s">
        <v>42</v>
      </c>
      <c r="F30" s="96"/>
      <c r="G30" s="96"/>
      <c r="H30" s="97"/>
      <c r="I30" s="95" t="s">
        <v>47</v>
      </c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 ht="21.75" customHeight="1" thickBot="1" x14ac:dyDescent="0.3">
      <c r="A31" s="38" t="s">
        <v>81</v>
      </c>
      <c r="B31" s="43" t="s">
        <v>37</v>
      </c>
      <c r="C31" s="77"/>
      <c r="D31" s="80"/>
      <c r="E31" s="98"/>
      <c r="F31" s="99"/>
      <c r="G31" s="99"/>
      <c r="H31" s="100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100"/>
    </row>
    <row r="32" spans="1:19" ht="12" customHeight="1" thickTop="1" x14ac:dyDescent="0.25">
      <c r="A32" s="101" t="s">
        <v>17</v>
      </c>
      <c r="B32" s="105" t="s">
        <v>36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308" t="str">
        <f>'1'!I32:S32</f>
        <v>06.11.2023 04:20 разгерметизация маслосистемы ТГ-9. Трещина на переходном фланце МА-38</v>
      </c>
      <c r="J32" s="309"/>
      <c r="K32" s="309"/>
      <c r="L32" s="309"/>
      <c r="M32" s="309"/>
      <c r="N32" s="309"/>
      <c r="O32" s="309"/>
      <c r="P32" s="309"/>
      <c r="Q32" s="309"/>
      <c r="R32" s="309"/>
      <c r="S32" s="310"/>
    </row>
    <row r="33" spans="1:19" ht="12.75" customHeight="1" x14ac:dyDescent="0.25">
      <c r="A33" s="101"/>
      <c r="B33" s="306"/>
      <c r="C33" s="77"/>
      <c r="D33" s="80"/>
      <c r="E33" s="53">
        <f>'1'!E33:H33</f>
        <v>0</v>
      </c>
      <c r="F33" s="54"/>
      <c r="G33" s="54"/>
      <c r="H33" s="55"/>
      <c r="I33" s="311" t="str">
        <f>'1'!I33:S33</f>
        <v>трубопровода подвода масла к редуктору. 06.11.2023 05:10 ТГ-9 по заявке №241 выведен в ремонт</v>
      </c>
      <c r="J33" s="312"/>
      <c r="K33" s="312"/>
      <c r="L33" s="312"/>
      <c r="M33" s="312"/>
      <c r="N33" s="312"/>
      <c r="O33" s="312"/>
      <c r="P33" s="312"/>
      <c r="Q33" s="312"/>
      <c r="R33" s="312"/>
      <c r="S33" s="313"/>
    </row>
    <row r="34" spans="1:19" ht="12" customHeight="1" thickBot="1" x14ac:dyDescent="0.3">
      <c r="A34" s="102" t="s">
        <v>18</v>
      </c>
      <c r="B34" s="105" t="s">
        <v>37</v>
      </c>
      <c r="C34" s="78"/>
      <c r="D34" s="81"/>
      <c r="E34" s="73">
        <f>'1'!E34:H34</f>
        <v>0</v>
      </c>
      <c r="F34" s="74"/>
      <c r="G34" s="74"/>
      <c r="H34" s="75"/>
      <c r="I34" s="296" t="str">
        <f>'1'!I34:S34</f>
        <v>14.11.2023 11:00 АО ТГ-7 - отказ связи с контроллером ШСАУ-1.</v>
      </c>
      <c r="J34" s="297"/>
      <c r="K34" s="297"/>
      <c r="L34" s="297"/>
      <c r="M34" s="297"/>
      <c r="N34" s="297"/>
      <c r="O34" s="297"/>
      <c r="P34" s="297"/>
      <c r="Q34" s="297"/>
      <c r="R34" s="297"/>
      <c r="S34" s="298"/>
    </row>
    <row r="35" spans="1:19" ht="14.25" customHeight="1" thickTop="1" thickBot="1" x14ac:dyDescent="0.3">
      <c r="A35" s="103"/>
      <c r="B35" s="307"/>
      <c r="C35" s="69" t="s">
        <v>39</v>
      </c>
      <c r="D35" s="70"/>
      <c r="E35" s="53">
        <f>'1'!E35:H35</f>
        <v>0</v>
      </c>
      <c r="F35" s="54"/>
      <c r="G35" s="54"/>
      <c r="H35" s="55"/>
      <c r="I35" s="299" t="str">
        <f>'1'!I35:S35</f>
        <v>19.11.2023 Выход из строя МА-38 ТГ-9.</v>
      </c>
      <c r="J35" s="300"/>
      <c r="K35" s="300"/>
      <c r="L35" s="300"/>
      <c r="M35" s="300"/>
      <c r="N35" s="300"/>
      <c r="O35" s="300"/>
      <c r="P35" s="300"/>
      <c r="Q35" s="300"/>
      <c r="R35" s="300"/>
      <c r="S35" s="301"/>
    </row>
    <row r="36" spans="1:19" ht="12" customHeight="1" thickTop="1" x14ac:dyDescent="0.25">
      <c r="A36" s="64" t="s">
        <v>25</v>
      </c>
      <c r="B36" s="66">
        <f>COUNTIF(B2:B25,"В работе")</f>
        <v>10</v>
      </c>
      <c r="C36" s="71"/>
      <c r="D36" s="72"/>
      <c r="E36" s="73">
        <f>'1'!E36:H36</f>
        <v>0</v>
      </c>
      <c r="F36" s="74"/>
      <c r="G36" s="74"/>
      <c r="H36" s="75"/>
      <c r="I36" s="296">
        <f>'1'!I36:S36</f>
        <v>0</v>
      </c>
      <c r="J36" s="297"/>
      <c r="K36" s="297"/>
      <c r="L36" s="297"/>
      <c r="M36" s="297"/>
      <c r="N36" s="297"/>
      <c r="O36" s="297"/>
      <c r="P36" s="297"/>
      <c r="Q36" s="297"/>
      <c r="R36" s="297"/>
      <c r="S36" s="298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299">
        <f>'1'!I37:S37</f>
        <v>0</v>
      </c>
      <c r="J37" s="300"/>
      <c r="K37" s="300"/>
      <c r="L37" s="300"/>
      <c r="M37" s="300"/>
      <c r="N37" s="300"/>
      <c r="O37" s="300"/>
      <c r="P37" s="300"/>
      <c r="Q37" s="300"/>
      <c r="R37" s="300"/>
      <c r="S37" s="301"/>
    </row>
    <row r="38" spans="1:19" ht="12" customHeight="1" x14ac:dyDescent="0.25">
      <c r="A38" s="67" t="s">
        <v>26</v>
      </c>
      <c r="B38" s="58">
        <f>COUNTIF(B2:B25,"В резерве")</f>
        <v>0</v>
      </c>
      <c r="C38" s="60" t="s">
        <v>40</v>
      </c>
      <c r="D38" s="62">
        <f>[6]Декабрь!$V$60</f>
        <v>16</v>
      </c>
      <c r="E38" s="73">
        <f>'1'!E38:H38</f>
        <v>0</v>
      </c>
      <c r="F38" s="74"/>
      <c r="G38" s="74"/>
      <c r="H38" s="75"/>
      <c r="I38" s="296">
        <f>'1'!I38:S38</f>
        <v>0</v>
      </c>
      <c r="J38" s="297"/>
      <c r="K38" s="297"/>
      <c r="L38" s="297"/>
      <c r="M38" s="297"/>
      <c r="N38" s="297"/>
      <c r="O38" s="297"/>
      <c r="P38" s="297"/>
      <c r="Q38" s="297"/>
      <c r="R38" s="297"/>
      <c r="S38" s="298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299">
        <f>'1'!I39:S39</f>
        <v>0</v>
      </c>
      <c r="J39" s="300"/>
      <c r="K39" s="300"/>
      <c r="L39" s="300"/>
      <c r="M39" s="300"/>
      <c r="N39" s="300"/>
      <c r="O39" s="300"/>
      <c r="P39" s="300"/>
      <c r="Q39" s="300"/>
      <c r="R39" s="300"/>
      <c r="S39" s="301"/>
    </row>
    <row r="40" spans="1:19" ht="11.25" customHeight="1" x14ac:dyDescent="0.25">
      <c r="A40" s="68" t="s">
        <v>27</v>
      </c>
      <c r="B40" s="58">
        <f>COUNTIF(B2:B25,"В ремонте")</f>
        <v>2</v>
      </c>
      <c r="C40" s="60"/>
      <c r="D40" s="62"/>
      <c r="E40" s="73">
        <f>'1'!E40:H40</f>
        <v>0</v>
      </c>
      <c r="F40" s="74"/>
      <c r="G40" s="74"/>
      <c r="H40" s="75"/>
      <c r="I40" s="296">
        <f>'1'!I40:S40</f>
        <v>0</v>
      </c>
      <c r="J40" s="297"/>
      <c r="K40" s="297"/>
      <c r="L40" s="297"/>
      <c r="M40" s="297"/>
      <c r="N40" s="297"/>
      <c r="O40" s="297"/>
      <c r="P40" s="297"/>
      <c r="Q40" s="297"/>
      <c r="R40" s="297"/>
      <c r="S40" s="298"/>
    </row>
    <row r="41" spans="1:19" ht="13.5" customHeight="1" x14ac:dyDescent="0.25">
      <c r="A41" s="68"/>
      <c r="B41" s="58"/>
      <c r="C41" s="60" t="s">
        <v>41</v>
      </c>
      <c r="D41" s="62">
        <f>[6]Декабрь!$W$60</f>
        <v>3</v>
      </c>
      <c r="E41" s="53">
        <f>'1'!E41:H41</f>
        <v>0</v>
      </c>
      <c r="F41" s="54"/>
      <c r="G41" s="54"/>
      <c r="H41" s="55"/>
      <c r="I41" s="299">
        <f>'1'!I41:S41</f>
        <v>0</v>
      </c>
      <c r="J41" s="300"/>
      <c r="K41" s="300"/>
      <c r="L41" s="300"/>
      <c r="M41" s="300"/>
      <c r="N41" s="300"/>
      <c r="O41" s="300"/>
      <c r="P41" s="300"/>
      <c r="Q41" s="300"/>
      <c r="R41" s="300"/>
      <c r="S41" s="301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299">
        <f>'1'!I42:S42</f>
        <v>0</v>
      </c>
      <c r="J42" s="300"/>
      <c r="K42" s="300"/>
      <c r="L42" s="300"/>
      <c r="M42" s="300"/>
      <c r="N42" s="300"/>
      <c r="O42" s="300"/>
      <c r="P42" s="300"/>
      <c r="Q42" s="300"/>
      <c r="R42" s="300"/>
      <c r="S42" s="301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314">
        <f>'1'!I43:S43</f>
        <v>0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6"/>
    </row>
    <row r="44" spans="1:19" ht="15.75" thickTop="1" x14ac:dyDescent="0.25"/>
  </sheetData>
  <mergeCells count="173">
    <mergeCell ref="K10:L11"/>
    <mergeCell ref="J14:J15"/>
    <mergeCell ref="I14:I15"/>
    <mergeCell ref="J12:J13"/>
    <mergeCell ref="I12:I13"/>
    <mergeCell ref="J10:J11"/>
    <mergeCell ref="I10:I11"/>
    <mergeCell ref="E35:H35"/>
    <mergeCell ref="I35:S35"/>
    <mergeCell ref="I20:S20"/>
    <mergeCell ref="E21:H21"/>
    <mergeCell ref="I21:S21"/>
    <mergeCell ref="I18:S19"/>
    <mergeCell ref="J16:J17"/>
    <mergeCell ref="I16:I17"/>
    <mergeCell ref="K16:L17"/>
    <mergeCell ref="K14:L15"/>
    <mergeCell ref="K12:L13"/>
    <mergeCell ref="E30:H31"/>
    <mergeCell ref="I30:S31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A38:A39"/>
    <mergeCell ref="B38:B39"/>
    <mergeCell ref="C38:C40"/>
    <mergeCell ref="D38:D40"/>
    <mergeCell ref="E38:H38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A26:A27"/>
    <mergeCell ref="B26:B27"/>
    <mergeCell ref="C26:C27"/>
    <mergeCell ref="D26:D27"/>
    <mergeCell ref="E26:H26"/>
    <mergeCell ref="I26:S26"/>
    <mergeCell ref="E27:H27"/>
    <mergeCell ref="I27:S27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C30:C34"/>
    <mergeCell ref="D30:D34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A20:A21"/>
    <mergeCell ref="B20:B21"/>
    <mergeCell ref="C20:C21"/>
    <mergeCell ref="D20:D21"/>
    <mergeCell ref="E20:H20"/>
    <mergeCell ref="H16:H17"/>
    <mergeCell ref="A18:A19"/>
    <mergeCell ref="B18:B19"/>
    <mergeCell ref="C18:D19"/>
    <mergeCell ref="E18:H19"/>
    <mergeCell ref="A16:A17"/>
    <mergeCell ref="B16:B17"/>
    <mergeCell ref="C16:C17"/>
    <mergeCell ref="D16:D17"/>
    <mergeCell ref="E16:E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K8:L9"/>
    <mergeCell ref="M8:M9"/>
    <mergeCell ref="N8:N9"/>
    <mergeCell ref="O8:O9"/>
    <mergeCell ref="P8:P9"/>
    <mergeCell ref="D7:D9"/>
    <mergeCell ref="E7:E9"/>
    <mergeCell ref="B4:B5"/>
    <mergeCell ref="C4:C9"/>
    <mergeCell ref="D4:D6"/>
    <mergeCell ref="E4:E6"/>
    <mergeCell ref="H4:H9"/>
    <mergeCell ref="K4:L5"/>
    <mergeCell ref="M4:M5"/>
    <mergeCell ref="J8:J9"/>
    <mergeCell ref="I8:I9"/>
    <mergeCell ref="J6:J7"/>
    <mergeCell ref="I6:I7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387" priority="9" operator="containsText" text="ТО">
      <formula>NOT(ISERROR(SEARCH("ТО",B2)))</formula>
    </cfRule>
    <cfRule type="containsText" dxfId="386" priority="12" operator="containsText" text="В ремонте">
      <formula>NOT(ISERROR(SEARCH("В ремонте",B2)))</formula>
    </cfRule>
    <cfRule type="containsText" dxfId="385" priority="13" operator="containsText" text="В резерве">
      <formula>NOT(ISERROR(SEARCH("В резерве",B2)))</formula>
    </cfRule>
    <cfRule type="containsText" dxfId="384" priority="14" operator="containsText" text="В работе">
      <formula>NOT(ISERROR(SEARCH("В работе",B2)))</formula>
    </cfRule>
  </conditionalFormatting>
  <conditionalFormatting sqref="E7:E8 E16:E17 E13:E14">
    <cfRule type="cellIs" dxfId="383" priority="11" operator="greaterThanOrEqual">
      <formula>0.85</formula>
    </cfRule>
  </conditionalFormatting>
  <conditionalFormatting sqref="E7:E8 E16 E13:E14">
    <cfRule type="cellIs" dxfId="382" priority="10" operator="lessThan">
      <formula>0.85</formula>
    </cfRule>
  </conditionalFormatting>
  <conditionalFormatting sqref="B14">
    <cfRule type="containsText" dxfId="381" priority="5" operator="containsText" text="ТО">
      <formula>NOT(ISERROR(SEARCH("ТО",B14)))</formula>
    </cfRule>
    <cfRule type="containsText" dxfId="380" priority="6" operator="containsText" text="В ремонте">
      <formula>NOT(ISERROR(SEARCH("В ремонте",B14)))</formula>
    </cfRule>
    <cfRule type="containsText" dxfId="379" priority="7" operator="containsText" text="В резерве">
      <formula>NOT(ISERROR(SEARCH("В резерве",B14)))</formula>
    </cfRule>
    <cfRule type="containsText" dxfId="378" priority="8" operator="containsText" text="В работе">
      <formula>NOT(ISERROR(SEARCH("В работе",B14)))</formula>
    </cfRule>
  </conditionalFormatting>
  <conditionalFormatting sqref="B31">
    <cfRule type="containsText" dxfId="377" priority="1" operator="containsText" text="ТО">
      <formula>NOT(ISERROR(SEARCH("ТО",B31)))</formula>
    </cfRule>
    <cfRule type="containsText" dxfId="376" priority="2" operator="containsText" text="В ремонте">
      <formula>NOT(ISERROR(SEARCH("В ремонте",B31)))</formula>
    </cfRule>
    <cfRule type="containsText" dxfId="375" priority="3" operator="containsText" text="В резерве">
      <formula>NOT(ISERROR(SEARCH("В резерве",B31)))</formula>
    </cfRule>
    <cfRule type="containsText" dxfId="374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3B4B4141-FEC6-4820-8552-C93A3AFEE09B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0B29C412-4A97-4342-AC71-7B36C765331E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B05C90-EF5A-448F-98B0-DD20F58DC81D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D887-45F5-40AC-97C6-BB618C32952F}">
  <sheetPr codeName="Лист7"/>
  <dimension ref="A1:S44"/>
  <sheetViews>
    <sheetView showGridLines="0" zoomScale="60" zoomScaleNormal="6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42578125" customWidth="1"/>
    <col min="11" max="11" width="10.5703125" customWidth="1"/>
    <col min="12" max="12" width="3.57031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газа'!$F$14</f>
        <v>572958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38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AVERAGEIFS('[3]7'!$AP$6:$AP$29,'[3]7'!$AP$6:$AP$29,"&gt;0")</f>
        <v>58992.5</v>
      </c>
      <c r="G11" s="33">
        <f>AVERAGEIFS('[3]7'!$AV$6:$AV$29,'[3]7'!$AV$6:$AV$29,"&lt;76240")</f>
        <v>9307.5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'[3]31'!$BE$10</f>
        <v>0.86311624124986219</v>
      </c>
      <c r="F13" s="32">
        <f>MAX('[3]7'!$AP$6:$AP$29)</f>
        <v>62370</v>
      </c>
      <c r="G13" s="33">
        <f>_xlfn.MAXIFS('[3]7'!$AV$6:$AV$29,'[3]7'!$AV$6:$AV$29,"&lt;76240")</f>
        <v>15450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_xlfn.MINIFS('[3]7'!$AP$6:$AP$29,'[3]7'!$AP$6:$AP$29,"&gt;0")</f>
        <v>49440</v>
      </c>
      <c r="G15" s="23">
        <f>MIN('[3]7'!$AV$6:$AV$29)</f>
        <v>6930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'[3]31'!$BE$9</f>
        <v>0.88191438191438198</v>
      </c>
      <c r="F16" s="26" t="s">
        <v>74</v>
      </c>
      <c r="G16" s="27" t="s">
        <v>75</v>
      </c>
      <c r="H16" s="206">
        <f>'[3]Расход газа'!$F$13</f>
        <v>599360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AVERAGEIFS('[3]6'!$AP$6:$AP$29,'[3]6'!$AP$6:$AP$29,"&gt;0")</f>
        <v>61116.666666666664</v>
      </c>
      <c r="G17" s="34">
        <f>AVERAGEIFS('[3]6'!$AV$6:$AV$29,'[3]6'!$AV$6:$AV$29,"&lt;76240")</f>
        <v>8183.333333333333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95" t="s">
        <v>46</v>
      </c>
      <c r="J18" s="96"/>
      <c r="K18" s="96"/>
      <c r="L18" s="96"/>
      <c r="M18" s="96"/>
      <c r="N18" s="96"/>
      <c r="O18" s="96"/>
      <c r="P18" s="96"/>
      <c r="Q18" s="96"/>
      <c r="R18" s="96"/>
      <c r="S18" s="97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100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'[5]7'!$B$55</f>
        <v>Подготовка к проверке РТН</v>
      </c>
      <c r="F20" s="83"/>
      <c r="G20" s="83"/>
      <c r="H20" s="84"/>
      <c r="I20" s="265">
        <f>'1'!I20:S20</f>
        <v>0</v>
      </c>
      <c r="J20" s="266"/>
      <c r="K20" s="266"/>
      <c r="L20" s="266"/>
      <c r="M20" s="266"/>
      <c r="N20" s="266"/>
      <c r="O20" s="266"/>
      <c r="P20" s="266"/>
      <c r="Q20" s="266"/>
      <c r="R20" s="266"/>
      <c r="S20" s="267"/>
    </row>
    <row r="21" spans="1:19" ht="18" customHeight="1" x14ac:dyDescent="0.25">
      <c r="A21" s="67"/>
      <c r="B21" s="104"/>
      <c r="C21" s="142"/>
      <c r="D21" s="58"/>
      <c r="E21" s="85" t="str">
        <f>'[5]7'!$B$56</f>
        <v>Заполнение формуляров ГТЭС</v>
      </c>
      <c r="F21" s="86"/>
      <c r="G21" s="86"/>
      <c r="H21" s="87"/>
      <c r="I21" s="268">
        <f>'1'!I21:S21</f>
        <v>0</v>
      </c>
      <c r="J21" s="269"/>
      <c r="K21" s="269"/>
      <c r="L21" s="269"/>
      <c r="M21" s="269"/>
      <c r="N21" s="269"/>
      <c r="O21" s="269"/>
      <c r="P21" s="269"/>
      <c r="Q21" s="269"/>
      <c r="R21" s="269"/>
      <c r="S21" s="270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'[5]7'!$B$57</f>
        <v>Состовление СЭО по переключению газовых линий</v>
      </c>
      <c r="F22" s="89"/>
      <c r="G22" s="89"/>
      <c r="H22" s="90"/>
      <c r="I22" s="296">
        <f>'1'!I22:S22</f>
        <v>0</v>
      </c>
      <c r="J22" s="297"/>
      <c r="K22" s="297"/>
      <c r="L22" s="297"/>
      <c r="M22" s="297"/>
      <c r="N22" s="297"/>
      <c r="O22" s="297"/>
      <c r="P22" s="297"/>
      <c r="Q22" s="297"/>
      <c r="R22" s="297"/>
      <c r="S22" s="298"/>
    </row>
    <row r="23" spans="1:19" ht="15" customHeight="1" x14ac:dyDescent="0.25">
      <c r="A23" s="110"/>
      <c r="B23" s="104"/>
      <c r="C23" s="221"/>
      <c r="D23" s="58"/>
      <c r="E23" s="88" t="str">
        <f>'[5]7'!$B$58</f>
        <v xml:space="preserve">ТО ШП ТГ-10 </v>
      </c>
      <c r="F23" s="89"/>
      <c r="G23" s="89"/>
      <c r="H23" s="90"/>
      <c r="I23" s="299">
        <f>'1'!I23:S23</f>
        <v>0</v>
      </c>
      <c r="J23" s="300"/>
      <c r="K23" s="300"/>
      <c r="L23" s="300"/>
      <c r="M23" s="300"/>
      <c r="N23" s="300"/>
      <c r="O23" s="300"/>
      <c r="P23" s="300"/>
      <c r="Q23" s="300"/>
      <c r="R23" s="300"/>
      <c r="S23" s="301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'[5]7'!$B$59</f>
        <v xml:space="preserve">Востановительные работы по МС№9 </v>
      </c>
      <c r="F24" s="89"/>
      <c r="G24" s="89"/>
      <c r="H24" s="90"/>
      <c r="I24" s="296">
        <f>'1'!I24:S24</f>
        <v>0</v>
      </c>
      <c r="J24" s="297"/>
      <c r="K24" s="297"/>
      <c r="L24" s="297"/>
      <c r="M24" s="297"/>
      <c r="N24" s="297"/>
      <c r="O24" s="297"/>
      <c r="P24" s="297"/>
      <c r="Q24" s="297"/>
      <c r="R24" s="297"/>
      <c r="S24" s="298"/>
    </row>
    <row r="25" spans="1:19" ht="14.25" customHeight="1" thickBot="1" x14ac:dyDescent="0.3">
      <c r="A25" s="108"/>
      <c r="B25" s="105"/>
      <c r="C25" s="223"/>
      <c r="D25" s="58"/>
      <c r="E25" s="88" t="str">
        <f>'[5]7'!$B$60</f>
        <v>Замена эжектора входного устройства двигателя АИ-20 (ТГ-5)</v>
      </c>
      <c r="F25" s="89"/>
      <c r="G25" s="89"/>
      <c r="H25" s="90"/>
      <c r="I25" s="299">
        <f>'1'!I25:S25</f>
        <v>0</v>
      </c>
      <c r="J25" s="300"/>
      <c r="K25" s="300"/>
      <c r="L25" s="300"/>
      <c r="M25" s="300"/>
      <c r="N25" s="300"/>
      <c r="O25" s="300"/>
      <c r="P25" s="300"/>
      <c r="Q25" s="300"/>
      <c r="R25" s="300"/>
      <c r="S25" s="301"/>
    </row>
    <row r="26" spans="1:19" ht="12.75" customHeight="1" thickTop="1" x14ac:dyDescent="0.25">
      <c r="A26" s="109" t="s">
        <v>14</v>
      </c>
      <c r="B26" s="106" t="s">
        <v>37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'[5]7'!$B$61</f>
        <v>0</v>
      </c>
      <c r="F26" s="204"/>
      <c r="G26" s="204"/>
      <c r="H26" s="205"/>
      <c r="I26" s="296">
        <f>'1'!I26:S26</f>
        <v>0</v>
      </c>
      <c r="J26" s="297"/>
      <c r="K26" s="297"/>
      <c r="L26" s="297"/>
      <c r="M26" s="297"/>
      <c r="N26" s="297"/>
      <c r="O26" s="297"/>
      <c r="P26" s="297"/>
      <c r="Q26" s="297"/>
      <c r="R26" s="297"/>
      <c r="S26" s="298"/>
    </row>
    <row r="27" spans="1:19" ht="14.25" customHeight="1" x14ac:dyDescent="0.25">
      <c r="A27" s="102"/>
      <c r="B27" s="104"/>
      <c r="C27" s="225"/>
      <c r="D27" s="58"/>
      <c r="E27" s="88">
        <f>'[5]7'!$B$62</f>
        <v>0</v>
      </c>
      <c r="F27" s="89"/>
      <c r="G27" s="89"/>
      <c r="H27" s="90"/>
      <c r="I27" s="299">
        <f>'1'!I27:S27</f>
        <v>0</v>
      </c>
      <c r="J27" s="300"/>
      <c r="K27" s="300"/>
      <c r="L27" s="300"/>
      <c r="M27" s="300"/>
      <c r="N27" s="300"/>
      <c r="O27" s="300"/>
      <c r="P27" s="300"/>
      <c r="Q27" s="300"/>
      <c r="R27" s="300"/>
      <c r="S27" s="301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'[5]7'!$B$63</f>
        <v>0</v>
      </c>
      <c r="F28" s="204"/>
      <c r="G28" s="204"/>
      <c r="H28" s="205"/>
      <c r="I28" s="296">
        <f>'1'!I28:S28</f>
        <v>0</v>
      </c>
      <c r="J28" s="297"/>
      <c r="K28" s="297"/>
      <c r="L28" s="297"/>
      <c r="M28" s="297"/>
      <c r="N28" s="297"/>
      <c r="O28" s="297"/>
      <c r="P28" s="297"/>
      <c r="Q28" s="297"/>
      <c r="R28" s="297"/>
      <c r="S28" s="298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302">
        <f>'1'!I29:S29</f>
        <v>0</v>
      </c>
      <c r="J29" s="303"/>
      <c r="K29" s="303"/>
      <c r="L29" s="303"/>
      <c r="M29" s="303"/>
      <c r="N29" s="303"/>
      <c r="O29" s="303"/>
      <c r="P29" s="303"/>
      <c r="Q29" s="303"/>
      <c r="R29" s="303"/>
      <c r="S29" s="304"/>
    </row>
    <row r="30" spans="1:19" ht="21.7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SUM([6]Декабрь!$X$47:$X$59)</f>
        <v>2</v>
      </c>
      <c r="E30" s="95" t="s">
        <v>42</v>
      </c>
      <c r="F30" s="96"/>
      <c r="G30" s="96"/>
      <c r="H30" s="97"/>
      <c r="I30" s="95" t="s">
        <v>47</v>
      </c>
      <c r="J30" s="96"/>
      <c r="K30" s="96"/>
      <c r="L30" s="96"/>
      <c r="M30" s="96"/>
      <c r="N30" s="96"/>
      <c r="O30" s="96"/>
      <c r="P30" s="96"/>
      <c r="Q30" s="96"/>
      <c r="R30" s="96"/>
      <c r="S30" s="97"/>
    </row>
    <row r="31" spans="1:19" ht="22.5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100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317" t="str">
        <f>'1'!I32:S32</f>
        <v>06.11.2023 04:20 разгерметизация маслосистемы ТГ-9. Трещина на переходном фланце МА-38</v>
      </c>
      <c r="J32" s="318"/>
      <c r="K32" s="318"/>
      <c r="L32" s="318"/>
      <c r="M32" s="318"/>
      <c r="N32" s="318"/>
      <c r="O32" s="318"/>
      <c r="P32" s="318"/>
      <c r="Q32" s="318"/>
      <c r="R32" s="318"/>
      <c r="S32" s="319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299" t="str">
        <f>'1'!I33:S33</f>
        <v>трубопровода подвода масла к редуктору. 06.11.2023 05:10 ТГ-9 по заявке №241 выведен в ремонт</v>
      </c>
      <c r="J33" s="300"/>
      <c r="K33" s="300"/>
      <c r="L33" s="300"/>
      <c r="M33" s="300"/>
      <c r="N33" s="300"/>
      <c r="O33" s="300"/>
      <c r="P33" s="300"/>
      <c r="Q33" s="300"/>
      <c r="R33" s="300"/>
      <c r="S33" s="301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296" t="str">
        <f>'1'!I34:S34</f>
        <v>14.11.2023 11:00 АО ТГ-7 - отказ связи с контроллером ШСАУ-1.</v>
      </c>
      <c r="J34" s="297"/>
      <c r="K34" s="297"/>
      <c r="L34" s="297"/>
      <c r="M34" s="297"/>
      <c r="N34" s="297"/>
      <c r="O34" s="297"/>
      <c r="P34" s="297"/>
      <c r="Q34" s="297"/>
      <c r="R34" s="297"/>
      <c r="S34" s="298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299" t="str">
        <f>'1'!I35:S35</f>
        <v>19.11.2023 Выход из строя МА-38 ТГ-9.</v>
      </c>
      <c r="J35" s="300"/>
      <c r="K35" s="300"/>
      <c r="L35" s="300"/>
      <c r="M35" s="300"/>
      <c r="N35" s="300"/>
      <c r="O35" s="300"/>
      <c r="P35" s="300"/>
      <c r="Q35" s="300"/>
      <c r="R35" s="300"/>
      <c r="S35" s="301"/>
    </row>
    <row r="36" spans="1:19" ht="12" customHeight="1" thickTop="1" x14ac:dyDescent="0.25">
      <c r="A36" s="64" t="s">
        <v>25</v>
      </c>
      <c r="B36" s="66">
        <f>COUNTIF(B2:B25,"В работе")</f>
        <v>9</v>
      </c>
      <c r="C36" s="71"/>
      <c r="D36" s="72"/>
      <c r="E36" s="73">
        <f>'1'!E36:H36</f>
        <v>0</v>
      </c>
      <c r="F36" s="74"/>
      <c r="G36" s="74"/>
      <c r="H36" s="75"/>
      <c r="I36" s="296">
        <f>'1'!I36:S36</f>
        <v>0</v>
      </c>
      <c r="J36" s="297"/>
      <c r="K36" s="297"/>
      <c r="L36" s="297"/>
      <c r="M36" s="297"/>
      <c r="N36" s="297"/>
      <c r="O36" s="297"/>
      <c r="P36" s="297"/>
      <c r="Q36" s="297"/>
      <c r="R36" s="297"/>
      <c r="S36" s="298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299">
        <f>'1'!I37:S37</f>
        <v>0</v>
      </c>
      <c r="J37" s="300"/>
      <c r="K37" s="300"/>
      <c r="L37" s="300"/>
      <c r="M37" s="300"/>
      <c r="N37" s="300"/>
      <c r="O37" s="300"/>
      <c r="P37" s="300"/>
      <c r="Q37" s="300"/>
      <c r="R37" s="300"/>
      <c r="S37" s="301"/>
    </row>
    <row r="38" spans="1:19" ht="12" customHeight="1" x14ac:dyDescent="0.25">
      <c r="A38" s="67" t="s">
        <v>26</v>
      </c>
      <c r="B38" s="58">
        <f>COUNTIF(B2:B25,"В резерве")</f>
        <v>1</v>
      </c>
      <c r="C38" s="60" t="s">
        <v>40</v>
      </c>
      <c r="D38" s="62">
        <f>[6]Декабрь!$X$60</f>
        <v>15</v>
      </c>
      <c r="E38" s="73">
        <f>'1'!E38:H38</f>
        <v>0</v>
      </c>
      <c r="F38" s="74"/>
      <c r="G38" s="74"/>
      <c r="H38" s="75"/>
      <c r="I38" s="296">
        <f>'1'!I38:S38</f>
        <v>0</v>
      </c>
      <c r="J38" s="297"/>
      <c r="K38" s="297"/>
      <c r="L38" s="297"/>
      <c r="M38" s="297"/>
      <c r="N38" s="297"/>
      <c r="O38" s="297"/>
      <c r="P38" s="297"/>
      <c r="Q38" s="297"/>
      <c r="R38" s="297"/>
      <c r="S38" s="298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299">
        <f>'1'!I39:S39</f>
        <v>0</v>
      </c>
      <c r="J39" s="300"/>
      <c r="K39" s="300"/>
      <c r="L39" s="300"/>
      <c r="M39" s="300"/>
      <c r="N39" s="300"/>
      <c r="O39" s="300"/>
      <c r="P39" s="300"/>
      <c r="Q39" s="300"/>
      <c r="R39" s="300"/>
      <c r="S39" s="301"/>
    </row>
    <row r="40" spans="1:19" ht="11.25" customHeight="1" x14ac:dyDescent="0.25">
      <c r="A40" s="68" t="s">
        <v>27</v>
      </c>
      <c r="B40" s="58">
        <f>COUNTIF(B2:B25,"В ремонте")</f>
        <v>2</v>
      </c>
      <c r="C40" s="60"/>
      <c r="D40" s="62"/>
      <c r="E40" s="73">
        <f>'1'!E40:H40</f>
        <v>0</v>
      </c>
      <c r="F40" s="74"/>
      <c r="G40" s="74"/>
      <c r="H40" s="75"/>
      <c r="I40" s="296">
        <f>'1'!I40:S40</f>
        <v>0</v>
      </c>
      <c r="J40" s="297"/>
      <c r="K40" s="297"/>
      <c r="L40" s="297"/>
      <c r="M40" s="297"/>
      <c r="N40" s="297"/>
      <c r="O40" s="297"/>
      <c r="P40" s="297"/>
      <c r="Q40" s="297"/>
      <c r="R40" s="297"/>
      <c r="S40" s="298"/>
    </row>
    <row r="41" spans="1:19" ht="13.5" customHeight="1" x14ac:dyDescent="0.25">
      <c r="A41" s="68"/>
      <c r="B41" s="58"/>
      <c r="C41" s="60" t="s">
        <v>41</v>
      </c>
      <c r="D41" s="62">
        <f>[6]Декабрь!$Y$60</f>
        <v>3</v>
      </c>
      <c r="E41" s="53">
        <f>'1'!E41:H41</f>
        <v>0</v>
      </c>
      <c r="F41" s="54"/>
      <c r="G41" s="54"/>
      <c r="H41" s="55"/>
      <c r="I41" s="299">
        <f>'1'!I41:S41</f>
        <v>0</v>
      </c>
      <c r="J41" s="300"/>
      <c r="K41" s="300"/>
      <c r="L41" s="300"/>
      <c r="M41" s="300"/>
      <c r="N41" s="300"/>
      <c r="O41" s="300"/>
      <c r="P41" s="300"/>
      <c r="Q41" s="300"/>
      <c r="R41" s="300"/>
      <c r="S41" s="301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299">
        <f>'1'!I42:S42</f>
        <v>0</v>
      </c>
      <c r="J42" s="300"/>
      <c r="K42" s="300"/>
      <c r="L42" s="300"/>
      <c r="M42" s="300"/>
      <c r="N42" s="300"/>
      <c r="O42" s="300"/>
      <c r="P42" s="300"/>
      <c r="Q42" s="300"/>
      <c r="R42" s="300"/>
      <c r="S42" s="301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314">
        <f>'1'!I43:S43</f>
        <v>0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6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373" priority="9" operator="containsText" text="ТО">
      <formula>NOT(ISERROR(SEARCH("ТО",B2)))</formula>
    </cfRule>
    <cfRule type="containsText" dxfId="372" priority="12" operator="containsText" text="В ремонте">
      <formula>NOT(ISERROR(SEARCH("В ремонте",B2)))</formula>
    </cfRule>
    <cfRule type="containsText" dxfId="371" priority="13" operator="containsText" text="В резерве">
      <formula>NOT(ISERROR(SEARCH("В резерве",B2)))</formula>
    </cfRule>
    <cfRule type="containsText" dxfId="370" priority="14" operator="containsText" text="В работе">
      <formula>NOT(ISERROR(SEARCH("В работе",B2)))</formula>
    </cfRule>
  </conditionalFormatting>
  <conditionalFormatting sqref="E7:E8 E16:E17 E13:E14">
    <cfRule type="cellIs" dxfId="369" priority="11" operator="greaterThanOrEqual">
      <formula>0.85</formula>
    </cfRule>
  </conditionalFormatting>
  <conditionalFormatting sqref="E7:E8 E16 E13:E14">
    <cfRule type="cellIs" dxfId="368" priority="10" operator="lessThan">
      <formula>0.85</formula>
    </cfRule>
  </conditionalFormatting>
  <conditionalFormatting sqref="B14">
    <cfRule type="containsText" dxfId="367" priority="5" operator="containsText" text="ТО">
      <formula>NOT(ISERROR(SEARCH("ТО",B14)))</formula>
    </cfRule>
    <cfRule type="containsText" dxfId="366" priority="6" operator="containsText" text="В ремонте">
      <formula>NOT(ISERROR(SEARCH("В ремонте",B14)))</formula>
    </cfRule>
    <cfRule type="containsText" dxfId="365" priority="7" operator="containsText" text="В резерве">
      <formula>NOT(ISERROR(SEARCH("В резерве",B14)))</formula>
    </cfRule>
    <cfRule type="containsText" dxfId="364" priority="8" operator="containsText" text="В работе">
      <formula>NOT(ISERROR(SEARCH("В работе",B14)))</formula>
    </cfRule>
  </conditionalFormatting>
  <conditionalFormatting sqref="B31">
    <cfRule type="containsText" dxfId="363" priority="1" operator="containsText" text="ТО">
      <formula>NOT(ISERROR(SEARCH("ТО",B31)))</formula>
    </cfRule>
    <cfRule type="containsText" dxfId="362" priority="2" operator="containsText" text="В ремонте">
      <formula>NOT(ISERROR(SEARCH("В ремонте",B31)))</formula>
    </cfRule>
    <cfRule type="containsText" dxfId="361" priority="3" operator="containsText" text="В резерве">
      <formula>NOT(ISERROR(SEARCH("В резерве",B31)))</formula>
    </cfRule>
    <cfRule type="containsText" dxfId="360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980DDD5F-BB7C-4BD5-A89A-8EB71C1D2F0D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2DACEAAA-C875-4384-8A27-FE53680868A1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3C260B-E138-46D1-AD08-C29A8CF0461B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D024-81D4-4242-AEB2-3DBB7AA704E1}">
  <sheetPr codeName="Лист8"/>
  <dimension ref="A1:S44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5703125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газа'!$F$15</f>
        <v>555106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320" t="s">
        <v>78</v>
      </c>
      <c r="G8" s="321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AVERAGEIFS('[3]8'!$AP$6:$AP$29,'[3]8'!$AP$6:$AP$29,"&gt;0")</f>
        <v>47748.333333333336</v>
      </c>
      <c r="G11" s="33">
        <f>AVERAGEIFS('[3]8'!$AV$6:$AV$29,'[3]8'!$AV$6:$AV$29,"&lt;76240")</f>
        <v>8801.6666666666661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36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'[3]31'!$BE$11</f>
        <v>0.84555796829236263</v>
      </c>
      <c r="F13" s="32">
        <f>MAX('[3]8'!$AP$6:$AP$29)</f>
        <v>49790</v>
      </c>
      <c r="G13" s="33">
        <f>_xlfn.MAXIFS('[3]8'!$AV$6:$AV$29,'[3]8'!$AV$6:$AV$29,"&lt;76240")</f>
        <v>11860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_xlfn.MINIFS('[3]8'!$AP$6:$AP$29,'[3]8'!$AP$6:$AP$29,"&gt;0")</f>
        <v>45290</v>
      </c>
      <c r="G15" s="23">
        <f>MIN('[3]8'!$AV$6:$AV$29)</f>
        <v>5710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'[3]31'!$BE$10</f>
        <v>0.86311624124986219</v>
      </c>
      <c r="F16" s="26" t="s">
        <v>74</v>
      </c>
      <c r="G16" s="27" t="s">
        <v>75</v>
      </c>
      <c r="H16" s="206">
        <f>'[3]Расход газа'!$F$14</f>
        <v>553612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AVERAGEIFS('[3]7'!$AP$6:$AP$29,'[3]7'!$AP$6:$AP$29,"&gt;0")</f>
        <v>58992.5</v>
      </c>
      <c r="G17" s="34">
        <f>AVERAGEIFS('[3]7'!$AV$6:$AV$29,'[3]7'!$AV$6:$AV$29,"&lt;76240")</f>
        <v>9307.5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'[5]8'!$B$55</f>
        <v>Подготовка к проверке РТН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'[5]8'!$B$56</f>
        <v>Заполнение формуляров ГТЭС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'[5]8'!$B$57</f>
        <v>Состовление СЭО по переключению газовых линий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'[5]8'!$B$58</f>
        <v>Замена эжектора входного устройства двигателя АИ-20 (ТГ-5)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'[5]8'!$B$59</f>
        <v>ШОТ, устранение замечания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 t="str">
        <f>'[5]8'!$B$60</f>
        <v>КВИЗ по ОТиПБ в общежитии №2 ВЖК УКПГ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37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'[5]8'!$B$61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'[5]8'!$B$62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'[5]8'!$B$63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1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SUM([6]Декабрь!$Z$47:$Z$59)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19.5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[6]Декабрь!$Z$60</f>
        <v>16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[6]Декабрь!$AA$60</f>
        <v>3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K2:L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J16:J17"/>
    <mergeCell ref="I16:I17"/>
    <mergeCell ref="M4:M5"/>
    <mergeCell ref="K8:L9"/>
    <mergeCell ref="M8:M9"/>
    <mergeCell ref="B12:B13"/>
    <mergeCell ref="E13:E15"/>
    <mergeCell ref="K14:L15"/>
    <mergeCell ref="K12:L13"/>
    <mergeCell ref="K10:L11"/>
    <mergeCell ref="J14:J15"/>
    <mergeCell ref="I14:I15"/>
    <mergeCell ref="J12:J13"/>
    <mergeCell ref="I12:I13"/>
    <mergeCell ref="J10:J11"/>
    <mergeCell ref="I10:I11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D7:D9"/>
    <mergeCell ref="E7:E9"/>
    <mergeCell ref="Q2:S3"/>
    <mergeCell ref="N8:N9"/>
    <mergeCell ref="O8:O9"/>
    <mergeCell ref="P8:P9"/>
    <mergeCell ref="K4:L5"/>
    <mergeCell ref="M2:M3"/>
    <mergeCell ref="N2:N3"/>
    <mergeCell ref="O2:O3"/>
    <mergeCell ref="P2:P3"/>
    <mergeCell ref="B4:B5"/>
    <mergeCell ref="A10:A11"/>
    <mergeCell ref="B10:B11"/>
    <mergeCell ref="C10:C15"/>
    <mergeCell ref="D10:D12"/>
    <mergeCell ref="E10:E12"/>
    <mergeCell ref="H10:H15"/>
    <mergeCell ref="D13:D15"/>
    <mergeCell ref="A14:A15"/>
    <mergeCell ref="B14:B15"/>
    <mergeCell ref="F14:G14"/>
    <mergeCell ref="A12:A13"/>
    <mergeCell ref="F12:G12"/>
    <mergeCell ref="A2:A3"/>
    <mergeCell ref="B2:B3"/>
    <mergeCell ref="C2:C3"/>
    <mergeCell ref="E2:E3"/>
    <mergeCell ref="F2:G3"/>
    <mergeCell ref="H2:H3"/>
    <mergeCell ref="I2:I3"/>
    <mergeCell ref="J2:J3"/>
    <mergeCell ref="A8:A9"/>
    <mergeCell ref="A4:A5"/>
    <mergeCell ref="D4:D6"/>
    <mergeCell ref="E4:E6"/>
    <mergeCell ref="H4:H9"/>
    <mergeCell ref="A6:A7"/>
    <mergeCell ref="J8:J9"/>
    <mergeCell ref="I8:I9"/>
    <mergeCell ref="J6:J7"/>
    <mergeCell ref="I6:I7"/>
    <mergeCell ref="J4:J5"/>
    <mergeCell ref="I4:I5"/>
    <mergeCell ref="C4:C9"/>
    <mergeCell ref="B8:B9"/>
    <mergeCell ref="F8:G8"/>
  </mergeCells>
  <conditionalFormatting sqref="B2 B4 B6 B8 B10 B12 B16 B18 B20 B22 B24 B26 B28 B30 B32 B34">
    <cfRule type="containsText" dxfId="359" priority="9" operator="containsText" text="ТО">
      <formula>NOT(ISERROR(SEARCH("ТО",B2)))</formula>
    </cfRule>
    <cfRule type="containsText" dxfId="358" priority="12" operator="containsText" text="В ремонте">
      <formula>NOT(ISERROR(SEARCH("В ремонте",B2)))</formula>
    </cfRule>
    <cfRule type="containsText" dxfId="357" priority="13" operator="containsText" text="В резерве">
      <formula>NOT(ISERROR(SEARCH("В резерве",B2)))</formula>
    </cfRule>
    <cfRule type="containsText" dxfId="356" priority="14" operator="containsText" text="В работе">
      <formula>NOT(ISERROR(SEARCH("В работе",B2)))</formula>
    </cfRule>
  </conditionalFormatting>
  <conditionalFormatting sqref="E7:E8 E16:E17 E13:E14">
    <cfRule type="cellIs" dxfId="355" priority="11" operator="greaterThanOrEqual">
      <formula>0.85</formula>
    </cfRule>
  </conditionalFormatting>
  <conditionalFormatting sqref="E7:E8 E16 E13:E14">
    <cfRule type="cellIs" dxfId="354" priority="10" operator="lessThan">
      <formula>0.85</formula>
    </cfRule>
  </conditionalFormatting>
  <conditionalFormatting sqref="B14">
    <cfRule type="containsText" dxfId="353" priority="5" operator="containsText" text="ТО">
      <formula>NOT(ISERROR(SEARCH("ТО",B14)))</formula>
    </cfRule>
    <cfRule type="containsText" dxfId="352" priority="6" operator="containsText" text="В ремонте">
      <formula>NOT(ISERROR(SEARCH("В ремонте",B14)))</formula>
    </cfRule>
    <cfRule type="containsText" dxfId="351" priority="7" operator="containsText" text="В резерве">
      <formula>NOT(ISERROR(SEARCH("В резерве",B14)))</formula>
    </cfRule>
    <cfRule type="containsText" dxfId="350" priority="8" operator="containsText" text="В работе">
      <formula>NOT(ISERROR(SEARCH("В работе",B14)))</formula>
    </cfRule>
  </conditionalFormatting>
  <conditionalFormatting sqref="B31">
    <cfRule type="containsText" dxfId="349" priority="1" operator="containsText" text="ТО">
      <formula>NOT(ISERROR(SEARCH("ТО",B31)))</formula>
    </cfRule>
    <cfRule type="containsText" dxfId="348" priority="2" operator="containsText" text="В ремонте">
      <formula>NOT(ISERROR(SEARCH("В ремонте",B31)))</formula>
    </cfRule>
    <cfRule type="containsText" dxfId="347" priority="3" operator="containsText" text="В резерве">
      <formula>NOT(ISERROR(SEARCH("В резерве",B31)))</formula>
    </cfRule>
    <cfRule type="containsText" dxfId="346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4CD5CD3F-7E64-4F34-9E1F-83F01EDB5C89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EDBBF041-1127-47CA-9501-B738E5E3A519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78B5E8-4D4F-4D22-8A74-08E0F1F5F742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9385-834A-4610-A022-F3967A487008}">
  <sheetPr codeName="Лист9"/>
  <dimension ref="A1:S44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42578125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газа'!$F$16</f>
        <v>465526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AVERAGEIFS('[3]9'!$AP$6:$AP$29,'[3]9'!$AP$6:$AP$29,"&gt;0")</f>
        <v>47819.166666666664</v>
      </c>
      <c r="G11" s="33">
        <f>AVERAGEIFS('[3]9'!$AV$6:$AV$29,'[3]9'!$AV$6:$AV$29,"&lt;76240")</f>
        <v>6181.0994166666669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36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'[3]31'!$BE$12</f>
        <v>0.88624770462087576</v>
      </c>
      <c r="F13" s="32">
        <f>MAX('[3]9'!$AP$6:$AP$29)</f>
        <v>48700</v>
      </c>
      <c r="G13" s="33">
        <f>_xlfn.MAXIFS('[3]9'!$AV$6:$AV$29,'[3]9'!$AV$6:$AV$29,"&lt;76240")</f>
        <v>7030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_xlfn.MINIFS('[3]9'!$AP$6:$AP$29,'[3]9'!$AP$6:$AP$29,"&gt;0")</f>
        <v>47270</v>
      </c>
      <c r="G15" s="23">
        <f>MIN('[3]9'!$AV$6:$AV$29)</f>
        <v>-683.6140000000014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'[3]31'!$BE$11</f>
        <v>0.84555796829236263</v>
      </c>
      <c r="F16" s="26" t="s">
        <v>74</v>
      </c>
      <c r="G16" s="27" t="s">
        <v>75</v>
      </c>
      <c r="H16" s="206">
        <f>'[3]Расход газа'!$F$15</f>
        <v>438820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AVERAGEIFS('[3]8'!$AP$6:$AP$29,'[3]8'!$AP$6:$AP$29,"&gt;0")</f>
        <v>47748.333333333336</v>
      </c>
      <c r="G17" s="34">
        <f>AVERAGEIFS('[3]8'!$AV$6:$AV$29,'[3]8'!$AV$6:$AV$29,"&lt;76240")</f>
        <v>8801.6666666666661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'[5]9'!$B$55</f>
        <v>ЗРУ-1-6 ТО яч.16 (резерв)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'[5]9'!$B$56</f>
        <v>Подготовка к проверке РТН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'[5]9'!$B$57</f>
        <v>Заполнение формуляров ГТЭС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'[5]9'!$B$58</f>
        <v>Состовление СЭО по переключению газовых линий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'[5]9'!$B$59</f>
        <v>Перевахтовка персонала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'[5]9'!$B$60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'[5]9'!$B$61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'[5]9'!$B$62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'[5]9'!$B$63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18.75" customHeight="1" thickTop="1" x14ac:dyDescent="0.25">
      <c r="A30" s="38" t="s">
        <v>16</v>
      </c>
      <c r="B30" s="44" t="s">
        <v>36</v>
      </c>
      <c r="C30" s="76" t="s">
        <v>34</v>
      </c>
      <c r="D30" s="79">
        <f>SUM([6]Декабрь!$AB$47:$AB$59)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1" customHeight="1" thickBot="1" x14ac:dyDescent="0.3">
      <c r="A31" s="38" t="s">
        <v>81</v>
      </c>
      <c r="B31" s="44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5.75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[6]Декабрь!$AB$60</f>
        <v>16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[6]Декабрь!$AC$60</f>
        <v>3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345" priority="23" operator="greaterThanOrEqual">
      <formula>0.85</formula>
    </cfRule>
  </conditionalFormatting>
  <conditionalFormatting sqref="E7:E8 E16 E13:E14">
    <cfRule type="cellIs" dxfId="344" priority="22" operator="lessThan">
      <formula>0.85</formula>
    </cfRule>
  </conditionalFormatting>
  <conditionalFormatting sqref="B2 B4 B6 B8 B10 B12 B16 B18 B20 B22 B24 B26 B28 B30 B32 B34">
    <cfRule type="containsText" dxfId="343" priority="9" operator="containsText" text="ТО">
      <formula>NOT(ISERROR(SEARCH("ТО",B2)))</formula>
    </cfRule>
    <cfRule type="containsText" dxfId="342" priority="10" operator="containsText" text="В ремонте">
      <formula>NOT(ISERROR(SEARCH("В ремонте",B2)))</formula>
    </cfRule>
    <cfRule type="containsText" dxfId="341" priority="11" operator="containsText" text="В резерве">
      <formula>NOT(ISERROR(SEARCH("В резерве",B2)))</formula>
    </cfRule>
    <cfRule type="containsText" dxfId="340" priority="12" operator="containsText" text="В работе">
      <formula>NOT(ISERROR(SEARCH("В работе",B2)))</formula>
    </cfRule>
  </conditionalFormatting>
  <conditionalFormatting sqref="B14">
    <cfRule type="containsText" dxfId="339" priority="5" operator="containsText" text="ТО">
      <formula>NOT(ISERROR(SEARCH("ТО",B14)))</formula>
    </cfRule>
    <cfRule type="containsText" dxfId="338" priority="6" operator="containsText" text="В ремонте">
      <formula>NOT(ISERROR(SEARCH("В ремонте",B14)))</formula>
    </cfRule>
    <cfRule type="containsText" dxfId="337" priority="7" operator="containsText" text="В резерве">
      <formula>NOT(ISERROR(SEARCH("В резерве",B14)))</formula>
    </cfRule>
    <cfRule type="containsText" dxfId="336" priority="8" operator="containsText" text="В работе">
      <formula>NOT(ISERROR(SEARCH("В работе",B14)))</formula>
    </cfRule>
  </conditionalFormatting>
  <conditionalFormatting sqref="B31">
    <cfRule type="containsText" dxfId="335" priority="1" operator="containsText" text="ТО">
      <formula>NOT(ISERROR(SEARCH("ТО",B31)))</formula>
    </cfRule>
    <cfRule type="containsText" dxfId="334" priority="2" operator="containsText" text="В ремонте">
      <formula>NOT(ISERROR(SEARCH("В ремонте",B31)))</formula>
    </cfRule>
    <cfRule type="containsText" dxfId="333" priority="3" operator="containsText" text="В резерве">
      <formula>NOT(ISERROR(SEARCH("В резерве",B31)))</formula>
    </cfRule>
    <cfRule type="containsText" dxfId="332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775BB22E-97C6-4B53-ACD8-CBBE4DDFC70A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384FDF38-E790-44A6-969B-047F2D6C4908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10C583-CD45-48AB-A8F7-848630314B5C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3216-FE05-43B2-BB43-99ADC1B225CA}">
  <sheetPr codeName="Лист10"/>
  <dimension ref="A1:S44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28515625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газа'!$F$17</f>
        <v>421684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AVERAGEIFS('[3]10'!$AP$6:$AP$29,'[3]10'!$AP$6:$AP$29,"&gt;0")</f>
        <v>47649.583333333336</v>
      </c>
      <c r="G11" s="33">
        <f>AVERAGEIFS('[3]10'!$AV$6:$AV$29,'[3]10'!$AV$6:$AV$29,"&lt;76240")</f>
        <v>6650.416666666667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36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'[3]31'!$BE$13</f>
        <v>0.87752455494168202</v>
      </c>
      <c r="F13" s="32">
        <f>MAX('[3]10'!$AP$6:$AP$29)</f>
        <v>48880</v>
      </c>
      <c r="G13" s="33">
        <f>_xlfn.MAXIFS('[3]10'!$AV$6:$AV$29,'[3]10'!$AV$6:$AV$29,"&lt;76240")</f>
        <v>8200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_xlfn.MINIFS('[3]10'!$AP$6:$AP$29,'[3]10'!$AP$6:$AP$29,"&gt;0")</f>
        <v>46100</v>
      </c>
      <c r="G15" s="23">
        <f>MIN('[3]10'!$AV$6:$AV$29)</f>
        <v>5420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'[3]31'!$BE$12</f>
        <v>0.88624770462087576</v>
      </c>
      <c r="F16" s="26" t="s">
        <v>74</v>
      </c>
      <c r="G16" s="27" t="s">
        <v>75</v>
      </c>
      <c r="H16" s="206">
        <f>'[3]Расход газа'!$F$16</f>
        <v>439660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AVERAGEIFS('[3]9'!$AP$6:$AP$29,'[3]9'!$AP$6:$AP$29,"&gt;0")</f>
        <v>47819.166666666664</v>
      </c>
      <c r="G17" s="34">
        <f>AVERAGEIFS('[3]9'!$AV$6:$AV$29,'[3]9'!$AV$6:$AV$29,"&lt;76240")</f>
        <v>6181.0994166666669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'[5]10'!$B$55</f>
        <v>ГРП-2, замена светильников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'[5]10'!$B$56</f>
        <v>Подготовка к проверке РТН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'[5]10'!$B$57</f>
        <v>Заполнение формуляров ГТЭС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'[5]10'!$B$58</f>
        <v>Осмотр ШОТ ТГ-1,2,3,4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'[5]10'!$B$59</f>
        <v>Ознакомление заехавшего персонала с приказами и распоряжениями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 t="str">
        <f>'[5]10'!$B$60</f>
        <v>ГРП-1, ГРП-3, ТО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'[5]10'!$B$61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'[5]10'!$B$62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'[5]10'!$B$63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5.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SUM([6]Декабрь!$AD$47:$AD$59)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1.75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[6]Декабрь!$AD$60</f>
        <v>16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[6]Декабрь!$AE$60</f>
        <v>3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331" priority="9" operator="containsText" text="ТО">
      <formula>NOT(ISERROR(SEARCH("ТО",B2)))</formula>
    </cfRule>
    <cfRule type="containsText" dxfId="330" priority="12" operator="containsText" text="В ремонте">
      <formula>NOT(ISERROR(SEARCH("В ремонте",B2)))</formula>
    </cfRule>
    <cfRule type="containsText" dxfId="329" priority="13" operator="containsText" text="В резерве">
      <formula>NOT(ISERROR(SEARCH("В резерве",B2)))</formula>
    </cfRule>
    <cfRule type="containsText" dxfId="328" priority="14" operator="containsText" text="В работе">
      <formula>NOT(ISERROR(SEARCH("В работе",B2)))</formula>
    </cfRule>
  </conditionalFormatting>
  <conditionalFormatting sqref="E7:E8 E16:E17 E13:E14">
    <cfRule type="cellIs" dxfId="327" priority="11" operator="greaterThanOrEqual">
      <formula>0.85</formula>
    </cfRule>
  </conditionalFormatting>
  <conditionalFormatting sqref="E7:E8 E16 E13:E14">
    <cfRule type="cellIs" dxfId="326" priority="10" operator="lessThan">
      <formula>0.85</formula>
    </cfRule>
  </conditionalFormatting>
  <conditionalFormatting sqref="B14">
    <cfRule type="containsText" dxfId="325" priority="5" operator="containsText" text="ТО">
      <formula>NOT(ISERROR(SEARCH("ТО",B14)))</formula>
    </cfRule>
    <cfRule type="containsText" dxfId="324" priority="6" operator="containsText" text="В ремонте">
      <formula>NOT(ISERROR(SEARCH("В ремонте",B14)))</formula>
    </cfRule>
    <cfRule type="containsText" dxfId="323" priority="7" operator="containsText" text="В резерве">
      <formula>NOT(ISERROR(SEARCH("В резерве",B14)))</formula>
    </cfRule>
    <cfRule type="containsText" dxfId="322" priority="8" operator="containsText" text="В работе">
      <formula>NOT(ISERROR(SEARCH("В работе",B14)))</formula>
    </cfRule>
  </conditionalFormatting>
  <conditionalFormatting sqref="B31">
    <cfRule type="containsText" dxfId="321" priority="1" operator="containsText" text="ТО">
      <formula>NOT(ISERROR(SEARCH("ТО",B31)))</formula>
    </cfRule>
    <cfRule type="containsText" dxfId="320" priority="2" operator="containsText" text="В ремонте">
      <formula>NOT(ISERROR(SEARCH("В ремонте",B31)))</formula>
    </cfRule>
    <cfRule type="containsText" dxfId="319" priority="3" operator="containsText" text="В резерве">
      <formula>NOT(ISERROR(SEARCH("В резерве",B31)))</formula>
    </cfRule>
    <cfRule type="containsText" dxfId="318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CDE821EA-72C8-4263-B4D1-AE6C46138600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0F56DF31-D94E-4FF6-876C-C15A51CEE610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23BA82-0479-4E7D-A87E-961A033AE022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3C23-AEF1-4A8C-A981-D465FE10F5AD}">
  <sheetPr codeName="Лист11"/>
  <dimension ref="A1:S44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42578125" customWidth="1"/>
    <col min="11" max="11" width="10.5703125" customWidth="1"/>
    <col min="12" max="12" width="2.710937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газа'!$F$18</f>
        <v>450340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AVERAGEIFS('[3]11'!$AP$6:$AP$29,'[3]11'!$AP$6:$AP$29,"&gt;0")</f>
        <v>47755</v>
      </c>
      <c r="G11" s="33">
        <f>AVERAGEIFS('[3]11'!$AV$6:$AV$29,'[3]11'!$AV$6:$AV$29,"&lt;76240")</f>
        <v>6545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36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'[3]31'!$BE$14</f>
        <v>0.87946593001841589</v>
      </c>
      <c r="F13" s="32">
        <f>MAX('[3]11'!$AP$6:$AP$29)</f>
        <v>48220</v>
      </c>
      <c r="G13" s="33">
        <f>_xlfn.MAXIFS('[3]11'!$AV$6:$AV$29,'[3]11'!$AV$6:$AV$29,"&lt;76240")</f>
        <v>7240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_xlfn.MINIFS('[3]11'!$AP$6:$AP$29,'[3]11'!$AP$6:$AP$29,"&gt;0")</f>
        <v>47060</v>
      </c>
      <c r="G15" s="23">
        <f>MIN('[3]11'!$AV$6:$AV$29)</f>
        <v>6080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'[3]31'!$BE$13</f>
        <v>0.87752455494168202</v>
      </c>
      <c r="F16" s="26" t="s">
        <v>74</v>
      </c>
      <c r="G16" s="27" t="s">
        <v>75</v>
      </c>
      <c r="H16" s="206">
        <f>'[3]Расход газа'!$F$17</f>
        <v>436160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AVERAGEIFS('[3]10'!$AP$6:$AP$29,'[3]10'!$AP$6:$AP$29,"&gt;0")</f>
        <v>47649.583333333336</v>
      </c>
      <c r="G17" s="34">
        <f>AVERAGEIFS('[3]10'!$AV$6:$AV$29,'[3]10'!$AV$6:$AV$29,"&lt;76240")</f>
        <v>6650.416666666667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'[5]11'!$B$55</f>
        <v>Осмотр Т-1, Т-2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'[5]11'!$B$56</f>
        <v>Подготовка к проверке РТН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'[5]11'!$B$57</f>
        <v>Заполнение формуляров ГТЭС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'[5]11'!$B$58</f>
        <v xml:space="preserve">Ремонт взрывозащищённых светильников 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'[5]11'!$B$59</f>
        <v>Обучение персонала по ДАО (Производственной безопасности)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 t="str">
        <f>'[5]11'!$B$60</f>
        <v>Установка СППК 1/1 на ГРП-1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'[5]11'!$B$61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'[5]11'!$B$62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'[5]11'!$B$63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0.2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SUM([6]Декабрь!$AF$47:$AF$59)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1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[6]Декабрь!$AF$60</f>
        <v>15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[6]Декабрь!$AG$60</f>
        <v>3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317" priority="9" operator="containsText" text="ТО">
      <formula>NOT(ISERROR(SEARCH("ТО",B2)))</formula>
    </cfRule>
    <cfRule type="containsText" dxfId="316" priority="12" operator="containsText" text="В ремонте">
      <formula>NOT(ISERROR(SEARCH("В ремонте",B2)))</formula>
    </cfRule>
    <cfRule type="containsText" dxfId="315" priority="13" operator="containsText" text="В резерве">
      <formula>NOT(ISERROR(SEARCH("В резерве",B2)))</formula>
    </cfRule>
    <cfRule type="containsText" dxfId="314" priority="14" operator="containsText" text="В работе">
      <formula>NOT(ISERROR(SEARCH("В работе",B2)))</formula>
    </cfRule>
  </conditionalFormatting>
  <conditionalFormatting sqref="E7:E8 E16:E17 E13:E14">
    <cfRule type="cellIs" dxfId="313" priority="11" operator="greaterThanOrEqual">
      <formula>0.85</formula>
    </cfRule>
  </conditionalFormatting>
  <conditionalFormatting sqref="E7:E8 E16 E13:E14">
    <cfRule type="cellIs" dxfId="312" priority="10" operator="lessThan">
      <formula>0.85</formula>
    </cfRule>
  </conditionalFormatting>
  <conditionalFormatting sqref="B14">
    <cfRule type="containsText" dxfId="311" priority="5" operator="containsText" text="ТО">
      <formula>NOT(ISERROR(SEARCH("ТО",B14)))</formula>
    </cfRule>
    <cfRule type="containsText" dxfId="310" priority="6" operator="containsText" text="В ремонте">
      <formula>NOT(ISERROR(SEARCH("В ремонте",B14)))</formula>
    </cfRule>
    <cfRule type="containsText" dxfId="309" priority="7" operator="containsText" text="В резерве">
      <formula>NOT(ISERROR(SEARCH("В резерве",B14)))</formula>
    </cfRule>
    <cfRule type="containsText" dxfId="308" priority="8" operator="containsText" text="В работе">
      <formula>NOT(ISERROR(SEARCH("В работе",B14)))</formula>
    </cfRule>
  </conditionalFormatting>
  <conditionalFormatting sqref="B31">
    <cfRule type="containsText" dxfId="307" priority="1" operator="containsText" text="ТО">
      <formula>NOT(ISERROR(SEARCH("ТО",B31)))</formula>
    </cfRule>
    <cfRule type="containsText" dxfId="306" priority="2" operator="containsText" text="В ремонте">
      <formula>NOT(ISERROR(SEARCH("В ремонте",B31)))</formula>
    </cfRule>
    <cfRule type="containsText" dxfId="305" priority="3" operator="containsText" text="В резерве">
      <formula>NOT(ISERROR(SEARCH("В резерве",B31)))</formula>
    </cfRule>
    <cfRule type="containsText" dxfId="304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1234B5BF-F18D-4E35-9E8A-5987A7F42F71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837FC38F-81F9-4F53-AB2C-190BB21AB99B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2AE41C-DCDA-4BFA-B7B3-E4A650BCD964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2DD6-04A8-40C5-B5BA-3B60F6BC3E43}">
  <sheetPr codeName="Лист12"/>
  <dimension ref="A1:S44"/>
  <sheetViews>
    <sheetView showGridLines="0" zoomScaleNormal="100" zoomScaleSheetLayoutView="10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42578125" customWidth="1"/>
    <col min="11" max="11" width="10.5703125" customWidth="1"/>
    <col min="12" max="12" width="3.285156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газа'!$F$19</f>
        <v>556526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AVERAGEIFS('[3]12'!$AP$6:$AP$29,'[3]12'!$AP$6:$AP$29,"&gt;0")</f>
        <v>56462.083333333336</v>
      </c>
      <c r="G11" s="33">
        <f>AVERAGEIFS('[3]12'!$AV$6:$AV$29,'[3]12'!$AV$6:$AV$29,"&lt;76240")</f>
        <v>7712.916666666667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'[3]31'!$BE$15</f>
        <v>0.88016144639072824</v>
      </c>
      <c r="F13" s="32">
        <f>MAX('[3]12'!$AP$6:$AP$29)</f>
        <v>61410</v>
      </c>
      <c r="G13" s="33">
        <f>_xlfn.MAXIFS('[3]12'!$AV$6:$AV$29,'[3]12'!$AV$6:$AV$29,"&lt;76240")</f>
        <v>10020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_xlfn.MINIFS('[3]12'!$AP$6:$AP$29,'[3]12'!$AP$6:$AP$29,"&gt;0")</f>
        <v>48220</v>
      </c>
      <c r="G15" s="23">
        <f>MIN('[3]12'!$AV$6:$AV$29)</f>
        <v>5770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'[3]31'!$BE$14</f>
        <v>0.87946593001841589</v>
      </c>
      <c r="F16" s="26" t="s">
        <v>74</v>
      </c>
      <c r="G16" s="27" t="s">
        <v>75</v>
      </c>
      <c r="H16" s="206">
        <f>'[3]Расход газа'!$F$18</f>
        <v>440960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AVERAGEIFS('[3]11'!$AP$6:$AP$29,'[3]11'!$AP$6:$AP$29,"&gt;0")</f>
        <v>47755</v>
      </c>
      <c r="G17" s="34">
        <f>AVERAGEIFS('[3]11'!$AV$6:$AV$29,'[3]11'!$AV$6:$AV$29,"&lt;76240")</f>
        <v>6545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'[5]12'!$B$55</f>
        <v>Тепловизионный контроль ЛР-35кВ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'[5]12'!$B$56</f>
        <v>Подготовка к проверке РТН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'[5]12'!$B$57</f>
        <v>Заполнение формуляров ГТЭС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'[5]12'!$B$58</f>
        <v>Замена светильника ГРП-2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'[5]12'!$B$59</f>
        <v>Обучение персонала по ДАО (Производственной безопасности)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 t="str">
        <f>'[5]12'!$B$60</f>
        <v>ПАЭС-2500 №3 (ТГ-5) ТО-500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 t="str">
        <f>'[5]12'!$B$61</f>
        <v>ТГ-2 урал устранение неисправности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'[5]12'!$B$62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'[5]12'!$B$63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19.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SUM([6]Декабрь!$AH$47:$AH$59)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1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9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2</v>
      </c>
      <c r="C38" s="60" t="s">
        <v>40</v>
      </c>
      <c r="D38" s="62">
        <f>[6]Декабрь!$AH$60</f>
        <v>16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[6]Декабрь!$AI$60</f>
        <v>3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303" priority="9" operator="containsText" text="ТО">
      <formula>NOT(ISERROR(SEARCH("ТО",B2)))</formula>
    </cfRule>
    <cfRule type="containsText" dxfId="302" priority="12" operator="containsText" text="В ремонте">
      <formula>NOT(ISERROR(SEARCH("В ремонте",B2)))</formula>
    </cfRule>
    <cfRule type="containsText" dxfId="301" priority="13" operator="containsText" text="В резерве">
      <formula>NOT(ISERROR(SEARCH("В резерве",B2)))</formula>
    </cfRule>
    <cfRule type="containsText" dxfId="300" priority="14" operator="containsText" text="В работе">
      <formula>NOT(ISERROR(SEARCH("В работе",B2)))</formula>
    </cfRule>
  </conditionalFormatting>
  <conditionalFormatting sqref="E7:E8 E16:E17 E13:E14">
    <cfRule type="cellIs" dxfId="299" priority="11" operator="greaterThanOrEqual">
      <formula>0.85</formula>
    </cfRule>
  </conditionalFormatting>
  <conditionalFormatting sqref="E7:E8 E16 E13:E14">
    <cfRule type="cellIs" dxfId="298" priority="10" operator="lessThan">
      <formula>0.85</formula>
    </cfRule>
  </conditionalFormatting>
  <conditionalFormatting sqref="B14">
    <cfRule type="containsText" dxfId="297" priority="5" operator="containsText" text="ТО">
      <formula>NOT(ISERROR(SEARCH("ТО",B14)))</formula>
    </cfRule>
    <cfRule type="containsText" dxfId="296" priority="6" operator="containsText" text="В ремонте">
      <formula>NOT(ISERROR(SEARCH("В ремонте",B14)))</formula>
    </cfRule>
    <cfRule type="containsText" dxfId="295" priority="7" operator="containsText" text="В резерве">
      <formula>NOT(ISERROR(SEARCH("В резерве",B14)))</formula>
    </cfRule>
    <cfRule type="containsText" dxfId="294" priority="8" operator="containsText" text="В работе">
      <formula>NOT(ISERROR(SEARCH("В работе",B14)))</formula>
    </cfRule>
  </conditionalFormatting>
  <conditionalFormatting sqref="B31">
    <cfRule type="containsText" dxfId="293" priority="1" operator="containsText" text="ТО">
      <formula>NOT(ISERROR(SEARCH("ТО",B31)))</formula>
    </cfRule>
    <cfRule type="containsText" dxfId="292" priority="2" operator="containsText" text="В ремонте">
      <formula>NOT(ISERROR(SEARCH("В ремонте",B31)))</formula>
    </cfRule>
    <cfRule type="containsText" dxfId="291" priority="3" operator="containsText" text="В резерве">
      <formula>NOT(ISERROR(SEARCH("В резерве",B31)))</formula>
    </cfRule>
    <cfRule type="containsText" dxfId="290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36E7DC1E-431F-4049-BEB7-DFD19E7DFCCF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8A0DD368-0DAA-4595-BFE2-4A3E29CDAB32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1526E1-AE8D-4338-A04A-E541FC150363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1987-6BE0-4185-9F98-5F7FFF26C280}">
  <sheetPr codeName="Лист13"/>
  <dimension ref="A1:S44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5.42578125" customWidth="1"/>
    <col min="10" max="10" width="7" customWidth="1"/>
    <col min="11" max="11" width="10.5703125" customWidth="1"/>
    <col min="12" max="12" width="3.425781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газа'!$F$20</f>
        <v>549666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AVERAGEIFS('[3]13'!$AP$6:$AP$29,'[3]13'!$AP$6:$AP$29,"&gt;0")</f>
        <v>52359.166666666664</v>
      </c>
      <c r="G11" s="33">
        <f>AVERAGEIFS('[3]13'!$AV$6:$AV$29,'[3]13'!$AV$6:$AV$29,"&lt;76240")</f>
        <v>7440.833333333333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'[3]31'!$BE$16</f>
        <v>0.8753455469168826</v>
      </c>
      <c r="F13" s="32">
        <f>MAX('[3]13'!$AP$6:$AP$29)</f>
        <v>59440</v>
      </c>
      <c r="G13" s="33">
        <f>_xlfn.MAXIFS('[3]13'!$AV$6:$AV$29,'[3]13'!$AV$6:$AV$29,"&lt;76240")</f>
        <v>9510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_xlfn.MINIFS('[3]13'!$AP$6:$AP$29,'[3]13'!$AP$6:$AP$29,"&gt;0")</f>
        <v>46760</v>
      </c>
      <c r="G15" s="23">
        <f>MIN('[3]13'!$AV$6:$AV$29)</f>
        <v>6360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'[3]31'!$BE$15</f>
        <v>0.88016144639072824</v>
      </c>
      <c r="F16" s="26" t="s">
        <v>74</v>
      </c>
      <c r="G16" s="27" t="s">
        <v>75</v>
      </c>
      <c r="H16" s="206">
        <f>'[3]Расход газа'!$F$19</f>
        <v>539444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AVERAGEIFS('[3]12'!$AP$6:$AP$29,'[3]12'!$AP$6:$AP$29,"&gt;0")</f>
        <v>56462.083333333336</v>
      </c>
      <c r="G17" s="34">
        <f>AVERAGEIFS('[3]12'!$AV$6:$AV$29,'[3]12'!$AV$6:$AV$29,"&lt;76240")</f>
        <v>7712.916666666667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337" t="str">
        <f>'[5]13'!$B$55</f>
        <v>Отбор проб масла согласна графика</v>
      </c>
      <c r="F20" s="338"/>
      <c r="G20" s="338"/>
      <c r="H20" s="339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334" t="str">
        <f>'[5]13'!$B$56</f>
        <v>Подготовка к проверке РТН</v>
      </c>
      <c r="F21" s="335"/>
      <c r="G21" s="335"/>
      <c r="H21" s="336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340" t="str">
        <f>'[5]13'!$B$57</f>
        <v>ПАЭС-2500 №3 (ТГ-5) ТО-500</v>
      </c>
      <c r="F22" s="341"/>
      <c r="G22" s="341"/>
      <c r="H22" s="342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340" t="str">
        <f>'[5]13'!$B$58</f>
        <v>Осмотр реакторов 6кВ</v>
      </c>
      <c r="F23" s="341"/>
      <c r="G23" s="341"/>
      <c r="H23" s="342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340" t="str">
        <f>'[5]13'!$B$59</f>
        <v>ТО трубопроводов газа ЭГЭС-12С №11, 12</v>
      </c>
      <c r="F24" s="341"/>
      <c r="G24" s="341"/>
      <c r="H24" s="342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340">
        <f>'[5]13'!$B$60</f>
        <v>0</v>
      </c>
      <c r="F25" s="341"/>
      <c r="G25" s="341"/>
      <c r="H25" s="342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343">
        <f>'[5]13'!$B$61</f>
        <v>0</v>
      </c>
      <c r="F26" s="344"/>
      <c r="G26" s="344"/>
      <c r="H26" s="34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340">
        <f>'[5]13'!$B$62</f>
        <v>0</v>
      </c>
      <c r="F27" s="341"/>
      <c r="G27" s="341"/>
      <c r="H27" s="342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343">
        <f>'[5]13'!$B$63</f>
        <v>0</v>
      </c>
      <c r="F28" s="344"/>
      <c r="G28" s="344"/>
      <c r="H28" s="34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346"/>
      <c r="F29" s="347"/>
      <c r="G29" s="347"/>
      <c r="H29" s="348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4.7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SUM([6]Декабрь!$AJ$47:$AJ$59)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4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9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2</v>
      </c>
      <c r="C38" s="60" t="s">
        <v>40</v>
      </c>
      <c r="D38" s="62">
        <f>[6]Декабрь!$AJ$60</f>
        <v>16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[6]Декабрь!$AK$60</f>
        <v>3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8 B10 B12 B16 B18 B20 B22 B24 B26 B28 B30 B32 B34 B4 B6">
    <cfRule type="containsText" dxfId="289" priority="9" operator="containsText" text="ТО">
      <formula>NOT(ISERROR(SEARCH("ТО",B2)))</formula>
    </cfRule>
    <cfRule type="containsText" dxfId="288" priority="12" operator="containsText" text="В ремонте">
      <formula>NOT(ISERROR(SEARCH("В ремонте",B2)))</formula>
    </cfRule>
    <cfRule type="containsText" dxfId="287" priority="13" operator="containsText" text="В резерве">
      <formula>NOT(ISERROR(SEARCH("В резерве",B2)))</formula>
    </cfRule>
    <cfRule type="containsText" dxfId="286" priority="14" operator="containsText" text="В работе">
      <formula>NOT(ISERROR(SEARCH("В работе",B2)))</formula>
    </cfRule>
  </conditionalFormatting>
  <conditionalFormatting sqref="E7:E8 E16:E17 E13:E14">
    <cfRule type="cellIs" dxfId="285" priority="11" operator="greaterThanOrEqual">
      <formula>0.85</formula>
    </cfRule>
  </conditionalFormatting>
  <conditionalFormatting sqref="E7:E8 E16 E13:E14">
    <cfRule type="cellIs" dxfId="284" priority="10" operator="lessThan">
      <formula>0.85</formula>
    </cfRule>
  </conditionalFormatting>
  <conditionalFormatting sqref="B14">
    <cfRule type="containsText" dxfId="283" priority="5" operator="containsText" text="ТО">
      <formula>NOT(ISERROR(SEARCH("ТО",B14)))</formula>
    </cfRule>
    <cfRule type="containsText" dxfId="282" priority="6" operator="containsText" text="В ремонте">
      <formula>NOT(ISERROR(SEARCH("В ремонте",B14)))</formula>
    </cfRule>
    <cfRule type="containsText" dxfId="281" priority="7" operator="containsText" text="В резерве">
      <formula>NOT(ISERROR(SEARCH("В резерве",B14)))</formula>
    </cfRule>
    <cfRule type="containsText" dxfId="280" priority="8" operator="containsText" text="В работе">
      <formula>NOT(ISERROR(SEARCH("В работе",B14)))</formula>
    </cfRule>
  </conditionalFormatting>
  <conditionalFormatting sqref="B31">
    <cfRule type="containsText" dxfId="279" priority="1" operator="containsText" text="ТО">
      <formula>NOT(ISERROR(SEARCH("ТО",B31)))</formula>
    </cfRule>
    <cfRule type="containsText" dxfId="278" priority="2" operator="containsText" text="В ремонте">
      <formula>NOT(ISERROR(SEARCH("В ремонте",B31)))</formula>
    </cfRule>
    <cfRule type="containsText" dxfId="277" priority="3" operator="containsText" text="В резерве">
      <formula>NOT(ISERROR(SEARCH("В резерве",B31)))</formula>
    </cfRule>
    <cfRule type="containsText" dxfId="276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95F1CEBF-A2E4-49D2-A4C7-A08D9DF9EC2E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CE0121FE-0E1C-4E39-8CC0-F5D09D072EAB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BF156D-8C67-4397-B7DF-4C1F013E830F}">
          <x14:formula1>
            <xm:f>правила!$A$2:$A$5</xm:f>
          </x14:formula1>
          <xm:sqref>B14 B2 B32 B34 B8 B10 B12 B16 B18 B20 B22 B24 B26 B28 B30 B4 B6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AA83-E8C5-4BFF-81A7-AFFD7732FCE9}">
  <sheetPr codeName="Лист14"/>
  <dimension ref="A1:S44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5703125" customWidth="1"/>
    <col min="11" max="11" width="10.5703125" customWidth="1"/>
    <col min="12" max="12" width="2.710937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газа'!$F$21</f>
        <v>508688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AVERAGEIFS('[3]14'!$AP$6:$AP$29,'[3]14'!$AP$6:$AP$29,"&gt;0")</f>
        <v>47331.25</v>
      </c>
      <c r="G11" s="33">
        <f>AVERAGEIFS('[3]14'!$AV$6:$AV$29,'[3]14'!$AV$6:$AV$29,"&lt;76240")</f>
        <v>6968.75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'[3]31'!$BE$17</f>
        <v>0.87166206261510137</v>
      </c>
      <c r="F13" s="32">
        <f>MAX('[3]14'!$AP$6:$AP$29)</f>
        <v>48150</v>
      </c>
      <c r="G13" s="33">
        <f>_xlfn.MAXIFS('[3]14'!$AV$6:$AV$29,'[3]14'!$AV$6:$AV$29,"&lt;76240")</f>
        <v>8020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_xlfn.MINIFS('[3]14'!$AP$6:$AP$29,'[3]14'!$AP$6:$AP$29,"&gt;0")</f>
        <v>46280</v>
      </c>
      <c r="G15" s="23">
        <f>MIN('[3]14'!$AV$6:$AV$29)</f>
        <v>6150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'[3]31'!$BE$16</f>
        <v>0.8753455469168826</v>
      </c>
      <c r="F16" s="26" t="s">
        <v>74</v>
      </c>
      <c r="G16" s="27" t="s">
        <v>75</v>
      </c>
      <c r="H16" s="206">
        <f>'[3]Расход газа'!$F$20</f>
        <v>467166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AVERAGEIFS('[3]13'!$AP$6:$AP$29,'[3]13'!$AP$6:$AP$29,"&gt;0")</f>
        <v>52359.166666666664</v>
      </c>
      <c r="G17" s="34">
        <f>AVERAGEIFS('[3]13'!$AV$6:$AV$29,'[3]13'!$AV$6:$AV$29,"&lt;76240")</f>
        <v>7440.833333333333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'[5]14'!$B$55</f>
        <v>Осмотр клапанов и элеткрозадвижек по ТОиР ТГ-6, ТГ-7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'[5]14'!$B$56</f>
        <v>Подготовка к проверке РТН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'[5]14'!$B$57</f>
        <v>ПАЭС-2500 №3 (ТГ-5) ТО-500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'[5]14'!$B$58</f>
        <v>Устранние замечаний журнала 3-х ст.контроля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'[5]14'!$B$59</f>
        <v>ТГ-10, ТО при длительном простое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'[5]14'!$B$60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37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'[5]14'!$B$61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'[5]14'!$B$62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'[5]14'!$B$63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18.7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SUM([6]Декабрь!$AL$47:$AL$59)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18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[6]Декабрь!$AL$60</f>
        <v>12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[6]Декабрь!$AM$60</f>
        <v>3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275" priority="9" operator="containsText" text="ТО">
      <formula>NOT(ISERROR(SEARCH("ТО",B2)))</formula>
    </cfRule>
    <cfRule type="containsText" dxfId="274" priority="12" operator="containsText" text="В ремонте">
      <formula>NOT(ISERROR(SEARCH("В ремонте",B2)))</formula>
    </cfRule>
    <cfRule type="containsText" dxfId="273" priority="13" operator="containsText" text="В резерве">
      <formula>NOT(ISERROR(SEARCH("В резерве",B2)))</formula>
    </cfRule>
    <cfRule type="containsText" dxfId="272" priority="14" operator="containsText" text="В работе">
      <formula>NOT(ISERROR(SEARCH("В работе",B2)))</formula>
    </cfRule>
  </conditionalFormatting>
  <conditionalFormatting sqref="E7:E8 E16:E17 E13:E14">
    <cfRule type="cellIs" dxfId="271" priority="11" operator="greaterThanOrEqual">
      <formula>0.85</formula>
    </cfRule>
  </conditionalFormatting>
  <conditionalFormatting sqref="E7:E8 E16 E13:E14">
    <cfRule type="cellIs" dxfId="270" priority="10" operator="lessThan">
      <formula>0.85</formula>
    </cfRule>
  </conditionalFormatting>
  <conditionalFormatting sqref="B14">
    <cfRule type="containsText" dxfId="269" priority="5" operator="containsText" text="ТО">
      <formula>NOT(ISERROR(SEARCH("ТО",B14)))</formula>
    </cfRule>
    <cfRule type="containsText" dxfId="268" priority="6" operator="containsText" text="В ремонте">
      <formula>NOT(ISERROR(SEARCH("В ремонте",B14)))</formula>
    </cfRule>
    <cfRule type="containsText" dxfId="267" priority="7" operator="containsText" text="В резерве">
      <formula>NOT(ISERROR(SEARCH("В резерве",B14)))</formula>
    </cfRule>
    <cfRule type="containsText" dxfId="266" priority="8" operator="containsText" text="В работе">
      <formula>NOT(ISERROR(SEARCH("В работе",B14)))</formula>
    </cfRule>
  </conditionalFormatting>
  <conditionalFormatting sqref="B31">
    <cfRule type="containsText" dxfId="265" priority="1" operator="containsText" text="ТО">
      <formula>NOT(ISERROR(SEARCH("ТО",B31)))</formula>
    </cfRule>
    <cfRule type="containsText" dxfId="264" priority="2" operator="containsText" text="В ремонте">
      <formula>NOT(ISERROR(SEARCH("В ремонте",B31)))</formula>
    </cfRule>
    <cfRule type="containsText" dxfId="263" priority="3" operator="containsText" text="В резерве">
      <formula>NOT(ISERROR(SEARCH("В резерве",B31)))</formula>
    </cfRule>
    <cfRule type="containsText" dxfId="262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8A732A3D-2ED3-4EFF-AA95-3E14A6D06BBB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430E0BD5-41FB-4C2F-9037-16EF8570DF7E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AB119F-222D-48EE-BAB4-FB9BB2751858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7489-A10B-47DA-A2AD-1292FFC67165}">
  <sheetPr codeName="Лист15"/>
  <dimension ref="A1:S44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7109375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газа'!$F$22</f>
        <v>449058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AVERAGEIFS('[3]15'!$AP$6:$AP$29,'[3]15'!$AP$6:$AP$29,"&gt;0")</f>
        <v>49954.583333333336</v>
      </c>
      <c r="G11" s="33">
        <f>AVERAGEIFS('[3]15'!$AV$6:$AV$29,'[3]15'!$AV$6:$AV$29,"&lt;76240")</f>
        <v>8095.416666666667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'[3]31'!$BE$18</f>
        <v>0.86113513466060521</v>
      </c>
      <c r="F13" s="32">
        <f>MAX('[3]15'!$AP$6:$AP$29)</f>
        <v>57380</v>
      </c>
      <c r="G13" s="33">
        <f>_xlfn.MAXIFS('[3]15'!$AV$6:$AV$29,'[3]15'!$AV$6:$AV$29,"&lt;76240")</f>
        <v>11110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_xlfn.MINIFS('[3]15'!$AP$6:$AP$29,'[3]15'!$AP$6:$AP$29,"&gt;0")</f>
        <v>46190</v>
      </c>
      <c r="G15" s="23">
        <f>MIN('[3]15'!$AV$6:$AV$29)</f>
        <v>6110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'[3]31'!$BE$17</f>
        <v>0.87166206261510137</v>
      </c>
      <c r="F16" s="26" t="s">
        <v>74</v>
      </c>
      <c r="G16" s="27" t="s">
        <v>75</v>
      </c>
      <c r="H16" s="206">
        <f>'[3]Расход газа'!$F$21</f>
        <v>434050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AVERAGEIFS('[3]14'!$AP$6:$AP$29,'[3]14'!$AP$6:$AP$29,"&gt;0")</f>
        <v>47331.25</v>
      </c>
      <c r="G17" s="34">
        <f>AVERAGEIFS('[3]14'!$AV$6:$AV$29,'[3]14'!$AV$6:$AV$29,"&lt;76240")</f>
        <v>6968.75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'[5]15'!$B$55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'[5]15'!$B$56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'[5]15'!$B$57</f>
        <v>Корректировка графиков ППР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'[5]15'!$B$58</f>
        <v>Ревизия на складу ГСМ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'[5]15'!$B$59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'[5]15'!$B$60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'[5]15'!$B$61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'[5]15'!$B$62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'[5]15'!$B$63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18.75" customHeight="1" thickTop="1" x14ac:dyDescent="0.25">
      <c r="A30" s="38" t="s">
        <v>16</v>
      </c>
      <c r="B30" s="45" t="s">
        <v>37</v>
      </c>
      <c r="C30" s="76" t="s">
        <v>34</v>
      </c>
      <c r="D30" s="79">
        <f>SUM([6]Декабрь!$AN$47:$AN$59)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19.5" customHeight="1" thickBot="1" x14ac:dyDescent="0.3">
      <c r="A31" s="38" t="s">
        <v>81</v>
      </c>
      <c r="B31" s="45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349" t="str">
        <f>'1'!I32:S32</f>
        <v>06.11.2023 04:20 разгерметизация маслосистемы ТГ-9. Трещина на переходном фланце МА-38</v>
      </c>
      <c r="J32" s="350"/>
      <c r="K32" s="350"/>
      <c r="L32" s="350"/>
      <c r="M32" s="350"/>
      <c r="N32" s="350"/>
      <c r="O32" s="350"/>
      <c r="P32" s="350"/>
      <c r="Q32" s="350"/>
      <c r="R32" s="350"/>
      <c r="S32" s="351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352" t="str">
        <f>'1'!I33:S33</f>
        <v>трубопровода подвода масла к редуктору. 06.11.2023 05:10 ТГ-9 по заявке №241 выведен в ремонт</v>
      </c>
      <c r="J33" s="353"/>
      <c r="K33" s="353"/>
      <c r="L33" s="353"/>
      <c r="M33" s="353"/>
      <c r="N33" s="353"/>
      <c r="O33" s="353"/>
      <c r="P33" s="353"/>
      <c r="Q33" s="353"/>
      <c r="R33" s="353"/>
      <c r="S33" s="354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355" t="str">
        <f>'1'!I34:S34</f>
        <v>14.11.2023 11:00 АО ТГ-7 - отказ связи с контроллером ШСАУ-1.</v>
      </c>
      <c r="J34" s="356"/>
      <c r="K34" s="356"/>
      <c r="L34" s="356"/>
      <c r="M34" s="356"/>
      <c r="N34" s="356"/>
      <c r="O34" s="356"/>
      <c r="P34" s="356"/>
      <c r="Q34" s="356"/>
      <c r="R34" s="356"/>
      <c r="S34" s="357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352" t="str">
        <f>'1'!I35:S35</f>
        <v>19.11.2023 Выход из строя МА-38 ТГ-9.</v>
      </c>
      <c r="J35" s="353"/>
      <c r="K35" s="353"/>
      <c r="L35" s="353"/>
      <c r="M35" s="353"/>
      <c r="N35" s="353"/>
      <c r="O35" s="353"/>
      <c r="P35" s="353"/>
      <c r="Q35" s="353"/>
      <c r="R35" s="353"/>
      <c r="S35" s="354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358">
        <f>'1'!I36:S36</f>
        <v>0</v>
      </c>
      <c r="J36" s="356"/>
      <c r="K36" s="356"/>
      <c r="L36" s="356"/>
      <c r="M36" s="356"/>
      <c r="N36" s="356"/>
      <c r="O36" s="356"/>
      <c r="P36" s="356"/>
      <c r="Q36" s="356"/>
      <c r="R36" s="356"/>
      <c r="S36" s="357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352">
        <f>'1'!I37:S37</f>
        <v>0</v>
      </c>
      <c r="J37" s="353"/>
      <c r="K37" s="353"/>
      <c r="L37" s="353"/>
      <c r="M37" s="353"/>
      <c r="N37" s="353"/>
      <c r="O37" s="353"/>
      <c r="P37" s="353"/>
      <c r="Q37" s="353"/>
      <c r="R37" s="353"/>
      <c r="S37" s="354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[6]Декабрь!$AN$60</f>
        <v>13</v>
      </c>
      <c r="E38" s="73">
        <f>'1'!E38:H38</f>
        <v>0</v>
      </c>
      <c r="F38" s="74"/>
      <c r="G38" s="74"/>
      <c r="H38" s="75"/>
      <c r="I38" s="358">
        <f>'1'!I38:S38</f>
        <v>0</v>
      </c>
      <c r="J38" s="356"/>
      <c r="K38" s="356"/>
      <c r="L38" s="356"/>
      <c r="M38" s="356"/>
      <c r="N38" s="356"/>
      <c r="O38" s="356"/>
      <c r="P38" s="356"/>
      <c r="Q38" s="356"/>
      <c r="R38" s="356"/>
      <c r="S38" s="357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352">
        <f>'1'!I39:S39</f>
        <v>0</v>
      </c>
      <c r="J39" s="353"/>
      <c r="K39" s="353"/>
      <c r="L39" s="353"/>
      <c r="M39" s="353"/>
      <c r="N39" s="353"/>
      <c r="O39" s="353"/>
      <c r="P39" s="353"/>
      <c r="Q39" s="353"/>
      <c r="R39" s="353"/>
      <c r="S39" s="354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358">
        <f>'1'!I40:S40</f>
        <v>0</v>
      </c>
      <c r="J40" s="356"/>
      <c r="K40" s="356"/>
      <c r="L40" s="356"/>
      <c r="M40" s="356"/>
      <c r="N40" s="356"/>
      <c r="O40" s="356"/>
      <c r="P40" s="356"/>
      <c r="Q40" s="356"/>
      <c r="R40" s="356"/>
      <c r="S40" s="357"/>
    </row>
    <row r="41" spans="1:19" ht="13.5" customHeight="1" x14ac:dyDescent="0.25">
      <c r="A41" s="68"/>
      <c r="B41" s="58"/>
      <c r="C41" s="60" t="s">
        <v>41</v>
      </c>
      <c r="D41" s="62">
        <f>[6]Декабрь!$AO$60</f>
        <v>3</v>
      </c>
      <c r="E41" s="53">
        <f>'1'!E41:H41</f>
        <v>0</v>
      </c>
      <c r="F41" s="54"/>
      <c r="G41" s="54"/>
      <c r="H41" s="55"/>
      <c r="I41" s="352">
        <f>'1'!I41:S41</f>
        <v>0</v>
      </c>
      <c r="J41" s="353"/>
      <c r="K41" s="353"/>
      <c r="L41" s="353"/>
      <c r="M41" s="353"/>
      <c r="N41" s="353"/>
      <c r="O41" s="353"/>
      <c r="P41" s="353"/>
      <c r="Q41" s="353"/>
      <c r="R41" s="353"/>
      <c r="S41" s="354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352">
        <f>'1'!I42:S42</f>
        <v>0</v>
      </c>
      <c r="J42" s="353"/>
      <c r="K42" s="353"/>
      <c r="L42" s="353"/>
      <c r="M42" s="353"/>
      <c r="N42" s="353"/>
      <c r="O42" s="353"/>
      <c r="P42" s="353"/>
      <c r="Q42" s="353"/>
      <c r="R42" s="353"/>
      <c r="S42" s="354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359">
        <f>'1'!I43:S43</f>
        <v>0</v>
      </c>
      <c r="J43" s="360"/>
      <c r="K43" s="360"/>
      <c r="L43" s="360"/>
      <c r="M43" s="360"/>
      <c r="N43" s="360"/>
      <c r="O43" s="360"/>
      <c r="P43" s="360"/>
      <c r="Q43" s="360"/>
      <c r="R43" s="360"/>
      <c r="S43" s="361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261" priority="23" operator="greaterThanOrEqual">
      <formula>0.85</formula>
    </cfRule>
  </conditionalFormatting>
  <conditionalFormatting sqref="E7:E8 E16 E13:E14">
    <cfRule type="cellIs" dxfId="260" priority="22" operator="lessThan">
      <formula>0.85</formula>
    </cfRule>
  </conditionalFormatting>
  <conditionalFormatting sqref="B2 B4 B6 B8 B10 B12 B16 B18 B20 B22 B24 B26 B28 B30 B32 B34">
    <cfRule type="containsText" dxfId="259" priority="9" operator="containsText" text="ТО">
      <formula>NOT(ISERROR(SEARCH("ТО",B2)))</formula>
    </cfRule>
    <cfRule type="containsText" dxfId="258" priority="10" operator="containsText" text="В ремонте">
      <formula>NOT(ISERROR(SEARCH("В ремонте",B2)))</formula>
    </cfRule>
    <cfRule type="containsText" dxfId="257" priority="11" operator="containsText" text="В резерве">
      <formula>NOT(ISERROR(SEARCH("В резерве",B2)))</formula>
    </cfRule>
    <cfRule type="containsText" dxfId="256" priority="12" operator="containsText" text="В работе">
      <formula>NOT(ISERROR(SEARCH("В работе",B2)))</formula>
    </cfRule>
  </conditionalFormatting>
  <conditionalFormatting sqref="B14">
    <cfRule type="containsText" dxfId="255" priority="5" operator="containsText" text="ТО">
      <formula>NOT(ISERROR(SEARCH("ТО",B14)))</formula>
    </cfRule>
    <cfRule type="containsText" dxfId="254" priority="6" operator="containsText" text="В ремонте">
      <formula>NOT(ISERROR(SEARCH("В ремонте",B14)))</formula>
    </cfRule>
    <cfRule type="containsText" dxfId="253" priority="7" operator="containsText" text="В резерве">
      <formula>NOT(ISERROR(SEARCH("В резерве",B14)))</formula>
    </cfRule>
    <cfRule type="containsText" dxfId="252" priority="8" operator="containsText" text="В работе">
      <formula>NOT(ISERROR(SEARCH("В работе",B14)))</formula>
    </cfRule>
  </conditionalFormatting>
  <conditionalFormatting sqref="B31">
    <cfRule type="containsText" dxfId="251" priority="1" operator="containsText" text="ТО">
      <formula>NOT(ISERROR(SEARCH("ТО",B31)))</formula>
    </cfRule>
    <cfRule type="containsText" dxfId="250" priority="2" operator="containsText" text="В ремонте">
      <formula>NOT(ISERROR(SEARCH("В ремонте",B31)))</formula>
    </cfRule>
    <cfRule type="containsText" dxfId="249" priority="3" operator="containsText" text="В резерве">
      <formula>NOT(ISERROR(SEARCH("В резерве",B31)))</formula>
    </cfRule>
    <cfRule type="containsText" dxfId="248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173A21BB-7DEC-48A4-AFE5-14CFB2CBBEAB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6E631879-1B7B-4ED8-BE40-7E17FC61E738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C15AEF-1F86-4246-A5C6-05CE9D26E70A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CF4B-A682-4CC1-818A-4F88B0AF0478}">
  <sheetPr codeName="Лист16"/>
  <dimension ref="A1:S44"/>
  <sheetViews>
    <sheetView showGridLines="0" zoomScale="90" zoomScaleNormal="90" zoomScaleSheetLayoutView="100" workbookViewId="0">
      <selection activeCell="N14" sqref="N14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28515625" customWidth="1"/>
    <col min="11" max="11" width="10.5703125" customWidth="1"/>
    <col min="12" max="12" width="3.57031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15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газа'!$F$23</f>
        <v>543112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AVERAGEIFS('[3]16'!$AP$6:$AP$29,'[3]16'!$AP$6:$AP$29,"&gt;0")</f>
        <v>49021.666666666664</v>
      </c>
      <c r="G11" s="33">
        <f>AVERAGEIFS('[3]16'!$AV$6:$AV$29,'[3]16'!$AV$6:$AV$29,"&lt;76240")</f>
        <v>6278.333333333333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'[3]31'!$BE$19</f>
        <v>0.88669345109932241</v>
      </c>
      <c r="F13" s="32">
        <f>MAX('[3]16'!$AP$6:$AP$29)</f>
        <v>53120</v>
      </c>
      <c r="G13" s="33">
        <f>_xlfn.MAXIFS('[3]16'!$AV$6:$AV$29,'[3]16'!$AV$6:$AV$29,"&lt;76240")</f>
        <v>8100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04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04"/>
      <c r="C15" s="148"/>
      <c r="D15" s="169"/>
      <c r="E15" s="117"/>
      <c r="F15" s="22">
        <f>_xlfn.MINIFS('[3]16'!$AP$6:$AP$29,'[3]16'!$AP$6:$AP$29,"&gt;0")</f>
        <v>47310</v>
      </c>
      <c r="G15" s="23">
        <f>MIN('[3]16'!$AV$6:$AV$29)</f>
        <v>4620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04" t="s">
        <v>36</v>
      </c>
      <c r="C16" s="213" t="s">
        <v>23</v>
      </c>
      <c r="D16" s="215" t="s">
        <v>24</v>
      </c>
      <c r="E16" s="166">
        <f>'[3]31'!$BE$18</f>
        <v>0.86113513466060521</v>
      </c>
      <c r="F16" s="26" t="s">
        <v>74</v>
      </c>
      <c r="G16" s="27" t="s">
        <v>75</v>
      </c>
      <c r="H16" s="206">
        <f>'[3]Расход газа'!$F$22</f>
        <v>459938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04"/>
      <c r="C17" s="214"/>
      <c r="D17" s="216"/>
      <c r="E17" s="167"/>
      <c r="F17" s="20">
        <f>AVERAGEIFS('[3]15'!$AP$6:$AP$29,'[3]15'!$AP$6:$AP$29,"&gt;0")</f>
        <v>49954.583333333336</v>
      </c>
      <c r="G17" s="34">
        <f>AVERAGEIFS('[3]15'!$AV$6:$AV$29,'[3]15'!$AV$6:$AV$29,"&lt;76240")</f>
        <v>8095.416666666667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'[5]16'!$B$55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thickBot="1" x14ac:dyDescent="0.3">
      <c r="A21" s="67"/>
      <c r="B21" s="105"/>
      <c r="C21" s="142"/>
      <c r="D21" s="58"/>
      <c r="E21" s="85" t="str">
        <f>'[5]16'!$B$56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thickTop="1" x14ac:dyDescent="0.25">
      <c r="A22" s="110" t="s">
        <v>12</v>
      </c>
      <c r="B22" s="106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'[5]16'!$B$57</f>
        <v>ТО яч.80 СВ-84-6, яч.14 СВ-48-6 ( ГПО )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'[5]16'!$B$58</f>
        <v>Корректировка ГОР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'[5]16'!$B$59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4"/>
      <c r="C25" s="223"/>
      <c r="D25" s="58"/>
      <c r="E25" s="88">
        <f>'[5]16'!$B$60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4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'[5]16'!$B$61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'[5]16'!$B$62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'[5]16'!$B$63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2.5" customHeight="1" thickTop="1" x14ac:dyDescent="0.25">
      <c r="A30" s="38" t="s">
        <v>16</v>
      </c>
      <c r="B30" s="39" t="s">
        <v>37</v>
      </c>
      <c r="C30" s="76" t="s">
        <v>34</v>
      </c>
      <c r="D30" s="79">
        <f>SUM([6]Декабрь!$AP$47:$AP$59)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4.75" customHeight="1" thickBot="1" x14ac:dyDescent="0.3">
      <c r="A31" s="38" t="s">
        <v>81</v>
      </c>
      <c r="B31" s="41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4.25" customHeight="1" thickTop="1" x14ac:dyDescent="0.25">
      <c r="A32" s="101" t="s">
        <v>17</v>
      </c>
      <c r="B32" s="104" t="s">
        <v>37</v>
      </c>
      <c r="C32" s="77"/>
      <c r="D32" s="80"/>
      <c r="E32" s="362" t="str">
        <f>'1'!E32:H32</f>
        <v xml:space="preserve">ретрофит 1QF-АВ-0,4 Т-1; 3QF- АВ-0,4 Т-2 ТП-СН </v>
      </c>
      <c r="F32" s="363"/>
      <c r="G32" s="363"/>
      <c r="H32" s="364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365">
        <f>'1'!E33:H33</f>
        <v>0</v>
      </c>
      <c r="F33" s="366"/>
      <c r="G33" s="366"/>
      <c r="H33" s="367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368">
        <f>'1'!E34:H34</f>
        <v>0</v>
      </c>
      <c r="F34" s="168"/>
      <c r="G34" s="168"/>
      <c r="H34" s="369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365">
        <f>'1'!E35:H35</f>
        <v>0</v>
      </c>
      <c r="F35" s="366"/>
      <c r="G35" s="366"/>
      <c r="H35" s="367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368">
        <f>'1'!E36:H36</f>
        <v>0</v>
      </c>
      <c r="F36" s="168"/>
      <c r="G36" s="168"/>
      <c r="H36" s="369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365">
        <f>'1'!E37:H37</f>
        <v>0</v>
      </c>
      <c r="F37" s="366"/>
      <c r="G37" s="366"/>
      <c r="H37" s="367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[6]Декабрь!$AP$60</f>
        <v>14</v>
      </c>
      <c r="E38" s="368">
        <f>'1'!E38:H38</f>
        <v>0</v>
      </c>
      <c r="F38" s="168"/>
      <c r="G38" s="168"/>
      <c r="H38" s="369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365">
        <f>'1'!E39:H39</f>
        <v>0</v>
      </c>
      <c r="F39" s="366"/>
      <c r="G39" s="366"/>
      <c r="H39" s="367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368">
        <f>'1'!E40:H40</f>
        <v>0</v>
      </c>
      <c r="F40" s="168"/>
      <c r="G40" s="168"/>
      <c r="H40" s="369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[6]Декабрь!$AQ$60</f>
        <v>3</v>
      </c>
      <c r="E41" s="365">
        <f>'1'!E41:H41</f>
        <v>0</v>
      </c>
      <c r="F41" s="366"/>
      <c r="G41" s="366"/>
      <c r="H41" s="367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365">
        <f>'1'!E42:H42</f>
        <v>0</v>
      </c>
      <c r="F42" s="366"/>
      <c r="G42" s="366"/>
      <c r="H42" s="367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370">
        <f>'1'!E43:H43</f>
        <v>0</v>
      </c>
      <c r="F43" s="371"/>
      <c r="G43" s="371"/>
      <c r="H43" s="372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32 B34">
    <cfRule type="containsText" dxfId="247" priority="21" operator="containsText" text="ТО">
      <formula>NOT(ISERROR(SEARCH("ТО",B32)))</formula>
    </cfRule>
    <cfRule type="containsText" dxfId="246" priority="24" operator="containsText" text="В ремонте">
      <formula>NOT(ISERROR(SEARCH("В ремонте",B32)))</formula>
    </cfRule>
    <cfRule type="containsText" dxfId="245" priority="25" operator="containsText" text="В резерве">
      <formula>NOT(ISERROR(SEARCH("В резерве",B32)))</formula>
    </cfRule>
    <cfRule type="containsText" dxfId="244" priority="26" operator="containsText" text="В работе">
      <formula>NOT(ISERROR(SEARCH("В работе",B32)))</formula>
    </cfRule>
  </conditionalFormatting>
  <conditionalFormatting sqref="E7:E8 E16:E17 E13:E14">
    <cfRule type="cellIs" dxfId="243" priority="23" operator="greaterThanOrEqual">
      <formula>0.85</formula>
    </cfRule>
  </conditionalFormatting>
  <conditionalFormatting sqref="E7:E8 E16 E13:E14">
    <cfRule type="cellIs" dxfId="242" priority="22" operator="lessThan">
      <formula>0.85</formula>
    </cfRule>
  </conditionalFormatting>
  <conditionalFormatting sqref="B2 B8 B12 B14 B16 B18 B20 B22 B24 B26 B28 B30">
    <cfRule type="containsText" dxfId="241" priority="13" operator="containsText" text="ТО">
      <formula>NOT(ISERROR(SEARCH("ТО",B2)))</formula>
    </cfRule>
    <cfRule type="containsText" dxfId="240" priority="14" operator="containsText" text="В ремонте">
      <formula>NOT(ISERROR(SEARCH("В ремонте",B2)))</formula>
    </cfRule>
    <cfRule type="containsText" dxfId="239" priority="15" operator="containsText" text="В резерве">
      <formula>NOT(ISERROR(SEARCH("В резерве",B2)))</formula>
    </cfRule>
    <cfRule type="containsText" dxfId="238" priority="16" operator="containsText" text="В работе">
      <formula>NOT(ISERROR(SEARCH("В работе",B2)))</formula>
    </cfRule>
  </conditionalFormatting>
  <conditionalFormatting sqref="B10">
    <cfRule type="containsText" dxfId="237" priority="9" operator="containsText" text="ТО">
      <formula>NOT(ISERROR(SEARCH("ТО",B10)))</formula>
    </cfRule>
    <cfRule type="containsText" dxfId="236" priority="10" operator="containsText" text="В ремонте">
      <formula>NOT(ISERROR(SEARCH("В ремонте",B10)))</formula>
    </cfRule>
    <cfRule type="containsText" dxfId="235" priority="11" operator="containsText" text="В резерве">
      <formula>NOT(ISERROR(SEARCH("В резерве",B10)))</formula>
    </cfRule>
    <cfRule type="containsText" dxfId="234" priority="12" operator="containsText" text="В работе">
      <formula>NOT(ISERROR(SEARCH("В работе",B10)))</formula>
    </cfRule>
  </conditionalFormatting>
  <conditionalFormatting sqref="B31">
    <cfRule type="containsText" dxfId="233" priority="5" operator="containsText" text="ТО">
      <formula>NOT(ISERROR(SEARCH("ТО",B31)))</formula>
    </cfRule>
    <cfRule type="containsText" dxfId="232" priority="6" operator="containsText" text="В ремонте">
      <formula>NOT(ISERROR(SEARCH("В ремонте",B31)))</formula>
    </cfRule>
    <cfRule type="containsText" dxfId="231" priority="7" operator="containsText" text="В резерве">
      <formula>NOT(ISERROR(SEARCH("В резерве",B31)))</formula>
    </cfRule>
    <cfRule type="containsText" dxfId="230" priority="8" operator="containsText" text="В работе">
      <formula>NOT(ISERROR(SEARCH("В работе",B31)))</formula>
    </cfRule>
  </conditionalFormatting>
  <conditionalFormatting sqref="B4 B6">
    <cfRule type="containsText" dxfId="229" priority="1" operator="containsText" text="ТО">
      <formula>NOT(ISERROR(SEARCH("ТО",B4)))</formula>
    </cfRule>
    <cfRule type="containsText" dxfId="228" priority="2" operator="containsText" text="В ремонте">
      <formula>NOT(ISERROR(SEARCH("В ремонте",B4)))</formula>
    </cfRule>
    <cfRule type="containsText" dxfId="227" priority="3" operator="containsText" text="В резерве">
      <formula>NOT(ISERROR(SEARCH("В резерве",B4)))</formula>
    </cfRule>
    <cfRule type="containsText" dxfId="226" priority="4" operator="containsText" text="В работе">
      <formula>NOT(ISERROR(SEARCH("В работе",B4)))</formula>
    </cfRule>
  </conditionalFormatting>
  <dataValidations count="2">
    <dataValidation type="list" allowBlank="1" showInputMessage="1" showErrorMessage="1" sqref="C4:C15" xr:uid="{F50E39C2-1E7C-4ED1-8F40-083D2C1EE67D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8038762A-6670-41C4-9A29-33DBB4EBB1E8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D4BA79-6A69-4B94-B350-5A36F8A4921B}">
          <x14:formula1>
            <xm:f>правила!$A$2:$A$5</xm:f>
          </x14:formula1>
          <xm:sqref>B34 B32 B10 B2 B28 B30 B8 B12 B14 B16 B18 B20 B22 B24 B26 B4 B6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F7C3-0AD7-4516-A45A-1DD93778FAA5}">
  <sheetPr codeName="Лист17"/>
  <dimension ref="A1:S44"/>
  <sheetViews>
    <sheetView showGridLines="0" zoomScale="60" zoomScaleNormal="6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5.42578125" customWidth="1"/>
    <col min="10" max="10" width="6" customWidth="1"/>
    <col min="11" max="11" width="10.5703125" customWidth="1"/>
    <col min="12" max="12" width="4.425781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газа'!$F$24</f>
        <v>534950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AVERAGEIFS('[3]17'!$AP$6:$AP$29,'[3]17'!$AP$6:$AP$29,"&gt;0")</f>
        <v>52411.25</v>
      </c>
      <c r="G11" s="33">
        <f>AVERAGEIFS('[3]17'!$AV$6:$AV$29,'[3]17'!$AV$6:$AV$29,"&lt;76240")</f>
        <v>7888.75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'[3]31'!$BE$20</f>
        <v>0.86917495854063043</v>
      </c>
      <c r="F13" s="32">
        <f>MAX('[3]17'!$AP$6:$AP$29)</f>
        <v>53530</v>
      </c>
      <c r="G13" s="33">
        <f>_xlfn.MAXIFS('[3]17'!$AV$6:$AV$29,'[3]17'!$AV$6:$AV$29,"&lt;76240")</f>
        <v>8950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_xlfn.MINIFS('[3]17'!$AP$6:$AP$29,'[3]17'!$AP$6:$AP$29,"&gt;0")</f>
        <v>51350</v>
      </c>
      <c r="G15" s="23">
        <f>MIN('[3]17'!$AV$6:$AV$29)</f>
        <v>6770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'[3]31'!$BE$19</f>
        <v>0.88669345109932241</v>
      </c>
      <c r="F16" s="26" t="s">
        <v>74</v>
      </c>
      <c r="G16" s="27" t="s">
        <v>75</v>
      </c>
      <c r="H16" s="206">
        <f>'[3]Расход газа'!$F$23</f>
        <v>458890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AVERAGEIFS('[3]16'!$AP$6:$AP$29,'[3]16'!$AP$6:$AP$29,"&gt;0")</f>
        <v>49021.666666666664</v>
      </c>
      <c r="G17" s="34">
        <f>AVERAGEIFS('[3]16'!$AV$6:$AV$29,'[3]16'!$AV$6:$AV$29,"&lt;76240")</f>
        <v>6278.333333333333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'[5]17'!$B$55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5" customHeight="1" x14ac:dyDescent="0.25">
      <c r="A21" s="67"/>
      <c r="B21" s="104"/>
      <c r="C21" s="142"/>
      <c r="D21" s="58"/>
      <c r="E21" s="85" t="str">
        <f>'[5]17'!$B$56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5" t="str">
        <f>'[5]17'!$B$57</f>
        <v>ТО яч.80 СВ-84-6, яч.14 СВ-48-6 ( ГПО )</v>
      </c>
      <c r="F22" s="86"/>
      <c r="G22" s="86"/>
      <c r="H22" s="87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5" t="str">
        <f>'[5]17'!$B$58</f>
        <v>Анализ видеофиксации</v>
      </c>
      <c r="F23" s="86"/>
      <c r="G23" s="86"/>
      <c r="H23" s="87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5" t="str">
        <f>'[5]17'!$B$59</f>
        <v>Прокрутка ротора генератора МоторСич№10</v>
      </c>
      <c r="F24" s="86"/>
      <c r="G24" s="86"/>
      <c r="H24" s="87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'[5]17'!$B$60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'[5]17'!$B$61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'[5]17'!$B$62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'[5]17'!$B$63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SUM([6]Декабрь!$AR$47:$AR$59)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4.75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[6]Декабрь!$AR$60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[6]Декабрь!$AS$60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225" priority="9" operator="containsText" text="ТО">
      <formula>NOT(ISERROR(SEARCH("ТО",B2)))</formula>
    </cfRule>
    <cfRule type="containsText" dxfId="224" priority="12" operator="containsText" text="В ремонте">
      <formula>NOT(ISERROR(SEARCH("В ремонте",B2)))</formula>
    </cfRule>
    <cfRule type="containsText" dxfId="223" priority="13" operator="containsText" text="В резерве">
      <formula>NOT(ISERROR(SEARCH("В резерве",B2)))</formula>
    </cfRule>
    <cfRule type="containsText" dxfId="222" priority="14" operator="containsText" text="В работе">
      <formula>NOT(ISERROR(SEARCH("В работе",B2)))</formula>
    </cfRule>
  </conditionalFormatting>
  <conditionalFormatting sqref="E7:E8 E16:E17 E13:E14">
    <cfRule type="cellIs" dxfId="221" priority="11" operator="greaterThanOrEqual">
      <formula>0.85</formula>
    </cfRule>
  </conditionalFormatting>
  <conditionalFormatting sqref="E7:E8 E16 E13:E14">
    <cfRule type="cellIs" dxfId="220" priority="10" operator="lessThan">
      <formula>0.85</formula>
    </cfRule>
  </conditionalFormatting>
  <conditionalFormatting sqref="B14">
    <cfRule type="containsText" dxfId="219" priority="5" operator="containsText" text="ТО">
      <formula>NOT(ISERROR(SEARCH("ТО",B14)))</formula>
    </cfRule>
    <cfRule type="containsText" dxfId="218" priority="6" operator="containsText" text="В ремонте">
      <formula>NOT(ISERROR(SEARCH("В ремонте",B14)))</formula>
    </cfRule>
    <cfRule type="containsText" dxfId="217" priority="7" operator="containsText" text="В резерве">
      <formula>NOT(ISERROR(SEARCH("В резерве",B14)))</formula>
    </cfRule>
    <cfRule type="containsText" dxfId="216" priority="8" operator="containsText" text="В работе">
      <formula>NOT(ISERROR(SEARCH("В работе",B14)))</formula>
    </cfRule>
  </conditionalFormatting>
  <conditionalFormatting sqref="B31">
    <cfRule type="containsText" dxfId="215" priority="1" operator="containsText" text="ТО">
      <formula>NOT(ISERROR(SEARCH("ТО",B31)))</formula>
    </cfRule>
    <cfRule type="containsText" dxfId="214" priority="2" operator="containsText" text="В ремонте">
      <formula>NOT(ISERROR(SEARCH("В ремонте",B31)))</formula>
    </cfRule>
    <cfRule type="containsText" dxfId="213" priority="3" operator="containsText" text="В резерве">
      <formula>NOT(ISERROR(SEARCH("В резерве",B31)))</formula>
    </cfRule>
    <cfRule type="containsText" dxfId="212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2F110367-7672-4CF4-B54F-E60467C45C21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9C49F0D7-B397-4820-95A7-347190E85C2D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764DAE-4B36-4D36-8C9A-5DAB34942D2F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E348-0D1C-4F2B-BA49-0AC2E2E0B304}">
  <sheetPr codeName="Лист18"/>
  <dimension ref="A1:S44"/>
  <sheetViews>
    <sheetView showGridLines="0" zoomScaleNormal="100" zoomScaleSheetLayoutView="9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6" customWidth="1"/>
    <col min="10" max="10" width="6.28515625" customWidth="1"/>
    <col min="11" max="11" width="10.5703125" customWidth="1"/>
    <col min="12" max="12" width="3.57031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газа'!$F$25</f>
        <v>536591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78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78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AVERAGEIFS('[3]18'!$AP$6:$AP$29,'[3]18'!$AP$6:$AP$29,"&gt;0")</f>
        <v>55094.166666666664</v>
      </c>
      <c r="G11" s="33">
        <f>AVERAGEIFS('[3]18'!$AV$6:$AV$29,'[3]18'!$AV$6:$AV$29,"&lt;76240")</f>
        <v>7893.333333333333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78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'[3]31'!$BE$21</f>
        <v>0.87423477121754989</v>
      </c>
      <c r="F13" s="32">
        <f>MAX('[3]18'!$AP$6:$AP$29)</f>
        <v>61460</v>
      </c>
      <c r="G13" s="33">
        <f>_xlfn.MAXIFS('[3]18'!$AV$6:$AV$29,'[3]18'!$AV$6:$AV$29,"&lt;76240")</f>
        <v>10060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78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_xlfn.MINIFS('[3]18'!$AP$6:$AP$29,'[3]18'!$AP$6:$AP$29,"&gt;0")</f>
        <v>51070</v>
      </c>
      <c r="G15" s="23">
        <f>MIN('[3]18'!$AV$6:$AV$29)</f>
        <v>6340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78" t="s">
        <v>36</v>
      </c>
      <c r="C16" s="213" t="s">
        <v>23</v>
      </c>
      <c r="D16" s="215" t="s">
        <v>24</v>
      </c>
      <c r="E16" s="166">
        <f>'[3]31'!$BE$20</f>
        <v>0.86917495854063043</v>
      </c>
      <c r="F16" s="26" t="s">
        <v>74</v>
      </c>
      <c r="G16" s="27" t="s">
        <v>75</v>
      </c>
      <c r="H16" s="206">
        <f>'[3]Расход газа'!$F$24</f>
        <v>485440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AVERAGEIFS('[3]17'!$AP$6:$AP$29,'[3]17'!$AP$6:$AP$29,"&gt;0")</f>
        <v>52411.25</v>
      </c>
      <c r="G17" s="34">
        <f>AVERAGEIFS('[3]17'!$AV$6:$AV$29,'[3]17'!$AV$6:$AV$29,"&lt;76240")</f>
        <v>7888.75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78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15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'[5]18'!$B$55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'[5]18'!$B$56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'[5]18'!$B$57</f>
        <v>Визуальный осмотр ЗиС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'[5]18'!$B$58</f>
        <v>Составление программы обследования ГТУ "ПАЭС-2500" (РТН)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'[5]18'!$B$59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'[5]18'!$B$60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'[5]18'!$B$61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'[5]18'!$B$62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'[5]18'!$B$63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" customHeight="1" thickTop="1" x14ac:dyDescent="0.25">
      <c r="A30" s="38" t="s">
        <v>16</v>
      </c>
      <c r="B30" s="39" t="s">
        <v>37</v>
      </c>
      <c r="C30" s="76" t="s">
        <v>34</v>
      </c>
      <c r="D30" s="79">
        <f>SUM([6]Декабрь!$AT$47:$AT$59)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4.75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[6]Декабрь!$AT$60</f>
        <v>14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[6]Декабрь!$AU$60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20 B22 B24 B26 B28 B30 B32 B34">
    <cfRule type="containsText" dxfId="211" priority="13" operator="containsText" text="ТО">
      <formula>NOT(ISERROR(SEARCH("ТО",B2)))</formula>
    </cfRule>
    <cfRule type="containsText" dxfId="210" priority="16" operator="containsText" text="В ремонте">
      <formula>NOT(ISERROR(SEARCH("В ремонте",B2)))</formula>
    </cfRule>
    <cfRule type="containsText" dxfId="209" priority="17" operator="containsText" text="В резерве">
      <formula>NOT(ISERROR(SEARCH("В резерве",B2)))</formula>
    </cfRule>
    <cfRule type="containsText" dxfId="208" priority="18" operator="containsText" text="В работе">
      <formula>NOT(ISERROR(SEARCH("В работе",B2)))</formula>
    </cfRule>
  </conditionalFormatting>
  <conditionalFormatting sqref="E7:E8 E16:E17 E13:E14">
    <cfRule type="cellIs" dxfId="207" priority="15" operator="greaterThanOrEqual">
      <formula>0.85</formula>
    </cfRule>
  </conditionalFormatting>
  <conditionalFormatting sqref="E7:E8 E16 E13:E14">
    <cfRule type="cellIs" dxfId="206" priority="14" operator="lessThan">
      <formula>0.85</formula>
    </cfRule>
  </conditionalFormatting>
  <conditionalFormatting sqref="B4 B6 B8 B10 B12 B14 B16 B18">
    <cfRule type="containsText" dxfId="205" priority="5" operator="containsText" text="ТО">
      <formula>NOT(ISERROR(SEARCH("ТО",B4)))</formula>
    </cfRule>
    <cfRule type="containsText" dxfId="204" priority="6" operator="containsText" text="В ремонте">
      <formula>NOT(ISERROR(SEARCH("В ремонте",B4)))</formula>
    </cfRule>
    <cfRule type="containsText" dxfId="203" priority="7" operator="containsText" text="В резерве">
      <formula>NOT(ISERROR(SEARCH("В резерве",B4)))</formula>
    </cfRule>
    <cfRule type="containsText" dxfId="202" priority="8" operator="containsText" text="В работе">
      <formula>NOT(ISERROR(SEARCH("В работе",B4)))</formula>
    </cfRule>
  </conditionalFormatting>
  <conditionalFormatting sqref="B31">
    <cfRule type="containsText" dxfId="201" priority="1" operator="containsText" text="ТО">
      <formula>NOT(ISERROR(SEARCH("ТО",B31)))</formula>
    </cfRule>
    <cfRule type="containsText" dxfId="200" priority="2" operator="containsText" text="В ремонте">
      <formula>NOT(ISERROR(SEARCH("В ремонте",B31)))</formula>
    </cfRule>
    <cfRule type="containsText" dxfId="199" priority="3" operator="containsText" text="В резерве">
      <formula>NOT(ISERROR(SEARCH("В резерве",B31)))</formula>
    </cfRule>
    <cfRule type="containsText" dxfId="198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965DBDD5-7D7F-4C53-BC5B-3DAD3E09F58E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CED6F201-EBDC-49E4-944E-4D83B81DFB58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E6B109-A3C8-4655-83D5-629935DD6ADA}">
          <x14:formula1>
            <xm:f>правила!$A$2:$A$5</xm:f>
          </x14:formula1>
          <xm:sqref>B20 B2 B22 B24 B26 B28 B30 B32 B34 B4 B6 B8 B10 B12 B14 B16 B18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3CD6-1E8B-4438-A2AE-CB2E7AB91CF8}">
  <sheetPr codeName="Лист19"/>
  <dimension ref="A1:S44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5703125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газа'!$F$26</f>
        <v>533628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78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78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AVERAGEIFS('[3]19'!$AP$6:$AP$29,'[3]19'!$AP$6:$AP$29,"&gt;0")</f>
        <v>52752.916666666664</v>
      </c>
      <c r="G11" s="33">
        <f>AVERAGEIFS('[3]19'!$AV$6:$AV$29,'[3]19'!$AV$6:$AV$29,"&lt;76240")</f>
        <v>7547.083333333333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78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'[3]31'!$BE$22</f>
        <v>0.87484107241569919</v>
      </c>
      <c r="F13" s="32">
        <f>MAX('[3]19'!$AP$6:$AP$29)</f>
        <v>53940</v>
      </c>
      <c r="G13" s="33">
        <f>_xlfn.MAXIFS('[3]19'!$AV$6:$AV$29,'[3]19'!$AV$6:$AV$29,"&lt;76240")</f>
        <v>8890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78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_xlfn.MINIFS('[3]19'!$AP$6:$AP$29,'[3]19'!$AP$6:$AP$29,"&gt;0")</f>
        <v>51410</v>
      </c>
      <c r="G15" s="23">
        <f>MIN('[3]19'!$AV$6:$AV$29)</f>
        <v>6360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78" t="s">
        <v>36</v>
      </c>
      <c r="C16" s="213" t="s">
        <v>23</v>
      </c>
      <c r="D16" s="215" t="s">
        <v>24</v>
      </c>
      <c r="E16" s="166">
        <f>'[3]31'!$BE$21</f>
        <v>0.87423477121754989</v>
      </c>
      <c r="F16" s="26" t="s">
        <v>74</v>
      </c>
      <c r="G16" s="27" t="s">
        <v>75</v>
      </c>
      <c r="H16" s="206">
        <f>'[3]Расход газа'!$F$25</f>
        <v>517530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AVERAGEIFS('[3]18'!$AP$6:$AP$29,'[3]18'!$AP$6:$AP$29,"&gt;0")</f>
        <v>55094.166666666664</v>
      </c>
      <c r="G17" s="34">
        <f>AVERAGEIFS('[3]18'!$AV$6:$AV$29,'[3]18'!$AV$6:$AV$29,"&lt;76240")</f>
        <v>7893.333333333333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78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15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'[5]19'!$B$55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'[5]19'!$B$56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'[5]19'!$B$57</f>
        <v>ТО яч17 ТН-3-6 ЗРУ-1-6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'[5]19'!$B$58</f>
        <v>Составление программы обследования ГТУ "Урал-6000" (РТН)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'[5]19'!$B$59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'[5]19'!$B$60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37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'[5]19'!$B$61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'[5]19'!$B$62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'[5]19'!$B$63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.7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SUM([6]Декабрь!$AV$47:$AV$59)</f>
        <v>2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4.75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4.25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5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[6]Декабрь!$AV$60</f>
        <v>14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[6]Декабрь!$AW$60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197" priority="19" operator="greaterThanOrEqual">
      <formula>0.85</formula>
    </cfRule>
  </conditionalFormatting>
  <conditionalFormatting sqref="E7:E8 E16 E13:E14">
    <cfRule type="cellIs" dxfId="196" priority="18" operator="lessThan">
      <formula>0.85</formula>
    </cfRule>
  </conditionalFormatting>
  <conditionalFormatting sqref="B2 B20 B22 B24 B26 B28 B30 B32 B34">
    <cfRule type="containsText" dxfId="195" priority="9" operator="containsText" text="ТО">
      <formula>NOT(ISERROR(SEARCH("ТО",B2)))</formula>
    </cfRule>
    <cfRule type="containsText" dxfId="194" priority="10" operator="containsText" text="В ремонте">
      <formula>NOT(ISERROR(SEARCH("В ремонте",B2)))</formula>
    </cfRule>
    <cfRule type="containsText" dxfId="193" priority="11" operator="containsText" text="В резерве">
      <formula>NOT(ISERROR(SEARCH("В резерве",B2)))</formula>
    </cfRule>
    <cfRule type="containsText" dxfId="192" priority="12" operator="containsText" text="В работе">
      <formula>NOT(ISERROR(SEARCH("В работе",B2)))</formula>
    </cfRule>
  </conditionalFormatting>
  <conditionalFormatting sqref="B4 B6 B8 B10 B12 B14 B16 B18">
    <cfRule type="containsText" dxfId="191" priority="5" operator="containsText" text="ТО">
      <formula>NOT(ISERROR(SEARCH("ТО",B4)))</formula>
    </cfRule>
    <cfRule type="containsText" dxfId="190" priority="6" operator="containsText" text="В ремонте">
      <formula>NOT(ISERROR(SEARCH("В ремонте",B4)))</formula>
    </cfRule>
    <cfRule type="containsText" dxfId="189" priority="7" operator="containsText" text="В резерве">
      <formula>NOT(ISERROR(SEARCH("В резерве",B4)))</formula>
    </cfRule>
    <cfRule type="containsText" dxfId="188" priority="8" operator="containsText" text="В работе">
      <formula>NOT(ISERROR(SEARCH("В работе",B4)))</formula>
    </cfRule>
  </conditionalFormatting>
  <conditionalFormatting sqref="B31">
    <cfRule type="containsText" dxfId="187" priority="1" operator="containsText" text="ТО">
      <formula>NOT(ISERROR(SEARCH("ТО",B31)))</formula>
    </cfRule>
    <cfRule type="containsText" dxfId="186" priority="2" operator="containsText" text="В ремонте">
      <formula>NOT(ISERROR(SEARCH("В ремонте",B31)))</formula>
    </cfRule>
    <cfRule type="containsText" dxfId="185" priority="3" operator="containsText" text="В резерве">
      <formula>NOT(ISERROR(SEARCH("В резерве",B31)))</formula>
    </cfRule>
    <cfRule type="containsText" dxfId="184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DCA596E8-78A5-4226-8815-E5B29DC84676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13A20BBD-57BF-4F79-8D20-36336CBDCD5C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E0C177-F0BB-442C-A10D-84EFAFEE6F18}">
          <x14:formula1>
            <xm:f>правила!$A$2:$A$5</xm:f>
          </x14:formula1>
          <xm:sqref>B20 B2 B22 B24 B26 B28 B30 B32 B34 B4 B6 B8 B10 B12 B14 B16 B18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8DF2-BC7F-40B8-8312-FA079637333F}">
  <sheetPr codeName="Лист20"/>
  <dimension ref="A1:S44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5703125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газа'!$F$27</f>
        <v>513219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78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78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AVERAGEIFS('[3]20'!$AP$6:$AP$29,'[3]20'!$AP$6:$AP$29,"&gt;0")</f>
        <v>55767.5</v>
      </c>
      <c r="G11" s="33">
        <f>AVERAGEIFS('[3]20'!$AV$6:$AV$29,'[3]20'!$AV$6:$AV$29,"&lt;76240")</f>
        <v>8157.5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78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'[3]31'!$BE$23</f>
        <v>0.87228553808887421</v>
      </c>
      <c r="F13" s="32">
        <f>MAX('[3]20'!$AP$6:$AP$29)</f>
        <v>63350</v>
      </c>
      <c r="G13" s="33">
        <f>_xlfn.MAXIFS('[3]20'!$AV$6:$AV$29,'[3]20'!$AV$6:$AV$29,"&lt;76240")</f>
        <v>13400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78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_xlfn.MINIFS('[3]20'!$AP$6:$AP$29,'[3]20'!$AP$6:$AP$29,"&gt;0")</f>
        <v>51390</v>
      </c>
      <c r="G15" s="23">
        <f>MIN('[3]20'!$AV$6:$AV$29)</f>
        <v>5950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78" t="s">
        <v>36</v>
      </c>
      <c r="C16" s="213" t="s">
        <v>23</v>
      </c>
      <c r="D16" s="215" t="s">
        <v>24</v>
      </c>
      <c r="E16" s="166">
        <f>'[3]31'!$BE$22</f>
        <v>0.87484107241569919</v>
      </c>
      <c r="F16" s="26" t="s">
        <v>74</v>
      </c>
      <c r="G16" s="27" t="s">
        <v>75</v>
      </c>
      <c r="H16" s="206">
        <f>'[3]Расход газа'!$F$26</f>
        <v>483454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AVERAGEIFS('[3]19'!$AP$6:$AP$29,'[3]19'!$AP$6:$AP$29,"&gt;0")</f>
        <v>52752.916666666664</v>
      </c>
      <c r="G17" s="34">
        <f>AVERAGEIFS('[3]19'!$AV$6:$AV$29,'[3]19'!$AV$6:$AV$29,"&lt;76240")</f>
        <v>7547.083333333333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78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15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'[5]20'!$B$55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'[5]20'!$B$56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'[5]20'!$B$57</f>
        <v>ТО ИБП Операторной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'[5]20'!$B$58</f>
        <v>Обучение (работы на высоте)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'[5]20'!$B$59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'[5]20'!$B$60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37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'[5]20'!$B$61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'[5]20'!$B$62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'[5]20'!$B$63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" customHeight="1" thickTop="1" x14ac:dyDescent="0.25">
      <c r="A30" s="38" t="s">
        <v>16</v>
      </c>
      <c r="B30" s="46" t="s">
        <v>37</v>
      </c>
      <c r="C30" s="76" t="s">
        <v>34</v>
      </c>
      <c r="D30" s="79">
        <f>SUM([6]Декабрь!$AX$47:$AX$59)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4" customHeight="1" thickBot="1" x14ac:dyDescent="0.3">
      <c r="A31" s="38" t="s">
        <v>81</v>
      </c>
      <c r="B31" s="46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[6]Декабрь!$AX$60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[6]Декабрь!$AY$60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183" priority="31" operator="greaterThanOrEqual">
      <formula>0.85</formula>
    </cfRule>
  </conditionalFormatting>
  <conditionalFormatting sqref="E7:E8 E16 E13:E14">
    <cfRule type="cellIs" dxfId="182" priority="30" operator="lessThan">
      <formula>0.85</formula>
    </cfRule>
  </conditionalFormatting>
  <conditionalFormatting sqref="B2 B20 B22 B24 B26 B28 B30 B32 B34">
    <cfRule type="containsText" dxfId="181" priority="9" operator="containsText" text="ТО">
      <formula>NOT(ISERROR(SEARCH("ТО",B2)))</formula>
    </cfRule>
    <cfRule type="containsText" dxfId="180" priority="10" operator="containsText" text="В ремонте">
      <formula>NOT(ISERROR(SEARCH("В ремонте",B2)))</formula>
    </cfRule>
    <cfRule type="containsText" dxfId="179" priority="11" operator="containsText" text="В резерве">
      <formula>NOT(ISERROR(SEARCH("В резерве",B2)))</formula>
    </cfRule>
    <cfRule type="containsText" dxfId="178" priority="12" operator="containsText" text="В работе">
      <formula>NOT(ISERROR(SEARCH("В работе",B2)))</formula>
    </cfRule>
  </conditionalFormatting>
  <conditionalFormatting sqref="B4 B6 B8 B10 B12 B14 B16 B18">
    <cfRule type="containsText" dxfId="177" priority="5" operator="containsText" text="ТО">
      <formula>NOT(ISERROR(SEARCH("ТО",B4)))</formula>
    </cfRule>
    <cfRule type="containsText" dxfId="176" priority="6" operator="containsText" text="В ремонте">
      <formula>NOT(ISERROR(SEARCH("В ремонте",B4)))</formula>
    </cfRule>
    <cfRule type="containsText" dxfId="175" priority="7" operator="containsText" text="В резерве">
      <formula>NOT(ISERROR(SEARCH("В резерве",B4)))</formula>
    </cfRule>
    <cfRule type="containsText" dxfId="174" priority="8" operator="containsText" text="В работе">
      <formula>NOT(ISERROR(SEARCH("В работе",B4)))</formula>
    </cfRule>
  </conditionalFormatting>
  <conditionalFormatting sqref="B31">
    <cfRule type="containsText" dxfId="173" priority="1" operator="containsText" text="ТО">
      <formula>NOT(ISERROR(SEARCH("ТО",B31)))</formula>
    </cfRule>
    <cfRule type="containsText" dxfId="172" priority="2" operator="containsText" text="В ремонте">
      <formula>NOT(ISERROR(SEARCH("В ремонте",B31)))</formula>
    </cfRule>
    <cfRule type="containsText" dxfId="171" priority="3" operator="containsText" text="В резерве">
      <formula>NOT(ISERROR(SEARCH("В резерве",B31)))</formula>
    </cfRule>
    <cfRule type="containsText" dxfId="170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1882828A-5418-4D6E-8C10-010404707A57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1534FAA4-F127-440C-B186-8D104CC97D62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09A594-F6E0-4568-9D14-4BAEF559AEDA}">
          <x14:formula1>
            <xm:f>правила!$A$2:$A$5</xm:f>
          </x14:formula1>
          <xm:sqref>B20 B2 B22 B24 B26 B28 B30 B32 B34 B4 B6 B8 B10 B12 B14 B16 B18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D5EB-E6B6-43B9-8CDC-A68C71CE7CE3}">
  <sheetPr codeName="Лист21"/>
  <dimension ref="A1:S44"/>
  <sheetViews>
    <sheetView showGridLines="0" zoomScaleNormal="100" workbookViewId="0">
      <selection activeCell="N12" sqref="N12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36.140625" customWidth="1"/>
    <col min="9" max="9" width="5.42578125" customWidth="1"/>
    <col min="10" max="10" width="6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газа'!$F$28</f>
        <v>492758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78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78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AVERAGEIFS('[3]21'!$AP$6:$AP$29,'[3]21'!$AP$6:$AP$29,"&gt;0")</f>
        <v>52322.5</v>
      </c>
      <c r="G11" s="33">
        <f>AVERAGEIFS('[3]21'!$AV$6:$AV$29,'[3]21'!$AV$6:$AV$29,"&lt;76240")</f>
        <v>7977.5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78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'[3]31'!$BE$24</f>
        <v>0.86770315091210592</v>
      </c>
      <c r="F13" s="32">
        <f>MAX('[3]21'!$AP$6:$AP$29)</f>
        <v>53780</v>
      </c>
      <c r="G13" s="33">
        <f>_xlfn.MAXIFS('[3]21'!$AV$6:$AV$29,'[3]21'!$AV$6:$AV$29,"&lt;76240")</f>
        <v>9850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78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_xlfn.MINIFS('[3]21'!$AP$6:$AP$29,'[3]21'!$AP$6:$AP$29,"&gt;0")</f>
        <v>50450</v>
      </c>
      <c r="G15" s="23">
        <f>MIN('[3]21'!$AV$6:$AV$29)</f>
        <v>6520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78" t="s">
        <v>36</v>
      </c>
      <c r="C16" s="213" t="s">
        <v>23</v>
      </c>
      <c r="D16" s="215" t="s">
        <v>24</v>
      </c>
      <c r="E16" s="166">
        <f>'[3]31'!$BE$23</f>
        <v>0.87228553808887421</v>
      </c>
      <c r="F16" s="26" t="s">
        <v>74</v>
      </c>
      <c r="G16" s="27" t="s">
        <v>75</v>
      </c>
      <c r="H16" s="206">
        <f>'[3]Расход газа'!$F$27</f>
        <v>556750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AVERAGEIFS('[3]20'!$AP$6:$AP$29,'[3]20'!$AP$6:$AP$29,"&gt;0")</f>
        <v>55767.5</v>
      </c>
      <c r="G17" s="34">
        <f>AVERAGEIFS('[3]20'!$AV$6:$AV$29,'[3]20'!$AV$6:$AV$29,"&lt;76240")</f>
        <v>8157.5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78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15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'[5]21'!$B$55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'[5]21'!$B$56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'[5]21'!$B$57</f>
        <v>Контрольный осмотр ГРП1-5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'[5]21'!$B$58</f>
        <v>Изготовление стоек для огражднения по предписанию охраны периметра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'[5]21'!$B$59</f>
        <v>Заливка трансформаторного масла в реактор ДГР-35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'[5]21'!$B$60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'[5]21'!$B$61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'[5]21'!$B$62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'[5]21'!$B$63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.75" customHeight="1" thickTop="1" x14ac:dyDescent="0.25">
      <c r="A30" s="38" t="s">
        <v>16</v>
      </c>
      <c r="B30" s="39" t="s">
        <v>37</v>
      </c>
      <c r="C30" s="76" t="s">
        <v>34</v>
      </c>
      <c r="D30" s="79">
        <f>SUM([6]Декабрь!$AZ$47:$AZ$59)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7" customHeight="1" thickBot="1" x14ac:dyDescent="0.3">
      <c r="A31" s="38" t="s">
        <v>81</v>
      </c>
      <c r="B31" s="41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[6]Декабрь!$AZ$60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[6]Декабрь!$BA$60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169" priority="19" operator="greaterThanOrEqual">
      <formula>0.85</formula>
    </cfRule>
  </conditionalFormatting>
  <conditionalFormatting sqref="E7:E8 E16 E13:E14">
    <cfRule type="cellIs" dxfId="168" priority="18" operator="lessThan">
      <formula>0.85</formula>
    </cfRule>
  </conditionalFormatting>
  <conditionalFormatting sqref="B2 B20 B22 B24 B26 B28 B30 B32 B34">
    <cfRule type="containsText" dxfId="167" priority="9" operator="containsText" text="ТО">
      <formula>NOT(ISERROR(SEARCH("ТО",B2)))</formula>
    </cfRule>
    <cfRule type="containsText" dxfId="166" priority="10" operator="containsText" text="В ремонте">
      <formula>NOT(ISERROR(SEARCH("В ремонте",B2)))</formula>
    </cfRule>
    <cfRule type="containsText" dxfId="165" priority="11" operator="containsText" text="В резерве">
      <formula>NOT(ISERROR(SEARCH("В резерве",B2)))</formula>
    </cfRule>
    <cfRule type="containsText" dxfId="164" priority="12" operator="containsText" text="В работе">
      <formula>NOT(ISERROR(SEARCH("В работе",B2)))</formula>
    </cfRule>
  </conditionalFormatting>
  <conditionalFormatting sqref="B4 B6 B8 B10 B12 B14 B16 B18">
    <cfRule type="containsText" dxfId="163" priority="5" operator="containsText" text="ТО">
      <formula>NOT(ISERROR(SEARCH("ТО",B4)))</formula>
    </cfRule>
    <cfRule type="containsText" dxfId="162" priority="6" operator="containsText" text="В ремонте">
      <formula>NOT(ISERROR(SEARCH("В ремонте",B4)))</formula>
    </cfRule>
    <cfRule type="containsText" dxfId="161" priority="7" operator="containsText" text="В резерве">
      <formula>NOT(ISERROR(SEARCH("В резерве",B4)))</formula>
    </cfRule>
    <cfRule type="containsText" dxfId="160" priority="8" operator="containsText" text="В работе">
      <formula>NOT(ISERROR(SEARCH("В работе",B4)))</formula>
    </cfRule>
  </conditionalFormatting>
  <conditionalFormatting sqref="B31">
    <cfRule type="containsText" dxfId="159" priority="1" operator="containsText" text="ТО">
      <formula>NOT(ISERROR(SEARCH("ТО",B31)))</formula>
    </cfRule>
    <cfRule type="containsText" dxfId="158" priority="2" operator="containsText" text="В ремонте">
      <formula>NOT(ISERROR(SEARCH("В ремонте",B31)))</formula>
    </cfRule>
    <cfRule type="containsText" dxfId="157" priority="3" operator="containsText" text="В резерве">
      <formula>NOT(ISERROR(SEARCH("В резерве",B31)))</formula>
    </cfRule>
    <cfRule type="containsText" dxfId="156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D6994B13-7B3D-460C-9BB3-43906ADB817D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93E7E26B-FF5B-4742-857B-40655102873E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D1BBAB-6958-4282-AB98-F8F6D44F40DE}">
          <x14:formula1>
            <xm:f>правила!$A$2:$A$5</xm:f>
          </x14:formula1>
          <xm:sqref>B20 B2 B22 B24 B26 B28 B30 B32 B34 B4 B6 B8 B10 B12 B14 B16 B18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5D80-D9BE-4ADB-A0DE-5CC368E28369}">
  <sheetPr codeName="Лист22"/>
  <dimension ref="A1:S44"/>
  <sheetViews>
    <sheetView showGridLines="0" zoomScale="90" zoomScaleNormal="90" workbookViewId="0">
      <selection activeCell="M14" sqref="M14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38.28515625" customWidth="1"/>
    <col min="9" max="9" width="5.28515625" customWidth="1"/>
    <col min="10" max="10" width="6" customWidth="1"/>
    <col min="11" max="11" width="10.5703125" customWidth="1"/>
    <col min="12" max="12" width="3" customWidth="1"/>
    <col min="13" max="13" width="10.71093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99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газа'!$F$29</f>
        <v>464070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78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78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AVERAGEIFS('[3]22'!$AP$6:$AP$29,'[3]22'!$AP$6:$AP$29,"&gt;0")</f>
        <v>49371.25</v>
      </c>
      <c r="G11" s="33">
        <f>AVERAGEIFS('[3]22'!$AV$6:$AV$29,'[3]22'!$AV$6:$AV$29,"&lt;76240")</f>
        <v>8678.75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78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'[3]31'!$BE$25</f>
        <v>0.85047640099074917</v>
      </c>
      <c r="F13" s="32">
        <f>MAX('[3]22'!$AP$6:$AP$29)</f>
        <v>52190</v>
      </c>
      <c r="G13" s="33">
        <f>_xlfn.MAXIFS('[3]22'!$AV$6:$AV$29,'[3]22'!$AV$6:$AV$29,"&lt;76240")</f>
        <v>10370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78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_xlfn.MINIFS('[3]22'!$AP$6:$AP$29,'[3]22'!$AP$6:$AP$29,"&gt;0")</f>
        <v>45880</v>
      </c>
      <c r="G15" s="23">
        <f>MIN('[3]22'!$AV$6:$AV$29)</f>
        <v>7600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78" t="s">
        <v>36</v>
      </c>
      <c r="C16" s="213" t="s">
        <v>23</v>
      </c>
      <c r="D16" s="215" t="s">
        <v>24</v>
      </c>
      <c r="E16" s="166">
        <f>'[3]31'!$BE$24</f>
        <v>0.86770315091210592</v>
      </c>
      <c r="F16" s="26" t="s">
        <v>74</v>
      </c>
      <c r="G16" s="27" t="s">
        <v>75</v>
      </c>
      <c r="H16" s="206">
        <f>'[3]Расход газа'!$F$28</f>
        <v>482950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AVERAGEIFS('[3]21'!$AP$6:$AP$29,'[3]21'!$AP$6:$AP$29,"&gt;0")</f>
        <v>52322.5</v>
      </c>
      <c r="G17" s="34">
        <f>AVERAGEIFS('[3]21'!$AV$6:$AV$29,'[3]21'!$AV$6:$AV$29,"&lt;76240")</f>
        <v>7977.5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78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15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'[5]22'!$B$55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'[5]22'!$B$56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'[5]22'!$B$57</f>
        <v>Изготовление стоек для огражднения по предписанию охраны периметра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'[5]22'!$B$58</f>
        <v>Замена светильников в МашЗале24МВт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'[5]22'!$B$59</f>
        <v>Отбор проб масла согласно графика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 t="str">
        <f>'[5]22'!$B$60</f>
        <v>Составление карточек НСИ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 t="str">
        <f>'[5]22'!$B$61</f>
        <v>Подготовка к отправке пожарных модулей на ТО.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'[5]22'!$B$62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'[5]22'!$B$63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6.25" customHeight="1" thickTop="1" x14ac:dyDescent="0.25">
      <c r="A30" s="38" t="s">
        <v>16</v>
      </c>
      <c r="B30" s="39" t="s">
        <v>37</v>
      </c>
      <c r="C30" s="76" t="s">
        <v>34</v>
      </c>
      <c r="D30" s="79">
        <f>SUM([6]Декабрь!$BB$47:$BB$59)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6.25" customHeight="1" thickBot="1" x14ac:dyDescent="0.3">
      <c r="A31" s="38" t="s">
        <v>81</v>
      </c>
      <c r="B31" s="41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3.5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[6]Декабрь!$BB$60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[6]Декабрь!$BC$60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155" priority="19" operator="greaterThanOrEqual">
      <formula>0.85</formula>
    </cfRule>
  </conditionalFormatting>
  <conditionalFormatting sqref="E7:E8 E16 E13:E14">
    <cfRule type="cellIs" dxfId="154" priority="18" operator="lessThan">
      <formula>0.85</formula>
    </cfRule>
  </conditionalFormatting>
  <conditionalFormatting sqref="B2 B20 B22 B24 B26 B28 B30 B32 B34">
    <cfRule type="containsText" dxfId="153" priority="9" operator="containsText" text="ТО">
      <formula>NOT(ISERROR(SEARCH("ТО",B2)))</formula>
    </cfRule>
    <cfRule type="containsText" dxfId="152" priority="10" operator="containsText" text="В ремонте">
      <formula>NOT(ISERROR(SEARCH("В ремонте",B2)))</formula>
    </cfRule>
    <cfRule type="containsText" dxfId="151" priority="11" operator="containsText" text="В резерве">
      <formula>NOT(ISERROR(SEARCH("В резерве",B2)))</formula>
    </cfRule>
    <cfRule type="containsText" dxfId="150" priority="12" operator="containsText" text="В работе">
      <formula>NOT(ISERROR(SEARCH("В работе",B2)))</formula>
    </cfRule>
  </conditionalFormatting>
  <conditionalFormatting sqref="B4 B6 B8 B10 B12 B14 B16 B18">
    <cfRule type="containsText" dxfId="149" priority="5" operator="containsText" text="ТО">
      <formula>NOT(ISERROR(SEARCH("ТО",B4)))</formula>
    </cfRule>
    <cfRule type="containsText" dxfId="148" priority="6" operator="containsText" text="В ремонте">
      <formula>NOT(ISERROR(SEARCH("В ремонте",B4)))</formula>
    </cfRule>
    <cfRule type="containsText" dxfId="147" priority="7" operator="containsText" text="В резерве">
      <formula>NOT(ISERROR(SEARCH("В резерве",B4)))</formula>
    </cfRule>
    <cfRule type="containsText" dxfId="146" priority="8" operator="containsText" text="В работе">
      <formula>NOT(ISERROR(SEARCH("В работе",B4)))</formula>
    </cfRule>
  </conditionalFormatting>
  <conditionalFormatting sqref="B31">
    <cfRule type="containsText" dxfId="145" priority="1" operator="containsText" text="ТО">
      <formula>NOT(ISERROR(SEARCH("ТО",B31)))</formula>
    </cfRule>
    <cfRule type="containsText" dxfId="144" priority="2" operator="containsText" text="В ремонте">
      <formula>NOT(ISERROR(SEARCH("В ремонте",B31)))</formula>
    </cfRule>
    <cfRule type="containsText" dxfId="143" priority="3" operator="containsText" text="В резерве">
      <formula>NOT(ISERROR(SEARCH("В резерве",B31)))</formula>
    </cfRule>
    <cfRule type="containsText" dxfId="142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61B88908-8E2B-448F-9DE0-223F54B12019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106FFEF5-3465-46C4-8D3C-995C70D785F2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B3D472-3C89-43E6-87EE-BDD4229A175D}">
          <x14:formula1>
            <xm:f>правила!$A$2:$A$5</xm:f>
          </x14:formula1>
          <xm:sqref>B20 B2 B22 B24 B26 B28 B30 B32 B34 B4 B6 B8 B10 B12 B14 B16 B18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160F-6617-462B-A3ED-38BCE32F25C2}">
  <sheetPr codeName="Лист23"/>
  <dimension ref="A1:S44"/>
  <sheetViews>
    <sheetView showGridLines="0" zoomScale="90" zoomScaleNormal="90" workbookViewId="0">
      <selection activeCell="B2" sqref="B2:B35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36.140625" customWidth="1"/>
    <col min="9" max="9" width="5.28515625" customWidth="1"/>
    <col min="10" max="10" width="6.28515625" customWidth="1"/>
    <col min="11" max="11" width="10.5703125" customWidth="1"/>
    <col min="12" max="12" width="2.7109375" customWidth="1"/>
    <col min="13" max="13" width="10.2851562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газа'!$F$30</f>
        <v>449204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78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78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AVERAGEIFS('[3]23'!$AP$6:$AP$29,'[3]23'!$AP$6:$AP$29,"&gt;0")</f>
        <v>44863.333333333336</v>
      </c>
      <c r="G11" s="33">
        <f>AVERAGEIFS('[3]23'!$AV$6:$AV$29,'[3]23'!$AV$6:$AV$29,"&lt;76240")</f>
        <v>8186.666666666667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78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'[3]31'!$BE$26</f>
        <v>0.84528442171968476</v>
      </c>
      <c r="F13" s="32">
        <f>MAX('[3]23'!$AP$6:$AP$29)</f>
        <v>48010</v>
      </c>
      <c r="G13" s="33">
        <f>_xlfn.MAXIFS('[3]23'!$AV$6:$AV$29,'[3]23'!$AV$6:$AV$29,"&lt;76240")</f>
        <v>9480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78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_xlfn.MINIFS('[3]23'!$AP$6:$AP$29,'[3]23'!$AP$6:$AP$29,"&gt;0")</f>
        <v>38820</v>
      </c>
      <c r="G15" s="23">
        <f>MIN('[3]23'!$AV$6:$AV$29)</f>
        <v>6290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78" t="s">
        <v>36</v>
      </c>
      <c r="C16" s="213" t="s">
        <v>23</v>
      </c>
      <c r="D16" s="215" t="s">
        <v>24</v>
      </c>
      <c r="E16" s="166">
        <f>'[3]31'!$BE$25</f>
        <v>0.85047640099074917</v>
      </c>
      <c r="F16" s="26" t="s">
        <v>74</v>
      </c>
      <c r="G16" s="27" t="s">
        <v>75</v>
      </c>
      <c r="H16" s="206">
        <f>'[3]Расход газа'!$F$29</f>
        <v>447992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AVERAGEIFS('[3]22'!$AP$6:$AP$29,'[3]22'!$AP$6:$AP$29,"&gt;0")</f>
        <v>49371.25</v>
      </c>
      <c r="G17" s="34">
        <f>AVERAGEIFS('[3]22'!$AV$6:$AV$29,'[3]22'!$AV$6:$AV$29,"&lt;76240")</f>
        <v>8678.75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78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15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'[5]23'!$B$55</f>
        <v>Обновление однолинейных схем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'[5]23'!$B$56</f>
        <v>Уборка снега на территории Электростанции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'[5]23'!$B$57</f>
        <v>Изготовление стоек для огражднения по предписанию охраны периметра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'[5]23'!$B$58</f>
        <v>Составление карточек НСИ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'[5]23'!$B$59</f>
        <v>Подготовка к отправке пожарных модулей на ТО.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 t="str">
        <f>'[5]23'!$B$60</f>
        <v xml:space="preserve">ТО яч№60 (Резерв) 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'[5]23'!$B$61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'[5]23'!$B$62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'[5]23'!$B$63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.75" customHeight="1" thickTop="1" x14ac:dyDescent="0.25">
      <c r="A30" s="38" t="s">
        <v>16</v>
      </c>
      <c r="B30" s="47" t="s">
        <v>37</v>
      </c>
      <c r="C30" s="76" t="s">
        <v>34</v>
      </c>
      <c r="D30" s="79">
        <f>SUM([6]Декабрь!$BD$47:$BD$59)</f>
        <v>0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6.25" customHeight="1" thickBot="1" x14ac:dyDescent="0.3">
      <c r="A31" s="38" t="s">
        <v>81</v>
      </c>
      <c r="B31" s="47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5.75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[6]Декабрь!$BD$60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[6]Декабрь!$BE$60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141" priority="31" operator="greaterThanOrEqual">
      <formula>0.85</formula>
    </cfRule>
  </conditionalFormatting>
  <conditionalFormatting sqref="E7:E8 E16 E13:E14">
    <cfRule type="cellIs" dxfId="140" priority="30" operator="lessThan">
      <formula>0.85</formula>
    </cfRule>
  </conditionalFormatting>
  <conditionalFormatting sqref="B2 B20 B22 B24 B26 B28 B30 B32 B34">
    <cfRule type="containsText" dxfId="139" priority="9" operator="containsText" text="ТО">
      <formula>NOT(ISERROR(SEARCH("ТО",B2)))</formula>
    </cfRule>
    <cfRule type="containsText" dxfId="138" priority="10" operator="containsText" text="В ремонте">
      <formula>NOT(ISERROR(SEARCH("В ремонте",B2)))</formula>
    </cfRule>
    <cfRule type="containsText" dxfId="137" priority="11" operator="containsText" text="В резерве">
      <formula>NOT(ISERROR(SEARCH("В резерве",B2)))</formula>
    </cfRule>
    <cfRule type="containsText" dxfId="136" priority="12" operator="containsText" text="В работе">
      <formula>NOT(ISERROR(SEARCH("В работе",B2)))</formula>
    </cfRule>
  </conditionalFormatting>
  <conditionalFormatting sqref="B4 B6 B8 B10 B12 B14 B16 B18">
    <cfRule type="containsText" dxfId="135" priority="5" operator="containsText" text="ТО">
      <formula>NOT(ISERROR(SEARCH("ТО",B4)))</formula>
    </cfRule>
    <cfRule type="containsText" dxfId="134" priority="6" operator="containsText" text="В ремонте">
      <formula>NOT(ISERROR(SEARCH("В ремонте",B4)))</formula>
    </cfRule>
    <cfRule type="containsText" dxfId="133" priority="7" operator="containsText" text="В резерве">
      <formula>NOT(ISERROR(SEARCH("В резерве",B4)))</formula>
    </cfRule>
    <cfRule type="containsText" dxfId="132" priority="8" operator="containsText" text="В работе">
      <formula>NOT(ISERROR(SEARCH("В работе",B4)))</formula>
    </cfRule>
  </conditionalFormatting>
  <conditionalFormatting sqref="B31">
    <cfRule type="containsText" dxfId="131" priority="1" operator="containsText" text="ТО">
      <formula>NOT(ISERROR(SEARCH("ТО",B31)))</formula>
    </cfRule>
    <cfRule type="containsText" dxfId="130" priority="2" operator="containsText" text="В ремонте">
      <formula>NOT(ISERROR(SEARCH("В ремонте",B31)))</formula>
    </cfRule>
    <cfRule type="containsText" dxfId="129" priority="3" operator="containsText" text="В резерве">
      <formula>NOT(ISERROR(SEARCH("В резерве",B31)))</formula>
    </cfRule>
    <cfRule type="containsText" dxfId="128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6FB1492D-5BB5-4DA8-AB55-355C6653196A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C5B78F49-E6E8-4827-8578-586CC8F57741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AF8024-BD37-470C-B83C-500141678B35}">
          <x14:formula1>
            <xm:f>правила!$A$2:$A$5</xm:f>
          </x14:formula1>
          <xm:sqref>B20 B2 B22 B24 B26 B28 B30 B32 B34 B4 B6 B8 B10 B12 B14 B16 B18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1F9F-EE00-4C9B-B268-134A01EB27F2}">
  <sheetPr codeName="Лист24"/>
  <dimension ref="A1:S44"/>
  <sheetViews>
    <sheetView showGridLines="0" zoomScaleNormal="100" zoomScaleSheetLayoutView="100" workbookViewId="0">
      <selection activeCell="B2" sqref="B2:B35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33.5703125" customWidth="1"/>
    <col min="9" max="9" width="4.7109375" customWidth="1"/>
    <col min="10" max="10" width="6.7109375" customWidth="1"/>
    <col min="11" max="11" width="10.5703125" customWidth="1"/>
    <col min="12" max="12" width="3" customWidth="1"/>
    <col min="13" max="13" width="10.570312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газа'!$F$31</f>
        <v>429190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78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78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AVERAGEIFS('[3]24'!$AP$6:$AP$29,'[3]24'!$AP$6:$AP$29,"&gt;0")</f>
        <v>49047.5</v>
      </c>
      <c r="G11" s="33">
        <f>AVERAGEIFS('[3]24'!$AV$6:$AV$29,'[3]24'!$AV$6:$AV$29,"&lt;76240")</f>
        <v>7877.5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78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'[3]31'!$BE$27</f>
        <v>0.8606008848816763</v>
      </c>
      <c r="F13" s="32">
        <f>MAX('[3]24'!$AP$6:$AP$29)</f>
        <v>55310</v>
      </c>
      <c r="G13" s="33">
        <f>_xlfn.MAXIFS('[3]24'!$AV$6:$AV$29,'[3]24'!$AV$6:$AV$29,"&lt;76240")</f>
        <v>9430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78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_xlfn.MINIFS('[3]24'!$AP$6:$AP$29,'[3]24'!$AP$6:$AP$29,"&gt;0")</f>
        <v>44870</v>
      </c>
      <c r="G15" s="23">
        <f>MIN('[3]24'!$AV$6:$AV$29)</f>
        <v>6310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78" t="s">
        <v>36</v>
      </c>
      <c r="C16" s="213" t="s">
        <v>23</v>
      </c>
      <c r="D16" s="215" t="s">
        <v>24</v>
      </c>
      <c r="E16" s="166">
        <f>'[3]31'!$BE$26</f>
        <v>0.84528442171968476</v>
      </c>
      <c r="F16" s="26" t="s">
        <v>74</v>
      </c>
      <c r="G16" s="27" t="s">
        <v>75</v>
      </c>
      <c r="H16" s="206">
        <f>'[3]Расход газа'!$F$30</f>
        <v>424220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AVERAGEIFS('[3]23'!$AP$6:$AP$29,'[3]23'!$AP$6:$AP$29,"&gt;0")</f>
        <v>44863.333333333336</v>
      </c>
      <c r="G17" s="34">
        <f>AVERAGEIFS('[3]23'!$AV$6:$AV$29,'[3]23'!$AV$6:$AV$29,"&lt;76240")</f>
        <v>8186.666666666667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78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15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'[5]24'!$B$55</f>
        <v>Уборка снега на территории Электростанции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'[5]24'!$B$56</f>
        <v>Изготовление стоек для огражднения по предписанию охраны периметра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'[5]24'!$B$57</f>
        <v>Составление карточек НСИ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'[5]24'!$B$58</f>
        <v>Подготовка к отправке пожарных модулей на ТО.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'[5]24'!$B$59</f>
        <v>Анализ видеофиксации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 t="str">
        <f>'[5]24'!$B$60</f>
        <v>Корректировка часов в нагрузочных ведомостях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'[5]24'!$B$61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'[5]24'!$B$62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'[5]24'!$B$63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5.5" customHeight="1" thickTop="1" x14ac:dyDescent="0.25">
      <c r="A30" s="38" t="s">
        <v>16</v>
      </c>
      <c r="B30" s="48" t="s">
        <v>37</v>
      </c>
      <c r="C30" s="76" t="s">
        <v>34</v>
      </c>
      <c r="D30" s="79">
        <f>SUM([6]Декабрь!$BF$47:$BF$59)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5.5" customHeight="1" thickBot="1" x14ac:dyDescent="0.3">
      <c r="A31" s="38" t="s">
        <v>81</v>
      </c>
      <c r="B31" s="48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3.5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[6]Декабрь!$BF$60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[6]Декабрь!$BG$60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127" priority="31" operator="greaterThanOrEqual">
      <formula>0.85</formula>
    </cfRule>
  </conditionalFormatting>
  <conditionalFormatting sqref="E7:E8 E16 E13:E14">
    <cfRule type="cellIs" dxfId="126" priority="30" operator="lessThan">
      <formula>0.85</formula>
    </cfRule>
  </conditionalFormatting>
  <conditionalFormatting sqref="B2 B20 B22 B24 B26 B28 B30 B32 B34">
    <cfRule type="containsText" dxfId="125" priority="9" operator="containsText" text="ТО">
      <formula>NOT(ISERROR(SEARCH("ТО",B2)))</formula>
    </cfRule>
    <cfRule type="containsText" dxfId="124" priority="10" operator="containsText" text="В ремонте">
      <formula>NOT(ISERROR(SEARCH("В ремонте",B2)))</formula>
    </cfRule>
    <cfRule type="containsText" dxfId="123" priority="11" operator="containsText" text="В резерве">
      <formula>NOT(ISERROR(SEARCH("В резерве",B2)))</formula>
    </cfRule>
    <cfRule type="containsText" dxfId="122" priority="12" operator="containsText" text="В работе">
      <formula>NOT(ISERROR(SEARCH("В работе",B2)))</formula>
    </cfRule>
  </conditionalFormatting>
  <conditionalFormatting sqref="B4 B6 B8 B10 B12 B14 B16 B18">
    <cfRule type="containsText" dxfId="121" priority="5" operator="containsText" text="ТО">
      <formula>NOT(ISERROR(SEARCH("ТО",B4)))</formula>
    </cfRule>
    <cfRule type="containsText" dxfId="120" priority="6" operator="containsText" text="В ремонте">
      <formula>NOT(ISERROR(SEARCH("В ремонте",B4)))</formula>
    </cfRule>
    <cfRule type="containsText" dxfId="119" priority="7" operator="containsText" text="В резерве">
      <formula>NOT(ISERROR(SEARCH("В резерве",B4)))</formula>
    </cfRule>
    <cfRule type="containsText" dxfId="118" priority="8" operator="containsText" text="В работе">
      <formula>NOT(ISERROR(SEARCH("В работе",B4)))</formula>
    </cfRule>
  </conditionalFormatting>
  <conditionalFormatting sqref="B31">
    <cfRule type="containsText" dxfId="117" priority="1" operator="containsText" text="ТО">
      <formula>NOT(ISERROR(SEARCH("ТО",B31)))</formula>
    </cfRule>
    <cfRule type="containsText" dxfId="116" priority="2" operator="containsText" text="В ремонте">
      <formula>NOT(ISERROR(SEARCH("В ремонте",B31)))</formula>
    </cfRule>
    <cfRule type="containsText" dxfId="115" priority="3" operator="containsText" text="В резерве">
      <formula>NOT(ISERROR(SEARCH("В резерве",B31)))</formula>
    </cfRule>
    <cfRule type="containsText" dxfId="114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906B9B83-E5BF-462E-8B95-F2F89056B81F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3EB479BD-197C-4087-99F1-27273D9F21B9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4AA30A-232A-40A7-96F4-A5A02E1E354D}">
          <x14:formula1>
            <xm:f>правила!$A$2:$A$5</xm:f>
          </x14:formula1>
          <xm:sqref>B20 B2 B22 B24 B26 B28 B30 B32 B34 B4 B6 B8 B10 B12 B14 B16 B18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884E-F1BE-4AB5-B1B8-EEA90AF91EEE}">
  <sheetPr codeName="Лист25"/>
  <dimension ref="A1:S44"/>
  <sheetViews>
    <sheetView showGridLines="0" zoomScale="90" zoomScaleNormal="90" workbookViewId="0">
      <selection activeCell="E39" sqref="E39:H39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33.7109375" customWidth="1"/>
    <col min="9" max="9" width="4.7109375" customWidth="1"/>
    <col min="10" max="10" width="6.5703125" customWidth="1"/>
    <col min="11" max="11" width="10.5703125" customWidth="1"/>
    <col min="12" max="12" width="3.425781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78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газа'!$F$32</f>
        <v>426562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78" t="s">
        <v>37</v>
      </c>
      <c r="C6" s="147"/>
      <c r="D6" s="168"/>
      <c r="E6" s="119"/>
      <c r="F6" s="320" t="s">
        <v>77</v>
      </c>
      <c r="G6" s="321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78" t="s">
        <v>37</v>
      </c>
      <c r="C8" s="147"/>
      <c r="D8" s="168"/>
      <c r="E8" s="116"/>
      <c r="F8" s="320" t="s">
        <v>78</v>
      </c>
      <c r="G8" s="321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78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AVERAGEIFS('[3]25'!$AP$6:$AP$29,'[3]25'!$AP$6:$AP$29,"&gt;0")</f>
        <v>47357.083333333336</v>
      </c>
      <c r="G11" s="33">
        <f>AVERAGEIFS('[3]25'!$AV$6:$AV$29,'[3]25'!$AV$6:$AV$29,"&lt;76240")</f>
        <v>7192.916666666667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78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'[3]31'!$BE$28</f>
        <v>0.86816125071783612</v>
      </c>
      <c r="F13" s="32">
        <f>MAX('[3]25'!$AP$6:$AP$29)</f>
        <v>49300</v>
      </c>
      <c r="G13" s="33">
        <f>_xlfn.MAXIFS('[3]25'!$AV$6:$AV$29,'[3]25'!$AV$6:$AV$29,"&lt;76240")</f>
        <v>8690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78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_xlfn.MINIFS('[3]25'!$AP$6:$AP$29,'[3]25'!$AP$6:$AP$29,"&gt;0")</f>
        <v>45610</v>
      </c>
      <c r="G15" s="23">
        <f>MIN('[3]25'!$AV$6:$AV$29)</f>
        <v>5190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78" t="s">
        <v>36</v>
      </c>
      <c r="C16" s="213" t="s">
        <v>23</v>
      </c>
      <c r="D16" s="215" t="s">
        <v>24</v>
      </c>
      <c r="E16" s="166">
        <f>'[3]31'!$BE$27</f>
        <v>0.8606008848816763</v>
      </c>
      <c r="F16" s="26" t="s">
        <v>74</v>
      </c>
      <c r="G16" s="27" t="s">
        <v>75</v>
      </c>
      <c r="H16" s="206">
        <f>'[3]Расход газа'!$F$31</f>
        <v>476510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AVERAGEIFS('[3]24'!$AP$6:$AP$29,'[3]24'!$AP$6:$AP$29,"&gt;0")</f>
        <v>49047.5</v>
      </c>
      <c r="G17" s="34">
        <f>AVERAGEIFS('[3]24'!$AV$6:$AV$29,'[3]24'!$AV$6:$AV$29,"&lt;76240")</f>
        <v>7877.5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78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15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'[5]25'!$B$55</f>
        <v>Уборка снега на территории Электростанции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'[5]25'!$B$56</f>
        <v>Изготовление стоек для огражднения по предписанию охраны периметра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'[5]25'!$B$57</f>
        <v>Составление карточек НСИ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'[5]25'!$B$58</f>
        <v>Составление паспортов на системы сбростных свечей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'[5]25'!$B$59</f>
        <v>ТО яч50 Резерв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'[5]25'!$B$60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'[5]25'!$B$61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'[5]25'!$B$62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'[5]25'!$B$63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.75" customHeight="1" thickTop="1" x14ac:dyDescent="0.25">
      <c r="A30" s="38" t="s">
        <v>16</v>
      </c>
      <c r="B30" s="49" t="s">
        <v>37</v>
      </c>
      <c r="C30" s="76" t="s">
        <v>34</v>
      </c>
      <c r="D30" s="79">
        <f>SUM([6]Декабрь!$BH$47:$BH$59)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7" customHeight="1" thickBot="1" x14ac:dyDescent="0.3">
      <c r="A31" s="38" t="s">
        <v>81</v>
      </c>
      <c r="B31" s="49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8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3</v>
      </c>
      <c r="C38" s="60" t="s">
        <v>40</v>
      </c>
      <c r="D38" s="62">
        <f>[6]Декабрь!$BH$60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[6]Декабрь!$BI$60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113" priority="23" operator="greaterThanOrEqual">
      <formula>0.85</formula>
    </cfRule>
  </conditionalFormatting>
  <conditionalFormatting sqref="E7:E8 E16 E13:E14">
    <cfRule type="cellIs" dxfId="112" priority="22" operator="lessThan">
      <formula>0.85</formula>
    </cfRule>
  </conditionalFormatting>
  <conditionalFormatting sqref="B2 B20 B22 B24 B26 B28 B30 B32 B34">
    <cfRule type="containsText" dxfId="111" priority="9" operator="containsText" text="ТО">
      <formula>NOT(ISERROR(SEARCH("ТО",B2)))</formula>
    </cfRule>
    <cfRule type="containsText" dxfId="110" priority="10" operator="containsText" text="В ремонте">
      <formula>NOT(ISERROR(SEARCH("В ремонте",B2)))</formula>
    </cfRule>
    <cfRule type="containsText" dxfId="109" priority="11" operator="containsText" text="В резерве">
      <formula>NOT(ISERROR(SEARCH("В резерве",B2)))</formula>
    </cfRule>
    <cfRule type="containsText" dxfId="108" priority="12" operator="containsText" text="В работе">
      <formula>NOT(ISERROR(SEARCH("В работе",B2)))</formula>
    </cfRule>
  </conditionalFormatting>
  <conditionalFormatting sqref="B4 B6 B8 B10 B12 B14 B16 B18">
    <cfRule type="containsText" dxfId="107" priority="5" operator="containsText" text="ТО">
      <formula>NOT(ISERROR(SEARCH("ТО",B4)))</formula>
    </cfRule>
    <cfRule type="containsText" dxfId="106" priority="6" operator="containsText" text="В ремонте">
      <formula>NOT(ISERROR(SEARCH("В ремонте",B4)))</formula>
    </cfRule>
    <cfRule type="containsText" dxfId="105" priority="7" operator="containsText" text="В резерве">
      <formula>NOT(ISERROR(SEARCH("В резерве",B4)))</formula>
    </cfRule>
    <cfRule type="containsText" dxfId="104" priority="8" operator="containsText" text="В работе">
      <formula>NOT(ISERROR(SEARCH("В работе",B4)))</formula>
    </cfRule>
  </conditionalFormatting>
  <conditionalFormatting sqref="B31">
    <cfRule type="containsText" dxfId="103" priority="1" operator="containsText" text="ТО">
      <formula>NOT(ISERROR(SEARCH("ТО",B31)))</formula>
    </cfRule>
    <cfRule type="containsText" dxfId="102" priority="2" operator="containsText" text="В ремонте">
      <formula>NOT(ISERROR(SEARCH("В ремонте",B31)))</formula>
    </cfRule>
    <cfRule type="containsText" dxfId="101" priority="3" operator="containsText" text="В резерве">
      <formula>NOT(ISERROR(SEARCH("В резерве",B31)))</formula>
    </cfRule>
    <cfRule type="containsText" dxfId="100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3F955B57-E24C-4AFF-82DA-21B7A7C6414A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D9F7C6B7-0CFD-4473-ACBE-5C314DD39F44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F5D4F6-0BBD-48B7-9781-46DA62ABCBA3}">
          <x14:formula1>
            <xm:f>правила!$A$2:$A$5</xm:f>
          </x14:formula1>
          <xm:sqref>B20 B2 B22 B24 B26 B28 B30 B32 B34 B4 B6 B8 B10 B12 B14 B16 B18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BC5C-47E8-4DF8-BD00-0CD759835FE6}">
  <sheetPr codeName="Лист26"/>
  <dimension ref="A1:S44"/>
  <sheetViews>
    <sheetView showGridLines="0" zoomScale="98" zoomScaleNormal="98" workbookViewId="0">
      <selection activeCell="B2" sqref="B2:B35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28515625" customWidth="1"/>
    <col min="11" max="11" width="10.5703125" customWidth="1"/>
    <col min="12" max="12" width="3" customWidth="1"/>
    <col min="13" max="13" width="10.71093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газа'!$F$33</f>
        <v>436306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AVERAGEIFS('[3]26'!$AP$6:$AP$29,'[3]26'!$AP$6:$AP$29,"&gt;0")</f>
        <v>48397.916666666664</v>
      </c>
      <c r="G11" s="33">
        <f>AVERAGEIFS('[3]26'!$AV$6:$AV$29,'[3]26'!$AV$6:$AV$29,"&lt;76240")</f>
        <v>7402.083333333333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'[3]31'!$BE$29</f>
        <v>0.86803226806422173</v>
      </c>
      <c r="F13" s="32">
        <f>MAX('[3]26'!$AP$6:$AP$29)</f>
        <v>52020</v>
      </c>
      <c r="G13" s="33">
        <f>_xlfn.MAXIFS('[3]26'!$AV$6:$AV$29,'[3]26'!$AV$6:$AV$29,"&lt;76240")</f>
        <v>10650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_xlfn.MINIFS('[3]26'!$AP$6:$AP$29,'[3]26'!$AP$6:$AP$29,"&gt;0")</f>
        <v>45530</v>
      </c>
      <c r="G15" s="23">
        <f>MIN('[3]26'!$AV$6:$AV$29)</f>
        <v>5300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'[3]31'!$BE$28</f>
        <v>0.86816125071783612</v>
      </c>
      <c r="F16" s="26" t="s">
        <v>74</v>
      </c>
      <c r="G16" s="27" t="s">
        <v>75</v>
      </c>
      <c r="H16" s="206">
        <f>'[3]Расход газа'!$F$32</f>
        <v>416850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AVERAGEIFS('[3]25'!$AP$6:$AP$29,'[3]25'!$AP$6:$AP$29,"&gt;0")</f>
        <v>47357.083333333336</v>
      </c>
      <c r="G17" s="34">
        <f>AVERAGEIFS('[3]25'!$AV$6:$AV$29,'[3]25'!$AV$6:$AV$29,"&lt;76240")</f>
        <v>7192.916666666667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'[5]26'!$B$55</f>
        <v>Уборка снега на территории Электростанции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4.25" customHeight="1" x14ac:dyDescent="0.25">
      <c r="A21" s="67"/>
      <c r="B21" s="104"/>
      <c r="C21" s="142"/>
      <c r="D21" s="58"/>
      <c r="E21" s="85" t="str">
        <f>'[5]26'!$B$56</f>
        <v>Изготовление стоек для огражднения по предписанию охраны периметра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'[5]26'!$B$57</f>
        <v>Составление паспортов на системы сбростных свечей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'[5]26'!$B$58</f>
        <v>ТО ЩСН Теплого склада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'[5]26'!$B$59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'[5]26'!$B$60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'[5]26'!$B$61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'[5]26'!$B$62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'[5]26'!$B$63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4.75" customHeight="1" thickTop="1" x14ac:dyDescent="0.25">
      <c r="A30" s="40" t="s">
        <v>16</v>
      </c>
      <c r="B30" s="41" t="s">
        <v>37</v>
      </c>
      <c r="C30" s="76" t="s">
        <v>34</v>
      </c>
      <c r="D30" s="79">
        <f>SUM([6]Декабрь!$BJ$47:$BJ$59)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5.5" customHeight="1" thickBot="1" x14ac:dyDescent="0.3">
      <c r="A31" s="40" t="s">
        <v>81</v>
      </c>
      <c r="B31" s="41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[6]Декабрь!$BJ$60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[6]Декабрь!$BK$60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99" priority="27" operator="greaterThanOrEqual">
      <formula>0.85</formula>
    </cfRule>
  </conditionalFormatting>
  <conditionalFormatting sqref="E7:E8 E16 E13:E14">
    <cfRule type="cellIs" dxfId="98" priority="26" operator="lessThan">
      <formula>0.85</formula>
    </cfRule>
  </conditionalFormatting>
  <conditionalFormatting sqref="B2 B4 B6 B8 B10 B12 B16 B18 B20 B22 B24">
    <cfRule type="containsText" dxfId="97" priority="17" operator="containsText" text="ТО">
      <formula>NOT(ISERROR(SEARCH("ТО",B2)))</formula>
    </cfRule>
    <cfRule type="containsText" dxfId="96" priority="18" operator="containsText" text="В ремонте">
      <formula>NOT(ISERROR(SEARCH("В ремонте",B2)))</formula>
    </cfRule>
    <cfRule type="containsText" dxfId="95" priority="19" operator="containsText" text="В резерве">
      <formula>NOT(ISERROR(SEARCH("В резерве",B2)))</formula>
    </cfRule>
    <cfRule type="containsText" dxfId="94" priority="20" operator="containsText" text="В работе">
      <formula>NOT(ISERROR(SEARCH("В работе",B2)))</formula>
    </cfRule>
  </conditionalFormatting>
  <conditionalFormatting sqref="B14">
    <cfRule type="containsText" dxfId="93" priority="13" operator="containsText" text="ТО">
      <formula>NOT(ISERROR(SEARCH("ТО",B14)))</formula>
    </cfRule>
    <cfRule type="containsText" dxfId="92" priority="14" operator="containsText" text="В ремонте">
      <formula>NOT(ISERROR(SEARCH("В ремонте",B14)))</formula>
    </cfRule>
    <cfRule type="containsText" dxfId="91" priority="15" operator="containsText" text="В резерве">
      <formula>NOT(ISERROR(SEARCH("В резерве",B14)))</formula>
    </cfRule>
    <cfRule type="containsText" dxfId="90" priority="16" operator="containsText" text="В работе">
      <formula>NOT(ISERROR(SEARCH("В работе",B14)))</formula>
    </cfRule>
  </conditionalFormatting>
  <conditionalFormatting sqref="B26 B28 B30 B32 B34">
    <cfRule type="containsText" dxfId="89" priority="5" operator="containsText" text="ТО">
      <formula>NOT(ISERROR(SEARCH("ТО",B26)))</formula>
    </cfRule>
    <cfRule type="containsText" dxfId="88" priority="6" operator="containsText" text="В ремонте">
      <formula>NOT(ISERROR(SEARCH("В ремонте",B26)))</formula>
    </cfRule>
    <cfRule type="containsText" dxfId="87" priority="7" operator="containsText" text="В резерве">
      <formula>NOT(ISERROR(SEARCH("В резерве",B26)))</formula>
    </cfRule>
    <cfRule type="containsText" dxfId="86" priority="8" operator="containsText" text="В работе">
      <formula>NOT(ISERROR(SEARCH("В работе",B26)))</formula>
    </cfRule>
  </conditionalFormatting>
  <conditionalFormatting sqref="B31">
    <cfRule type="containsText" dxfId="85" priority="1" operator="containsText" text="ТО">
      <formula>NOT(ISERROR(SEARCH("ТО",B31)))</formula>
    </cfRule>
    <cfRule type="containsText" dxfId="84" priority="2" operator="containsText" text="В ремонте">
      <formula>NOT(ISERROR(SEARCH("В ремонте",B31)))</formula>
    </cfRule>
    <cfRule type="containsText" dxfId="83" priority="3" operator="containsText" text="В резерве">
      <formula>NOT(ISERROR(SEARCH("В резерве",B31)))</formula>
    </cfRule>
    <cfRule type="containsText" dxfId="82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2B643DF0-D736-47B0-849E-DDF4CDE654BE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65E57BEF-9407-4D42-8E36-42909CDCC276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817305-1D20-4310-BA8D-375AF7538408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2E03-CC1B-48DD-9519-A21D4935C16B}">
  <sheetPr codeName="Лист27"/>
  <dimension ref="A1:S44"/>
  <sheetViews>
    <sheetView showGridLines="0" zoomScale="95" zoomScaleNormal="95" workbookViewId="0">
      <selection activeCell="B2" sqref="B2:B35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34.28515625" customWidth="1"/>
    <col min="9" max="9" width="4.7109375" customWidth="1"/>
    <col min="10" max="10" width="6.5703125" customWidth="1"/>
    <col min="11" max="11" width="10.5703125" customWidth="1"/>
    <col min="12" max="12" width="3.1406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газа'!$F$34</f>
        <v>414517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AVERAGEIFS('[3]27'!$AP$6:$AP$29,'[3]27'!$AP$6:$AP$29,"&gt;0")</f>
        <v>47854.583333333336</v>
      </c>
      <c r="G11" s="33">
        <f>AVERAGEIFS('[3]27'!$AV$6:$AV$29,'[3]27'!$AV$6:$AV$29,"&lt;76240")</f>
        <v>6757.916666666667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'[3]31'!$BE$30</f>
        <v>0.87631112332257421</v>
      </c>
      <c r="F13" s="32">
        <f>MAX('[3]27'!$AP$6:$AP$29)</f>
        <v>49160</v>
      </c>
      <c r="G13" s="33">
        <f>_xlfn.MAXIFS('[3]27'!$AV$6:$AV$29,'[3]27'!$AV$6:$AV$29,"&lt;76240")</f>
        <v>8170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_xlfn.MINIFS('[3]27'!$AP$6:$AP$29,'[3]27'!$AP$6:$AP$29,"&gt;0")</f>
        <v>46130</v>
      </c>
      <c r="G15" s="23">
        <f>MIN('[3]27'!$AV$6:$AV$29)</f>
        <v>5470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'[3]31'!$BE$29</f>
        <v>0.86803226806422173</v>
      </c>
      <c r="F16" s="26" t="s">
        <v>74</v>
      </c>
      <c r="G16" s="27" t="s">
        <v>75</v>
      </c>
      <c r="H16" s="206">
        <f>'[3]Расход газа'!$F$33</f>
        <v>448960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AVERAGEIFS('[3]26'!$AP$6:$AP$29,'[3]26'!$AP$6:$AP$29,"&gt;0")</f>
        <v>48397.916666666664</v>
      </c>
      <c r="G17" s="34">
        <f>AVERAGEIFS('[3]26'!$AV$6:$AV$29,'[3]26'!$AV$6:$AV$29,"&lt;76240")</f>
        <v>7402.083333333333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'[5]27'!$B$55</f>
        <v>Уборка снега на территории Электростанции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'[5]27'!$B$56</f>
        <v>Изготовление стоек для огражднения по предписанию охраны периметра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'[5]27'!$B$57</f>
        <v>Корректировка паспорта на тр-д УПГ-М - ЭГЭС-12С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'[5]27'!$B$58</f>
        <v>Наведение порядка на складах хранения ТМЦ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'[5]27'!$B$59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'[5]27'!$B$60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88">
        <f>'[5]27'!$B$61</f>
        <v>0</v>
      </c>
      <c r="F26" s="89"/>
      <c r="G26" s="89"/>
      <c r="H26" s="90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'[5]27'!$B$62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88">
        <f>'[5]27'!$B$63</f>
        <v>0</v>
      </c>
      <c r="F28" s="89"/>
      <c r="G28" s="89"/>
      <c r="H28" s="90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8.5" customHeight="1" thickTop="1" x14ac:dyDescent="0.25">
      <c r="A30" s="38" t="s">
        <v>16</v>
      </c>
      <c r="B30" s="50" t="s">
        <v>37</v>
      </c>
      <c r="C30" s="76" t="s">
        <v>34</v>
      </c>
      <c r="D30" s="79">
        <f>SUM([6]Декабрь!$BL$47:$BL$59)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6.25" customHeight="1" thickBot="1" x14ac:dyDescent="0.3">
      <c r="A31" s="38" t="s">
        <v>81</v>
      </c>
      <c r="B31" s="50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5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5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[6]Декабрь!$BL$60</f>
        <v>13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[6]Декабрь!$BM$60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81" priority="27" operator="greaterThanOrEqual">
      <formula>0.85</formula>
    </cfRule>
  </conditionalFormatting>
  <conditionalFormatting sqref="E7:E8 E16 E13:E14">
    <cfRule type="cellIs" dxfId="80" priority="26" operator="lessThan">
      <formula>0.85</formula>
    </cfRule>
  </conditionalFormatting>
  <conditionalFormatting sqref="B2 B4 B6 B8 B10 B12 B16 B18 B20 B22 B24">
    <cfRule type="containsText" dxfId="79" priority="13" operator="containsText" text="ТО">
      <formula>NOT(ISERROR(SEARCH("ТО",B2)))</formula>
    </cfRule>
    <cfRule type="containsText" dxfId="78" priority="14" operator="containsText" text="В ремонте">
      <formula>NOT(ISERROR(SEARCH("В ремонте",B2)))</formula>
    </cfRule>
    <cfRule type="containsText" dxfId="77" priority="15" operator="containsText" text="В резерве">
      <formula>NOT(ISERROR(SEARCH("В резерве",B2)))</formula>
    </cfRule>
    <cfRule type="containsText" dxfId="76" priority="16" operator="containsText" text="В работе">
      <formula>NOT(ISERROR(SEARCH("В работе",B2)))</formula>
    </cfRule>
  </conditionalFormatting>
  <conditionalFormatting sqref="B14">
    <cfRule type="containsText" dxfId="75" priority="9" operator="containsText" text="ТО">
      <formula>NOT(ISERROR(SEARCH("ТО",B14)))</formula>
    </cfRule>
    <cfRule type="containsText" dxfId="74" priority="10" operator="containsText" text="В ремонте">
      <formula>NOT(ISERROR(SEARCH("В ремонте",B14)))</formula>
    </cfRule>
    <cfRule type="containsText" dxfId="73" priority="11" operator="containsText" text="В резерве">
      <formula>NOT(ISERROR(SEARCH("В резерве",B14)))</formula>
    </cfRule>
    <cfRule type="containsText" dxfId="72" priority="12" operator="containsText" text="В работе">
      <formula>NOT(ISERROR(SEARCH("В работе",B14)))</formula>
    </cfRule>
  </conditionalFormatting>
  <conditionalFormatting sqref="B26 B28 B30 B32 B34">
    <cfRule type="containsText" dxfId="71" priority="5" operator="containsText" text="ТО">
      <formula>NOT(ISERROR(SEARCH("ТО",B26)))</formula>
    </cfRule>
    <cfRule type="containsText" dxfId="70" priority="6" operator="containsText" text="В ремонте">
      <formula>NOT(ISERROR(SEARCH("В ремонте",B26)))</formula>
    </cfRule>
    <cfRule type="containsText" dxfId="69" priority="7" operator="containsText" text="В резерве">
      <formula>NOT(ISERROR(SEARCH("В резерве",B26)))</formula>
    </cfRule>
    <cfRule type="containsText" dxfId="68" priority="8" operator="containsText" text="В работе">
      <formula>NOT(ISERROR(SEARCH("В работе",B26)))</formula>
    </cfRule>
  </conditionalFormatting>
  <conditionalFormatting sqref="B31">
    <cfRule type="containsText" dxfId="67" priority="1" operator="containsText" text="ТО">
      <formula>NOT(ISERROR(SEARCH("ТО",B31)))</formula>
    </cfRule>
    <cfRule type="containsText" dxfId="66" priority="2" operator="containsText" text="В ремонте">
      <formula>NOT(ISERROR(SEARCH("В ремонте",B31)))</formula>
    </cfRule>
    <cfRule type="containsText" dxfId="65" priority="3" operator="containsText" text="В резерве">
      <formula>NOT(ISERROR(SEARCH("В резерве",B31)))</formula>
    </cfRule>
    <cfRule type="containsText" dxfId="64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62618BB7-DD2E-4A86-A2F5-58A61D0A7606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D1613631-63F2-4C22-BC5E-6C3A9464AD2D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7C0D27-86F7-40D8-9E36-5CC7CB19AC76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5E07-E9DC-42D8-819A-4741A0FFBD49}">
  <sheetPr codeName="Лист28"/>
  <dimension ref="A1:S44"/>
  <sheetViews>
    <sheetView showGridLines="0" zoomScaleNormal="100" workbookViewId="0">
      <selection activeCell="B2" sqref="B2:B35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43.5703125" customWidth="1"/>
    <col min="9" max="9" width="4.7109375" customWidth="1"/>
    <col min="10" max="10" width="6.5703125" customWidth="1"/>
    <col min="11" max="11" width="10.5703125" customWidth="1"/>
    <col min="12" max="12" width="3.2851562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газа'!$F$35</f>
        <v>539862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AVERAGEIFS('[3]28'!$AP$6:$AP$29,'[3]28'!$AP$6:$AP$29,"&gt;0")</f>
        <v>46608.75</v>
      </c>
      <c r="G11" s="33">
        <f>AVERAGEIFS('[3]28'!$AV$6:$AV$29,'[3]28'!$AV$6:$AV$29,"&lt;76240")</f>
        <v>7691.25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'[3]31'!$BE$31</f>
        <v>0.85835635359116014</v>
      </c>
      <c r="F13" s="32">
        <f>MAX('[3]28'!$AP$6:$AP$29)</f>
        <v>47520</v>
      </c>
      <c r="G13" s="33">
        <f>_xlfn.MAXIFS('[3]28'!$AV$6:$AV$29,'[3]28'!$AV$6:$AV$29,"&lt;76240")</f>
        <v>8470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_xlfn.MINIFS('[3]28'!$AP$6:$AP$29,'[3]28'!$AP$6:$AP$29,"&gt;0")</f>
        <v>45830</v>
      </c>
      <c r="G15" s="23">
        <f>MIN('[3]28'!$AV$6:$AV$29)</f>
        <v>6780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'[3]31'!$BE$30</f>
        <v>0.87631112332257421</v>
      </c>
      <c r="F16" s="26" t="s">
        <v>74</v>
      </c>
      <c r="G16" s="27" t="s">
        <v>75</v>
      </c>
      <c r="H16" s="206">
        <f>'[3]Расход газа'!$F$34</f>
        <v>445550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AVERAGEIFS('[3]27'!$AP$6:$AP$29,'[3]27'!$AP$6:$AP$29,"&gt;0")</f>
        <v>47854.583333333336</v>
      </c>
      <c r="G17" s="34">
        <f>AVERAGEIFS('[3]27'!$AV$6:$AV$29,'[3]27'!$AV$6:$AV$29,"&lt;76240")</f>
        <v>6757.916666666667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'[5]28'!$B$55</f>
        <v>Уборка снега на территории Электростанции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5" customHeight="1" x14ac:dyDescent="0.25">
      <c r="A21" s="67"/>
      <c r="B21" s="104"/>
      <c r="C21" s="142"/>
      <c r="D21" s="58"/>
      <c r="E21" s="85" t="str">
        <f>'[5]28'!$B$56</f>
        <v>Составление актов для регистрации сбростных систем от БТО11,12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'[5]28'!$B$57</f>
        <v>Изготовление анкерных, удерживающих устройств для проведения работ по установке стоек огражднения по предписанию охраны периметра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'[5]28'!$B$58</f>
        <v>Составление однолинейных схем шкафов отсека управления Уралов 1,2,3,4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 t="str">
        <f>'[5]28'!$B$59</f>
        <v>Тепловизионный контроль согласно графика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'[5]28'!$B$60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'[5]28'!$B$61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'[5]28'!$B$62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'[5]28'!$B$63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6.25" customHeight="1" thickTop="1" x14ac:dyDescent="0.25">
      <c r="A30" s="38" t="s">
        <v>16</v>
      </c>
      <c r="B30" s="51" t="s">
        <v>37</v>
      </c>
      <c r="C30" s="76" t="s">
        <v>34</v>
      </c>
      <c r="D30" s="79">
        <f>SUM([6]Декабрь!$BN$47:$BN$59)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4.75" customHeight="1" thickBot="1" x14ac:dyDescent="0.3">
      <c r="A31" s="38" t="s">
        <v>81</v>
      </c>
      <c r="B31" s="51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4.25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7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4</v>
      </c>
      <c r="C38" s="60" t="s">
        <v>40</v>
      </c>
      <c r="D38" s="62">
        <f>[6]Декабрь!$BN$60</f>
        <v>12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[6]Декабрь!$BO$60</f>
        <v>4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63" priority="27" operator="greaterThanOrEqual">
      <formula>0.85</formula>
    </cfRule>
  </conditionalFormatting>
  <conditionalFormatting sqref="E7:E8 E16 E13:E14">
    <cfRule type="cellIs" dxfId="62" priority="26" operator="lessThan">
      <formula>0.85</formula>
    </cfRule>
  </conditionalFormatting>
  <conditionalFormatting sqref="B2 B4 B6 B8 B10 B12 B16 B18 B20 B22 B24">
    <cfRule type="containsText" dxfId="61" priority="13" operator="containsText" text="ТО">
      <formula>NOT(ISERROR(SEARCH("ТО",B2)))</formula>
    </cfRule>
    <cfRule type="containsText" dxfId="60" priority="14" operator="containsText" text="В ремонте">
      <formula>NOT(ISERROR(SEARCH("В ремонте",B2)))</formula>
    </cfRule>
    <cfRule type="containsText" dxfId="59" priority="15" operator="containsText" text="В резерве">
      <formula>NOT(ISERROR(SEARCH("В резерве",B2)))</formula>
    </cfRule>
    <cfRule type="containsText" dxfId="58" priority="16" operator="containsText" text="В работе">
      <formula>NOT(ISERROR(SEARCH("В работе",B2)))</formula>
    </cfRule>
  </conditionalFormatting>
  <conditionalFormatting sqref="B14">
    <cfRule type="containsText" dxfId="57" priority="9" operator="containsText" text="ТО">
      <formula>NOT(ISERROR(SEARCH("ТО",B14)))</formula>
    </cfRule>
    <cfRule type="containsText" dxfId="56" priority="10" operator="containsText" text="В ремонте">
      <formula>NOT(ISERROR(SEARCH("В ремонте",B14)))</formula>
    </cfRule>
    <cfRule type="containsText" dxfId="55" priority="11" operator="containsText" text="В резерве">
      <formula>NOT(ISERROR(SEARCH("В резерве",B14)))</formula>
    </cfRule>
    <cfRule type="containsText" dxfId="54" priority="12" operator="containsText" text="В работе">
      <formula>NOT(ISERROR(SEARCH("В работе",B14)))</formula>
    </cfRule>
  </conditionalFormatting>
  <conditionalFormatting sqref="B26 B28 B30 B32 B34">
    <cfRule type="containsText" dxfId="53" priority="5" operator="containsText" text="ТО">
      <formula>NOT(ISERROR(SEARCH("ТО",B26)))</formula>
    </cfRule>
    <cfRule type="containsText" dxfId="52" priority="6" operator="containsText" text="В ремонте">
      <formula>NOT(ISERROR(SEARCH("В ремонте",B26)))</formula>
    </cfRule>
    <cfRule type="containsText" dxfId="51" priority="7" operator="containsText" text="В резерве">
      <formula>NOT(ISERROR(SEARCH("В резерве",B26)))</formula>
    </cfRule>
    <cfRule type="containsText" dxfId="50" priority="8" operator="containsText" text="В работе">
      <formula>NOT(ISERROR(SEARCH("В работе",B26)))</formula>
    </cfRule>
  </conditionalFormatting>
  <conditionalFormatting sqref="B31">
    <cfRule type="containsText" dxfId="49" priority="1" operator="containsText" text="ТО">
      <formula>NOT(ISERROR(SEARCH("ТО",B31)))</formula>
    </cfRule>
    <cfRule type="containsText" dxfId="48" priority="2" operator="containsText" text="В ремонте">
      <formula>NOT(ISERROR(SEARCH("В ремонте",B31)))</formula>
    </cfRule>
    <cfRule type="containsText" dxfId="47" priority="3" operator="containsText" text="В резерве">
      <formula>NOT(ISERROR(SEARCH("В резерве",B31)))</formula>
    </cfRule>
    <cfRule type="containsText" dxfId="46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55B988DD-F9C0-4BA9-AA44-741CBB233247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F5D97F42-8654-42B6-90DB-C963BB7DAA3C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23C6A-F44E-4C93-B3ED-DA91A2F54C80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0EC8-737A-4247-B14B-9ABA4F710AEC}">
  <sheetPr codeName="Лист29"/>
  <dimension ref="A1:S44"/>
  <sheetViews>
    <sheetView showGridLines="0" tabSelected="1" zoomScaleNormal="100" workbookViewId="0">
      <selection activeCell="B2" sqref="B2:B3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5703125" customWidth="1"/>
    <col min="11" max="11" width="10.5703125" customWidth="1"/>
    <col min="12" max="12" width="3.8554687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36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36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газа'!$F$36</f>
        <v>555832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36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>
        <f>AVERAGEIFS('[3]29'!$AP$6:$AP$29,'[3]29'!$AP$6:$AP$29,"&gt;0")</f>
        <v>45032.631578947367</v>
      </c>
      <c r="G11" s="33">
        <f>AVERAGEIFS('[3]29'!$AV$6:$AV$29,'[3]29'!$AV$6:$AV$29,"&lt;76240")</f>
        <v>7688.4210526315792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'[3]31'!$BE$32</f>
        <v>0.85466500746220597</v>
      </c>
      <c r="F13" s="32">
        <f>MAX('[3]29'!$AP$6:$AP$29)</f>
        <v>47220</v>
      </c>
      <c r="G13" s="33">
        <f>_xlfn.MAXIFS('[3]29'!$AV$6:$AV$29,'[3]29'!$AV$6:$AV$29,"&lt;76240")</f>
        <v>9540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_xlfn.MINIFS('[3]29'!$AP$6:$AP$29,'[3]29'!$AP$6:$AP$29,"&gt;0")</f>
        <v>41120</v>
      </c>
      <c r="G15" s="23">
        <f>MIN('[3]29'!$AV$6:$AV$29)</f>
        <v>5580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'[3]31'!$BE$31</f>
        <v>0.85835635359116014</v>
      </c>
      <c r="F16" s="26" t="s">
        <v>74</v>
      </c>
      <c r="G16" s="27" t="s">
        <v>75</v>
      </c>
      <c r="H16" s="206">
        <f>'[3]Расход газа'!$F$35</f>
        <v>442380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AVERAGEIFS('[3]28'!$AP$6:$AP$29,'[3]28'!$AP$6:$AP$29,"&gt;0")</f>
        <v>46608.75</v>
      </c>
      <c r="G17" s="34">
        <f>AVERAGEIFS('[3]28'!$AV$6:$AV$29,'[3]28'!$AV$6:$AV$29,"&lt;76240")</f>
        <v>7691.25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'[5]29'!$B$55</f>
        <v>Уборка снега на территории Электростанции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 t="str">
        <f>'[5]29'!$B$56</f>
        <v>Составление однолинейных схем шкафов отсека управления Уралов 1,2,3,4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 t="str">
        <f>'[5]29'!$B$57</f>
        <v>Отбор проб масла согласно графика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 t="str">
        <f>'[5]29'!$B$58</f>
        <v>Устранение дефектов согласно сообщений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'[5]29'!$B$59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'[5]29'!$B$60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'[5]29'!$B$61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'[5]29'!$B$62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'[5]29'!$B$63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.75" customHeight="1" thickTop="1" x14ac:dyDescent="0.25">
      <c r="A30" s="38" t="s">
        <v>16</v>
      </c>
      <c r="B30" s="52" t="s">
        <v>37</v>
      </c>
      <c r="C30" s="76" t="s">
        <v>34</v>
      </c>
      <c r="D30" s="79">
        <f>SUM([6]Декабрь!$BP$47:$BP$59)</f>
        <v>1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6.25" customHeight="1" thickBot="1" x14ac:dyDescent="0.3">
      <c r="A31" s="38" t="s">
        <v>81</v>
      </c>
      <c r="B31" s="52" t="s">
        <v>36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6</v>
      </c>
      <c r="C36" s="71"/>
      <c r="D36" s="72"/>
      <c r="E36" s="73">
        <f>'1'!E36:H36</f>
        <v>0</v>
      </c>
      <c r="F36" s="74"/>
      <c r="G36" s="74"/>
      <c r="H36" s="75"/>
      <c r="I36" s="191" t="s">
        <v>86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5</v>
      </c>
      <c r="C38" s="60" t="s">
        <v>40</v>
      </c>
      <c r="D38" s="62">
        <f>[6]Декабрь!$BP$60</f>
        <v>11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[6]Декабрь!$BQ$60</f>
        <v>0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E7:E8 E16:E17 E13:E14">
    <cfRule type="cellIs" dxfId="45" priority="27" operator="greaterThanOrEqual">
      <formula>0.85</formula>
    </cfRule>
  </conditionalFormatting>
  <conditionalFormatting sqref="E7:E8 E16 E13:E14">
    <cfRule type="cellIs" dxfId="44" priority="26" operator="lessThan">
      <formula>0.85</formula>
    </cfRule>
  </conditionalFormatting>
  <conditionalFormatting sqref="B2 B4 B6 B8 B10 B12 B16 B18 B20 B22 B24">
    <cfRule type="containsText" dxfId="43" priority="13" operator="containsText" text="ТО">
      <formula>NOT(ISERROR(SEARCH("ТО",B2)))</formula>
    </cfRule>
    <cfRule type="containsText" dxfId="42" priority="14" operator="containsText" text="В ремонте">
      <formula>NOT(ISERROR(SEARCH("В ремонте",B2)))</formula>
    </cfRule>
    <cfRule type="containsText" dxfId="41" priority="15" operator="containsText" text="В резерве">
      <formula>NOT(ISERROR(SEARCH("В резерве",B2)))</formula>
    </cfRule>
    <cfRule type="containsText" dxfId="40" priority="16" operator="containsText" text="В работе">
      <formula>NOT(ISERROR(SEARCH("В работе",B2)))</formula>
    </cfRule>
  </conditionalFormatting>
  <conditionalFormatting sqref="B14">
    <cfRule type="containsText" dxfId="39" priority="9" operator="containsText" text="ТО">
      <formula>NOT(ISERROR(SEARCH("ТО",B14)))</formula>
    </cfRule>
    <cfRule type="containsText" dxfId="38" priority="10" operator="containsText" text="В ремонте">
      <formula>NOT(ISERROR(SEARCH("В ремонте",B14)))</formula>
    </cfRule>
    <cfRule type="containsText" dxfId="37" priority="11" operator="containsText" text="В резерве">
      <formula>NOT(ISERROR(SEARCH("В резерве",B14)))</formula>
    </cfRule>
    <cfRule type="containsText" dxfId="36" priority="12" operator="containsText" text="В работе">
      <formula>NOT(ISERROR(SEARCH("В работе",B14)))</formula>
    </cfRule>
  </conditionalFormatting>
  <conditionalFormatting sqref="B26 B28 B30 B32 B34">
    <cfRule type="containsText" dxfId="35" priority="5" operator="containsText" text="ТО">
      <formula>NOT(ISERROR(SEARCH("ТО",B26)))</formula>
    </cfRule>
    <cfRule type="containsText" dxfId="34" priority="6" operator="containsText" text="В ремонте">
      <formula>NOT(ISERROR(SEARCH("В ремонте",B26)))</formula>
    </cfRule>
    <cfRule type="containsText" dxfId="33" priority="7" operator="containsText" text="В резерве">
      <formula>NOT(ISERROR(SEARCH("В резерве",B26)))</formula>
    </cfRule>
    <cfRule type="containsText" dxfId="32" priority="8" operator="containsText" text="В работе">
      <formula>NOT(ISERROR(SEARCH("В работе",B26)))</formula>
    </cfRule>
  </conditionalFormatting>
  <conditionalFormatting sqref="B31">
    <cfRule type="containsText" dxfId="31" priority="1" operator="containsText" text="ТО">
      <formula>NOT(ISERROR(SEARCH("ТО",B31)))</formula>
    </cfRule>
    <cfRule type="containsText" dxfId="30" priority="2" operator="containsText" text="В ремонте">
      <formula>NOT(ISERROR(SEARCH("В ремонте",B31)))</formula>
    </cfRule>
    <cfRule type="containsText" dxfId="29" priority="3" operator="containsText" text="В резерве">
      <formula>NOT(ISERROR(SEARCH("В резерве",B31)))</formula>
    </cfRule>
    <cfRule type="containsText" dxfId="28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B2D2FAC5-C3AE-40D8-AA3F-C6717B2A8D74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9CFFE410-6B1B-41B7-B15D-B312DF884792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155775-E40B-4DE3-B99C-6C9461A989D4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92A7-A7ED-4450-9F43-A5DB483EEE91}">
  <sheetPr codeName="Лист30"/>
  <dimension ref="A1:S44"/>
  <sheetViews>
    <sheetView showGridLines="0" zoomScaleNormal="100" workbookViewId="0">
      <selection activeCell="N14" sqref="N14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42578125" customWidth="1"/>
    <col min="11" max="11" width="10.5703125" customWidth="1"/>
    <col min="12" max="12" width="2.85546875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149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150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газа'!$F$37</f>
        <v>515890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15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15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161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162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161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162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 t="e">
        <f>AVERAGEIFS('[3]30'!$AP$6:$AP$29,'[3]30'!$AP$6:$AP$29,"&gt;0")</f>
        <v>#DIV/0!</v>
      </c>
      <c r="G11" s="33" t="e">
        <f>AVERAGEIFS('[3]30'!$AV$6:$AV$29,'[3]30'!$AV$6:$AV$29,"&lt;76240")</f>
        <v>#DIV/0!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'[3]30'!$BE$33</f>
        <v>0</v>
      </c>
      <c r="F13" s="32">
        <f>MAX('[3]30'!$AP$6:$AP$29)</f>
        <v>0</v>
      </c>
      <c r="G13" s="33">
        <f>_xlfn.MAXIFS('[3]30'!$AV$6:$AV$29,'[3]30'!$AV$6:$AV$29,"&lt;76240")</f>
        <v>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_xlfn.MINIFS('[3]30'!$AP$6:$AP$29,'[3]30'!$AP$6:$AP$29,"&gt;0")</f>
        <v>0</v>
      </c>
      <c r="G15" s="23">
        <f>MIN('[3]30'!$AV$6:$AV$29)</f>
        <v>76240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'[3]29'!$BE$32</f>
        <v>0</v>
      </c>
      <c r="F16" s="26" t="s">
        <v>74</v>
      </c>
      <c r="G16" s="27" t="s">
        <v>75</v>
      </c>
      <c r="H16" s="206">
        <f>'[3]Расход газа'!$F$36</f>
        <v>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>
        <f>AVERAGEIFS('[3]29'!$AP$6:$AP$29,'[3]29'!$AP$6:$AP$29,"&gt;0")</f>
        <v>45032.631578947367</v>
      </c>
      <c r="G17" s="34">
        <f>AVERAGEIFS('[3]29'!$AV$6:$AV$29,'[3]29'!$AV$6:$AV$29,"&lt;76240")</f>
        <v>7688.4210526315792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 t="str">
        <f>'[5]30'!$B$55</f>
        <v>ТО при простое 10 дней ТГ-10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>
        <f>'[5]30'!$B$56</f>
        <v>0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>
        <f>'[5]30'!$B$57</f>
        <v>0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>
        <f>'[5]30'!$B$58</f>
        <v>0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'[5]30'!$B$59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'[5]30'!$B$60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'[5]30'!$B$61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'[5]30'!$B$62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'[5]30'!$B$63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SUM([6]Декабрь!$BR$47:$BR$59)</f>
        <v>0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6.25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9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2</v>
      </c>
      <c r="C38" s="60" t="s">
        <v>40</v>
      </c>
      <c r="D38" s="62">
        <f>[6]Декабрь!$BR$60</f>
        <v>0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[6]Декабрь!$BS$60</f>
        <v>0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27" priority="9" operator="containsText" text="ТО">
      <formula>NOT(ISERROR(SEARCH("ТО",B2)))</formula>
    </cfRule>
    <cfRule type="containsText" dxfId="26" priority="12" operator="containsText" text="В ремонте">
      <formula>NOT(ISERROR(SEARCH("В ремонте",B2)))</formula>
    </cfRule>
    <cfRule type="containsText" dxfId="25" priority="13" operator="containsText" text="В резерве">
      <formula>NOT(ISERROR(SEARCH("В резерве",B2)))</formula>
    </cfRule>
    <cfRule type="containsText" dxfId="24" priority="14" operator="containsText" text="В работе">
      <formula>NOT(ISERROR(SEARCH("В работе",B2)))</formula>
    </cfRule>
  </conditionalFormatting>
  <conditionalFormatting sqref="E7:E8 E16:E17 E13:E14">
    <cfRule type="cellIs" dxfId="23" priority="11" operator="greaterThanOrEqual">
      <formula>0.85</formula>
    </cfRule>
  </conditionalFormatting>
  <conditionalFormatting sqref="E7:E8 E16 E13:E14">
    <cfRule type="cellIs" dxfId="22" priority="10" operator="lessThan">
      <formula>0.85</formula>
    </cfRule>
  </conditionalFormatting>
  <conditionalFormatting sqref="B14">
    <cfRule type="containsText" dxfId="21" priority="5" operator="containsText" text="ТО">
      <formula>NOT(ISERROR(SEARCH("ТО",B14)))</formula>
    </cfRule>
    <cfRule type="containsText" dxfId="20" priority="6" operator="containsText" text="В ремонте">
      <formula>NOT(ISERROR(SEARCH("В ремонте",B14)))</formula>
    </cfRule>
    <cfRule type="containsText" dxfId="19" priority="7" operator="containsText" text="В резерве">
      <formula>NOT(ISERROR(SEARCH("В резерве",B14)))</formula>
    </cfRule>
    <cfRule type="containsText" dxfId="18" priority="8" operator="containsText" text="В работе">
      <formula>NOT(ISERROR(SEARCH("В работе",B14)))</formula>
    </cfRule>
  </conditionalFormatting>
  <conditionalFormatting sqref="B31">
    <cfRule type="containsText" dxfId="17" priority="1" operator="containsText" text="ТО">
      <formula>NOT(ISERROR(SEARCH("ТО",B31)))</formula>
    </cfRule>
    <cfRule type="containsText" dxfId="16" priority="2" operator="containsText" text="В ремонте">
      <formula>NOT(ISERROR(SEARCH("В ремонте",B31)))</formula>
    </cfRule>
    <cfRule type="containsText" dxfId="15" priority="3" operator="containsText" text="В резерве">
      <formula>NOT(ISERROR(SEARCH("В резерве",B31)))</formula>
    </cfRule>
    <cfRule type="containsText" dxfId="14" priority="4" operator="containsText" text="В работе">
      <formula>NOT(ISERROR(SEARCH("В работе",B31)))</formula>
    </cfRule>
  </conditionalFormatting>
  <dataValidations disablePrompts="1" count="2">
    <dataValidation type="list" allowBlank="1" showInputMessage="1" showErrorMessage="1" sqref="C4:C15" xr:uid="{AB20F423-3737-4CFC-812A-BBBCC41DA605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63F226C0-1C6B-47A1-B562-81CCF52D63B9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53FCC45-60DF-4F9A-97CA-382E77223934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25BC-E606-4EE4-82C5-BC0F1022726D}">
  <sheetPr codeName="Лист31"/>
  <dimension ref="A1:S44"/>
  <sheetViews>
    <sheetView showGridLines="0" zoomScaleNormal="100" workbookViewId="0">
      <selection activeCell="I2" sqref="I2:L17"/>
    </sheetView>
  </sheetViews>
  <sheetFormatPr defaultRowHeight="15" x14ac:dyDescent="0.25"/>
  <cols>
    <col min="1" max="1" width="31.5703125" bestFit="1" customWidth="1"/>
    <col min="2" max="2" width="28.140625" customWidth="1"/>
    <col min="3" max="3" width="19.85546875" customWidth="1"/>
    <col min="4" max="4" width="12.85546875" customWidth="1"/>
    <col min="5" max="6" width="11.7109375" customWidth="1"/>
    <col min="7" max="7" width="12.28515625" customWidth="1"/>
    <col min="8" max="8" width="27.85546875" customWidth="1"/>
    <col min="9" max="9" width="4.7109375" customWidth="1"/>
    <col min="10" max="10" width="6.5703125" customWidth="1"/>
    <col min="11" max="11" width="10.5703125" customWidth="1"/>
    <col min="12" max="12" width="3" customWidth="1"/>
    <col min="13" max="13" width="9.85546875" customWidth="1"/>
    <col min="14" max="14" width="9.5703125" customWidth="1"/>
    <col min="15" max="16" width="10" customWidth="1"/>
    <col min="17" max="17" width="9.140625" customWidth="1"/>
    <col min="18" max="18" width="8.42578125" customWidth="1"/>
    <col min="19" max="19" width="10" customWidth="1"/>
  </cols>
  <sheetData>
    <row r="1" spans="1:19" ht="46.5" thickTop="1" thickBot="1" x14ac:dyDescent="0.3">
      <c r="A1" s="13" t="s">
        <v>0</v>
      </c>
      <c r="B1" s="14" t="s">
        <v>1</v>
      </c>
      <c r="C1" s="200" t="s">
        <v>44</v>
      </c>
      <c r="D1" s="201"/>
      <c r="E1" s="201"/>
      <c r="F1" s="201"/>
      <c r="G1" s="201"/>
      <c r="H1" s="202"/>
      <c r="I1" s="234" t="s">
        <v>45</v>
      </c>
      <c r="J1" s="235"/>
      <c r="K1" s="235"/>
      <c r="L1" s="235"/>
      <c r="M1" s="236"/>
      <c r="N1" s="236"/>
      <c r="O1" s="236"/>
      <c r="P1" s="236"/>
      <c r="Q1" s="235"/>
      <c r="R1" s="235"/>
      <c r="S1" s="237"/>
    </row>
    <row r="2" spans="1:19" ht="12" customHeight="1" thickTop="1" x14ac:dyDescent="0.25">
      <c r="A2" s="177" t="s">
        <v>2</v>
      </c>
      <c r="B2" s="178" t="s">
        <v>37</v>
      </c>
      <c r="C2" s="210" t="s">
        <v>19</v>
      </c>
      <c r="D2" s="15" t="s">
        <v>20</v>
      </c>
      <c r="E2" s="211" t="s">
        <v>22</v>
      </c>
      <c r="F2" s="170" t="s">
        <v>76</v>
      </c>
      <c r="G2" s="171"/>
      <c r="H2" s="208" t="s">
        <v>100</v>
      </c>
      <c r="I2" s="238" t="s">
        <v>80</v>
      </c>
      <c r="J2" s="240">
        <f>COUNT([1]Декабрь!$U$22:$U$35)</f>
        <v>0</v>
      </c>
      <c r="K2" s="242" t="s">
        <v>101</v>
      </c>
      <c r="L2" s="243"/>
      <c r="M2" s="373" t="s">
        <v>67</v>
      </c>
      <c r="N2" s="149" t="s">
        <v>71</v>
      </c>
      <c r="O2" s="149" t="s">
        <v>73</v>
      </c>
      <c r="P2" s="149" t="s">
        <v>72</v>
      </c>
      <c r="Q2" s="151"/>
      <c r="R2" s="152"/>
      <c r="S2" s="153"/>
    </row>
    <row r="3" spans="1:19" ht="11.25" customHeight="1" thickBot="1" x14ac:dyDescent="0.3">
      <c r="A3" s="67"/>
      <c r="B3" s="115"/>
      <c r="C3" s="148"/>
      <c r="D3" s="31" t="s">
        <v>21</v>
      </c>
      <c r="E3" s="212"/>
      <c r="F3" s="172"/>
      <c r="G3" s="173"/>
      <c r="H3" s="209"/>
      <c r="I3" s="239"/>
      <c r="J3" s="241"/>
      <c r="K3" s="244"/>
      <c r="L3" s="245"/>
      <c r="M3" s="374"/>
      <c r="N3" s="150"/>
      <c r="O3" s="150"/>
      <c r="P3" s="150"/>
      <c r="Q3" s="154"/>
      <c r="R3" s="155"/>
      <c r="S3" s="156"/>
    </row>
    <row r="4" spans="1:19" ht="12" customHeight="1" x14ac:dyDescent="0.25">
      <c r="A4" s="110" t="s">
        <v>3</v>
      </c>
      <c r="B4" s="115" t="s">
        <v>37</v>
      </c>
      <c r="C4" s="146" t="s">
        <v>63</v>
      </c>
      <c r="D4" s="180" t="s">
        <v>20</v>
      </c>
      <c r="E4" s="118" t="s">
        <v>102</v>
      </c>
      <c r="F4" s="24" t="s">
        <v>74</v>
      </c>
      <c r="G4" s="25" t="s">
        <v>75</v>
      </c>
      <c r="H4" s="174">
        <f>'[2]Расход газа'!$F$38</f>
        <v>0</v>
      </c>
      <c r="I4" s="133">
        <f>[1]Декабрь!$U$22</f>
        <v>0</v>
      </c>
      <c r="J4" s="135">
        <f>[1]Декабрь!$W$22</f>
        <v>0</v>
      </c>
      <c r="K4" s="137">
        <f>[1]Декабрь!$V$22</f>
        <v>0</v>
      </c>
      <c r="L4" s="138"/>
      <c r="M4" s="377" t="s">
        <v>68</v>
      </c>
      <c r="N4" s="159">
        <f>[1]Декабрь!$G$35</f>
        <v>253</v>
      </c>
      <c r="O4" s="111">
        <f>[1]Декабрь!$H$35</f>
        <v>207</v>
      </c>
      <c r="P4" s="113">
        <f>[1]Декабрь!$I$35</f>
        <v>46</v>
      </c>
      <c r="Q4" s="3"/>
      <c r="R4" s="3"/>
      <c r="S4" s="4"/>
    </row>
    <row r="5" spans="1:19" ht="12.75" customHeight="1" x14ac:dyDescent="0.25">
      <c r="A5" s="110"/>
      <c r="B5" s="115"/>
      <c r="C5" s="147"/>
      <c r="D5" s="168"/>
      <c r="E5" s="119"/>
      <c r="F5" s="16">
        <f>AVERAGE('[2]31'!$BF$4:$BF$33)</f>
        <v>54014.875</v>
      </c>
      <c r="G5" s="17">
        <f>AVERAGE('[2]31'!$BG$4:$BG$33)</f>
        <v>7507.4722222222217</v>
      </c>
      <c r="H5" s="175">
        <f>IFERROR(AVERAGEIF(#REF!,"&gt;0"),0)</f>
        <v>0</v>
      </c>
      <c r="I5" s="134"/>
      <c r="J5" s="136"/>
      <c r="K5" s="139"/>
      <c r="L5" s="140"/>
      <c r="M5" s="378"/>
      <c r="N5" s="160"/>
      <c r="O5" s="112"/>
      <c r="P5" s="114"/>
      <c r="Q5" s="3"/>
      <c r="R5" s="3"/>
      <c r="S5" s="4"/>
    </row>
    <row r="6" spans="1:19" ht="12.75" customHeight="1" x14ac:dyDescent="0.25">
      <c r="A6" s="67" t="s">
        <v>4</v>
      </c>
      <c r="B6" s="115" t="s">
        <v>37</v>
      </c>
      <c r="C6" s="147"/>
      <c r="D6" s="168"/>
      <c r="E6" s="119"/>
      <c r="F6" s="144" t="s">
        <v>77</v>
      </c>
      <c r="G6" s="145"/>
      <c r="H6" s="175">
        <f>IFERROR(AVERAGEIF(#REF!,"&gt;0"),0)</f>
        <v>0</v>
      </c>
      <c r="I6" s="133">
        <f>[1]Декабрь!$U$23</f>
        <v>0</v>
      </c>
      <c r="J6" s="135">
        <f>[1]Декабрь!$W$23</f>
        <v>0</v>
      </c>
      <c r="K6" s="137">
        <f>[1]Декабрь!$V$23</f>
        <v>0</v>
      </c>
      <c r="L6" s="138"/>
      <c r="M6" s="375" t="s">
        <v>69</v>
      </c>
      <c r="N6" s="159">
        <f>[1]Декабрь!$N$35</f>
        <v>367</v>
      </c>
      <c r="O6" s="111">
        <f>[1]Декабрь!$O$35</f>
        <v>319</v>
      </c>
      <c r="P6" s="113">
        <f>[1]Декабрь!$P$35</f>
        <v>48</v>
      </c>
      <c r="Q6" s="3"/>
      <c r="R6" s="3"/>
      <c r="S6" s="4"/>
    </row>
    <row r="7" spans="1:19" ht="12" customHeight="1" x14ac:dyDescent="0.25">
      <c r="A7" s="67"/>
      <c r="B7" s="115"/>
      <c r="C7" s="147"/>
      <c r="D7" s="168" t="s">
        <v>21</v>
      </c>
      <c r="E7" s="116">
        <f>'[2]31'!$BB$30</f>
        <v>0.87792847323362599</v>
      </c>
      <c r="F7" s="32">
        <f>MAX('[2]31'!$BF$4:$BF$33)</f>
        <v>59740</v>
      </c>
      <c r="G7" s="33">
        <f>MAX('[2]31'!$BG$4:$BG$33)</f>
        <v>9548.75</v>
      </c>
      <c r="H7" s="175">
        <f>IFERROR(AVERAGEIF(#REF!,"&gt;0"),0)</f>
        <v>0</v>
      </c>
      <c r="I7" s="134"/>
      <c r="J7" s="136"/>
      <c r="K7" s="139"/>
      <c r="L7" s="140"/>
      <c r="M7" s="376"/>
      <c r="N7" s="160"/>
      <c r="O7" s="112"/>
      <c r="P7" s="114"/>
      <c r="Q7" s="3"/>
      <c r="R7" s="3"/>
      <c r="S7" s="4"/>
    </row>
    <row r="8" spans="1:19" ht="12" customHeight="1" x14ac:dyDescent="0.25">
      <c r="A8" s="110" t="s">
        <v>5</v>
      </c>
      <c r="B8" s="115" t="s">
        <v>37</v>
      </c>
      <c r="C8" s="147"/>
      <c r="D8" s="168"/>
      <c r="E8" s="116"/>
      <c r="F8" s="144" t="s">
        <v>78</v>
      </c>
      <c r="G8" s="145"/>
      <c r="H8" s="175">
        <f>IFERROR(AVERAGEIF(#REF!,"&gt;0"),0)</f>
        <v>0</v>
      </c>
      <c r="I8" s="133">
        <f>[1]Декабрь!$U$24</f>
        <v>0</v>
      </c>
      <c r="J8" s="135">
        <f>[1]Декабрь!$W$24</f>
        <v>0</v>
      </c>
      <c r="K8" s="137">
        <f>[1]Декабрь!$V$24</f>
        <v>0</v>
      </c>
      <c r="L8" s="138"/>
      <c r="M8" s="375" t="s">
        <v>70</v>
      </c>
      <c r="N8" s="159">
        <f>[1]Декабрь!$Q$35</f>
        <v>620</v>
      </c>
      <c r="O8" s="111">
        <f>[1]Декабрь!$R$35</f>
        <v>526</v>
      </c>
      <c r="P8" s="113">
        <f>[1]Декабрь!$S$35</f>
        <v>94</v>
      </c>
      <c r="Q8" s="3"/>
      <c r="R8" s="3"/>
      <c r="S8" s="4"/>
    </row>
    <row r="9" spans="1:19" ht="11.25" customHeight="1" thickBot="1" x14ac:dyDescent="0.3">
      <c r="A9" s="110"/>
      <c r="B9" s="115"/>
      <c r="C9" s="148"/>
      <c r="D9" s="169"/>
      <c r="E9" s="117"/>
      <c r="F9" s="22">
        <f>MIN('[2]31'!$BF$4:$BF$33)</f>
        <v>45776.25</v>
      </c>
      <c r="G9" s="23">
        <f>MIN('[2]31'!$BG$4:$BG$33)</f>
        <v>6007.083333333333</v>
      </c>
      <c r="H9" s="176">
        <f>IFERROR(AVERAGEIF(#REF!,"&gt;0"),0)</f>
        <v>0</v>
      </c>
      <c r="I9" s="134"/>
      <c r="J9" s="136"/>
      <c r="K9" s="139"/>
      <c r="L9" s="140"/>
      <c r="M9" s="376"/>
      <c r="N9" s="160"/>
      <c r="O9" s="112"/>
      <c r="P9" s="114"/>
      <c r="Q9" s="3"/>
      <c r="R9" s="3"/>
      <c r="S9" s="4"/>
    </row>
    <row r="10" spans="1:19" ht="13.5" customHeight="1" x14ac:dyDescent="0.25">
      <c r="A10" s="67" t="s">
        <v>6</v>
      </c>
      <c r="B10" s="115" t="s">
        <v>36</v>
      </c>
      <c r="C10" s="146" t="s">
        <v>64</v>
      </c>
      <c r="D10" s="180" t="s">
        <v>20</v>
      </c>
      <c r="E10" s="118" t="s">
        <v>102</v>
      </c>
      <c r="F10" s="24" t="s">
        <v>74</v>
      </c>
      <c r="G10" s="25" t="s">
        <v>75</v>
      </c>
      <c r="H10" s="174">
        <f>IFERROR(AVERAGEIF('[3]Расход газа'!$F$8:$F$38,"&gt;0"),0)</f>
        <v>488420.85714285716</v>
      </c>
      <c r="I10" s="133">
        <f>[1]Декабрь!$U$25</f>
        <v>0</v>
      </c>
      <c r="J10" s="135">
        <f>[1]Декабрь!$W$25</f>
        <v>0</v>
      </c>
      <c r="K10" s="137">
        <f>[1]Декабрь!$V$25</f>
        <v>0</v>
      </c>
      <c r="L10" s="138"/>
      <c r="M10" s="9"/>
      <c r="N10" s="10"/>
      <c r="O10" s="10"/>
      <c r="P10" s="10"/>
      <c r="Q10" s="3"/>
      <c r="R10" s="3"/>
      <c r="S10" s="4"/>
    </row>
    <row r="11" spans="1:19" ht="12.75" customHeight="1" x14ac:dyDescent="0.25">
      <c r="A11" s="67"/>
      <c r="B11" s="115"/>
      <c r="C11" s="147"/>
      <c r="D11" s="168"/>
      <c r="E11" s="119"/>
      <c r="F11" s="32" t="e">
        <f>AVERAGEIFS('[3]31'!$AP$6:$AP$29,'[3]31'!$AP$6:$AP$29,"&gt;0")</f>
        <v>#DIV/0!</v>
      </c>
      <c r="G11" s="33" t="e">
        <f>AVERAGEIFS('[3]31'!$AV$6:$AV$29,'[3]31'!$AV$6:$AV$29,"&lt;76240")</f>
        <v>#DIV/0!</v>
      </c>
      <c r="H11" s="175">
        <f>IFERROR(AVERAGEIF(#REF!,"&gt;0"),0)</f>
        <v>0</v>
      </c>
      <c r="I11" s="134"/>
      <c r="J11" s="136"/>
      <c r="K11" s="139"/>
      <c r="L11" s="140"/>
      <c r="M11" s="3"/>
      <c r="N11" s="3"/>
      <c r="O11" s="3"/>
      <c r="P11" s="3"/>
      <c r="Q11" s="3"/>
      <c r="R11" s="3"/>
      <c r="S11" s="4"/>
    </row>
    <row r="12" spans="1:19" ht="12" customHeight="1" x14ac:dyDescent="0.25">
      <c r="A12" s="110" t="s">
        <v>7</v>
      </c>
      <c r="B12" s="115" t="s">
        <v>37</v>
      </c>
      <c r="C12" s="147"/>
      <c r="D12" s="168"/>
      <c r="E12" s="119"/>
      <c r="F12" s="144" t="s">
        <v>77</v>
      </c>
      <c r="G12" s="145"/>
      <c r="H12" s="175">
        <f>IFERROR(AVERAGEIF(#REF!,"&gt;0"),0)</f>
        <v>0</v>
      </c>
      <c r="I12" s="133">
        <f>[1]Декабрь!$U$26</f>
        <v>0</v>
      </c>
      <c r="J12" s="135">
        <f>[1]Декабрь!$W$26</f>
        <v>0</v>
      </c>
      <c r="K12" s="137">
        <f>[1]Декабрь!$V$26</f>
        <v>0</v>
      </c>
      <c r="L12" s="138"/>
      <c r="M12" s="3"/>
      <c r="N12" s="3"/>
      <c r="O12" s="3"/>
      <c r="P12" s="3"/>
      <c r="Q12" s="3"/>
      <c r="R12" s="3"/>
      <c r="S12" s="4"/>
    </row>
    <row r="13" spans="1:19" ht="12.75" customHeight="1" x14ac:dyDescent="0.25">
      <c r="A13" s="110"/>
      <c r="B13" s="115"/>
      <c r="C13" s="147"/>
      <c r="D13" s="168" t="s">
        <v>21</v>
      </c>
      <c r="E13" s="116">
        <f>'[3]31'!$BE$34</f>
        <v>0</v>
      </c>
      <c r="F13" s="32">
        <f>MAX('[3]31'!$AP$6:$AP$29)</f>
        <v>0</v>
      </c>
      <c r="G13" s="33">
        <f>_xlfn.MAXIFS('[3]31'!$AV$6:$AV$29,'[3]31'!$AV$6:$AV$29,"&lt;76240")</f>
        <v>0</v>
      </c>
      <c r="H13" s="175">
        <f>IFERROR(AVERAGEIF(#REF!,"&gt;0"),0)</f>
        <v>0</v>
      </c>
      <c r="I13" s="134"/>
      <c r="J13" s="136"/>
      <c r="K13" s="139"/>
      <c r="L13" s="140"/>
      <c r="M13" s="3"/>
      <c r="N13" s="3"/>
      <c r="O13" s="3"/>
      <c r="P13" s="3"/>
      <c r="Q13" s="3"/>
      <c r="R13" s="3"/>
      <c r="S13" s="4"/>
    </row>
    <row r="14" spans="1:19" ht="11.25" customHeight="1" x14ac:dyDescent="0.25">
      <c r="A14" s="67" t="s">
        <v>8</v>
      </c>
      <c r="B14" s="115" t="s">
        <v>37</v>
      </c>
      <c r="C14" s="147"/>
      <c r="D14" s="168"/>
      <c r="E14" s="116"/>
      <c r="F14" s="144" t="s">
        <v>78</v>
      </c>
      <c r="G14" s="145"/>
      <c r="H14" s="175">
        <f>IFERROR(AVERAGEIF(#REF!,"&gt;0"),0)</f>
        <v>0</v>
      </c>
      <c r="I14" s="133">
        <f>[1]Декабрь!$U$27</f>
        <v>0</v>
      </c>
      <c r="J14" s="135">
        <f>[1]Декабрь!$W$27</f>
        <v>0</v>
      </c>
      <c r="K14" s="137">
        <f>[1]Декабрь!$V$27</f>
        <v>0</v>
      </c>
      <c r="L14" s="138"/>
      <c r="M14" s="5"/>
      <c r="N14" s="5"/>
      <c r="O14" s="5"/>
      <c r="P14" s="5"/>
      <c r="Q14" s="5"/>
      <c r="R14" s="5"/>
      <c r="S14" s="6"/>
    </row>
    <row r="15" spans="1:19" ht="12" customHeight="1" thickBot="1" x14ac:dyDescent="0.3">
      <c r="A15" s="67"/>
      <c r="B15" s="115"/>
      <c r="C15" s="148"/>
      <c r="D15" s="169"/>
      <c r="E15" s="117"/>
      <c r="F15" s="22">
        <f>_xlfn.MINIFS('[3]31'!$AP$6:$AP$29,'[3]31'!$AP$6:$AP$29,"&gt;0")</f>
        <v>0</v>
      </c>
      <c r="G15" s="23">
        <f>MIN('[3]31'!$AV$6:$AV$29)</f>
        <v>76240</v>
      </c>
      <c r="H15" s="176">
        <f>IFERROR(AVERAGEIF(#REF!,"&gt;0"),0)</f>
        <v>0</v>
      </c>
      <c r="I15" s="134"/>
      <c r="J15" s="136"/>
      <c r="K15" s="139"/>
      <c r="L15" s="140"/>
      <c r="M15" s="5"/>
      <c r="N15" s="5"/>
      <c r="O15" s="5"/>
      <c r="P15" s="5"/>
      <c r="Q15" s="5"/>
      <c r="R15" s="5"/>
      <c r="S15" s="6"/>
    </row>
    <row r="16" spans="1:19" ht="12" customHeight="1" x14ac:dyDescent="0.25">
      <c r="A16" s="67" t="s">
        <v>9</v>
      </c>
      <c r="B16" s="115" t="s">
        <v>36</v>
      </c>
      <c r="C16" s="213" t="s">
        <v>23</v>
      </c>
      <c r="D16" s="215" t="s">
        <v>24</v>
      </c>
      <c r="E16" s="166">
        <f>'[2]30'!$BE$33</f>
        <v>0</v>
      </c>
      <c r="F16" s="26" t="s">
        <v>74</v>
      </c>
      <c r="G16" s="27" t="s">
        <v>75</v>
      </c>
      <c r="H16" s="206">
        <f>'[3]Расход газа'!$F$37</f>
        <v>0</v>
      </c>
      <c r="I16" s="228">
        <f>[1]Декабрь!$U$28</f>
        <v>0</v>
      </c>
      <c r="J16" s="230">
        <f>[1]Декабрь!$W$28</f>
        <v>0</v>
      </c>
      <c r="K16" s="137">
        <f>[1]Декабрь!$V$28</f>
        <v>0</v>
      </c>
      <c r="L16" s="138"/>
      <c r="M16" s="7"/>
      <c r="N16" s="7"/>
      <c r="O16" s="7"/>
      <c r="P16" s="7"/>
      <c r="Q16" s="7"/>
      <c r="R16" s="7"/>
      <c r="S16" s="8"/>
    </row>
    <row r="17" spans="1:19" ht="13.5" customHeight="1" thickBot="1" x14ac:dyDescent="0.3">
      <c r="A17" s="67"/>
      <c r="B17" s="115"/>
      <c r="C17" s="214"/>
      <c r="D17" s="216"/>
      <c r="E17" s="167"/>
      <c r="F17" s="20" t="e">
        <f>AVERAGEIFS('[3]30'!$AP$6:$AP$29,'[3]30'!$AP$6:$AP$29,"&gt;0")</f>
        <v>#DIV/0!</v>
      </c>
      <c r="G17" s="34" t="e">
        <f>AVERAGEIFS('[3]30'!$AV$6:$AV$29,'[3]30'!$AV$6:$AV$29,"&lt;76240")</f>
        <v>#DIV/0!</v>
      </c>
      <c r="H17" s="207"/>
      <c r="I17" s="229"/>
      <c r="J17" s="231"/>
      <c r="K17" s="232"/>
      <c r="L17" s="233"/>
      <c r="M17" s="11"/>
      <c r="N17" s="11"/>
      <c r="O17" s="11"/>
      <c r="P17" s="11"/>
      <c r="Q17" s="11"/>
      <c r="R17" s="11"/>
      <c r="S17" s="12"/>
    </row>
    <row r="18" spans="1:19" ht="16.5" customHeight="1" thickTop="1" x14ac:dyDescent="0.25">
      <c r="A18" s="110" t="s">
        <v>10</v>
      </c>
      <c r="B18" s="104" t="s">
        <v>37</v>
      </c>
      <c r="C18" s="120" t="s">
        <v>28</v>
      </c>
      <c r="D18" s="121"/>
      <c r="E18" s="217" t="s">
        <v>35</v>
      </c>
      <c r="F18" s="218"/>
      <c r="G18" s="218"/>
      <c r="H18" s="219"/>
      <c r="I18" s="322" t="s">
        <v>46</v>
      </c>
      <c r="J18" s="323"/>
      <c r="K18" s="323"/>
      <c r="L18" s="323"/>
      <c r="M18" s="323"/>
      <c r="N18" s="323"/>
      <c r="O18" s="323"/>
      <c r="P18" s="323"/>
      <c r="Q18" s="323"/>
      <c r="R18" s="323"/>
      <c r="S18" s="324"/>
    </row>
    <row r="19" spans="1:19" ht="15.75" customHeight="1" thickBot="1" x14ac:dyDescent="0.3">
      <c r="A19" s="110"/>
      <c r="B19" s="104"/>
      <c r="C19" s="122"/>
      <c r="D19" s="123"/>
      <c r="E19" s="98"/>
      <c r="F19" s="99"/>
      <c r="G19" s="99"/>
      <c r="H19" s="100"/>
      <c r="I19" s="325"/>
      <c r="J19" s="326"/>
      <c r="K19" s="326"/>
      <c r="L19" s="326"/>
      <c r="M19" s="326"/>
      <c r="N19" s="326"/>
      <c r="O19" s="326"/>
      <c r="P19" s="326"/>
      <c r="Q19" s="326"/>
      <c r="R19" s="326"/>
      <c r="S19" s="327"/>
    </row>
    <row r="20" spans="1:19" ht="15" customHeight="1" thickTop="1" x14ac:dyDescent="0.25">
      <c r="A20" s="67" t="s">
        <v>11</v>
      </c>
      <c r="B20" s="104" t="s">
        <v>38</v>
      </c>
      <c r="C20" s="141" t="s">
        <v>29</v>
      </c>
      <c r="D20" s="143" t="e">
        <f>COUNTIFS([4]Лист1!$D$5:$D$700,"Западная ГТЭС",[4]Лист1!$F$5:$F$700,"На проведение огневых работ",[4]Лист1!$J$5:$J$700,"Открыт")+COUNTIFS([4]Лист1!$D$5:$D$700,"Западная ГТЭС",[4]Лист1!$F$5:$F$700,"На проведение огневых работ",[4]Лист1!$J$5:$J$700,"Прикрыт")</f>
        <v>#VALUE!</v>
      </c>
      <c r="E20" s="82">
        <f>'[5]31'!$B$55</f>
        <v>0</v>
      </c>
      <c r="F20" s="83"/>
      <c r="G20" s="83"/>
      <c r="H20" s="84"/>
      <c r="I20" s="191">
        <f>'1'!I20:S20</f>
        <v>0</v>
      </c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18" customHeight="1" x14ac:dyDescent="0.25">
      <c r="A21" s="67"/>
      <c r="B21" s="104"/>
      <c r="C21" s="142"/>
      <c r="D21" s="58"/>
      <c r="E21" s="85">
        <f>'[5]31'!$B$56</f>
        <v>0</v>
      </c>
      <c r="F21" s="86"/>
      <c r="G21" s="86"/>
      <c r="H21" s="87"/>
      <c r="I21" s="191">
        <f>'1'!I21:S21</f>
        <v>0</v>
      </c>
      <c r="J21" s="192"/>
      <c r="K21" s="192"/>
      <c r="L21" s="192"/>
      <c r="M21" s="192"/>
      <c r="N21" s="192"/>
      <c r="O21" s="192"/>
      <c r="P21" s="192"/>
      <c r="Q21" s="192"/>
      <c r="R21" s="192"/>
      <c r="S21" s="193"/>
    </row>
    <row r="22" spans="1:19" ht="14.25" customHeight="1" x14ac:dyDescent="0.25">
      <c r="A22" s="110" t="s">
        <v>12</v>
      </c>
      <c r="B22" s="104" t="s">
        <v>37</v>
      </c>
      <c r="C22" s="220" t="s">
        <v>30</v>
      </c>
      <c r="D22" s="58" t="e">
        <f>COUNTIFS([4]Лист1!$D$5:$D$700,"Западная ГТЭС",[4]Лист1!$F$5:$F$700,"Для работ в электроустановках",[4]Лист1!$J$5:$J$700,"Открыт")+COUNTIFS([4]Лист1!$D$5:$D$700,"Западная ГТЭС",[4]Лист1!$F$5:$F$700,"Для работ в электроустановках",[4]Лист1!$J$5:$J$700,"Прикрыт")</f>
        <v>#VALUE!</v>
      </c>
      <c r="E22" s="88">
        <f>'[5]31'!$B$57</f>
        <v>0</v>
      </c>
      <c r="F22" s="89"/>
      <c r="G22" s="89"/>
      <c r="H22" s="90"/>
      <c r="I22" s="191">
        <f>'1'!I22:S22</f>
        <v>0</v>
      </c>
      <c r="J22" s="192"/>
      <c r="K22" s="192"/>
      <c r="L22" s="192"/>
      <c r="M22" s="192"/>
      <c r="N22" s="192"/>
      <c r="O22" s="192"/>
      <c r="P22" s="192"/>
      <c r="Q22" s="192"/>
      <c r="R22" s="192"/>
      <c r="S22" s="193"/>
    </row>
    <row r="23" spans="1:19" ht="15" customHeight="1" x14ac:dyDescent="0.25">
      <c r="A23" s="110"/>
      <c r="B23" s="104"/>
      <c r="C23" s="221"/>
      <c r="D23" s="58"/>
      <c r="E23" s="88">
        <f>'[5]31'!$B$58</f>
        <v>0</v>
      </c>
      <c r="F23" s="89"/>
      <c r="G23" s="89"/>
      <c r="H23" s="90"/>
      <c r="I23" s="130">
        <f>'1'!I23:S23</f>
        <v>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2"/>
    </row>
    <row r="24" spans="1:19" ht="13.5" customHeight="1" x14ac:dyDescent="0.25">
      <c r="A24" s="67" t="s">
        <v>13</v>
      </c>
      <c r="B24" s="104" t="s">
        <v>37</v>
      </c>
      <c r="C24" s="222" t="s">
        <v>31</v>
      </c>
      <c r="D24" s="58" t="e">
        <f>COUNTIFS([4]Лист1!$D$5:$D$700,"Западная ГТЭС",[4]Лист1!$F$5:$F$700,"На производство работ повышенной опасности",[4]Лист1!$J$5:$J$700,"Открыт")+COUNTIFS([4]Лист1!$D$5:$D$700,"Западная ГТЭС",[4]Лист1!$F$5:$F$700,"На производство работ повышенной опасности",[4]Лист1!$J$5:$J$700,"Прикрыт")</f>
        <v>#VALUE!</v>
      </c>
      <c r="E24" s="88">
        <f>'[5]31'!$B$59</f>
        <v>0</v>
      </c>
      <c r="F24" s="89"/>
      <c r="G24" s="89"/>
      <c r="H24" s="90"/>
      <c r="I24" s="191">
        <f>'1'!I24:S24</f>
        <v>0</v>
      </c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4.25" customHeight="1" thickBot="1" x14ac:dyDescent="0.3">
      <c r="A25" s="108"/>
      <c r="B25" s="105"/>
      <c r="C25" s="223"/>
      <c r="D25" s="58"/>
      <c r="E25" s="88">
        <f>'[5]31'!$B$60</f>
        <v>0</v>
      </c>
      <c r="F25" s="89"/>
      <c r="G25" s="89"/>
      <c r="H25" s="90"/>
      <c r="I25" s="130">
        <f>'1'!I25:S25</f>
        <v>0</v>
      </c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2.75" customHeight="1" thickTop="1" x14ac:dyDescent="0.25">
      <c r="A26" s="109" t="s">
        <v>14</v>
      </c>
      <c r="B26" s="106" t="s">
        <v>36</v>
      </c>
      <c r="C26" s="224" t="s">
        <v>32</v>
      </c>
      <c r="D26" s="58" t="e">
        <f>COUNTIFS([4]Лист1!$D$5:$D$700,"Западная ГТЭС",[4]Лист1!$F$5:$F$700,"На проведение газоопасных работ",[4]Лист1!$J$5:$J$700,"Открыт")+COUNTIFS([4]Лист1!$D$5:$D$700,"Западная ГТЭС",[4]Лист1!$F$5:$F$700,"На проведение газоопасных работ",[4]Лист1!$J$5:$J$700,"Прикрыт")</f>
        <v>#VALUE!</v>
      </c>
      <c r="E26" s="203">
        <f>'[5]31'!$B$61</f>
        <v>0</v>
      </c>
      <c r="F26" s="204"/>
      <c r="G26" s="204"/>
      <c r="H26" s="205"/>
      <c r="I26" s="191">
        <f>'1'!I26:S26</f>
        <v>0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3"/>
    </row>
    <row r="27" spans="1:19" ht="14.25" customHeight="1" x14ac:dyDescent="0.25">
      <c r="A27" s="102"/>
      <c r="B27" s="104"/>
      <c r="C27" s="225"/>
      <c r="D27" s="58"/>
      <c r="E27" s="88">
        <f>'[5]31'!$B$62</f>
        <v>0</v>
      </c>
      <c r="F27" s="89"/>
      <c r="G27" s="89"/>
      <c r="H27" s="90"/>
      <c r="I27" s="130">
        <f>'1'!I27:S27</f>
        <v>0</v>
      </c>
      <c r="J27" s="131"/>
      <c r="K27" s="131"/>
      <c r="L27" s="131"/>
      <c r="M27" s="131"/>
      <c r="N27" s="131"/>
      <c r="O27" s="131"/>
      <c r="P27" s="131"/>
      <c r="Q27" s="131"/>
      <c r="R27" s="131"/>
      <c r="S27" s="132"/>
    </row>
    <row r="28" spans="1:19" ht="13.5" customHeight="1" x14ac:dyDescent="0.25">
      <c r="A28" s="101" t="s">
        <v>15</v>
      </c>
      <c r="B28" s="104" t="s">
        <v>37</v>
      </c>
      <c r="C28" s="226" t="s">
        <v>33</v>
      </c>
      <c r="D28" s="58" t="e">
        <f>COUNTIFS([4]Лист1!$D$5:$D$700,"Западная ГТЭС",[4]Лист1!$F$5:$F$700,"На производство земляных работ",[4]Лист1!$J$5:$J$700,"Открыт")+COUNTIFS([4]Лист1!$D$5:$D$700,"Западная ГТЭС",[4]Лист1!$F$5:$F$700,"На производство земляных работ",[4]Лист1!$J$5:$J$700,"Прикрыт")</f>
        <v>#VALUE!</v>
      </c>
      <c r="E28" s="203">
        <f>'[5]31'!$B$63</f>
        <v>0</v>
      </c>
      <c r="F28" s="204"/>
      <c r="G28" s="204"/>
      <c r="H28" s="205"/>
      <c r="I28" s="191">
        <f>'1'!I28:S28</f>
        <v>0</v>
      </c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14.25" customHeight="1" thickBot="1" x14ac:dyDescent="0.3">
      <c r="A29" s="101"/>
      <c r="B29" s="104"/>
      <c r="C29" s="227"/>
      <c r="D29" s="59"/>
      <c r="E29" s="91"/>
      <c r="F29" s="92"/>
      <c r="G29" s="92"/>
      <c r="H29" s="93"/>
      <c r="I29" s="194">
        <f>'1'!I29:S29</f>
        <v>0</v>
      </c>
      <c r="J29" s="195"/>
      <c r="K29" s="195"/>
      <c r="L29" s="195"/>
      <c r="M29" s="195"/>
      <c r="N29" s="195"/>
      <c r="O29" s="195"/>
      <c r="P29" s="195"/>
      <c r="Q29" s="195"/>
      <c r="R29" s="195"/>
      <c r="S29" s="196"/>
    </row>
    <row r="30" spans="1:19" ht="27.75" customHeight="1" thickTop="1" x14ac:dyDescent="0.25">
      <c r="A30" s="38" t="s">
        <v>16</v>
      </c>
      <c r="B30" s="39" t="s">
        <v>36</v>
      </c>
      <c r="C30" s="76" t="s">
        <v>34</v>
      </c>
      <c r="D30" s="79">
        <f>SUM([6]Декабрь!$BT$47:$BT$59)</f>
        <v>0</v>
      </c>
      <c r="E30" s="95" t="s">
        <v>42</v>
      </c>
      <c r="F30" s="96"/>
      <c r="G30" s="96"/>
      <c r="H30" s="97"/>
      <c r="I30" s="328" t="s">
        <v>47</v>
      </c>
      <c r="J30" s="329"/>
      <c r="K30" s="329"/>
      <c r="L30" s="329"/>
      <c r="M30" s="329"/>
      <c r="N30" s="329"/>
      <c r="O30" s="329"/>
      <c r="P30" s="329"/>
      <c r="Q30" s="329"/>
      <c r="R30" s="329"/>
      <c r="S30" s="330"/>
    </row>
    <row r="31" spans="1:19" ht="24" customHeight="1" thickBot="1" x14ac:dyDescent="0.3">
      <c r="A31" s="38" t="s">
        <v>81</v>
      </c>
      <c r="B31" s="41" t="s">
        <v>37</v>
      </c>
      <c r="C31" s="77"/>
      <c r="D31" s="80"/>
      <c r="E31" s="98"/>
      <c r="F31" s="99"/>
      <c r="G31" s="99"/>
      <c r="H31" s="100"/>
      <c r="I31" s="331"/>
      <c r="J31" s="332"/>
      <c r="K31" s="332"/>
      <c r="L31" s="332"/>
      <c r="M31" s="332"/>
      <c r="N31" s="332"/>
      <c r="O31" s="332"/>
      <c r="P31" s="332"/>
      <c r="Q31" s="332"/>
      <c r="R31" s="332"/>
      <c r="S31" s="333"/>
    </row>
    <row r="32" spans="1:19" ht="12" customHeight="1" thickTop="1" x14ac:dyDescent="0.25">
      <c r="A32" s="101" t="s">
        <v>17</v>
      </c>
      <c r="B32" s="104" t="s">
        <v>37</v>
      </c>
      <c r="C32" s="77"/>
      <c r="D32" s="80"/>
      <c r="E32" s="249" t="str">
        <f>'1'!E32:H32</f>
        <v xml:space="preserve">ретрофит 1QF-АВ-0,4 Т-1; 3QF- АВ-0,4 Т-2 ТП-СН </v>
      </c>
      <c r="F32" s="250"/>
      <c r="G32" s="250"/>
      <c r="H32" s="251"/>
      <c r="I32" s="252" t="str">
        <f>'1'!I32:S32</f>
        <v>06.11.2023 04:20 разгерметизация маслосистемы ТГ-9. Трещина на переходном фланце МА-38</v>
      </c>
      <c r="J32" s="253"/>
      <c r="K32" s="253"/>
      <c r="L32" s="253"/>
      <c r="M32" s="253"/>
      <c r="N32" s="253"/>
      <c r="O32" s="253"/>
      <c r="P32" s="253"/>
      <c r="Q32" s="253"/>
      <c r="R32" s="253"/>
      <c r="S32" s="254"/>
    </row>
    <row r="33" spans="1:19" ht="12.75" customHeight="1" x14ac:dyDescent="0.25">
      <c r="A33" s="101"/>
      <c r="B33" s="104"/>
      <c r="C33" s="77"/>
      <c r="D33" s="80"/>
      <c r="E33" s="53">
        <f>'1'!E33:H33</f>
        <v>0</v>
      </c>
      <c r="F33" s="54"/>
      <c r="G33" s="54"/>
      <c r="H33" s="55"/>
      <c r="I33" s="130" t="str">
        <f>'1'!I33:S33</f>
        <v>трубопровода подвода масла к редуктору. 06.11.2023 05:10 ТГ-9 по заявке №241 выведен в ремонт</v>
      </c>
      <c r="J33" s="131"/>
      <c r="K33" s="131"/>
      <c r="L33" s="131"/>
      <c r="M33" s="131"/>
      <c r="N33" s="131"/>
      <c r="O33" s="131"/>
      <c r="P33" s="131"/>
      <c r="Q33" s="131"/>
      <c r="R33" s="131"/>
      <c r="S33" s="132"/>
    </row>
    <row r="34" spans="1:19" ht="12" customHeight="1" thickBot="1" x14ac:dyDescent="0.3">
      <c r="A34" s="102" t="s">
        <v>18</v>
      </c>
      <c r="B34" s="104" t="s">
        <v>37</v>
      </c>
      <c r="C34" s="78"/>
      <c r="D34" s="81"/>
      <c r="E34" s="73">
        <f>'1'!E34:H34</f>
        <v>0</v>
      </c>
      <c r="F34" s="74"/>
      <c r="G34" s="74"/>
      <c r="H34" s="75"/>
      <c r="I34" s="191" t="str">
        <f>'1'!I34:S34</f>
        <v>14.11.2023 11:00 АО ТГ-7 - отказ связи с контроллером ШСАУ-1.</v>
      </c>
      <c r="J34" s="192"/>
      <c r="K34" s="192"/>
      <c r="L34" s="192"/>
      <c r="M34" s="192"/>
      <c r="N34" s="192"/>
      <c r="O34" s="192"/>
      <c r="P34" s="192"/>
      <c r="Q34" s="192"/>
      <c r="R34" s="192"/>
      <c r="S34" s="193"/>
    </row>
    <row r="35" spans="1:19" ht="14.25" customHeight="1" thickTop="1" thickBot="1" x14ac:dyDescent="0.3">
      <c r="A35" s="103"/>
      <c r="B35" s="107"/>
      <c r="C35" s="69" t="s">
        <v>39</v>
      </c>
      <c r="D35" s="70"/>
      <c r="E35" s="53">
        <f>'1'!E35:H35</f>
        <v>0</v>
      </c>
      <c r="F35" s="54"/>
      <c r="G35" s="54"/>
      <c r="H35" s="55"/>
      <c r="I35" s="130" t="str">
        <f>'1'!I35:S35</f>
        <v>19.11.2023 Выход из строя МА-38 ТГ-9.</v>
      </c>
      <c r="J35" s="131"/>
      <c r="K35" s="131"/>
      <c r="L35" s="131"/>
      <c r="M35" s="131"/>
      <c r="N35" s="131"/>
      <c r="O35" s="131"/>
      <c r="P35" s="131"/>
      <c r="Q35" s="131"/>
      <c r="R35" s="131"/>
      <c r="S35" s="132"/>
    </row>
    <row r="36" spans="1:19" ht="12" customHeight="1" thickTop="1" x14ac:dyDescent="0.25">
      <c r="A36" s="64" t="s">
        <v>25</v>
      </c>
      <c r="B36" s="66">
        <f>COUNTIF(B2:B25,"В работе")</f>
        <v>9</v>
      </c>
      <c r="C36" s="71"/>
      <c r="D36" s="72"/>
      <c r="E36" s="73">
        <f>'1'!E36:H36</f>
        <v>0</v>
      </c>
      <c r="F36" s="74"/>
      <c r="G36" s="74"/>
      <c r="H36" s="75"/>
      <c r="I36" s="191">
        <f>'1'!I36:S36</f>
        <v>0</v>
      </c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11.25" customHeight="1" x14ac:dyDescent="0.25">
      <c r="A37" s="65"/>
      <c r="B37" s="58"/>
      <c r="C37" s="71"/>
      <c r="D37" s="72"/>
      <c r="E37" s="53">
        <f>'1'!E37:H37</f>
        <v>0</v>
      </c>
      <c r="F37" s="54"/>
      <c r="G37" s="54"/>
      <c r="H37" s="55"/>
      <c r="I37" s="130">
        <f>'1'!I37:S37</f>
        <v>0</v>
      </c>
      <c r="J37" s="131"/>
      <c r="K37" s="131"/>
      <c r="L37" s="131"/>
      <c r="M37" s="131"/>
      <c r="N37" s="131"/>
      <c r="O37" s="131"/>
      <c r="P37" s="131"/>
      <c r="Q37" s="131"/>
      <c r="R37" s="131"/>
      <c r="S37" s="132"/>
    </row>
    <row r="38" spans="1:19" ht="12" customHeight="1" x14ac:dyDescent="0.25">
      <c r="A38" s="67" t="s">
        <v>26</v>
      </c>
      <c r="B38" s="58">
        <f>COUNTIF(B2:B25,"В резерве")</f>
        <v>2</v>
      </c>
      <c r="C38" s="60" t="s">
        <v>40</v>
      </c>
      <c r="D38" s="62">
        <f>[6]Декабрь!$BT$60</f>
        <v>0</v>
      </c>
      <c r="E38" s="73">
        <f>'1'!E38:H38</f>
        <v>0</v>
      </c>
      <c r="F38" s="74"/>
      <c r="G38" s="74"/>
      <c r="H38" s="75"/>
      <c r="I38" s="191">
        <f>'1'!I38:S38</f>
        <v>0</v>
      </c>
      <c r="J38" s="192"/>
      <c r="K38" s="192"/>
      <c r="L38" s="192"/>
      <c r="M38" s="192"/>
      <c r="N38" s="192"/>
      <c r="O38" s="192"/>
      <c r="P38" s="192"/>
      <c r="Q38" s="192"/>
      <c r="R38" s="192"/>
      <c r="S38" s="193"/>
    </row>
    <row r="39" spans="1:19" ht="12" customHeight="1" x14ac:dyDescent="0.25">
      <c r="A39" s="67"/>
      <c r="B39" s="58"/>
      <c r="C39" s="60"/>
      <c r="D39" s="62"/>
      <c r="E39" s="53">
        <f>'1'!E39:H39</f>
        <v>0</v>
      </c>
      <c r="F39" s="54"/>
      <c r="G39" s="54"/>
      <c r="H39" s="55"/>
      <c r="I39" s="130">
        <f>'1'!I39:S39</f>
        <v>0</v>
      </c>
      <c r="J39" s="131"/>
      <c r="K39" s="131"/>
      <c r="L39" s="131"/>
      <c r="M39" s="131"/>
      <c r="N39" s="131"/>
      <c r="O39" s="131"/>
      <c r="P39" s="131"/>
      <c r="Q39" s="131"/>
      <c r="R39" s="131"/>
      <c r="S39" s="132"/>
    </row>
    <row r="40" spans="1:19" ht="11.25" customHeight="1" x14ac:dyDescent="0.25">
      <c r="A40" s="68" t="s">
        <v>27</v>
      </c>
      <c r="B40" s="58">
        <f>COUNTIF(B2:B25,"В ремонте")</f>
        <v>1</v>
      </c>
      <c r="C40" s="60"/>
      <c r="D40" s="62"/>
      <c r="E40" s="73">
        <f>'1'!E40:H40</f>
        <v>0</v>
      </c>
      <c r="F40" s="74"/>
      <c r="G40" s="74"/>
      <c r="H40" s="75"/>
      <c r="I40" s="191">
        <f>'1'!I40:S40</f>
        <v>0</v>
      </c>
      <c r="J40" s="192"/>
      <c r="K40" s="192"/>
      <c r="L40" s="192"/>
      <c r="M40" s="192"/>
      <c r="N40" s="192"/>
      <c r="O40" s="192"/>
      <c r="P40" s="192"/>
      <c r="Q40" s="192"/>
      <c r="R40" s="192"/>
      <c r="S40" s="193"/>
    </row>
    <row r="41" spans="1:19" ht="13.5" customHeight="1" x14ac:dyDescent="0.25">
      <c r="A41" s="68"/>
      <c r="B41" s="58"/>
      <c r="C41" s="60" t="s">
        <v>41</v>
      </c>
      <c r="D41" s="62">
        <f>[6]Декабрь!$BU$60</f>
        <v>0</v>
      </c>
      <c r="E41" s="53">
        <f>'1'!E41:H41</f>
        <v>0</v>
      </c>
      <c r="F41" s="54"/>
      <c r="G41" s="54"/>
      <c r="H41" s="55"/>
      <c r="I41" s="130">
        <f>'1'!I41:S41</f>
        <v>0</v>
      </c>
      <c r="J41" s="131"/>
      <c r="K41" s="131"/>
      <c r="L41" s="131"/>
      <c r="M41" s="131"/>
      <c r="N41" s="131"/>
      <c r="O41" s="131"/>
      <c r="P41" s="131"/>
      <c r="Q41" s="131"/>
      <c r="R41" s="131"/>
      <c r="S41" s="132"/>
    </row>
    <row r="42" spans="1:19" ht="13.5" customHeight="1" x14ac:dyDescent="0.25">
      <c r="A42" s="56" t="s">
        <v>65</v>
      </c>
      <c r="B42" s="58">
        <f>COUNTIF(B2:B25,"ТО")</f>
        <v>0</v>
      </c>
      <c r="C42" s="60"/>
      <c r="D42" s="62"/>
      <c r="E42" s="53">
        <f>'1'!E42:H42</f>
        <v>0</v>
      </c>
      <c r="F42" s="54"/>
      <c r="G42" s="54"/>
      <c r="H42" s="55"/>
      <c r="I42" s="130">
        <f>'1'!I42:S42</f>
        <v>0</v>
      </c>
      <c r="J42" s="131"/>
      <c r="K42" s="131"/>
      <c r="L42" s="131"/>
      <c r="M42" s="131"/>
      <c r="N42" s="131"/>
      <c r="O42" s="131"/>
      <c r="P42" s="131"/>
      <c r="Q42" s="131"/>
      <c r="R42" s="131"/>
      <c r="S42" s="132"/>
    </row>
    <row r="43" spans="1:19" ht="12.75" customHeight="1" thickBot="1" x14ac:dyDescent="0.3">
      <c r="A43" s="57"/>
      <c r="B43" s="59"/>
      <c r="C43" s="61"/>
      <c r="D43" s="63"/>
      <c r="E43" s="163">
        <f>'1'!E43:H43</f>
        <v>0</v>
      </c>
      <c r="F43" s="164"/>
      <c r="G43" s="164"/>
      <c r="H43" s="165"/>
      <c r="I43" s="246">
        <f>'1'!I43:S43</f>
        <v>0</v>
      </c>
      <c r="J43" s="247"/>
      <c r="K43" s="247"/>
      <c r="L43" s="247"/>
      <c r="M43" s="247"/>
      <c r="N43" s="247"/>
      <c r="O43" s="247"/>
      <c r="P43" s="247"/>
      <c r="Q43" s="247"/>
      <c r="R43" s="247"/>
      <c r="S43" s="248"/>
    </row>
    <row r="44" spans="1:19" ht="15.75" thickTop="1" x14ac:dyDescent="0.25"/>
  </sheetData>
  <mergeCells count="173">
    <mergeCell ref="K14:L15"/>
    <mergeCell ref="K12:L13"/>
    <mergeCell ref="K10:L11"/>
    <mergeCell ref="J16:J17"/>
    <mergeCell ref="I16:I17"/>
    <mergeCell ref="J14:J15"/>
    <mergeCell ref="I14:I15"/>
    <mergeCell ref="J12:J13"/>
    <mergeCell ref="I12:I13"/>
    <mergeCell ref="J10:J11"/>
    <mergeCell ref="I10:I11"/>
    <mergeCell ref="A38:A39"/>
    <mergeCell ref="B38:B39"/>
    <mergeCell ref="C38:C40"/>
    <mergeCell ref="D38:D40"/>
    <mergeCell ref="E38:H38"/>
    <mergeCell ref="I41:S41"/>
    <mergeCell ref="A42:A43"/>
    <mergeCell ref="B42:B43"/>
    <mergeCell ref="E42:H42"/>
    <mergeCell ref="I42:S42"/>
    <mergeCell ref="E43:H43"/>
    <mergeCell ref="I43:S43"/>
    <mergeCell ref="I38:S38"/>
    <mergeCell ref="E39:H39"/>
    <mergeCell ref="I39:S39"/>
    <mergeCell ref="A40:A41"/>
    <mergeCell ref="B40:B41"/>
    <mergeCell ref="E40:H40"/>
    <mergeCell ref="I40:S40"/>
    <mergeCell ref="C41:C43"/>
    <mergeCell ref="D41:D43"/>
    <mergeCell ref="E41:H41"/>
    <mergeCell ref="C30:C34"/>
    <mergeCell ref="D30:D34"/>
    <mergeCell ref="E30:H31"/>
    <mergeCell ref="I30:S31"/>
    <mergeCell ref="A32:A33"/>
    <mergeCell ref="B32:B33"/>
    <mergeCell ref="E32:H32"/>
    <mergeCell ref="I32:S32"/>
    <mergeCell ref="E33:H33"/>
    <mergeCell ref="I33:S33"/>
    <mergeCell ref="A34:A35"/>
    <mergeCell ref="B34:B35"/>
    <mergeCell ref="E34:H34"/>
    <mergeCell ref="I34:S34"/>
    <mergeCell ref="C35:D37"/>
    <mergeCell ref="E35:H35"/>
    <mergeCell ref="I35:S35"/>
    <mergeCell ref="A36:A37"/>
    <mergeCell ref="B36:B37"/>
    <mergeCell ref="E36:H36"/>
    <mergeCell ref="I36:S36"/>
    <mergeCell ref="E37:H37"/>
    <mergeCell ref="I37:S37"/>
    <mergeCell ref="A28:A29"/>
    <mergeCell ref="B28:B29"/>
    <mergeCell ref="C28:C29"/>
    <mergeCell ref="D28:D29"/>
    <mergeCell ref="E28:H28"/>
    <mergeCell ref="I28:S28"/>
    <mergeCell ref="E29:H29"/>
    <mergeCell ref="I29:S29"/>
    <mergeCell ref="A26:A27"/>
    <mergeCell ref="B26:B27"/>
    <mergeCell ref="C26:C27"/>
    <mergeCell ref="D26:D27"/>
    <mergeCell ref="E26:H26"/>
    <mergeCell ref="I26:S26"/>
    <mergeCell ref="E27:H27"/>
    <mergeCell ref="I27:S27"/>
    <mergeCell ref="A24:A25"/>
    <mergeCell ref="B24:B25"/>
    <mergeCell ref="C24:C25"/>
    <mergeCell ref="D24:D25"/>
    <mergeCell ref="E24:H24"/>
    <mergeCell ref="I24:S24"/>
    <mergeCell ref="E25:H25"/>
    <mergeCell ref="I25:S25"/>
    <mergeCell ref="A22:A23"/>
    <mergeCell ref="B22:B23"/>
    <mergeCell ref="C22:C23"/>
    <mergeCell ref="D22:D23"/>
    <mergeCell ref="E22:H22"/>
    <mergeCell ref="I22:S22"/>
    <mergeCell ref="E23:H23"/>
    <mergeCell ref="I23:S23"/>
    <mergeCell ref="I20:S20"/>
    <mergeCell ref="E21:H21"/>
    <mergeCell ref="I21:S21"/>
    <mergeCell ref="H16:H17"/>
    <mergeCell ref="A18:A19"/>
    <mergeCell ref="B18:B19"/>
    <mergeCell ref="C18:D19"/>
    <mergeCell ref="E18:H19"/>
    <mergeCell ref="I18:S19"/>
    <mergeCell ref="A16:A17"/>
    <mergeCell ref="B16:B17"/>
    <mergeCell ref="C16:C17"/>
    <mergeCell ref="D16:D17"/>
    <mergeCell ref="E16:E17"/>
    <mergeCell ref="A20:A21"/>
    <mergeCell ref="B20:B21"/>
    <mergeCell ref="C20:C21"/>
    <mergeCell ref="D20:D21"/>
    <mergeCell ref="E20:H20"/>
    <mergeCell ref="K16:L17"/>
    <mergeCell ref="A4:A5"/>
    <mergeCell ref="A10:A11"/>
    <mergeCell ref="B10:B11"/>
    <mergeCell ref="C10:C15"/>
    <mergeCell ref="D10:D12"/>
    <mergeCell ref="E10:E12"/>
    <mergeCell ref="H10:H15"/>
    <mergeCell ref="A12:A13"/>
    <mergeCell ref="B12:B13"/>
    <mergeCell ref="F12:G12"/>
    <mergeCell ref="D13:D15"/>
    <mergeCell ref="E13:E15"/>
    <mergeCell ref="A14:A15"/>
    <mergeCell ref="B14:B15"/>
    <mergeCell ref="F14:G14"/>
    <mergeCell ref="A6:A7"/>
    <mergeCell ref="A8:A9"/>
    <mergeCell ref="B8:B9"/>
    <mergeCell ref="F8:G8"/>
    <mergeCell ref="B4:B5"/>
    <mergeCell ref="C4:C9"/>
    <mergeCell ref="K8:L9"/>
    <mergeCell ref="M8:M9"/>
    <mergeCell ref="N8:N9"/>
    <mergeCell ref="O8:O9"/>
    <mergeCell ref="P8:P9"/>
    <mergeCell ref="D7:D9"/>
    <mergeCell ref="E7:E9"/>
    <mergeCell ref="J8:J9"/>
    <mergeCell ref="I8:I9"/>
    <mergeCell ref="J6:J7"/>
    <mergeCell ref="I6:I7"/>
    <mergeCell ref="D4:D6"/>
    <mergeCell ref="E4:E6"/>
    <mergeCell ref="H4:H9"/>
    <mergeCell ref="K4:L5"/>
    <mergeCell ref="M4:M5"/>
    <mergeCell ref="C1:H1"/>
    <mergeCell ref="I1:S1"/>
    <mergeCell ref="N4:N5"/>
    <mergeCell ref="O4:O5"/>
    <mergeCell ref="P4:P5"/>
    <mergeCell ref="B6:B7"/>
    <mergeCell ref="F6:G6"/>
    <mergeCell ref="K6:L7"/>
    <mergeCell ref="M6:M7"/>
    <mergeCell ref="N6:N7"/>
    <mergeCell ref="O6:O7"/>
    <mergeCell ref="P6:P7"/>
    <mergeCell ref="J4:J5"/>
    <mergeCell ref="I4:I5"/>
    <mergeCell ref="A2:A3"/>
    <mergeCell ref="B2:B3"/>
    <mergeCell ref="C2:C3"/>
    <mergeCell ref="E2:E3"/>
    <mergeCell ref="F2:G3"/>
    <mergeCell ref="H2:H3"/>
    <mergeCell ref="I2:I3"/>
    <mergeCell ref="J2:J3"/>
    <mergeCell ref="Q2:S3"/>
    <mergeCell ref="M2:M3"/>
    <mergeCell ref="N2:N3"/>
    <mergeCell ref="O2:O3"/>
    <mergeCell ref="P2:P3"/>
    <mergeCell ref="K2:L3"/>
  </mergeCells>
  <conditionalFormatting sqref="B2 B4 B6 B8 B10 B12 B16 B18 B20 B22 B24 B26 B28 B30 B32 B34">
    <cfRule type="containsText" dxfId="13" priority="9" operator="containsText" text="ТО">
      <formula>NOT(ISERROR(SEARCH("ТО",B2)))</formula>
    </cfRule>
    <cfRule type="containsText" dxfId="12" priority="12" operator="containsText" text="В ремонте">
      <formula>NOT(ISERROR(SEARCH("В ремонте",B2)))</formula>
    </cfRule>
    <cfRule type="containsText" dxfId="11" priority="13" operator="containsText" text="В резерве">
      <formula>NOT(ISERROR(SEARCH("В резерве",B2)))</formula>
    </cfRule>
    <cfRule type="containsText" dxfId="10" priority="14" operator="containsText" text="В работе">
      <formula>NOT(ISERROR(SEARCH("В работе",B2)))</formula>
    </cfRule>
  </conditionalFormatting>
  <conditionalFormatting sqref="E7:E8 E16:E17 E13:E14">
    <cfRule type="cellIs" dxfId="9" priority="11" operator="greaterThanOrEqual">
      <formula>0.85</formula>
    </cfRule>
  </conditionalFormatting>
  <conditionalFormatting sqref="E7:E8 E16 E13:E14">
    <cfRule type="cellIs" dxfId="8" priority="10" operator="lessThan">
      <formula>0.85</formula>
    </cfRule>
  </conditionalFormatting>
  <conditionalFormatting sqref="B14">
    <cfRule type="containsText" dxfId="7" priority="5" operator="containsText" text="ТО">
      <formula>NOT(ISERROR(SEARCH("ТО",B14)))</formula>
    </cfRule>
    <cfRule type="containsText" dxfId="6" priority="6" operator="containsText" text="В ремонте">
      <formula>NOT(ISERROR(SEARCH("В ремонте",B14)))</formula>
    </cfRule>
    <cfRule type="containsText" dxfId="5" priority="7" operator="containsText" text="В резерве">
      <formula>NOT(ISERROR(SEARCH("В резерве",B14)))</formula>
    </cfRule>
    <cfRule type="containsText" dxfId="4" priority="8" operator="containsText" text="В работе">
      <formula>NOT(ISERROR(SEARCH("В работе",B14)))</formula>
    </cfRule>
  </conditionalFormatting>
  <conditionalFormatting sqref="B31">
    <cfRule type="containsText" dxfId="3" priority="1" operator="containsText" text="ТО">
      <formula>NOT(ISERROR(SEARCH("ТО",B31)))</formula>
    </cfRule>
    <cfRule type="containsText" dxfId="2" priority="2" operator="containsText" text="В ремонте">
      <formula>NOT(ISERROR(SEARCH("В ремонте",B31)))</formula>
    </cfRule>
    <cfRule type="containsText" dxfId="1" priority="3" operator="containsText" text="В резерве">
      <formula>NOT(ISERROR(SEARCH("В резерве",B31)))</formula>
    </cfRule>
    <cfRule type="containsText" dxfId="0" priority="4" operator="containsText" text="В работе">
      <formula>NOT(ISERROR(SEARCH("В работе",B31)))</formula>
    </cfRule>
  </conditionalFormatting>
  <dataValidations count="2">
    <dataValidation type="list" allowBlank="1" showInputMessage="1" showErrorMessage="1" sqref="C4:C15" xr:uid="{035B1BCE-AAFA-4DE0-9B09-1355CB1763BC}">
      <formula1>"Январь, Февраль, Март, Апрель, Май, Июнь, Июль, Август, Сентябрь, Октябрь, Ноябрь, Декабрь"</formula1>
    </dataValidation>
    <dataValidation type="list" allowBlank="1" showInputMessage="1" showErrorMessage="1" sqref="B31" xr:uid="{3C49313F-189C-4B93-9293-92867645F572}">
      <formula1>"В работе, В резерве"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CF2920-FDD6-4181-98D4-CAE1B3EE79F2}">
          <x14:formula1>
            <xm:f>правила!$A$2:$A$5</xm:f>
          </x14:formula1>
          <xm:sqref>B14 B2 B4 B6 B8 B10 B12 B16 B18 B20 B22 B24 B26 B28 B30 B32 B34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51D7-A043-4A6B-BDBC-71844E7C04AE}">
  <sheetPr codeName="Лист32"/>
  <dimension ref="A1:Q25"/>
  <sheetViews>
    <sheetView workbookViewId="0">
      <selection activeCell="Q10" sqref="Q10"/>
    </sheetView>
  </sheetViews>
  <sheetFormatPr defaultRowHeight="15" x14ac:dyDescent="0.25"/>
  <cols>
    <col min="13" max="13" width="11.7109375" customWidth="1"/>
    <col min="14" max="14" width="21.42578125" customWidth="1"/>
    <col min="15" max="15" width="36.42578125" customWidth="1"/>
    <col min="17" max="17" width="22.7109375" customWidth="1"/>
  </cols>
  <sheetData>
    <row r="1" spans="1:17" ht="24" thickTop="1" thickBot="1" x14ac:dyDescent="0.35">
      <c r="A1" s="390" t="s">
        <v>45</v>
      </c>
      <c r="B1" s="236"/>
      <c r="C1" s="236"/>
      <c r="D1" s="236"/>
      <c r="E1" s="236"/>
      <c r="F1" s="236"/>
      <c r="G1" s="236"/>
      <c r="H1" s="236"/>
      <c r="I1" s="236"/>
      <c r="J1" s="236"/>
      <c r="K1" s="391"/>
      <c r="M1" s="387" t="s">
        <v>35</v>
      </c>
      <c r="N1" s="388"/>
      <c r="O1" s="389"/>
      <c r="Q1" s="382" t="s">
        <v>63</v>
      </c>
    </row>
    <row r="2" spans="1:17" ht="16.5" thickTop="1" thickBot="1" x14ac:dyDescent="0.3">
      <c r="A2" s="392" t="s">
        <v>48</v>
      </c>
      <c r="B2" s="393"/>
      <c r="C2" s="393"/>
      <c r="D2" s="393"/>
      <c r="E2" s="393"/>
      <c r="F2" s="393"/>
      <c r="G2" s="393"/>
      <c r="H2" s="393"/>
      <c r="I2" s="393"/>
      <c r="J2" s="393"/>
      <c r="K2" s="394"/>
      <c r="M2" s="53"/>
      <c r="N2" s="54"/>
      <c r="O2" s="55"/>
      <c r="Q2" s="383"/>
    </row>
    <row r="3" spans="1:17" ht="16.5" customHeight="1" thickTop="1" thickBot="1" x14ac:dyDescent="0.3">
      <c r="A3" s="395" t="s">
        <v>49</v>
      </c>
      <c r="B3" s="396"/>
      <c r="C3" s="396"/>
      <c r="D3" s="396"/>
      <c r="E3" s="396"/>
      <c r="F3" s="396"/>
      <c r="G3" s="396"/>
      <c r="H3" s="396"/>
      <c r="I3" s="396"/>
      <c r="J3" s="396"/>
      <c r="K3" s="397"/>
      <c r="M3" s="53"/>
      <c r="N3" s="54"/>
      <c r="O3" s="55"/>
      <c r="Q3" s="382" t="s">
        <v>64</v>
      </c>
    </row>
    <row r="4" spans="1:17" ht="16.5" customHeight="1" thickTop="1" thickBot="1" x14ac:dyDescent="0.3">
      <c r="A4" s="395"/>
      <c r="B4" s="396"/>
      <c r="C4" s="396"/>
      <c r="D4" s="396"/>
      <c r="E4" s="396"/>
      <c r="F4" s="396"/>
      <c r="G4" s="396"/>
      <c r="H4" s="396"/>
      <c r="I4" s="396"/>
      <c r="J4" s="396"/>
      <c r="K4" s="397"/>
      <c r="M4" s="53"/>
      <c r="N4" s="54"/>
      <c r="O4" s="55"/>
      <c r="Q4" s="383"/>
    </row>
    <row r="5" spans="1:17" ht="15.75" thickTop="1" x14ac:dyDescent="0.25">
      <c r="A5" s="395"/>
      <c r="B5" s="396"/>
      <c r="C5" s="396"/>
      <c r="D5" s="396"/>
      <c r="E5" s="396"/>
      <c r="F5" s="396"/>
      <c r="G5" s="396"/>
      <c r="H5" s="396"/>
      <c r="I5" s="396"/>
      <c r="J5" s="396"/>
      <c r="K5" s="397"/>
      <c r="M5" s="53"/>
      <c r="N5" s="54"/>
      <c r="O5" s="55"/>
    </row>
    <row r="6" spans="1:17" ht="15.75" thickBot="1" x14ac:dyDescent="0.3">
      <c r="A6" s="395" t="s">
        <v>50</v>
      </c>
      <c r="B6" s="396"/>
      <c r="C6" s="396"/>
      <c r="D6" s="396"/>
      <c r="E6" s="396"/>
      <c r="F6" s="396"/>
      <c r="G6" s="396"/>
      <c r="H6" s="396"/>
      <c r="I6" s="396"/>
      <c r="J6" s="396"/>
      <c r="K6" s="397"/>
      <c r="M6" s="379"/>
      <c r="N6" s="380"/>
      <c r="O6" s="381"/>
    </row>
    <row r="7" spans="1:17" ht="15.75" thickTop="1" x14ac:dyDescent="0.25">
      <c r="A7" s="395" t="s">
        <v>51</v>
      </c>
      <c r="B7" s="396"/>
      <c r="C7" s="396"/>
      <c r="D7" s="396"/>
      <c r="E7" s="396"/>
      <c r="F7" s="396"/>
      <c r="G7" s="396"/>
      <c r="H7" s="396"/>
      <c r="I7" s="396"/>
      <c r="J7" s="396"/>
      <c r="K7" s="397"/>
    </row>
    <row r="8" spans="1:17" x14ac:dyDescent="0.25">
      <c r="A8" s="395" t="s">
        <v>52</v>
      </c>
      <c r="B8" s="396"/>
      <c r="C8" s="396"/>
      <c r="D8" s="396"/>
      <c r="E8" s="396"/>
      <c r="F8" s="396"/>
      <c r="G8" s="396"/>
      <c r="H8" s="396"/>
      <c r="I8" s="396"/>
      <c r="J8" s="396"/>
      <c r="K8" s="397"/>
    </row>
    <row r="9" spans="1:17" ht="15.75" thickBot="1" x14ac:dyDescent="0.3">
      <c r="A9" s="398" t="s">
        <v>53</v>
      </c>
      <c r="B9" s="399"/>
      <c r="C9" s="399"/>
      <c r="D9" s="399"/>
      <c r="E9" s="399"/>
      <c r="F9" s="399"/>
      <c r="G9" s="399"/>
      <c r="H9" s="399"/>
      <c r="I9" s="399"/>
      <c r="J9" s="399"/>
      <c r="K9" s="400"/>
    </row>
    <row r="10" spans="1:17" ht="16.5" thickTop="1" thickBot="1" x14ac:dyDescent="0.3"/>
    <row r="11" spans="1:17" ht="23.25" thickTop="1" x14ac:dyDescent="0.3">
      <c r="A11" s="390" t="s">
        <v>46</v>
      </c>
      <c r="B11" s="236"/>
      <c r="C11" s="236"/>
      <c r="D11" s="236"/>
      <c r="E11" s="236"/>
      <c r="F11" s="236"/>
      <c r="G11" s="236"/>
      <c r="H11" s="236"/>
      <c r="I11" s="236"/>
      <c r="J11" s="236"/>
      <c r="K11" s="391"/>
      <c r="M11" s="384" t="s">
        <v>42</v>
      </c>
      <c r="N11" s="385"/>
      <c r="O11" s="386"/>
    </row>
    <row r="12" spans="1:17" x14ac:dyDescent="0.25">
      <c r="A12" s="130"/>
      <c r="B12" s="131"/>
      <c r="C12" s="131"/>
      <c r="D12" s="131"/>
      <c r="E12" s="131"/>
      <c r="F12" s="131"/>
      <c r="G12" s="131"/>
      <c r="H12" s="131"/>
      <c r="I12" s="131"/>
      <c r="J12" s="131"/>
      <c r="K12" s="132"/>
      <c r="M12" s="53"/>
      <c r="N12" s="54"/>
      <c r="O12" s="55"/>
    </row>
    <row r="13" spans="1:17" x14ac:dyDescent="0.2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2"/>
      <c r="M13" s="53"/>
      <c r="N13" s="54"/>
      <c r="O13" s="55"/>
    </row>
    <row r="14" spans="1:17" x14ac:dyDescent="0.25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2"/>
      <c r="M14" s="53"/>
      <c r="N14" s="54"/>
      <c r="O14" s="55"/>
    </row>
    <row r="15" spans="1:17" x14ac:dyDescent="0.25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2"/>
      <c r="M15" s="53"/>
      <c r="N15" s="54"/>
      <c r="O15" s="55"/>
    </row>
    <row r="16" spans="1:17" ht="15.75" thickBot="1" x14ac:dyDescent="0.3">
      <c r="A16" s="194"/>
      <c r="B16" s="195"/>
      <c r="C16" s="195"/>
      <c r="D16" s="195"/>
      <c r="E16" s="195"/>
      <c r="F16" s="195"/>
      <c r="G16" s="195"/>
      <c r="H16" s="195"/>
      <c r="I16" s="195"/>
      <c r="J16" s="195"/>
      <c r="K16" s="196"/>
      <c r="M16" s="53"/>
      <c r="N16" s="54"/>
      <c r="O16" s="55"/>
    </row>
    <row r="17" spans="1:15" ht="16.5" thickTop="1" thickBot="1" x14ac:dyDescent="0.3">
      <c r="M17" s="379"/>
      <c r="N17" s="380"/>
      <c r="O17" s="381"/>
    </row>
    <row r="18" spans="1:15" ht="23.25" thickTop="1" x14ac:dyDescent="0.25">
      <c r="A18" s="390" t="s">
        <v>47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91"/>
    </row>
    <row r="19" spans="1:15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2"/>
    </row>
    <row r="20" spans="1:15" x14ac:dyDescent="0.25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2"/>
    </row>
    <row r="21" spans="1:15" x14ac:dyDescent="0.25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2"/>
    </row>
    <row r="22" spans="1:15" x14ac:dyDescent="0.25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32"/>
    </row>
    <row r="23" spans="1:15" x14ac:dyDescent="0.25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2"/>
    </row>
    <row r="24" spans="1:15" ht="15.75" thickBot="1" x14ac:dyDescent="0.3">
      <c r="A24" s="194"/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5" ht="15.75" thickTop="1" x14ac:dyDescent="0.25"/>
  </sheetData>
  <mergeCells count="37">
    <mergeCell ref="A13:K13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1:K11"/>
    <mergeCell ref="A12:K12"/>
    <mergeCell ref="A21:K21"/>
    <mergeCell ref="A22:K22"/>
    <mergeCell ref="A23:K23"/>
    <mergeCell ref="A24:K24"/>
    <mergeCell ref="M1:O1"/>
    <mergeCell ref="M2:O2"/>
    <mergeCell ref="M3:O3"/>
    <mergeCell ref="M4:O4"/>
    <mergeCell ref="M5:O5"/>
    <mergeCell ref="M6:O6"/>
    <mergeCell ref="A14:K14"/>
    <mergeCell ref="A15:K15"/>
    <mergeCell ref="A16:K16"/>
    <mergeCell ref="A18:K18"/>
    <mergeCell ref="A19:K19"/>
    <mergeCell ref="A20:K20"/>
    <mergeCell ref="M17:O17"/>
    <mergeCell ref="Q1:Q2"/>
    <mergeCell ref="Q3:Q4"/>
    <mergeCell ref="M11:O11"/>
    <mergeCell ref="M12:O12"/>
    <mergeCell ref="M13:O13"/>
    <mergeCell ref="M14:O14"/>
    <mergeCell ref="M15:O15"/>
    <mergeCell ref="M16:O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9F27F6-1F61-49A2-BC43-43690989C893}">
          <x14:formula1>
            <xm:f>правила!$B$2:$B$13</xm:f>
          </x14:formula1>
          <xm:sqref>Q1:Q4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75FCE-B451-4AE0-99F9-CC1159D47F3F}">
  <sheetPr codeName="Лист33"/>
  <dimension ref="A1:B13"/>
  <sheetViews>
    <sheetView workbookViewId="0">
      <selection activeCell="A5" sqref="A5"/>
    </sheetView>
  </sheetViews>
  <sheetFormatPr defaultRowHeight="15" x14ac:dyDescent="0.25"/>
  <cols>
    <col min="1" max="2" width="12.7109375" customWidth="1"/>
  </cols>
  <sheetData>
    <row r="1" spans="1:2" x14ac:dyDescent="0.25">
      <c r="A1" s="1" t="s">
        <v>54</v>
      </c>
      <c r="B1" s="1" t="s">
        <v>55</v>
      </c>
    </row>
    <row r="2" spans="1:2" x14ac:dyDescent="0.25">
      <c r="A2" s="2" t="s">
        <v>37</v>
      </c>
      <c r="B2" s="2" t="s">
        <v>56</v>
      </c>
    </row>
    <row r="3" spans="1:2" x14ac:dyDescent="0.25">
      <c r="A3" s="2" t="s">
        <v>36</v>
      </c>
      <c r="B3" s="2" t="s">
        <v>57</v>
      </c>
    </row>
    <row r="4" spans="1:2" x14ac:dyDescent="0.25">
      <c r="A4" s="2" t="s">
        <v>38</v>
      </c>
      <c r="B4" s="2" t="s">
        <v>58</v>
      </c>
    </row>
    <row r="5" spans="1:2" x14ac:dyDescent="0.25">
      <c r="A5" s="2" t="s">
        <v>66</v>
      </c>
      <c r="B5" s="2" t="s">
        <v>59</v>
      </c>
    </row>
    <row r="6" spans="1:2" x14ac:dyDescent="0.25">
      <c r="B6" s="2" t="s">
        <v>60</v>
      </c>
    </row>
    <row r="7" spans="1:2" x14ac:dyDescent="0.25">
      <c r="B7" s="2" t="s">
        <v>61</v>
      </c>
    </row>
    <row r="8" spans="1:2" x14ac:dyDescent="0.25">
      <c r="B8" s="2" t="s">
        <v>62</v>
      </c>
    </row>
    <row r="9" spans="1:2" x14ac:dyDescent="0.25">
      <c r="B9" s="2" t="s">
        <v>43</v>
      </c>
    </row>
    <row r="10" spans="1:2" x14ac:dyDescent="0.25">
      <c r="B10" s="37" t="s">
        <v>63</v>
      </c>
    </row>
    <row r="11" spans="1:2" x14ac:dyDescent="0.25">
      <c r="B11" s="37" t="s">
        <v>64</v>
      </c>
    </row>
    <row r="12" spans="1:2" x14ac:dyDescent="0.25">
      <c r="B12" s="2" t="s">
        <v>64</v>
      </c>
    </row>
    <row r="13" spans="1:2" x14ac:dyDescent="0.25">
      <c r="B13" s="2" t="s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ссылки</vt:lpstr>
      <vt:lpstr>правила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2023-12-29T11:14:38Z</dcterms:modified>
</cp:coreProperties>
</file>