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8_{A0C15E2E-06FC-4154-9CED-C2581498935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  <sheet name="реестр оплат" sheetId="2" r:id="rId2"/>
  </sheets>
  <calcPr calcId="191029"/>
</workbook>
</file>

<file path=xl/calcChain.xml><?xml version="1.0" encoding="utf-8"?>
<calcChain xmlns="http://schemas.openxmlformats.org/spreadsheetml/2006/main">
  <c r="O13" i="1" l="1"/>
  <c r="K17" i="1"/>
  <c r="E13" i="2"/>
  <c r="K15" i="1"/>
  <c r="L12" i="1" s="1"/>
  <c r="L15" i="1" s="1"/>
  <c r="M12" i="1" s="1"/>
  <c r="K12" i="1"/>
  <c r="K14" i="1"/>
  <c r="L1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S17" i="1"/>
  <c r="T17" i="1"/>
  <c r="U17" i="1"/>
  <c r="V17" i="1"/>
  <c r="W17" i="1"/>
  <c r="X17" i="1"/>
  <c r="S18" i="1"/>
  <c r="T18" i="1"/>
  <c r="U18" i="1"/>
  <c r="V18" i="1"/>
  <c r="W18" i="1"/>
  <c r="X18" i="1"/>
  <c r="S19" i="1"/>
  <c r="T19" i="1"/>
  <c r="U19" i="1"/>
  <c r="V19" i="1"/>
  <c r="W19" i="1"/>
  <c r="X19" i="1"/>
  <c r="S20" i="1"/>
  <c r="T20" i="1"/>
  <c r="U20" i="1"/>
  <c r="V20" i="1"/>
  <c r="W20" i="1"/>
  <c r="X20" i="1"/>
  <c r="S21" i="1"/>
  <c r="T21" i="1"/>
  <c r="U21" i="1"/>
  <c r="V21" i="1"/>
  <c r="W21" i="1"/>
  <c r="X21" i="1"/>
  <c r="S22" i="1"/>
  <c r="T22" i="1"/>
  <c r="U22" i="1"/>
  <c r="V22" i="1"/>
  <c r="W22" i="1"/>
  <c r="X22" i="1"/>
  <c r="S23" i="1"/>
  <c r="T23" i="1"/>
  <c r="U23" i="1"/>
  <c r="V23" i="1"/>
  <c r="W23" i="1"/>
  <c r="X23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M18" i="1"/>
  <c r="M19" i="1"/>
  <c r="M20" i="1"/>
  <c r="M21" i="1"/>
  <c r="M22" i="1"/>
  <c r="M23" i="1"/>
  <c r="M17" i="1"/>
  <c r="G4" i="1"/>
  <c r="G3" i="1"/>
  <c r="G5" i="1"/>
  <c r="Q14" i="1" l="1"/>
  <c r="S14" i="1"/>
  <c r="V14" i="1"/>
  <c r="U14" i="1"/>
  <c r="T14" i="1"/>
  <c r="W14" i="1"/>
  <c r="O14" i="1"/>
  <c r="X14" i="1"/>
  <c r="M14" i="1"/>
  <c r="M15" i="1" s="1"/>
  <c r="N12" i="1" s="1"/>
  <c r="N14" i="1"/>
  <c r="R14" i="1"/>
  <c r="P14" i="1"/>
  <c r="N15" i="1" l="1"/>
  <c r="O12" i="1" s="1"/>
  <c r="O15" i="1" s="1"/>
  <c r="P12" i="1" s="1"/>
  <c r="P15" i="1" s="1"/>
  <c r="Q12" i="1" s="1"/>
  <c r="Q15" i="1" s="1"/>
  <c r="R12" i="1" s="1"/>
  <c r="R15" i="1" s="1"/>
  <c r="S12" i="1" s="1"/>
  <c r="S15" i="1" s="1"/>
  <c r="T12" i="1" s="1"/>
  <c r="T15" i="1" s="1"/>
  <c r="U12" i="1" s="1"/>
  <c r="U15" i="1" s="1"/>
  <c r="V12" i="1" s="1"/>
  <c r="V15" i="1" s="1"/>
  <c r="W12" i="1" s="1"/>
  <c r="W15" i="1" s="1"/>
  <c r="X12" i="1" s="1"/>
  <c r="X15" i="1" s="1"/>
</calcChain>
</file>

<file path=xl/sharedStrings.xml><?xml version="1.0" encoding="utf-8"?>
<sst xmlns="http://schemas.openxmlformats.org/spreadsheetml/2006/main" count="35" uniqueCount="25">
  <si>
    <t>Входящий остаток</t>
  </si>
  <si>
    <t>Дт</t>
  </si>
  <si>
    <t>Кт</t>
  </si>
  <si>
    <t>Дата платежа</t>
  </si>
  <si>
    <t>Лизинг</t>
  </si>
  <si>
    <t>Остаток на конец периода</t>
  </si>
  <si>
    <t>№2021-09/FL-81037</t>
  </si>
  <si>
    <t>№2021-09/FL-81038</t>
  </si>
  <si>
    <t>№2021-09/FL-81039</t>
  </si>
  <si>
    <t>№2021-09/FL-81040</t>
  </si>
  <si>
    <t>№2021-09/FL-81041</t>
  </si>
  <si>
    <t>№2021-09/FL-81042</t>
  </si>
  <si>
    <t>№2021-10/FL-81363</t>
  </si>
  <si>
    <t>Сумма начисления</t>
  </si>
  <si>
    <t>Текущая дата</t>
  </si>
  <si>
    <t>день</t>
  </si>
  <si>
    <t>месяц</t>
  </si>
  <si>
    <t>год</t>
  </si>
  <si>
    <t>Договор</t>
  </si>
  <si>
    <t>дата платежа</t>
  </si>
  <si>
    <t xml:space="preserve">сумма </t>
  </si>
  <si>
    <t>за какой период</t>
  </si>
  <si>
    <t>2025</t>
  </si>
  <si>
    <t>2026</t>
  </si>
  <si>
    <t>обновление через формулу "сегодня"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</si>
</sst>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color indexed="62"/>
      <name val="Roboto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color theme="8" tint="-0.499984740745262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</font>
    <font>
      <sz val="8"/>
      <color indexed="8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3" fillId="2" borderId="1" xfId="2" quotePrefix="1" applyNumberFormat="1" applyFont="1" applyFill="1" applyBorder="1" applyAlignment="1"/>
    <xf numFmtId="164" fontId="3" fillId="2" borderId="2" xfId="2" applyNumberFormat="1" applyFont="1" applyFill="1" applyBorder="1"/>
    <xf numFmtId="164" fontId="3" fillId="3" borderId="3" xfId="2" applyNumberFormat="1" applyFont="1" applyFill="1" applyBorder="1"/>
    <xf numFmtId="164" fontId="3" fillId="3" borderId="3" xfId="2" applyNumberFormat="1" applyFont="1" applyFill="1" applyBorder="1" applyAlignment="1">
      <alignment horizontal="right"/>
    </xf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horizontal="right"/>
    </xf>
    <xf numFmtId="164" fontId="3" fillId="2" borderId="2" xfId="2" applyNumberFormat="1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/>
    </xf>
    <xf numFmtId="165" fontId="2" fillId="0" borderId="0" xfId="2" applyNumberFormat="1" applyFont="1" applyBorder="1" applyAlignment="1"/>
    <xf numFmtId="0" fontId="2" fillId="0" borderId="0" xfId="0" applyFont="1" applyAlignment="1">
      <alignment horizontal="center"/>
    </xf>
    <xf numFmtId="165" fontId="2" fillId="0" borderId="0" xfId="2" applyNumberFormat="1" applyFont="1"/>
    <xf numFmtId="164" fontId="3" fillId="2" borderId="4" xfId="2" quotePrefix="1" applyNumberFormat="1" applyFont="1" applyFill="1" applyBorder="1" applyAlignment="1"/>
    <xf numFmtId="14" fontId="2" fillId="0" borderId="0" xfId="0" applyNumberFormat="1" applyFont="1"/>
    <xf numFmtId="0" fontId="2" fillId="0" borderId="0" xfId="0" applyNumberFormat="1" applyFont="1"/>
    <xf numFmtId="164" fontId="6" fillId="4" borderId="5" xfId="2" applyNumberFormat="1" applyFont="1" applyFill="1" applyBorder="1" applyAlignment="1">
      <alignment horizontal="right"/>
    </xf>
    <xf numFmtId="14" fontId="0" fillId="0" borderId="0" xfId="0" applyNumberFormat="1"/>
    <xf numFmtId="165" fontId="7" fillId="0" borderId="0" xfId="2" applyNumberFormat="1" applyFont="1" applyBorder="1" applyAlignment="1"/>
    <xf numFmtId="17" fontId="0" fillId="0" borderId="0" xfId="0" applyNumberFormat="1"/>
    <xf numFmtId="0" fontId="7" fillId="0" borderId="0" xfId="0" applyFont="1"/>
    <xf numFmtId="0" fontId="2" fillId="0" borderId="0" xfId="0" quotePrefix="1" applyFont="1"/>
    <xf numFmtId="164" fontId="8" fillId="5" borderId="1" xfId="2" applyNumberFormat="1" applyFont="1" applyFill="1" applyBorder="1"/>
    <xf numFmtId="165" fontId="0" fillId="0" borderId="0" xfId="0" applyNumberFormat="1"/>
    <xf numFmtId="0" fontId="9" fillId="0" borderId="0" xfId="0" applyFont="1"/>
  </cellXfs>
  <cellStyles count="3">
    <cellStyle name="Normal 2 2 3 14 2 2 2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X26"/>
  <sheetViews>
    <sheetView tabSelected="1" workbookViewId="0">
      <selection activeCell="R30" sqref="R30"/>
    </sheetView>
  </sheetViews>
  <sheetFormatPr defaultRowHeight="11.25" outlineLevelRow="1" outlineLevelCol="1" x14ac:dyDescent="0.2"/>
  <cols>
    <col min="1" max="2" width="9.140625" style="1"/>
    <col min="3" max="3" width="9.42578125" style="1" bestFit="1" customWidth="1"/>
    <col min="4" max="4" width="9.140625" style="1"/>
    <col min="5" max="5" width="22" style="1" bestFit="1" customWidth="1"/>
    <col min="6" max="6" width="23.7109375" style="1" bestFit="1" customWidth="1"/>
    <col min="7" max="8" width="17.28515625" style="1" customWidth="1" outlineLevel="1"/>
    <col min="9" max="10" width="9.140625" style="1" outlineLevel="1"/>
    <col min="11" max="12" width="11" style="1" bestFit="1" customWidth="1" outlineLevel="1"/>
    <col min="13" max="19" width="12.7109375" style="1" bestFit="1" customWidth="1"/>
    <col min="20" max="24" width="13.85546875" style="1" bestFit="1" customWidth="1"/>
    <col min="25" max="16384" width="9.140625" style="1"/>
  </cols>
  <sheetData>
    <row r="2" spans="3:24" x14ac:dyDescent="0.2">
      <c r="F2" s="1" t="s">
        <v>14</v>
      </c>
      <c r="G2" s="2">
        <v>46137</v>
      </c>
      <c r="H2" s="25" t="s">
        <v>24</v>
      </c>
    </row>
    <row r="3" spans="3:24" x14ac:dyDescent="0.2">
      <c r="E3" s="2"/>
      <c r="F3" s="1" t="s">
        <v>15</v>
      </c>
      <c r="G3" s="12">
        <f>DAY(G2)</f>
        <v>25</v>
      </c>
    </row>
    <row r="4" spans="3:24" x14ac:dyDescent="0.2">
      <c r="E4" s="2"/>
      <c r="F4" s="1" t="s">
        <v>16</v>
      </c>
      <c r="G4" s="12">
        <f>MONTH(G2)</f>
        <v>4</v>
      </c>
    </row>
    <row r="5" spans="3:24" x14ac:dyDescent="0.2">
      <c r="F5" s="1" t="s">
        <v>17</v>
      </c>
      <c r="G5" s="12">
        <f>YEAR(G2)</f>
        <v>2026</v>
      </c>
    </row>
    <row r="10" spans="3:24" x14ac:dyDescent="0.2">
      <c r="K10" s="21">
        <v>11</v>
      </c>
      <c r="L10" s="21">
        <v>12</v>
      </c>
      <c r="M10" s="3">
        <v>1</v>
      </c>
      <c r="N10" s="3">
        <v>2</v>
      </c>
      <c r="O10" s="3">
        <v>3</v>
      </c>
      <c r="P10" s="3">
        <v>4</v>
      </c>
      <c r="Q10" s="3">
        <v>5</v>
      </c>
      <c r="R10" s="3">
        <v>6</v>
      </c>
      <c r="S10" s="3">
        <v>7</v>
      </c>
      <c r="T10" s="3">
        <v>8</v>
      </c>
      <c r="U10" s="3">
        <v>9</v>
      </c>
      <c r="V10" s="3">
        <v>10</v>
      </c>
      <c r="W10" s="3">
        <v>11</v>
      </c>
      <c r="X10" s="3">
        <v>12</v>
      </c>
    </row>
    <row r="11" spans="3:24" x14ac:dyDescent="0.2">
      <c r="K11" s="22" t="s">
        <v>22</v>
      </c>
      <c r="L11" s="22" t="s">
        <v>22</v>
      </c>
      <c r="M11" s="22" t="s">
        <v>23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3:24" x14ac:dyDescent="0.2">
      <c r="C12" s="4">
        <v>1</v>
      </c>
      <c r="D12" s="4"/>
      <c r="E12" s="4"/>
      <c r="F12" s="4" t="s">
        <v>0</v>
      </c>
      <c r="G12" s="4" t="s">
        <v>3</v>
      </c>
      <c r="H12" s="4" t="s">
        <v>13</v>
      </c>
      <c r="I12" s="4"/>
      <c r="J12" s="4"/>
      <c r="K12" s="4">
        <f t="shared" ref="K12:X12" si="0">J15</f>
        <v>0</v>
      </c>
      <c r="L12" s="4">
        <f t="shared" si="0"/>
        <v>13369609.390000002</v>
      </c>
      <c r="M12" s="4">
        <f t="shared" si="0"/>
        <v>26739218.780000005</v>
      </c>
      <c r="N12" s="4">
        <f t="shared" si="0"/>
        <v>40108828.170000009</v>
      </c>
      <c r="O12" s="4">
        <f t="shared" si="0"/>
        <v>53478437.56000001</v>
      </c>
      <c r="P12" s="4">
        <f t="shared" si="0"/>
        <v>56908469.140000008</v>
      </c>
      <c r="Q12" s="4">
        <f t="shared" si="0"/>
        <v>57055962.020000011</v>
      </c>
      <c r="R12" s="4">
        <f t="shared" si="0"/>
        <v>57055962.020000011</v>
      </c>
      <c r="S12" s="4">
        <f t="shared" si="0"/>
        <v>57055962.020000011</v>
      </c>
      <c r="T12" s="4">
        <f t="shared" si="0"/>
        <v>57055962.020000011</v>
      </c>
      <c r="U12" s="4">
        <f t="shared" si="0"/>
        <v>57055962.020000011</v>
      </c>
      <c r="V12" s="4">
        <f t="shared" si="0"/>
        <v>57055962.020000011</v>
      </c>
      <c r="W12" s="4">
        <f t="shared" si="0"/>
        <v>57055962.020000011</v>
      </c>
      <c r="X12" s="4">
        <f t="shared" si="0"/>
        <v>57055962.020000011</v>
      </c>
    </row>
    <row r="13" spans="3:24" x14ac:dyDescent="0.2">
      <c r="C13" s="5"/>
      <c r="D13" s="5"/>
      <c r="E13" s="5"/>
      <c r="F13" s="6" t="s">
        <v>1</v>
      </c>
      <c r="G13" s="6"/>
      <c r="H13" s="6"/>
      <c r="I13" s="6"/>
      <c r="J13" s="6"/>
      <c r="K13" s="6"/>
      <c r="L13" s="6"/>
      <c r="M13" s="5"/>
      <c r="N13" s="5"/>
      <c r="O13" s="23">
        <f>'реестр оплат'!E13</f>
        <v>9939577.8100000005</v>
      </c>
      <c r="P13" s="5"/>
      <c r="Q13" s="5"/>
      <c r="R13" s="5"/>
      <c r="S13" s="5"/>
      <c r="T13" s="5"/>
      <c r="U13" s="5"/>
      <c r="V13" s="5"/>
      <c r="W13" s="5"/>
      <c r="X13" s="5"/>
    </row>
    <row r="14" spans="3:24" x14ac:dyDescent="0.2">
      <c r="C14" s="7"/>
      <c r="D14" s="7"/>
      <c r="E14" s="7"/>
      <c r="F14" s="8" t="s">
        <v>2</v>
      </c>
      <c r="G14" s="8"/>
      <c r="H14" s="8"/>
      <c r="I14" s="8"/>
      <c r="J14" s="8"/>
      <c r="K14" s="23">
        <f>L14</f>
        <v>13369609.390000002</v>
      </c>
      <c r="L14" s="23">
        <f>M14</f>
        <v>13369609.390000002</v>
      </c>
      <c r="M14" s="7">
        <f>SUM(M17:M23)</f>
        <v>13369609.390000002</v>
      </c>
      <c r="N14" s="7">
        <f t="shared" ref="N14:X14" si="1">SUM(N17:N23)</f>
        <v>13369609.390000002</v>
      </c>
      <c r="O14" s="7">
        <f t="shared" si="1"/>
        <v>13369609.390000002</v>
      </c>
      <c r="P14" s="7">
        <f t="shared" si="1"/>
        <v>147492.88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</row>
    <row r="15" spans="3:24" x14ac:dyDescent="0.2">
      <c r="C15" s="4"/>
      <c r="D15" s="4" t="s">
        <v>4</v>
      </c>
      <c r="E15" s="4"/>
      <c r="F15" s="9" t="s">
        <v>5</v>
      </c>
      <c r="G15" s="9"/>
      <c r="H15" s="4"/>
      <c r="I15" s="4"/>
      <c r="J15" s="4"/>
      <c r="K15" s="4">
        <f>K12-K13+K14</f>
        <v>13369609.390000002</v>
      </c>
      <c r="L15" s="4">
        <f>L12-L13+L14</f>
        <v>26739218.780000005</v>
      </c>
      <c r="M15" s="4">
        <f>M12-M13+M14</f>
        <v>40108828.170000009</v>
      </c>
      <c r="N15" s="4">
        <f t="shared" ref="N15:X15" si="2">N12-N13+N14</f>
        <v>53478437.56000001</v>
      </c>
      <c r="O15" s="4">
        <f t="shared" si="2"/>
        <v>56908469.140000008</v>
      </c>
      <c r="P15" s="4">
        <f t="shared" si="2"/>
        <v>57055962.020000011</v>
      </c>
      <c r="Q15" s="4">
        <f t="shared" si="2"/>
        <v>57055962.020000011</v>
      </c>
      <c r="R15" s="4">
        <f t="shared" si="2"/>
        <v>57055962.020000011</v>
      </c>
      <c r="S15" s="4">
        <f t="shared" si="2"/>
        <v>57055962.020000011</v>
      </c>
      <c r="T15" s="4">
        <f t="shared" si="2"/>
        <v>57055962.020000011</v>
      </c>
      <c r="U15" s="4">
        <f t="shared" si="2"/>
        <v>57055962.020000011</v>
      </c>
      <c r="V15" s="4">
        <f t="shared" si="2"/>
        <v>57055962.020000011</v>
      </c>
      <c r="W15" s="4">
        <f t="shared" si="2"/>
        <v>57055962.020000011</v>
      </c>
      <c r="X15" s="4">
        <f t="shared" si="2"/>
        <v>57055962.020000011</v>
      </c>
    </row>
    <row r="17" spans="6:24" outlineLevel="1" x14ac:dyDescent="0.2">
      <c r="F17" s="10" t="s">
        <v>6</v>
      </c>
      <c r="G17" s="1">
        <v>26</v>
      </c>
      <c r="H17" s="11">
        <v>3035168.22</v>
      </c>
      <c r="K17" s="13">
        <f>(--($G17&amp;"-"&amp;K$10)&lt;$G$2)*$H17</f>
        <v>0</v>
      </c>
      <c r="L17" s="13">
        <f>(--($G17&amp;"-"&amp;L$10)&lt;$G$2)*$H17</f>
        <v>0</v>
      </c>
      <c r="M17" s="13">
        <f>(--($G17&amp;"-"&amp;M$10)&lt;$G$2)*$H17</f>
        <v>3035168.22</v>
      </c>
      <c r="N17" s="13">
        <f t="shared" ref="N17:X17" si="3">(--($G17&amp;"-"&amp;N$10)&lt;$G$2)*$H17</f>
        <v>3035168.22</v>
      </c>
      <c r="O17" s="13">
        <f t="shared" si="3"/>
        <v>3035168.22</v>
      </c>
      <c r="P17" s="13">
        <f t="shared" si="3"/>
        <v>0</v>
      </c>
      <c r="Q17" s="13">
        <f t="shared" si="3"/>
        <v>0</v>
      </c>
      <c r="R17" s="13">
        <f t="shared" si="3"/>
        <v>0</v>
      </c>
      <c r="S17" s="13">
        <f>(--($G17&amp;"-"&amp;S$10)&lt;$G$2)*$H17</f>
        <v>0</v>
      </c>
      <c r="T17" s="13">
        <f t="shared" si="3"/>
        <v>0</v>
      </c>
      <c r="U17" s="13">
        <f t="shared" si="3"/>
        <v>0</v>
      </c>
      <c r="V17" s="13">
        <f t="shared" si="3"/>
        <v>0</v>
      </c>
      <c r="W17" s="13">
        <f t="shared" si="3"/>
        <v>0</v>
      </c>
      <c r="X17" s="13">
        <f t="shared" si="3"/>
        <v>0</v>
      </c>
    </row>
    <row r="18" spans="6:24" outlineLevel="1" x14ac:dyDescent="0.2">
      <c r="F18" s="10" t="s">
        <v>7</v>
      </c>
      <c r="G18" s="1">
        <v>26</v>
      </c>
      <c r="H18" s="11">
        <v>2138667.56</v>
      </c>
      <c r="K18" s="13">
        <f t="shared" ref="K18:L23" si="4">(--($G18&amp;"-"&amp;K$10)&lt;$G$2)*$H18</f>
        <v>0</v>
      </c>
      <c r="L18" s="13">
        <f t="shared" si="4"/>
        <v>0</v>
      </c>
      <c r="M18" s="13">
        <f t="shared" ref="M18:X23" si="5">(--($G18&amp;"-"&amp;M$10)&lt;$G$2)*$H18</f>
        <v>2138667.56</v>
      </c>
      <c r="N18" s="13">
        <f t="shared" si="5"/>
        <v>2138667.56</v>
      </c>
      <c r="O18" s="13">
        <f t="shared" si="5"/>
        <v>2138667.56</v>
      </c>
      <c r="P18" s="13">
        <f t="shared" si="5"/>
        <v>0</v>
      </c>
      <c r="Q18" s="13">
        <f t="shared" si="5"/>
        <v>0</v>
      </c>
      <c r="R18" s="13">
        <f t="shared" si="5"/>
        <v>0</v>
      </c>
      <c r="S18" s="13">
        <f t="shared" si="5"/>
        <v>0</v>
      </c>
      <c r="T18" s="13">
        <f t="shared" si="5"/>
        <v>0</v>
      </c>
      <c r="U18" s="13">
        <f t="shared" si="5"/>
        <v>0</v>
      </c>
      <c r="V18" s="13">
        <f t="shared" si="5"/>
        <v>0</v>
      </c>
      <c r="W18" s="13">
        <f t="shared" si="5"/>
        <v>0</v>
      </c>
      <c r="X18" s="13">
        <f t="shared" si="5"/>
        <v>0</v>
      </c>
    </row>
    <row r="19" spans="6:24" outlineLevel="1" x14ac:dyDescent="0.2">
      <c r="F19" s="10" t="s">
        <v>8</v>
      </c>
      <c r="G19" s="1">
        <v>26</v>
      </c>
      <c r="H19" s="11">
        <v>2163872.36</v>
      </c>
      <c r="K19" s="13">
        <f t="shared" si="4"/>
        <v>0</v>
      </c>
      <c r="L19" s="13">
        <f t="shared" si="4"/>
        <v>0</v>
      </c>
      <c r="M19" s="13">
        <f t="shared" si="5"/>
        <v>2163872.36</v>
      </c>
      <c r="N19" s="13">
        <f t="shared" si="5"/>
        <v>2163872.36</v>
      </c>
      <c r="O19" s="13">
        <f t="shared" si="5"/>
        <v>2163872.36</v>
      </c>
      <c r="P19" s="13">
        <f t="shared" si="5"/>
        <v>0</v>
      </c>
      <c r="Q19" s="13">
        <f t="shared" si="5"/>
        <v>0</v>
      </c>
      <c r="R19" s="13">
        <f t="shared" si="5"/>
        <v>0</v>
      </c>
      <c r="S19" s="13">
        <f t="shared" si="5"/>
        <v>0</v>
      </c>
      <c r="T19" s="13">
        <f t="shared" si="5"/>
        <v>0</v>
      </c>
      <c r="U19" s="13">
        <f t="shared" si="5"/>
        <v>0</v>
      </c>
      <c r="V19" s="13">
        <f t="shared" si="5"/>
        <v>0</v>
      </c>
      <c r="W19" s="13">
        <f t="shared" si="5"/>
        <v>0</v>
      </c>
      <c r="X19" s="13">
        <f t="shared" si="5"/>
        <v>0</v>
      </c>
    </row>
    <row r="20" spans="6:24" outlineLevel="1" x14ac:dyDescent="0.2">
      <c r="F20" s="10" t="s">
        <v>9</v>
      </c>
      <c r="G20" s="1">
        <v>26</v>
      </c>
      <c r="H20" s="11">
        <v>3939577.81</v>
      </c>
      <c r="K20" s="13">
        <f t="shared" si="4"/>
        <v>0</v>
      </c>
      <c r="L20" s="13">
        <f t="shared" si="4"/>
        <v>0</v>
      </c>
      <c r="M20" s="13">
        <f t="shared" si="5"/>
        <v>3939577.81</v>
      </c>
      <c r="N20" s="13">
        <f t="shared" si="5"/>
        <v>3939577.81</v>
      </c>
      <c r="O20" s="13">
        <f t="shared" si="5"/>
        <v>3939577.81</v>
      </c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si="5"/>
        <v>0</v>
      </c>
      <c r="U20" s="13">
        <f t="shared" si="5"/>
        <v>0</v>
      </c>
      <c r="V20" s="13">
        <f t="shared" si="5"/>
        <v>0</v>
      </c>
      <c r="W20" s="13">
        <f t="shared" si="5"/>
        <v>0</v>
      </c>
      <c r="X20" s="13">
        <f t="shared" si="5"/>
        <v>0</v>
      </c>
    </row>
    <row r="21" spans="6:24" outlineLevel="1" x14ac:dyDescent="0.2">
      <c r="F21" s="10" t="s">
        <v>10</v>
      </c>
      <c r="G21" s="1">
        <v>26</v>
      </c>
      <c r="H21" s="11">
        <v>973315.4</v>
      </c>
      <c r="K21" s="13">
        <f t="shared" si="4"/>
        <v>0</v>
      </c>
      <c r="L21" s="13">
        <f t="shared" si="4"/>
        <v>0</v>
      </c>
      <c r="M21" s="13">
        <f t="shared" si="5"/>
        <v>973315.4</v>
      </c>
      <c r="N21" s="13">
        <f t="shared" si="5"/>
        <v>973315.4</v>
      </c>
      <c r="O21" s="13">
        <f t="shared" si="5"/>
        <v>973315.4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</v>
      </c>
      <c r="X21" s="13">
        <f t="shared" si="5"/>
        <v>0</v>
      </c>
    </row>
    <row r="22" spans="6:24" outlineLevel="1" x14ac:dyDescent="0.2">
      <c r="F22" s="10" t="s">
        <v>11</v>
      </c>
      <c r="G22" s="1">
        <v>26</v>
      </c>
      <c r="H22" s="11">
        <v>971515.16</v>
      </c>
      <c r="K22" s="13">
        <f t="shared" si="4"/>
        <v>0</v>
      </c>
      <c r="L22" s="13">
        <f t="shared" si="4"/>
        <v>0</v>
      </c>
      <c r="M22" s="13">
        <f t="shared" si="5"/>
        <v>971515.16</v>
      </c>
      <c r="N22" s="13">
        <f t="shared" si="5"/>
        <v>971515.16</v>
      </c>
      <c r="O22" s="13">
        <f t="shared" si="5"/>
        <v>971515.16</v>
      </c>
      <c r="P22" s="13">
        <f t="shared" si="5"/>
        <v>0</v>
      </c>
      <c r="Q22" s="13">
        <f t="shared" si="5"/>
        <v>0</v>
      </c>
      <c r="R22" s="13">
        <f t="shared" si="5"/>
        <v>0</v>
      </c>
      <c r="S22" s="13">
        <f t="shared" si="5"/>
        <v>0</v>
      </c>
      <c r="T22" s="13">
        <f t="shared" si="5"/>
        <v>0</v>
      </c>
      <c r="U22" s="13">
        <f t="shared" si="5"/>
        <v>0</v>
      </c>
      <c r="V22" s="13">
        <f t="shared" si="5"/>
        <v>0</v>
      </c>
      <c r="W22" s="13">
        <f t="shared" si="5"/>
        <v>0</v>
      </c>
      <c r="X22" s="13">
        <f t="shared" si="5"/>
        <v>0</v>
      </c>
    </row>
    <row r="23" spans="6:24" outlineLevel="1" x14ac:dyDescent="0.2">
      <c r="F23" s="10" t="s">
        <v>12</v>
      </c>
      <c r="G23" s="1">
        <v>17</v>
      </c>
      <c r="H23" s="11">
        <v>147492.88</v>
      </c>
      <c r="K23" s="13">
        <f t="shared" si="4"/>
        <v>0</v>
      </c>
      <c r="L23" s="13">
        <f t="shared" si="4"/>
        <v>0</v>
      </c>
      <c r="M23" s="13">
        <f t="shared" si="5"/>
        <v>147492.88</v>
      </c>
      <c r="N23" s="13">
        <f t="shared" si="5"/>
        <v>147492.88</v>
      </c>
      <c r="O23" s="13">
        <f t="shared" si="5"/>
        <v>147492.88</v>
      </c>
      <c r="P23" s="13">
        <f t="shared" si="5"/>
        <v>147492.88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si="5"/>
        <v>0</v>
      </c>
      <c r="U23" s="13">
        <f t="shared" si="5"/>
        <v>0</v>
      </c>
      <c r="V23" s="13">
        <f t="shared" si="5"/>
        <v>0</v>
      </c>
      <c r="W23" s="13">
        <f t="shared" si="5"/>
        <v>0</v>
      </c>
      <c r="X23" s="13">
        <f t="shared" si="5"/>
        <v>0</v>
      </c>
    </row>
    <row r="24" spans="6:24" outlineLevel="1" x14ac:dyDescent="0.2"/>
    <row r="26" spans="6:24" x14ac:dyDescent="0.2">
      <c r="M26" s="16"/>
      <c r="N26" s="15"/>
      <c r="O26" s="15"/>
      <c r="P26" s="15"/>
      <c r="Q26" s="15"/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3EFE-396A-4A58-B07B-E8628815046B}">
  <dimension ref="C4:H13"/>
  <sheetViews>
    <sheetView workbookViewId="0">
      <selection activeCell="D5" sqref="D5"/>
    </sheetView>
  </sheetViews>
  <sheetFormatPr defaultRowHeight="15" x14ac:dyDescent="0.25"/>
  <cols>
    <col min="3" max="3" width="16.28515625" bestFit="1" customWidth="1"/>
    <col min="4" max="4" width="13.28515625" bestFit="1" customWidth="1"/>
    <col min="5" max="5" width="10.28515625" bestFit="1" customWidth="1"/>
    <col min="6" max="6" width="16" bestFit="1" customWidth="1"/>
  </cols>
  <sheetData>
    <row r="4" spans="3:8" x14ac:dyDescent="0.25">
      <c r="C4" t="s">
        <v>18</v>
      </c>
      <c r="D4" t="s">
        <v>19</v>
      </c>
      <c r="E4" t="s">
        <v>20</v>
      </c>
      <c r="F4" t="s">
        <v>21</v>
      </c>
      <c r="G4" t="s">
        <v>16</v>
      </c>
      <c r="H4" t="s">
        <v>17</v>
      </c>
    </row>
    <row r="5" spans="3:8" x14ac:dyDescent="0.25">
      <c r="C5" s="17" t="s">
        <v>6</v>
      </c>
      <c r="D5" s="18">
        <v>46105</v>
      </c>
      <c r="E5" s="19">
        <v>1000000</v>
      </c>
      <c r="F5" s="20">
        <v>45962</v>
      </c>
    </row>
    <row r="6" spans="3:8" x14ac:dyDescent="0.25">
      <c r="C6" s="17" t="s">
        <v>7</v>
      </c>
      <c r="D6" s="18">
        <v>46105</v>
      </c>
      <c r="E6" s="19">
        <v>1000000</v>
      </c>
      <c r="F6" s="20">
        <v>45962</v>
      </c>
    </row>
    <row r="7" spans="3:8" x14ac:dyDescent="0.25">
      <c r="C7" s="17" t="s">
        <v>8</v>
      </c>
      <c r="D7" s="18">
        <v>46105</v>
      </c>
      <c r="E7" s="19">
        <v>1000000</v>
      </c>
      <c r="F7" s="20">
        <v>45962</v>
      </c>
    </row>
    <row r="8" spans="3:8" x14ac:dyDescent="0.25">
      <c r="C8" s="17" t="s">
        <v>9</v>
      </c>
      <c r="D8" s="18">
        <v>46105</v>
      </c>
      <c r="E8" s="19">
        <v>3939577.81</v>
      </c>
      <c r="F8" s="20">
        <v>45962</v>
      </c>
    </row>
    <row r="9" spans="3:8" x14ac:dyDescent="0.25">
      <c r="C9" s="17" t="s">
        <v>10</v>
      </c>
      <c r="D9" s="18">
        <v>46105</v>
      </c>
      <c r="E9" s="19">
        <v>1000000</v>
      </c>
      <c r="F9" s="20">
        <v>45962</v>
      </c>
    </row>
    <row r="10" spans="3:8" x14ac:dyDescent="0.25">
      <c r="C10" s="17" t="s">
        <v>11</v>
      </c>
      <c r="D10" s="18">
        <v>46105</v>
      </c>
      <c r="E10" s="19">
        <v>1000000</v>
      </c>
      <c r="F10" s="20">
        <v>45962</v>
      </c>
    </row>
    <row r="11" spans="3:8" x14ac:dyDescent="0.25">
      <c r="C11" s="17" t="s">
        <v>12</v>
      </c>
      <c r="D11" s="18">
        <v>46105</v>
      </c>
      <c r="E11" s="19">
        <v>1000000</v>
      </c>
      <c r="F11" s="20">
        <v>45962</v>
      </c>
    </row>
    <row r="13" spans="3:8" x14ac:dyDescent="0.25">
      <c r="E13" s="24">
        <f>SUM(E5:E12)</f>
        <v>9939577.8100000005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реестр оплат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2026-03-24T15:31:26Z</dcterms:modified>
</cp:coreProperties>
</file>