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121\Desktop\Продажи\Документы для ОП\"/>
    </mc:Choice>
  </mc:AlternateContent>
  <xr:revisionPtr revIDLastSave="0" documentId="13_ncr:1_{5E047A42-7AB6-437D-A7DB-658A4BD09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ходные данные" sheetId="7" r:id="rId1"/>
    <sheet name="активность менеджеров" sheetId="3" r:id="rId2"/>
    <sheet name="Сводный отчет по активности" sheetId="9" r:id="rId3"/>
  </sheets>
  <externalReferences>
    <externalReference r:id="rId4"/>
  </externalReferences>
  <definedNames>
    <definedName name="_xlnm._FilterDatabase" localSheetId="1" hidden="1">'активность менеджеров'!$B$3:$AM$19</definedName>
    <definedName name="Выбор">[1]Лист4!$A$2:$A$3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7" l="1"/>
  <c r="H50" i="7"/>
  <c r="C15" i="7"/>
  <c r="H53" i="7"/>
  <c r="A52" i="3"/>
  <c r="BV163" i="3"/>
  <c r="BV161" i="3"/>
  <c r="BV159" i="3"/>
  <c r="P159" i="9" s="1"/>
  <c r="BV157" i="3"/>
  <c r="BV155" i="3"/>
  <c r="BV153" i="3"/>
  <c r="BV151" i="3"/>
  <c r="BV149" i="3"/>
  <c r="P149" i="9" s="1"/>
  <c r="BV147" i="3"/>
  <c r="BV145" i="3"/>
  <c r="BV143" i="3"/>
  <c r="BV141" i="3"/>
  <c r="BV139" i="3"/>
  <c r="BV137" i="3"/>
  <c r="BV135" i="3"/>
  <c r="BV133" i="3"/>
  <c r="P133" i="9" s="1"/>
  <c r="BV131" i="3"/>
  <c r="BV129" i="3"/>
  <c r="BV127" i="3"/>
  <c r="P127" i="9" s="1"/>
  <c r="BV125" i="3"/>
  <c r="BV123" i="3"/>
  <c r="BV121" i="3"/>
  <c r="BV119" i="3"/>
  <c r="BV117" i="3"/>
  <c r="P117" i="9" s="1"/>
  <c r="BV115" i="3"/>
  <c r="BV113" i="3"/>
  <c r="BV111" i="3"/>
  <c r="BV109" i="3"/>
  <c r="BV107" i="3"/>
  <c r="BV105" i="3"/>
  <c r="BV103" i="3"/>
  <c r="BV101" i="3"/>
  <c r="P101" i="9" s="1"/>
  <c r="BV99" i="3"/>
  <c r="BV97" i="3"/>
  <c r="BV95" i="3"/>
  <c r="P95" i="9" s="1"/>
  <c r="BV93" i="3"/>
  <c r="BV91" i="3"/>
  <c r="BV89" i="3"/>
  <c r="BV87" i="3"/>
  <c r="BV85" i="3"/>
  <c r="BV83" i="3"/>
  <c r="BV81" i="3"/>
  <c r="BV79" i="3"/>
  <c r="P79" i="9" s="1"/>
  <c r="BV77" i="3"/>
  <c r="BV75" i="3"/>
  <c r="BV73" i="3"/>
  <c r="BV71" i="3"/>
  <c r="BV69" i="3"/>
  <c r="P69" i="9" s="1"/>
  <c r="BV67" i="3"/>
  <c r="BV65" i="3"/>
  <c r="BV63" i="3"/>
  <c r="BV61" i="3"/>
  <c r="BV59" i="3"/>
  <c r="BV57" i="3"/>
  <c r="BV55" i="3"/>
  <c r="BV53" i="3"/>
  <c r="P53" i="9" s="1"/>
  <c r="BV51" i="3"/>
  <c r="BV49" i="3"/>
  <c r="BV47" i="3"/>
  <c r="P47" i="9" s="1"/>
  <c r="BV45" i="3"/>
  <c r="BV43" i="3"/>
  <c r="BV41" i="3"/>
  <c r="BV39" i="3"/>
  <c r="BV37" i="3"/>
  <c r="BV35" i="3"/>
  <c r="BV33" i="3"/>
  <c r="BV31" i="3"/>
  <c r="P31" i="9" s="1"/>
  <c r="BV29" i="3"/>
  <c r="BV27" i="3"/>
  <c r="BV25" i="3"/>
  <c r="BV23" i="3"/>
  <c r="BV21" i="3"/>
  <c r="P21" i="9" s="1"/>
  <c r="BV19" i="3"/>
  <c r="BV17" i="3"/>
  <c r="BV15" i="3"/>
  <c r="BV175" i="3" s="1"/>
  <c r="P175" i="9" s="1"/>
  <c r="BV13" i="3"/>
  <c r="BV11" i="3"/>
  <c r="BV9" i="3"/>
  <c r="BV7" i="3"/>
  <c r="BV5" i="3"/>
  <c r="BV165" i="3" s="1"/>
  <c r="P165" i="9" s="1"/>
  <c r="BJ163" i="3"/>
  <c r="BJ161" i="3"/>
  <c r="BJ159" i="3"/>
  <c r="BJ175" i="3" s="1"/>
  <c r="N175" i="9" s="1"/>
  <c r="BJ157" i="3"/>
  <c r="BJ155" i="3"/>
  <c r="BJ153" i="3"/>
  <c r="BJ151" i="3"/>
  <c r="BJ149" i="3"/>
  <c r="N149" i="9" s="1"/>
  <c r="BJ147" i="3"/>
  <c r="BJ145" i="3"/>
  <c r="A132" i="3"/>
  <c r="B132" i="9" s="1"/>
  <c r="BJ143" i="3"/>
  <c r="BJ141" i="3"/>
  <c r="BJ139" i="3"/>
  <c r="BJ137" i="3"/>
  <c r="BJ135" i="3"/>
  <c r="BJ133" i="3"/>
  <c r="BJ131" i="3"/>
  <c r="BJ129" i="3"/>
  <c r="BJ127" i="3"/>
  <c r="BJ125" i="3"/>
  <c r="BJ123" i="3"/>
  <c r="BJ121" i="3"/>
  <c r="BJ119" i="3"/>
  <c r="N119" i="9" s="1"/>
  <c r="BJ117" i="3"/>
  <c r="BJ115" i="3"/>
  <c r="BJ113" i="3"/>
  <c r="N113" i="9" s="1"/>
  <c r="A100" i="3"/>
  <c r="B100" i="9" s="1"/>
  <c r="BJ111" i="3"/>
  <c r="BJ109" i="3"/>
  <c r="BJ107" i="3"/>
  <c r="BJ105" i="3"/>
  <c r="N105" i="9" s="1"/>
  <c r="BJ103" i="3"/>
  <c r="BJ101" i="3"/>
  <c r="BJ99" i="3"/>
  <c r="BJ97" i="3"/>
  <c r="BJ95" i="3"/>
  <c r="BJ93" i="3"/>
  <c r="BJ91" i="3"/>
  <c r="BJ89" i="3"/>
  <c r="BJ169" i="3" s="1"/>
  <c r="N169" i="9" s="1"/>
  <c r="BJ87" i="3"/>
  <c r="BJ85" i="3"/>
  <c r="BJ83" i="3"/>
  <c r="BJ179" i="3" s="1"/>
  <c r="N179" i="9" s="1"/>
  <c r="BJ81" i="3"/>
  <c r="A68" i="3"/>
  <c r="BJ79" i="3"/>
  <c r="BJ77" i="3"/>
  <c r="BJ75" i="3"/>
  <c r="BJ73" i="3"/>
  <c r="BJ71" i="3"/>
  <c r="BJ69" i="3"/>
  <c r="N69" i="9" s="1"/>
  <c r="BJ67" i="3"/>
  <c r="BJ65" i="3"/>
  <c r="BJ63" i="3"/>
  <c r="BJ61" i="3"/>
  <c r="BJ59" i="3"/>
  <c r="N59" i="9" s="1"/>
  <c r="BJ57" i="3"/>
  <c r="BJ55" i="3"/>
  <c r="BJ53" i="3"/>
  <c r="N53" i="9" s="1"/>
  <c r="BJ51" i="3"/>
  <c r="BJ49" i="3"/>
  <c r="BJ47" i="3"/>
  <c r="BJ45" i="3"/>
  <c r="BJ43" i="3"/>
  <c r="N43" i="9" s="1"/>
  <c r="BJ41" i="3"/>
  <c r="BJ39" i="3"/>
  <c r="BJ37" i="3"/>
  <c r="N37" i="9" s="1"/>
  <c r="BJ35" i="3"/>
  <c r="BJ33" i="3"/>
  <c r="BJ31" i="3"/>
  <c r="BJ29" i="3"/>
  <c r="BJ27" i="3"/>
  <c r="BJ171" i="3" s="1"/>
  <c r="N171" i="9" s="1"/>
  <c r="BJ25" i="3"/>
  <c r="BJ23" i="3"/>
  <c r="BJ21" i="3"/>
  <c r="BJ19" i="3"/>
  <c r="BJ17" i="3"/>
  <c r="A4" i="3"/>
  <c r="BJ15" i="3"/>
  <c r="BJ13" i="3"/>
  <c r="N13" i="9" s="1"/>
  <c r="BJ11" i="3"/>
  <c r="BJ9" i="3"/>
  <c r="BJ7" i="3"/>
  <c r="BJ167" i="3" s="1"/>
  <c r="N167" i="9" s="1"/>
  <c r="BJ5" i="3"/>
  <c r="AX163" i="3"/>
  <c r="AX161" i="3"/>
  <c r="AX159" i="3"/>
  <c r="AX157" i="3"/>
  <c r="L157" i="9" s="1"/>
  <c r="AX155" i="3"/>
  <c r="AX153" i="3"/>
  <c r="AX151" i="3"/>
  <c r="L151" i="9" s="1"/>
  <c r="AX149" i="3"/>
  <c r="AX147" i="3"/>
  <c r="AX145" i="3"/>
  <c r="AX143" i="3"/>
  <c r="AX141" i="3"/>
  <c r="L141" i="9" s="1"/>
  <c r="AX139" i="3"/>
  <c r="AX137" i="3"/>
  <c r="AX135" i="3"/>
  <c r="L135" i="9" s="1"/>
  <c r="AX133" i="3"/>
  <c r="AX131" i="3"/>
  <c r="AX129" i="3"/>
  <c r="AX127" i="3"/>
  <c r="AX125" i="3"/>
  <c r="AX123" i="3"/>
  <c r="AX121" i="3"/>
  <c r="AX119" i="3"/>
  <c r="L119" i="9" s="1"/>
  <c r="AX117" i="3"/>
  <c r="AX115" i="3"/>
  <c r="AX113" i="3"/>
  <c r="AX111" i="3"/>
  <c r="AX109" i="3"/>
  <c r="L109" i="9" s="1"/>
  <c r="AX107" i="3"/>
  <c r="AX105" i="3"/>
  <c r="AX103" i="3"/>
  <c r="L103" i="9" s="1"/>
  <c r="AX101" i="3"/>
  <c r="AX99" i="3"/>
  <c r="AX97" i="3"/>
  <c r="AX95" i="3"/>
  <c r="AX93" i="3"/>
  <c r="L93" i="9" s="1"/>
  <c r="AX91" i="3"/>
  <c r="AX89" i="3"/>
  <c r="AX87" i="3"/>
  <c r="L87" i="9" s="1"/>
  <c r="AX85" i="3"/>
  <c r="AX83" i="3"/>
  <c r="AX81" i="3"/>
  <c r="AX79" i="3"/>
  <c r="AX77" i="3"/>
  <c r="L77" i="9" s="1"/>
  <c r="AX75" i="3"/>
  <c r="AX73" i="3"/>
  <c r="AX71" i="3"/>
  <c r="AX69" i="3"/>
  <c r="AX67" i="3"/>
  <c r="AX65" i="3"/>
  <c r="AX63" i="3"/>
  <c r="AX61" i="3"/>
  <c r="L61" i="9" s="1"/>
  <c r="AX59" i="3"/>
  <c r="AX57" i="3"/>
  <c r="AX55" i="3"/>
  <c r="L55" i="9" s="1"/>
  <c r="AX53" i="3"/>
  <c r="AX51" i="3"/>
  <c r="AX49" i="3"/>
  <c r="AX47" i="3"/>
  <c r="AX45" i="3"/>
  <c r="L45" i="9" s="1"/>
  <c r="AX43" i="3"/>
  <c r="AX41" i="3"/>
  <c r="AX39" i="3"/>
  <c r="AX37" i="3"/>
  <c r="AX35" i="3"/>
  <c r="AX33" i="3"/>
  <c r="AX31" i="3"/>
  <c r="AX29" i="3"/>
  <c r="AX27" i="3"/>
  <c r="AX25" i="3"/>
  <c r="AX23" i="3"/>
  <c r="L23" i="9" s="1"/>
  <c r="AX21" i="3"/>
  <c r="AX19" i="3"/>
  <c r="AX17" i="3"/>
  <c r="AX177" i="3" s="1"/>
  <c r="L177" i="9" s="1"/>
  <c r="AX15" i="3"/>
  <c r="AX13" i="3"/>
  <c r="AX173" i="3" s="1"/>
  <c r="L173" i="9" s="1"/>
  <c r="AX11" i="3"/>
  <c r="AX9" i="3"/>
  <c r="AX7" i="3"/>
  <c r="L7" i="9" s="1"/>
  <c r="AX5" i="3"/>
  <c r="AL163" i="3"/>
  <c r="AL161" i="3"/>
  <c r="AL159" i="3"/>
  <c r="AL157" i="3"/>
  <c r="J157" i="9" s="1"/>
  <c r="AL155" i="3"/>
  <c r="AL153" i="3"/>
  <c r="AL151" i="3"/>
  <c r="AL149" i="3"/>
  <c r="AL147" i="3"/>
  <c r="AL145" i="3"/>
  <c r="AL143" i="3"/>
  <c r="AL141" i="3"/>
  <c r="AL139" i="3"/>
  <c r="AL137" i="3"/>
  <c r="AL135" i="3"/>
  <c r="J135" i="9" s="1"/>
  <c r="AL133" i="3"/>
  <c r="AL131" i="3"/>
  <c r="AL129" i="3"/>
  <c r="AL127" i="3"/>
  <c r="AL125" i="3"/>
  <c r="J125" i="9" s="1"/>
  <c r="AL123" i="3"/>
  <c r="AL121" i="3"/>
  <c r="AL119" i="3"/>
  <c r="AL117" i="3"/>
  <c r="AL115" i="3"/>
  <c r="AL113" i="3"/>
  <c r="AL111" i="3"/>
  <c r="AL109" i="3"/>
  <c r="AL107" i="3"/>
  <c r="AL105" i="3"/>
  <c r="AL103" i="3"/>
  <c r="J103" i="9" s="1"/>
  <c r="AL101" i="3"/>
  <c r="AL99" i="3"/>
  <c r="AL97" i="3"/>
  <c r="AL95" i="3"/>
  <c r="AL93" i="3"/>
  <c r="J93" i="9" s="1"/>
  <c r="AL91" i="3"/>
  <c r="AL89" i="3"/>
  <c r="AL87" i="3"/>
  <c r="J87" i="9" s="1"/>
  <c r="AL85" i="3"/>
  <c r="AL83" i="3"/>
  <c r="AL81" i="3"/>
  <c r="AL79" i="3"/>
  <c r="AL77" i="3"/>
  <c r="J77" i="9" s="1"/>
  <c r="AL75" i="3"/>
  <c r="AL73" i="3"/>
  <c r="AL71" i="3"/>
  <c r="J71" i="9" s="1"/>
  <c r="AL69" i="3"/>
  <c r="AL67" i="3"/>
  <c r="AL65" i="3"/>
  <c r="AL63" i="3"/>
  <c r="AL61" i="3"/>
  <c r="AL59" i="3"/>
  <c r="AL57" i="3"/>
  <c r="AL55" i="3"/>
  <c r="J55" i="9" s="1"/>
  <c r="AL53" i="3"/>
  <c r="AL51" i="3"/>
  <c r="AL49" i="3"/>
  <c r="AL47" i="3"/>
  <c r="AL45" i="3"/>
  <c r="J45" i="9" s="1"/>
  <c r="AL43" i="3"/>
  <c r="AL41" i="3"/>
  <c r="AL39" i="3"/>
  <c r="J39" i="9" s="1"/>
  <c r="AL37" i="3"/>
  <c r="AL35" i="3"/>
  <c r="AL33" i="3"/>
  <c r="AL31" i="3"/>
  <c r="AL29" i="3"/>
  <c r="J29" i="9" s="1"/>
  <c r="AL27" i="3"/>
  <c r="AL25" i="3"/>
  <c r="AL23" i="3"/>
  <c r="J23" i="9" s="1"/>
  <c r="AL21" i="3"/>
  <c r="AL19" i="3"/>
  <c r="AL17" i="3"/>
  <c r="AL15" i="3"/>
  <c r="AL13" i="3"/>
  <c r="AL173" i="3" s="1"/>
  <c r="J173" i="9" s="1"/>
  <c r="AL11" i="3"/>
  <c r="AL9" i="3"/>
  <c r="AL7" i="3"/>
  <c r="AL167" i="3" s="1"/>
  <c r="J167" i="9" s="1"/>
  <c r="AL5" i="3"/>
  <c r="Z163" i="3"/>
  <c r="Z161" i="3"/>
  <c r="Z159" i="3"/>
  <c r="Z157" i="3"/>
  <c r="H157" i="9" s="1"/>
  <c r="Z155" i="3"/>
  <c r="Z153" i="3"/>
  <c r="Z151" i="3"/>
  <c r="H151" i="9" s="1"/>
  <c r="Z149" i="3"/>
  <c r="Z147" i="3"/>
  <c r="Z145" i="3"/>
  <c r="Z143" i="3"/>
  <c r="Z141" i="3"/>
  <c r="H141" i="9" s="1"/>
  <c r="Z139" i="3"/>
  <c r="Z137" i="3"/>
  <c r="Z135" i="3"/>
  <c r="Z133" i="3"/>
  <c r="Z131" i="3"/>
  <c r="Z129" i="3"/>
  <c r="Z127" i="3"/>
  <c r="Z125" i="3"/>
  <c r="H125" i="9" s="1"/>
  <c r="Z123" i="3"/>
  <c r="Z121" i="3"/>
  <c r="Z119" i="3"/>
  <c r="H119" i="9" s="1"/>
  <c r="Z117" i="3"/>
  <c r="Z115" i="3"/>
  <c r="Z113" i="3"/>
  <c r="Z111" i="3"/>
  <c r="Z109" i="3"/>
  <c r="H109" i="9" s="1"/>
  <c r="Z107" i="3"/>
  <c r="Z105" i="3"/>
  <c r="Z103" i="3"/>
  <c r="H103" i="9" s="1"/>
  <c r="Z101" i="3"/>
  <c r="Z99" i="3"/>
  <c r="Z97" i="3"/>
  <c r="Z95" i="3"/>
  <c r="Z93" i="3"/>
  <c r="H93" i="9" s="1"/>
  <c r="Z91" i="3"/>
  <c r="Z89" i="3"/>
  <c r="Z87" i="3"/>
  <c r="Z85" i="3"/>
  <c r="Z83" i="3"/>
  <c r="Z81" i="3"/>
  <c r="Z79" i="3"/>
  <c r="Z77" i="3"/>
  <c r="Z75" i="3"/>
  <c r="Z73" i="3"/>
  <c r="Z71" i="3"/>
  <c r="H71" i="9" s="1"/>
  <c r="Z69" i="3"/>
  <c r="Z67" i="3"/>
  <c r="Z65" i="3"/>
  <c r="Z63" i="3"/>
  <c r="Z61" i="3"/>
  <c r="H61" i="9" s="1"/>
  <c r="Z59" i="3"/>
  <c r="Z57" i="3"/>
  <c r="Z55" i="3"/>
  <c r="Z53" i="3"/>
  <c r="Z51" i="3"/>
  <c r="Z49" i="3"/>
  <c r="Z47" i="3"/>
  <c r="Z45" i="3"/>
  <c r="Z43" i="3"/>
  <c r="Z41" i="3"/>
  <c r="Z39" i="3"/>
  <c r="H39" i="9" s="1"/>
  <c r="Z37" i="3"/>
  <c r="Z35" i="3"/>
  <c r="Z33" i="3"/>
  <c r="Z31" i="3"/>
  <c r="Z29" i="3"/>
  <c r="H29" i="9" s="1"/>
  <c r="Z27" i="3"/>
  <c r="Z25" i="3"/>
  <c r="Z23" i="3"/>
  <c r="H23" i="9" s="1"/>
  <c r="Z21" i="3"/>
  <c r="Z19" i="3"/>
  <c r="Z17" i="3"/>
  <c r="Z177" i="3" s="1"/>
  <c r="H177" i="9" s="1"/>
  <c r="Z15" i="3"/>
  <c r="Z13" i="3"/>
  <c r="Z173" i="3" s="1"/>
  <c r="H173" i="9" s="1"/>
  <c r="Z11" i="3"/>
  <c r="Z9" i="3"/>
  <c r="Z7" i="3"/>
  <c r="Z167" i="3" s="1"/>
  <c r="H167" i="9" s="1"/>
  <c r="Z5" i="3"/>
  <c r="A148" i="3"/>
  <c r="A116" i="3"/>
  <c r="A84" i="3"/>
  <c r="A36" i="3"/>
  <c r="B36" i="9" s="1"/>
  <c r="A20" i="3"/>
  <c r="N5" i="3"/>
  <c r="BV179" i="3"/>
  <c r="P179" i="9" s="1"/>
  <c r="BT179" i="3"/>
  <c r="BR179" i="3"/>
  <c r="BP179" i="3"/>
  <c r="BN179" i="3"/>
  <c r="BL179" i="3"/>
  <c r="BH179" i="3"/>
  <c r="BF179" i="3"/>
  <c r="BD179" i="3"/>
  <c r="BB179" i="3"/>
  <c r="AZ179" i="3"/>
  <c r="AX179" i="3"/>
  <c r="AV179" i="3"/>
  <c r="AT179" i="3"/>
  <c r="AR179" i="3"/>
  <c r="AP179" i="3"/>
  <c r="AN179" i="3"/>
  <c r="AL179" i="3"/>
  <c r="AJ179" i="3"/>
  <c r="AH179" i="3"/>
  <c r="AF179" i="3"/>
  <c r="AD179" i="3"/>
  <c r="AB179" i="3"/>
  <c r="Z179" i="3"/>
  <c r="H179" i="9" s="1"/>
  <c r="X179" i="3"/>
  <c r="V179" i="3"/>
  <c r="T179" i="3"/>
  <c r="R179" i="3"/>
  <c r="P179" i="3"/>
  <c r="BV177" i="3"/>
  <c r="BT177" i="3"/>
  <c r="BR177" i="3"/>
  <c r="BP177" i="3"/>
  <c r="BN177" i="3"/>
  <c r="BL177" i="3"/>
  <c r="BH177" i="3"/>
  <c r="BF177" i="3"/>
  <c r="BD177" i="3"/>
  <c r="BB177" i="3"/>
  <c r="AZ177" i="3"/>
  <c r="AV177" i="3"/>
  <c r="AT177" i="3"/>
  <c r="AR177" i="3"/>
  <c r="AP177" i="3"/>
  <c r="AN177" i="3"/>
  <c r="AL177" i="3"/>
  <c r="AJ177" i="3"/>
  <c r="AH177" i="3"/>
  <c r="AF177" i="3"/>
  <c r="AD177" i="3"/>
  <c r="AB177" i="3"/>
  <c r="X177" i="3"/>
  <c r="V177" i="3"/>
  <c r="T177" i="3"/>
  <c r="R177" i="3"/>
  <c r="P177" i="3"/>
  <c r="BT175" i="3"/>
  <c r="BR175" i="3"/>
  <c r="BP175" i="3"/>
  <c r="BN175" i="3"/>
  <c r="BL175" i="3"/>
  <c r="BH175" i="3"/>
  <c r="BF175" i="3"/>
  <c r="BD175" i="3"/>
  <c r="BB175" i="3"/>
  <c r="AZ175" i="3"/>
  <c r="AX175" i="3"/>
  <c r="L175" i="9" s="1"/>
  <c r="AV175" i="3"/>
  <c r="AT175" i="3"/>
  <c r="AR175" i="3"/>
  <c r="AP175" i="3"/>
  <c r="AN175" i="3"/>
  <c r="AL175" i="3"/>
  <c r="AJ175" i="3"/>
  <c r="AH175" i="3"/>
  <c r="AF175" i="3"/>
  <c r="AD175" i="3"/>
  <c r="AB175" i="3"/>
  <c r="Z175" i="3"/>
  <c r="X175" i="3"/>
  <c r="V175" i="3"/>
  <c r="T175" i="3"/>
  <c r="R175" i="3"/>
  <c r="P175" i="3"/>
  <c r="BV173" i="3"/>
  <c r="BT173" i="3"/>
  <c r="BR173" i="3"/>
  <c r="BP173" i="3"/>
  <c r="BN173" i="3"/>
  <c r="BL173" i="3"/>
  <c r="BJ173" i="3"/>
  <c r="N173" i="9" s="1"/>
  <c r="BH173" i="3"/>
  <c r="BF173" i="3"/>
  <c r="BD173" i="3"/>
  <c r="BB173" i="3"/>
  <c r="AZ173" i="3"/>
  <c r="AV173" i="3"/>
  <c r="AT173" i="3"/>
  <c r="AR173" i="3"/>
  <c r="AP173" i="3"/>
  <c r="AN173" i="3"/>
  <c r="AJ173" i="3"/>
  <c r="AH173" i="3"/>
  <c r="AF173" i="3"/>
  <c r="AD173" i="3"/>
  <c r="AB173" i="3"/>
  <c r="X173" i="3"/>
  <c r="V173" i="3"/>
  <c r="T173" i="3"/>
  <c r="R173" i="3"/>
  <c r="P173" i="3"/>
  <c r="BV171" i="3"/>
  <c r="P171" i="9" s="1"/>
  <c r="BT171" i="3"/>
  <c r="BR171" i="3"/>
  <c r="BP171" i="3"/>
  <c r="BN171" i="3"/>
  <c r="BL171" i="3"/>
  <c r="BH171" i="3"/>
  <c r="BF171" i="3"/>
  <c r="BD171" i="3"/>
  <c r="BB171" i="3"/>
  <c r="AZ171" i="3"/>
  <c r="AX171" i="3"/>
  <c r="AV171" i="3"/>
  <c r="AT171" i="3"/>
  <c r="AR171" i="3"/>
  <c r="AP171" i="3"/>
  <c r="AN171" i="3"/>
  <c r="AL171" i="3"/>
  <c r="AJ171" i="3"/>
  <c r="AH171" i="3"/>
  <c r="AF171" i="3"/>
  <c r="AD171" i="3"/>
  <c r="AB171" i="3"/>
  <c r="Z171" i="3"/>
  <c r="H171" i="9" s="1"/>
  <c r="X171" i="3"/>
  <c r="V171" i="3"/>
  <c r="T171" i="3"/>
  <c r="R171" i="3"/>
  <c r="P171" i="3"/>
  <c r="BV169" i="3"/>
  <c r="BT169" i="3"/>
  <c r="BR169" i="3"/>
  <c r="BP169" i="3"/>
  <c r="BN169" i="3"/>
  <c r="BL169" i="3"/>
  <c r="BH169" i="3"/>
  <c r="BF169" i="3"/>
  <c r="BD169" i="3"/>
  <c r="BB169" i="3"/>
  <c r="AZ169" i="3"/>
  <c r="AX169" i="3"/>
  <c r="AV169" i="3"/>
  <c r="AT169" i="3"/>
  <c r="AR169" i="3"/>
  <c r="AP169" i="3"/>
  <c r="AN169" i="3"/>
  <c r="AL169" i="3"/>
  <c r="AJ169" i="3"/>
  <c r="AH169" i="3"/>
  <c r="AF169" i="3"/>
  <c r="AD169" i="3"/>
  <c r="AB169" i="3"/>
  <c r="Z169" i="3"/>
  <c r="X169" i="3"/>
  <c r="V169" i="3"/>
  <c r="T169" i="3"/>
  <c r="R169" i="3"/>
  <c r="P169" i="3"/>
  <c r="BV167" i="3"/>
  <c r="BT167" i="3"/>
  <c r="BR167" i="3"/>
  <c r="BP167" i="3"/>
  <c r="BN167" i="3"/>
  <c r="BL167" i="3"/>
  <c r="BH167" i="3"/>
  <c r="BF167" i="3"/>
  <c r="BD167" i="3"/>
  <c r="BB167" i="3"/>
  <c r="AZ167" i="3"/>
  <c r="AX167" i="3"/>
  <c r="L167" i="9" s="1"/>
  <c r="AV167" i="3"/>
  <c r="AT167" i="3"/>
  <c r="AR167" i="3"/>
  <c r="AP167" i="3"/>
  <c r="AN167" i="3"/>
  <c r="AJ167" i="3"/>
  <c r="AH167" i="3"/>
  <c r="AF167" i="3"/>
  <c r="AD167" i="3"/>
  <c r="AB167" i="3"/>
  <c r="X167" i="3"/>
  <c r="V167" i="3"/>
  <c r="T167" i="3"/>
  <c r="R167" i="3"/>
  <c r="P167" i="3"/>
  <c r="BT165" i="3"/>
  <c r="BR165" i="3"/>
  <c r="BP165" i="3"/>
  <c r="BN165" i="3"/>
  <c r="BL165" i="3"/>
  <c r="BJ165" i="3"/>
  <c r="N165" i="9" s="1"/>
  <c r="BH165" i="3"/>
  <c r="BF165" i="3"/>
  <c r="BD165" i="3"/>
  <c r="BB165" i="3"/>
  <c r="AZ165" i="3"/>
  <c r="AX165" i="3"/>
  <c r="AV165" i="3"/>
  <c r="AT165" i="3"/>
  <c r="AR165" i="3"/>
  <c r="AP165" i="3"/>
  <c r="AN165" i="3"/>
  <c r="AL165" i="3"/>
  <c r="AJ165" i="3"/>
  <c r="AH165" i="3"/>
  <c r="AF165" i="3"/>
  <c r="AD165" i="3"/>
  <c r="AB165" i="3"/>
  <c r="Z165" i="3"/>
  <c r="X165" i="3"/>
  <c r="V165" i="3"/>
  <c r="T165" i="3"/>
  <c r="R165" i="3"/>
  <c r="P165" i="3"/>
  <c r="N19" i="3"/>
  <c r="F19" i="9" s="1"/>
  <c r="R19" i="9" s="1"/>
  <c r="N17" i="3"/>
  <c r="N33" i="3"/>
  <c r="N177" i="3" s="1"/>
  <c r="F177" i="9" s="1"/>
  <c r="N49" i="3"/>
  <c r="N65" i="3"/>
  <c r="F65" i="9" s="1"/>
  <c r="R65" i="9" s="1"/>
  <c r="N81" i="3"/>
  <c r="N97" i="3"/>
  <c r="N113" i="3"/>
  <c r="F113" i="9" s="1"/>
  <c r="R113" i="9" s="1"/>
  <c r="N129" i="3"/>
  <c r="N145" i="3"/>
  <c r="N161" i="3"/>
  <c r="N15" i="3"/>
  <c r="N175" i="3" s="1"/>
  <c r="F175" i="9" s="1"/>
  <c r="N31" i="3"/>
  <c r="N47" i="3"/>
  <c r="N63" i="3"/>
  <c r="F63" i="9" s="1"/>
  <c r="R63" i="9" s="1"/>
  <c r="N79" i="3"/>
  <c r="N95" i="3"/>
  <c r="N111" i="3"/>
  <c r="N127" i="3"/>
  <c r="N143" i="3"/>
  <c r="F143" i="9" s="1"/>
  <c r="R143" i="9" s="1"/>
  <c r="N159" i="3"/>
  <c r="N13" i="3"/>
  <c r="N173" i="3" s="1"/>
  <c r="F173" i="9" s="1"/>
  <c r="N29" i="3"/>
  <c r="N45" i="3"/>
  <c r="N61" i="3"/>
  <c r="N77" i="3"/>
  <c r="N93" i="3"/>
  <c r="F93" i="9" s="1"/>
  <c r="N109" i="3"/>
  <c r="N125" i="3"/>
  <c r="N141" i="3"/>
  <c r="F141" i="9" s="1"/>
  <c r="N157" i="3"/>
  <c r="N11" i="3"/>
  <c r="N27" i="3"/>
  <c r="N43" i="3"/>
  <c r="F43" i="9" s="1"/>
  <c r="N59" i="3"/>
  <c r="N75" i="3"/>
  <c r="N91" i="3"/>
  <c r="F91" i="9" s="1"/>
  <c r="R91" i="9" s="1"/>
  <c r="N107" i="3"/>
  <c r="N123" i="3"/>
  <c r="N139" i="3"/>
  <c r="N155" i="3"/>
  <c r="N9" i="3"/>
  <c r="N25" i="3"/>
  <c r="N41" i="3"/>
  <c r="N57" i="3"/>
  <c r="N73" i="3"/>
  <c r="N89" i="3"/>
  <c r="N105" i="3"/>
  <c r="N121" i="3"/>
  <c r="F121" i="9" s="1"/>
  <c r="R121" i="9" s="1"/>
  <c r="N137" i="3"/>
  <c r="N153" i="3"/>
  <c r="N169" i="3"/>
  <c r="F169" i="9" s="1"/>
  <c r="N7" i="3"/>
  <c r="N23" i="3"/>
  <c r="N39" i="3"/>
  <c r="N55" i="3"/>
  <c r="N71" i="3"/>
  <c r="N167" i="3" s="1"/>
  <c r="F167" i="9" s="1"/>
  <c r="R167" i="9" s="1"/>
  <c r="N87" i="3"/>
  <c r="N103" i="3"/>
  <c r="N119" i="3"/>
  <c r="F119" i="9" s="1"/>
  <c r="N135" i="3"/>
  <c r="N151" i="3"/>
  <c r="N21" i="3"/>
  <c r="N37" i="3"/>
  <c r="F37" i="9" s="1"/>
  <c r="R37" i="9" s="1"/>
  <c r="N53" i="3"/>
  <c r="N69" i="3"/>
  <c r="N85" i="3"/>
  <c r="N165" i="3" s="1"/>
  <c r="F165" i="9" s="1"/>
  <c r="N101" i="3"/>
  <c r="N117" i="3"/>
  <c r="N133" i="3"/>
  <c r="N149" i="3"/>
  <c r="L179" i="3"/>
  <c r="L177" i="3"/>
  <c r="L175" i="3"/>
  <c r="L173" i="3"/>
  <c r="L171" i="3"/>
  <c r="L169" i="3"/>
  <c r="L167" i="3"/>
  <c r="L165" i="3"/>
  <c r="J179" i="3"/>
  <c r="J177" i="3"/>
  <c r="J175" i="3"/>
  <c r="J173" i="3"/>
  <c r="J171" i="3"/>
  <c r="J169" i="3"/>
  <c r="J167" i="3"/>
  <c r="J165" i="3"/>
  <c r="H179" i="3"/>
  <c r="H177" i="3"/>
  <c r="H175" i="3"/>
  <c r="H173" i="3"/>
  <c r="H171" i="3"/>
  <c r="H169" i="3"/>
  <c r="H167" i="3"/>
  <c r="H165" i="3"/>
  <c r="F179" i="3"/>
  <c r="F177" i="3"/>
  <c r="F175" i="3"/>
  <c r="F173" i="3"/>
  <c r="F171" i="3"/>
  <c r="F169" i="3"/>
  <c r="F167" i="3"/>
  <c r="F165" i="3"/>
  <c r="D179" i="3"/>
  <c r="D177" i="3"/>
  <c r="D175" i="3"/>
  <c r="D173" i="3"/>
  <c r="D171" i="3"/>
  <c r="D169" i="3"/>
  <c r="D167" i="3"/>
  <c r="D165" i="3"/>
  <c r="N35" i="3"/>
  <c r="N51" i="3"/>
  <c r="N83" i="3"/>
  <c r="F83" i="9" s="1"/>
  <c r="N99" i="3"/>
  <c r="N115" i="3"/>
  <c r="N147" i="3"/>
  <c r="N163" i="3"/>
  <c r="J179" i="9"/>
  <c r="L179" i="9"/>
  <c r="D179" i="9"/>
  <c r="D178" i="9"/>
  <c r="C178" i="9"/>
  <c r="J177" i="9"/>
  <c r="P177" i="9"/>
  <c r="D177" i="9"/>
  <c r="D176" i="9"/>
  <c r="H175" i="9"/>
  <c r="J175" i="9"/>
  <c r="D175" i="9"/>
  <c r="D174" i="9"/>
  <c r="B174" i="3"/>
  <c r="C174" i="9"/>
  <c r="B174" i="9"/>
  <c r="P173" i="9"/>
  <c r="D173" i="9"/>
  <c r="D172" i="9"/>
  <c r="B172" i="3"/>
  <c r="C172" i="9"/>
  <c r="J171" i="9"/>
  <c r="L171" i="9"/>
  <c r="D171" i="9"/>
  <c r="D170" i="9"/>
  <c r="B170" i="3"/>
  <c r="C170" i="9"/>
  <c r="H169" i="9"/>
  <c r="J169" i="9"/>
  <c r="L169" i="9"/>
  <c r="P169" i="9"/>
  <c r="D169" i="9"/>
  <c r="D168" i="9"/>
  <c r="B168" i="3"/>
  <c r="C168" i="9" s="1"/>
  <c r="P167" i="9"/>
  <c r="D167" i="9"/>
  <c r="D166" i="9"/>
  <c r="H165" i="9"/>
  <c r="J165" i="9"/>
  <c r="L165" i="9"/>
  <c r="D165" i="9"/>
  <c r="D164" i="9"/>
  <c r="B164" i="9"/>
  <c r="F163" i="9"/>
  <c r="R163" i="9" s="1"/>
  <c r="H163" i="9"/>
  <c r="J163" i="9"/>
  <c r="L163" i="9"/>
  <c r="N163" i="9"/>
  <c r="P163" i="9"/>
  <c r="D163" i="9"/>
  <c r="D162" i="9"/>
  <c r="F161" i="9"/>
  <c r="R161" i="9" s="1"/>
  <c r="H161" i="9"/>
  <c r="J161" i="9"/>
  <c r="L161" i="9"/>
  <c r="N161" i="9"/>
  <c r="P161" i="9"/>
  <c r="D161" i="9"/>
  <c r="D160" i="9"/>
  <c r="F159" i="9"/>
  <c r="H159" i="9"/>
  <c r="J159" i="9"/>
  <c r="L159" i="9"/>
  <c r="D159" i="9"/>
  <c r="D158" i="9"/>
  <c r="B158" i="3"/>
  <c r="C158" i="9" s="1"/>
  <c r="B158" i="9"/>
  <c r="F157" i="9"/>
  <c r="N157" i="9"/>
  <c r="P157" i="9"/>
  <c r="D157" i="9"/>
  <c r="D156" i="9"/>
  <c r="B156" i="3"/>
  <c r="C156" i="9" s="1"/>
  <c r="F155" i="9"/>
  <c r="R155" i="9" s="1"/>
  <c r="H155" i="9"/>
  <c r="J155" i="9"/>
  <c r="L155" i="9"/>
  <c r="N155" i="9"/>
  <c r="P155" i="9"/>
  <c r="D155" i="9"/>
  <c r="D154" i="9"/>
  <c r="B154" i="3"/>
  <c r="C154" i="9"/>
  <c r="F153" i="9"/>
  <c r="R153" i="9" s="1"/>
  <c r="H153" i="9"/>
  <c r="J153" i="9"/>
  <c r="L153" i="9"/>
  <c r="N153" i="9"/>
  <c r="P153" i="9"/>
  <c r="D153" i="9"/>
  <c r="D152" i="9"/>
  <c r="B152" i="3"/>
  <c r="C152" i="9"/>
  <c r="F151" i="9"/>
  <c r="J151" i="9"/>
  <c r="N151" i="9"/>
  <c r="P151" i="9"/>
  <c r="D151" i="9"/>
  <c r="D150" i="9"/>
  <c r="F149" i="9"/>
  <c r="H149" i="9"/>
  <c r="J149" i="9"/>
  <c r="L149" i="9"/>
  <c r="D149" i="9"/>
  <c r="D148" i="9"/>
  <c r="B148" i="9"/>
  <c r="F147" i="9"/>
  <c r="R147" i="9" s="1"/>
  <c r="H147" i="9"/>
  <c r="J147" i="9"/>
  <c r="L147" i="9"/>
  <c r="N147" i="9"/>
  <c r="P147" i="9"/>
  <c r="D147" i="9"/>
  <c r="D146" i="9"/>
  <c r="F145" i="9"/>
  <c r="R145" i="9" s="1"/>
  <c r="H145" i="9"/>
  <c r="J145" i="9"/>
  <c r="L145" i="9"/>
  <c r="N145" i="9"/>
  <c r="P145" i="9"/>
  <c r="D145" i="9"/>
  <c r="D144" i="9"/>
  <c r="H143" i="9"/>
  <c r="J143" i="9"/>
  <c r="L143" i="9"/>
  <c r="N143" i="9"/>
  <c r="P143" i="9"/>
  <c r="D143" i="9"/>
  <c r="D142" i="9"/>
  <c r="B142" i="3"/>
  <c r="C142" i="9" s="1"/>
  <c r="B142" i="9"/>
  <c r="J141" i="9"/>
  <c r="N141" i="9"/>
  <c r="P141" i="9"/>
  <c r="D141" i="9"/>
  <c r="D140" i="9"/>
  <c r="B140" i="3"/>
  <c r="C140" i="9" s="1"/>
  <c r="F139" i="9"/>
  <c r="R139" i="9" s="1"/>
  <c r="H139" i="9"/>
  <c r="J139" i="9"/>
  <c r="L139" i="9"/>
  <c r="N139" i="9"/>
  <c r="P139" i="9"/>
  <c r="D139" i="9"/>
  <c r="D138" i="9"/>
  <c r="B138" i="3"/>
  <c r="C138" i="9" s="1"/>
  <c r="F137" i="9"/>
  <c r="R137" i="9" s="1"/>
  <c r="H137" i="9"/>
  <c r="J137" i="9"/>
  <c r="L137" i="9"/>
  <c r="N137" i="9"/>
  <c r="P137" i="9"/>
  <c r="D137" i="9"/>
  <c r="D136" i="9"/>
  <c r="B136" i="3"/>
  <c r="C136" i="9"/>
  <c r="F135" i="9"/>
  <c r="H135" i="9"/>
  <c r="N135" i="9"/>
  <c r="P135" i="9"/>
  <c r="D135" i="9"/>
  <c r="D134" i="9"/>
  <c r="F133" i="9"/>
  <c r="R133" i="9" s="1"/>
  <c r="H133" i="9"/>
  <c r="J133" i="9"/>
  <c r="L133" i="9"/>
  <c r="N133" i="9"/>
  <c r="D133" i="9"/>
  <c r="D132" i="9"/>
  <c r="N131" i="3"/>
  <c r="F131" i="9"/>
  <c r="R131" i="9" s="1"/>
  <c r="H131" i="9"/>
  <c r="J131" i="9"/>
  <c r="L131" i="9"/>
  <c r="N131" i="9"/>
  <c r="P131" i="9"/>
  <c r="D131" i="9"/>
  <c r="D130" i="9"/>
  <c r="C130" i="9"/>
  <c r="F129" i="9"/>
  <c r="R129" i="9" s="1"/>
  <c r="H129" i="9"/>
  <c r="J129" i="9"/>
  <c r="L129" i="9"/>
  <c r="N129" i="9"/>
  <c r="P129" i="9"/>
  <c r="D129" i="9"/>
  <c r="D128" i="9"/>
  <c r="F127" i="9"/>
  <c r="H127" i="9"/>
  <c r="J127" i="9"/>
  <c r="L127" i="9"/>
  <c r="N127" i="9"/>
  <c r="D127" i="9"/>
  <c r="D126" i="9"/>
  <c r="B126" i="3"/>
  <c r="C126" i="9"/>
  <c r="B126" i="9"/>
  <c r="F125" i="9"/>
  <c r="L125" i="9"/>
  <c r="N125" i="9"/>
  <c r="P125" i="9"/>
  <c r="D125" i="9"/>
  <c r="D124" i="9"/>
  <c r="B124" i="3"/>
  <c r="C124" i="9" s="1"/>
  <c r="F123" i="9"/>
  <c r="R123" i="9" s="1"/>
  <c r="H123" i="9"/>
  <c r="J123" i="9"/>
  <c r="L123" i="9"/>
  <c r="N123" i="9"/>
  <c r="P123" i="9"/>
  <c r="D123" i="9"/>
  <c r="D122" i="9"/>
  <c r="B122" i="3"/>
  <c r="C122" i="9"/>
  <c r="H121" i="9"/>
  <c r="J121" i="9"/>
  <c r="L121" i="9"/>
  <c r="N121" i="9"/>
  <c r="P121" i="9"/>
  <c r="D121" i="9"/>
  <c r="D120" i="9"/>
  <c r="B120" i="3"/>
  <c r="C120" i="9" s="1"/>
  <c r="J119" i="9"/>
  <c r="P119" i="9"/>
  <c r="D119" i="9"/>
  <c r="D118" i="9"/>
  <c r="F117" i="9"/>
  <c r="H117" i="9"/>
  <c r="J117" i="9"/>
  <c r="L117" i="9"/>
  <c r="N117" i="9"/>
  <c r="D117" i="9"/>
  <c r="D116" i="9"/>
  <c r="B116" i="9"/>
  <c r="F115" i="9"/>
  <c r="R115" i="9" s="1"/>
  <c r="H115" i="9"/>
  <c r="J115" i="9"/>
  <c r="L115" i="9"/>
  <c r="N115" i="9"/>
  <c r="P115" i="9"/>
  <c r="D115" i="9"/>
  <c r="D114" i="9"/>
  <c r="H113" i="9"/>
  <c r="J113" i="9"/>
  <c r="L113" i="9"/>
  <c r="P113" i="9"/>
  <c r="D113" i="9"/>
  <c r="D112" i="9"/>
  <c r="F111" i="9"/>
  <c r="R111" i="9" s="1"/>
  <c r="H111" i="9"/>
  <c r="J111" i="9"/>
  <c r="L111" i="9"/>
  <c r="N111" i="9"/>
  <c r="P111" i="9"/>
  <c r="D111" i="9"/>
  <c r="D110" i="9"/>
  <c r="B110" i="3"/>
  <c r="C110" i="9" s="1"/>
  <c r="B110" i="9"/>
  <c r="F109" i="9"/>
  <c r="R109" i="9" s="1"/>
  <c r="J109" i="9"/>
  <c r="N109" i="9"/>
  <c r="P109" i="9"/>
  <c r="D109" i="9"/>
  <c r="D108" i="9"/>
  <c r="B108" i="3"/>
  <c r="C108" i="9" s="1"/>
  <c r="F107" i="9"/>
  <c r="R107" i="9" s="1"/>
  <c r="H107" i="9"/>
  <c r="J107" i="9"/>
  <c r="L107" i="9"/>
  <c r="N107" i="9"/>
  <c r="P107" i="9"/>
  <c r="D107" i="9"/>
  <c r="D106" i="9"/>
  <c r="B106" i="3"/>
  <c r="C106" i="9" s="1"/>
  <c r="F105" i="9"/>
  <c r="R105" i="9" s="1"/>
  <c r="H105" i="9"/>
  <c r="J105" i="9"/>
  <c r="L105" i="9"/>
  <c r="P105" i="9"/>
  <c r="D105" i="9"/>
  <c r="D104" i="9"/>
  <c r="B104" i="3"/>
  <c r="C104" i="9"/>
  <c r="F103" i="9"/>
  <c r="N103" i="9"/>
  <c r="P103" i="9"/>
  <c r="D103" i="9"/>
  <c r="D102" i="9"/>
  <c r="F101" i="9"/>
  <c r="H101" i="9"/>
  <c r="J101" i="9"/>
  <c r="L101" i="9"/>
  <c r="N101" i="9"/>
  <c r="D101" i="9"/>
  <c r="D100" i="9"/>
  <c r="F99" i="9"/>
  <c r="R99" i="9" s="1"/>
  <c r="H99" i="9"/>
  <c r="J99" i="9"/>
  <c r="L99" i="9"/>
  <c r="N99" i="9"/>
  <c r="P99" i="9"/>
  <c r="D99" i="9"/>
  <c r="D98" i="9"/>
  <c r="F97" i="9"/>
  <c r="R97" i="9" s="1"/>
  <c r="H97" i="9"/>
  <c r="J97" i="9"/>
  <c r="L97" i="9"/>
  <c r="N97" i="9"/>
  <c r="P97" i="9"/>
  <c r="D97" i="9"/>
  <c r="D96" i="9"/>
  <c r="C96" i="9"/>
  <c r="F95" i="9"/>
  <c r="H95" i="9"/>
  <c r="J95" i="9"/>
  <c r="L95" i="9"/>
  <c r="N95" i="9"/>
  <c r="D95" i="9"/>
  <c r="D94" i="9"/>
  <c r="B94" i="3"/>
  <c r="C94" i="9" s="1"/>
  <c r="B94" i="9"/>
  <c r="N93" i="9"/>
  <c r="P93" i="9"/>
  <c r="D93" i="9"/>
  <c r="D92" i="9"/>
  <c r="B92" i="3"/>
  <c r="C92" i="9" s="1"/>
  <c r="H91" i="9"/>
  <c r="J91" i="9"/>
  <c r="L91" i="9"/>
  <c r="N91" i="9"/>
  <c r="P91" i="9"/>
  <c r="D91" i="9"/>
  <c r="D90" i="9"/>
  <c r="B90" i="3"/>
  <c r="C90" i="9" s="1"/>
  <c r="F89" i="9"/>
  <c r="H89" i="9"/>
  <c r="J89" i="9"/>
  <c r="L89" i="9"/>
  <c r="P89" i="9"/>
  <c r="D89" i="9"/>
  <c r="D88" i="9"/>
  <c r="B88" i="3"/>
  <c r="C88" i="9" s="1"/>
  <c r="F87" i="9"/>
  <c r="H87" i="9"/>
  <c r="N87" i="9"/>
  <c r="P87" i="9"/>
  <c r="D87" i="9"/>
  <c r="D86" i="9"/>
  <c r="F85" i="9"/>
  <c r="R85" i="9" s="1"/>
  <c r="H85" i="9"/>
  <c r="J85" i="9"/>
  <c r="L85" i="9"/>
  <c r="N85" i="9"/>
  <c r="P85" i="9"/>
  <c r="D85" i="9"/>
  <c r="D84" i="9"/>
  <c r="C84" i="9"/>
  <c r="B84" i="9"/>
  <c r="H83" i="9"/>
  <c r="J83" i="9"/>
  <c r="L83" i="9"/>
  <c r="P83" i="9"/>
  <c r="D83" i="9"/>
  <c r="D82" i="9"/>
  <c r="F81" i="9"/>
  <c r="R81" i="9" s="1"/>
  <c r="H81" i="9"/>
  <c r="J81" i="9"/>
  <c r="L81" i="9"/>
  <c r="N81" i="9"/>
  <c r="P81" i="9"/>
  <c r="D81" i="9"/>
  <c r="D80" i="9"/>
  <c r="F79" i="9"/>
  <c r="H79" i="9"/>
  <c r="J79" i="9"/>
  <c r="L79" i="9"/>
  <c r="N79" i="9"/>
  <c r="D79" i="9"/>
  <c r="D78" i="9"/>
  <c r="B78" i="3"/>
  <c r="C78" i="9"/>
  <c r="B78" i="9"/>
  <c r="F77" i="9"/>
  <c r="H77" i="9"/>
  <c r="N77" i="9"/>
  <c r="P77" i="9"/>
  <c r="D77" i="9"/>
  <c r="D76" i="9"/>
  <c r="B76" i="3"/>
  <c r="C76" i="9"/>
  <c r="F75" i="9"/>
  <c r="R75" i="9" s="1"/>
  <c r="H75" i="9"/>
  <c r="J75" i="9"/>
  <c r="L75" i="9"/>
  <c r="N75" i="9"/>
  <c r="P75" i="9"/>
  <c r="D75" i="9"/>
  <c r="D74" i="9"/>
  <c r="B74" i="3"/>
  <c r="C74" i="9" s="1"/>
  <c r="F73" i="9"/>
  <c r="R73" i="9" s="1"/>
  <c r="H73" i="9"/>
  <c r="J73" i="9"/>
  <c r="L73" i="9"/>
  <c r="N73" i="9"/>
  <c r="P73" i="9"/>
  <c r="D73" i="9"/>
  <c r="D72" i="9"/>
  <c r="B72" i="3"/>
  <c r="C72" i="9" s="1"/>
  <c r="F71" i="9"/>
  <c r="R71" i="9" s="1"/>
  <c r="L71" i="9"/>
  <c r="N71" i="9"/>
  <c r="P71" i="9"/>
  <c r="D71" i="9"/>
  <c r="D70" i="9"/>
  <c r="C70" i="9"/>
  <c r="F69" i="9"/>
  <c r="H69" i="9"/>
  <c r="J69" i="9"/>
  <c r="R69" i="9" s="1"/>
  <c r="L69" i="9"/>
  <c r="D69" i="9"/>
  <c r="D68" i="9"/>
  <c r="B68" i="9"/>
  <c r="N67" i="3"/>
  <c r="F67" i="9" s="1"/>
  <c r="R67" i="9" s="1"/>
  <c r="H67" i="9"/>
  <c r="J67" i="9"/>
  <c r="L67" i="9"/>
  <c r="N67" i="9"/>
  <c r="P67" i="9"/>
  <c r="D67" i="9"/>
  <c r="D66" i="9"/>
  <c r="H65" i="9"/>
  <c r="J65" i="9"/>
  <c r="L65" i="9"/>
  <c r="N65" i="9"/>
  <c r="P65" i="9"/>
  <c r="D65" i="9"/>
  <c r="D64" i="9"/>
  <c r="H63" i="9"/>
  <c r="J63" i="9"/>
  <c r="L63" i="9"/>
  <c r="N63" i="9"/>
  <c r="P63" i="9"/>
  <c r="D63" i="9"/>
  <c r="D62" i="9"/>
  <c r="B62" i="3"/>
  <c r="C62" i="9"/>
  <c r="B62" i="9"/>
  <c r="F61" i="9"/>
  <c r="J61" i="9"/>
  <c r="N61" i="9"/>
  <c r="P61" i="9"/>
  <c r="D61" i="9"/>
  <c r="D60" i="9"/>
  <c r="B60" i="3"/>
  <c r="C60" i="9" s="1"/>
  <c r="F59" i="9"/>
  <c r="H59" i="9"/>
  <c r="J59" i="9"/>
  <c r="L59" i="9"/>
  <c r="P59" i="9"/>
  <c r="D59" i="9"/>
  <c r="D58" i="9"/>
  <c r="B58" i="3"/>
  <c r="C58" i="9" s="1"/>
  <c r="F57" i="9"/>
  <c r="R57" i="9" s="1"/>
  <c r="H57" i="9"/>
  <c r="J57" i="9"/>
  <c r="L57" i="9"/>
  <c r="N57" i="9"/>
  <c r="P57" i="9"/>
  <c r="D57" i="9"/>
  <c r="D56" i="9"/>
  <c r="B56" i="3"/>
  <c r="C56" i="9" s="1"/>
  <c r="F55" i="9"/>
  <c r="H55" i="9"/>
  <c r="N55" i="9"/>
  <c r="P55" i="9"/>
  <c r="D55" i="9"/>
  <c r="D54" i="9"/>
  <c r="F53" i="9"/>
  <c r="H53" i="9"/>
  <c r="J53" i="9"/>
  <c r="L53" i="9"/>
  <c r="D53" i="9"/>
  <c r="D52" i="9"/>
  <c r="B52" i="9"/>
  <c r="F51" i="9"/>
  <c r="R51" i="9" s="1"/>
  <c r="H51" i="9"/>
  <c r="J51" i="9"/>
  <c r="L51" i="9"/>
  <c r="N51" i="9"/>
  <c r="P51" i="9"/>
  <c r="D51" i="9"/>
  <c r="D50" i="9"/>
  <c r="F49" i="9"/>
  <c r="R49" i="9" s="1"/>
  <c r="H49" i="9"/>
  <c r="J49" i="9"/>
  <c r="L49" i="9"/>
  <c r="N49" i="9"/>
  <c r="P49" i="9"/>
  <c r="D49" i="9"/>
  <c r="D48" i="9"/>
  <c r="C48" i="9"/>
  <c r="F47" i="9"/>
  <c r="H47" i="9"/>
  <c r="J47" i="9"/>
  <c r="L47" i="9"/>
  <c r="N47" i="9"/>
  <c r="R47" i="9" s="1"/>
  <c r="D47" i="9"/>
  <c r="D46" i="9"/>
  <c r="B46" i="3"/>
  <c r="C46" i="9"/>
  <c r="B46" i="9"/>
  <c r="F45" i="9"/>
  <c r="H45" i="9"/>
  <c r="N45" i="9"/>
  <c r="P45" i="9"/>
  <c r="D45" i="9"/>
  <c r="D44" i="9"/>
  <c r="B44" i="3"/>
  <c r="C44" i="9"/>
  <c r="H43" i="9"/>
  <c r="J43" i="9"/>
  <c r="L43" i="9"/>
  <c r="P43" i="9"/>
  <c r="D43" i="9"/>
  <c r="D42" i="9"/>
  <c r="B42" i="3"/>
  <c r="C42" i="9" s="1"/>
  <c r="F41" i="9"/>
  <c r="R41" i="9" s="1"/>
  <c r="H41" i="9"/>
  <c r="J41" i="9"/>
  <c r="L41" i="9"/>
  <c r="N41" i="9"/>
  <c r="P41" i="9"/>
  <c r="D41" i="9"/>
  <c r="D40" i="9"/>
  <c r="B40" i="3"/>
  <c r="C40" i="9" s="1"/>
  <c r="F39" i="9"/>
  <c r="L39" i="9"/>
  <c r="N39" i="9"/>
  <c r="P39" i="9"/>
  <c r="D39" i="9"/>
  <c r="D38" i="9"/>
  <c r="H37" i="9"/>
  <c r="J37" i="9"/>
  <c r="L37" i="9"/>
  <c r="P37" i="9"/>
  <c r="D37" i="9"/>
  <c r="D36" i="9"/>
  <c r="F35" i="9"/>
  <c r="R35" i="9" s="1"/>
  <c r="H35" i="9"/>
  <c r="J35" i="9"/>
  <c r="L35" i="9"/>
  <c r="N35" i="9"/>
  <c r="P35" i="9"/>
  <c r="D35" i="9"/>
  <c r="D34" i="9"/>
  <c r="C34" i="9"/>
  <c r="F33" i="9"/>
  <c r="R33" i="9" s="1"/>
  <c r="H33" i="9"/>
  <c r="J33" i="9"/>
  <c r="L33" i="9"/>
  <c r="N33" i="9"/>
  <c r="P33" i="9"/>
  <c r="D33" i="9"/>
  <c r="D32" i="9"/>
  <c r="F31" i="9"/>
  <c r="H31" i="9"/>
  <c r="J31" i="9"/>
  <c r="L31" i="9"/>
  <c r="N31" i="9"/>
  <c r="D31" i="9"/>
  <c r="D30" i="9"/>
  <c r="B30" i="3"/>
  <c r="C30" i="9"/>
  <c r="B30" i="9"/>
  <c r="F29" i="9"/>
  <c r="L29" i="9"/>
  <c r="N29" i="9"/>
  <c r="P29" i="9"/>
  <c r="D29" i="9"/>
  <c r="D28" i="9"/>
  <c r="B28" i="3"/>
  <c r="C28" i="9" s="1"/>
  <c r="F27" i="9"/>
  <c r="R27" i="9" s="1"/>
  <c r="H27" i="9"/>
  <c r="J27" i="9"/>
  <c r="L27" i="9"/>
  <c r="N27" i="9"/>
  <c r="P27" i="9"/>
  <c r="D27" i="9"/>
  <c r="D26" i="9"/>
  <c r="B26" i="3"/>
  <c r="C26" i="9"/>
  <c r="F25" i="9"/>
  <c r="R25" i="9" s="1"/>
  <c r="H25" i="9"/>
  <c r="J25" i="9"/>
  <c r="L25" i="9"/>
  <c r="N25" i="9"/>
  <c r="P25" i="9"/>
  <c r="D25" i="9"/>
  <c r="D24" i="9"/>
  <c r="B24" i="3"/>
  <c r="C24" i="9" s="1"/>
  <c r="F23" i="9"/>
  <c r="R23" i="9" s="1"/>
  <c r="N23" i="9"/>
  <c r="P23" i="9"/>
  <c r="D23" i="9"/>
  <c r="D22" i="9"/>
  <c r="C22" i="9"/>
  <c r="F21" i="9"/>
  <c r="H21" i="9"/>
  <c r="J21" i="9"/>
  <c r="L21" i="9"/>
  <c r="N21" i="9"/>
  <c r="D21" i="9"/>
  <c r="D20" i="9"/>
  <c r="B20" i="9"/>
  <c r="H19" i="9"/>
  <c r="J19" i="9"/>
  <c r="L19" i="9"/>
  <c r="N19" i="9"/>
  <c r="P19" i="9"/>
  <c r="F17" i="9"/>
  <c r="R17" i="9" s="1"/>
  <c r="H17" i="9"/>
  <c r="J17" i="9"/>
  <c r="L17" i="9"/>
  <c r="N17" i="9"/>
  <c r="P17" i="9"/>
  <c r="H15" i="9"/>
  <c r="J15" i="9"/>
  <c r="L15" i="9"/>
  <c r="N15" i="9"/>
  <c r="F13" i="9"/>
  <c r="L13" i="9"/>
  <c r="P13" i="9"/>
  <c r="F11" i="9"/>
  <c r="R11" i="9" s="1"/>
  <c r="H11" i="9"/>
  <c r="J11" i="9"/>
  <c r="L11" i="9"/>
  <c r="N11" i="9"/>
  <c r="P11" i="9"/>
  <c r="F9" i="9"/>
  <c r="R9" i="9" s="1"/>
  <c r="H9" i="9"/>
  <c r="J9" i="9"/>
  <c r="L9" i="9"/>
  <c r="N9" i="9"/>
  <c r="P9" i="9"/>
  <c r="F7" i="9"/>
  <c r="H7" i="9"/>
  <c r="P7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C16" i="9"/>
  <c r="B14" i="3"/>
  <c r="C14" i="9" s="1"/>
  <c r="B12" i="3"/>
  <c r="C12" i="9" s="1"/>
  <c r="B10" i="3"/>
  <c r="C10" i="9" s="1"/>
  <c r="B8" i="3"/>
  <c r="C8" i="9"/>
  <c r="B178" i="3"/>
  <c r="B176" i="3"/>
  <c r="C176" i="9" s="1"/>
  <c r="B162" i="3"/>
  <c r="C162" i="9" s="1"/>
  <c r="B160" i="3"/>
  <c r="C160" i="9" s="1"/>
  <c r="B150" i="3"/>
  <c r="C150" i="9" s="1"/>
  <c r="B148" i="3"/>
  <c r="C148" i="9" s="1"/>
  <c r="B146" i="3"/>
  <c r="C146" i="9" s="1"/>
  <c r="B144" i="3"/>
  <c r="C144" i="9" s="1"/>
  <c r="B134" i="3"/>
  <c r="C134" i="9" s="1"/>
  <c r="B132" i="3"/>
  <c r="C132" i="9" s="1"/>
  <c r="B130" i="3"/>
  <c r="B128" i="3"/>
  <c r="C128" i="9" s="1"/>
  <c r="B118" i="3"/>
  <c r="C118" i="9" s="1"/>
  <c r="B116" i="3"/>
  <c r="C116" i="9" s="1"/>
  <c r="B114" i="3"/>
  <c r="C114" i="9" s="1"/>
  <c r="B112" i="3"/>
  <c r="C112" i="9" s="1"/>
  <c r="B102" i="3"/>
  <c r="C102" i="9" s="1"/>
  <c r="B100" i="3"/>
  <c r="C100" i="9" s="1"/>
  <c r="B98" i="3"/>
  <c r="C98" i="9" s="1"/>
  <c r="B96" i="3"/>
  <c r="B86" i="3"/>
  <c r="C86" i="9" s="1"/>
  <c r="B84" i="3"/>
  <c r="B82" i="3"/>
  <c r="C82" i="9" s="1"/>
  <c r="B80" i="3"/>
  <c r="C80" i="9" s="1"/>
  <c r="B70" i="3"/>
  <c r="B68" i="3"/>
  <c r="C68" i="9" s="1"/>
  <c r="H2" i="7"/>
  <c r="B66" i="3"/>
  <c r="C66" i="9" s="1"/>
  <c r="B64" i="3"/>
  <c r="C64" i="9" s="1"/>
  <c r="B54" i="3"/>
  <c r="C54" i="9" s="1"/>
  <c r="B52" i="3"/>
  <c r="C52" i="9" s="1"/>
  <c r="B50" i="3"/>
  <c r="C50" i="9" s="1"/>
  <c r="B48" i="3"/>
  <c r="B38" i="3"/>
  <c r="C38" i="9" s="1"/>
  <c r="B36" i="3"/>
  <c r="C36" i="9" s="1"/>
  <c r="B34" i="3"/>
  <c r="B32" i="3"/>
  <c r="C32" i="9" s="1"/>
  <c r="B22" i="3"/>
  <c r="B20" i="3"/>
  <c r="C20" i="9" s="1"/>
  <c r="B18" i="3"/>
  <c r="C18" i="9" s="1"/>
  <c r="B16" i="3"/>
  <c r="B6" i="3"/>
  <c r="C6" i="9" s="1"/>
  <c r="H13" i="7"/>
  <c r="D14" i="7" s="1"/>
  <c r="D2" i="9"/>
  <c r="D1" i="9"/>
  <c r="D4" i="9"/>
  <c r="F5" i="9"/>
  <c r="H5" i="9"/>
  <c r="J5" i="9"/>
  <c r="L5" i="9"/>
  <c r="N5" i="9"/>
  <c r="B173" i="3"/>
  <c r="B171" i="3"/>
  <c r="B169" i="3"/>
  <c r="B166" i="3"/>
  <c r="C166" i="9" s="1"/>
  <c r="B164" i="3"/>
  <c r="C164" i="9" s="1"/>
  <c r="B165" i="3"/>
  <c r="B14" i="9"/>
  <c r="B4" i="3"/>
  <c r="C4" i="9" s="1"/>
  <c r="B4" i="9"/>
  <c r="B1" i="9"/>
  <c r="R39" i="9" l="1"/>
  <c r="R45" i="9"/>
  <c r="R55" i="9"/>
  <c r="R61" i="9"/>
  <c r="R29" i="9"/>
  <c r="R59" i="9"/>
  <c r="R77" i="9"/>
  <c r="R87" i="9"/>
  <c r="R141" i="9"/>
  <c r="R173" i="9"/>
  <c r="R79" i="9"/>
  <c r="R127" i="9"/>
  <c r="R125" i="9"/>
  <c r="R151" i="9"/>
  <c r="R119" i="9"/>
  <c r="R169" i="9"/>
  <c r="R175" i="9"/>
  <c r="R53" i="9"/>
  <c r="R135" i="9"/>
  <c r="R149" i="9"/>
  <c r="R165" i="9"/>
  <c r="R93" i="9"/>
  <c r="R31" i="9"/>
  <c r="R21" i="9"/>
  <c r="R95" i="9"/>
  <c r="R101" i="9"/>
  <c r="R103" i="9"/>
  <c r="R117" i="9"/>
  <c r="R157" i="9"/>
  <c r="R159" i="9"/>
  <c r="R43" i="9"/>
  <c r="B167" i="3"/>
  <c r="J7" i="9"/>
  <c r="R7" i="9" s="1"/>
  <c r="N89" i="9"/>
  <c r="R89" i="9" s="1"/>
  <c r="N159" i="9"/>
  <c r="N179" i="3"/>
  <c r="F179" i="9" s="1"/>
  <c r="R179" i="9" s="1"/>
  <c r="J13" i="9"/>
  <c r="F15" i="9"/>
  <c r="R15" i="9" s="1"/>
  <c r="H13" i="9"/>
  <c r="R13" i="9" s="1"/>
  <c r="N83" i="9"/>
  <c r="R83" i="9" s="1"/>
  <c r="N171" i="3"/>
  <c r="F171" i="9" s="1"/>
  <c r="R171" i="9" s="1"/>
  <c r="P5" i="9"/>
  <c r="R5" i="9" s="1"/>
  <c r="P15" i="9"/>
  <c r="BJ177" i="3"/>
  <c r="N177" i="9" s="1"/>
  <c r="R177" i="9" s="1"/>
  <c r="N7" i="9"/>
  <c r="AN1" i="3"/>
  <c r="AX1" i="3" s="1"/>
  <c r="L1" i="9" s="1"/>
  <c r="BL1" i="3"/>
  <c r="P1" i="3"/>
  <c r="Z1" i="3" s="1"/>
  <c r="H1" i="9" s="1"/>
  <c r="D1" i="3"/>
  <c r="N1" i="3" s="1"/>
  <c r="F1" i="9" s="1"/>
  <c r="AB1" i="3"/>
  <c r="AL1" i="3" s="1"/>
  <c r="J1" i="9" s="1"/>
  <c r="AZ1" i="3"/>
  <c r="BJ1" i="3" s="1"/>
  <c r="N1" i="9" s="1"/>
  <c r="D3" i="3"/>
  <c r="F3" i="3" s="1"/>
  <c r="H3" i="3" s="1"/>
  <c r="J3" i="3" l="1"/>
  <c r="P1" i="9"/>
  <c r="BV1" i="3"/>
  <c r="D2" i="3"/>
  <c r="F2" i="3" s="1"/>
  <c r="H2" i="3" s="1"/>
  <c r="J2" i="3" l="1"/>
  <c r="L3" i="3"/>
  <c r="L2" i="3" l="1"/>
  <c r="P2" i="3" s="1"/>
  <c r="P3" i="3" l="1"/>
  <c r="R2" i="3"/>
  <c r="T2" i="3" l="1"/>
  <c r="R3" i="3"/>
  <c r="T3" i="3" l="1"/>
  <c r="V2" i="3"/>
  <c r="V3" i="3" l="1"/>
  <c r="X2" i="3"/>
  <c r="X3" i="3" l="1"/>
  <c r="AB2" i="3"/>
  <c r="AB3" i="3" l="1"/>
  <c r="AD2" i="3"/>
  <c r="AD3" i="3" l="1"/>
  <c r="AF2" i="3"/>
  <c r="AF3" i="3" l="1"/>
  <c r="AH2" i="3"/>
  <c r="AH3" i="3" l="1"/>
  <c r="AJ2" i="3"/>
  <c r="AN2" i="3" l="1"/>
  <c r="AJ3" i="3"/>
  <c r="AN3" i="3" l="1"/>
  <c r="AP2" i="3"/>
  <c r="AP3" i="3" l="1"/>
  <c r="AR2" i="3"/>
  <c r="AR3" i="3" l="1"/>
  <c r="AT2" i="3"/>
  <c r="AT3" i="3" l="1"/>
  <c r="AV2" i="3"/>
  <c r="AV3" i="3" l="1"/>
  <c r="AZ2" i="3"/>
  <c r="AZ3" i="3" l="1"/>
  <c r="BB2" i="3"/>
  <c r="BB3" i="3" l="1"/>
  <c r="BD2" i="3"/>
  <c r="BF2" i="3" l="1"/>
  <c r="BD3" i="3"/>
  <c r="BF3" i="3" l="1"/>
  <c r="BH2" i="3"/>
  <c r="BH3" i="3" l="1"/>
  <c r="BL2" i="3"/>
  <c r="BL3" i="3" l="1"/>
  <c r="BN2" i="3"/>
  <c r="BN3" i="3" l="1"/>
  <c r="BP2" i="3"/>
  <c r="BP3" i="3" l="1"/>
  <c r="BR2" i="3"/>
  <c r="BR3" i="3" l="1"/>
  <c r="BT2" i="3"/>
  <c r="BT3" i="3" s="1"/>
  <c r="BP18" i="3"/>
  <c r="BP50" i="3"/>
  <c r="BP82" i="3"/>
  <c r="BQ82" i="3" s="1"/>
  <c r="BP114" i="3"/>
  <c r="BQ114" i="3" s="1"/>
  <c r="BP146" i="3"/>
  <c r="BQ146" i="3" s="1"/>
  <c r="BP34" i="3"/>
  <c r="BQ34" i="3" s="1"/>
  <c r="BP98" i="3"/>
  <c r="BQ98" i="3" s="1"/>
  <c r="BP162" i="3"/>
  <c r="BQ162" i="3" s="1"/>
  <c r="BP66" i="3"/>
  <c r="BQ66" i="3" s="1"/>
  <c r="BP130" i="3"/>
  <c r="BQ130" i="3" s="1"/>
  <c r="BP32" i="3"/>
  <c r="BQ32" i="3" s="1"/>
  <c r="BP64" i="3"/>
  <c r="BQ64" i="3" s="1"/>
  <c r="BP96" i="3"/>
  <c r="BQ96" i="3" s="1"/>
  <c r="BP128" i="3"/>
  <c r="BQ128" i="3" s="1"/>
  <c r="BP160" i="3"/>
  <c r="BQ160" i="3" s="1"/>
  <c r="BP16" i="3"/>
  <c r="BP48" i="3"/>
  <c r="BQ48" i="3" s="1"/>
  <c r="BP80" i="3"/>
  <c r="BQ80" i="3" s="1"/>
  <c r="BP112" i="3"/>
  <c r="BQ112" i="3" s="1"/>
  <c r="BP144" i="3"/>
  <c r="BQ144" i="3" s="1"/>
  <c r="BP12" i="3"/>
  <c r="BP44" i="3"/>
  <c r="BQ44" i="3" s="1"/>
  <c r="BP76" i="3"/>
  <c r="BQ76" i="3" s="1"/>
  <c r="BP108" i="3"/>
  <c r="BQ108" i="3" s="1"/>
  <c r="BP140" i="3"/>
  <c r="BP14" i="3"/>
  <c r="BP46" i="3"/>
  <c r="BQ46" i="3" s="1"/>
  <c r="BP78" i="3"/>
  <c r="BQ78" i="3" s="1"/>
  <c r="BP110" i="3"/>
  <c r="BP142" i="3"/>
  <c r="BQ142" i="3" s="1"/>
  <c r="BP28" i="3"/>
  <c r="BQ28" i="3" s="1"/>
  <c r="BP60" i="3"/>
  <c r="BQ60" i="3" s="1"/>
  <c r="BP92" i="3"/>
  <c r="BQ92" i="3" s="1"/>
  <c r="BP124" i="3"/>
  <c r="BQ124" i="3" s="1"/>
  <c r="BP156" i="3"/>
  <c r="BQ156" i="3" s="1"/>
  <c r="BP30" i="3"/>
  <c r="BQ30" i="3" s="1"/>
  <c r="BP62" i="3"/>
  <c r="BQ62" i="3" s="1"/>
  <c r="BP94" i="3"/>
  <c r="BQ94" i="3" s="1"/>
  <c r="BP126" i="3"/>
  <c r="BQ126" i="3" s="1"/>
  <c r="BP158" i="3"/>
  <c r="BQ158" i="3" s="1"/>
  <c r="BP26" i="3"/>
  <c r="BQ26" i="3" s="1"/>
  <c r="BP58" i="3"/>
  <c r="BQ58" i="3" s="1"/>
  <c r="BP90" i="3"/>
  <c r="BQ90" i="3" s="1"/>
  <c r="BP122" i="3"/>
  <c r="BQ122" i="3" s="1"/>
  <c r="BP154" i="3"/>
  <c r="BQ154" i="3" s="1"/>
  <c r="BP8" i="3"/>
  <c r="BP40" i="3"/>
  <c r="BQ40" i="3" s="1"/>
  <c r="BP72" i="3"/>
  <c r="BQ72" i="3" s="1"/>
  <c r="BP104" i="3"/>
  <c r="BQ104" i="3" s="1"/>
  <c r="BP136" i="3"/>
  <c r="BQ136" i="3" s="1"/>
  <c r="BP10" i="3"/>
  <c r="BP42" i="3"/>
  <c r="BQ42" i="3" s="1"/>
  <c r="BP74" i="3"/>
  <c r="BQ74" i="3" s="1"/>
  <c r="BP106" i="3"/>
  <c r="BQ106" i="3" s="1"/>
  <c r="BP138" i="3"/>
  <c r="BQ138" i="3" s="1"/>
  <c r="BP24" i="3"/>
  <c r="BQ24" i="3" s="1"/>
  <c r="BP56" i="3"/>
  <c r="BQ56" i="3" s="1"/>
  <c r="BP88" i="3"/>
  <c r="BQ88" i="3" s="1"/>
  <c r="BP120" i="3"/>
  <c r="BQ120" i="3" s="1"/>
  <c r="BP152" i="3"/>
  <c r="BQ152" i="3" s="1"/>
  <c r="BP22" i="3"/>
  <c r="BQ22" i="3" s="1"/>
  <c r="BP54" i="3"/>
  <c r="BQ54" i="3" s="1"/>
  <c r="BP86" i="3"/>
  <c r="BQ86" i="3" s="1"/>
  <c r="BP118" i="3"/>
  <c r="BQ118" i="3" s="1"/>
  <c r="BP150" i="3"/>
  <c r="BQ150" i="3" s="1"/>
  <c r="BP6" i="3"/>
  <c r="BP38" i="3"/>
  <c r="BQ38" i="3" s="1"/>
  <c r="BP70" i="3"/>
  <c r="BQ70" i="3" s="1"/>
  <c r="BP102" i="3"/>
  <c r="BQ102" i="3" s="1"/>
  <c r="BP134" i="3"/>
  <c r="BQ134" i="3" s="1"/>
  <c r="BP20" i="3"/>
  <c r="BQ20" i="3" s="1"/>
  <c r="BP52" i="3"/>
  <c r="BQ52" i="3" s="1"/>
  <c r="BP84" i="3"/>
  <c r="BQ84" i="3" s="1"/>
  <c r="BP116" i="3"/>
  <c r="BQ116" i="3" s="1"/>
  <c r="BP148" i="3"/>
  <c r="BQ148" i="3" s="1"/>
  <c r="BP4" i="3"/>
  <c r="BP36" i="3"/>
  <c r="BQ36" i="3" s="1"/>
  <c r="BP68" i="3"/>
  <c r="BQ68" i="3" s="1"/>
  <c r="BP100" i="3"/>
  <c r="BQ100" i="3" s="1"/>
  <c r="BP132" i="3"/>
  <c r="BQ132" i="3" s="1"/>
  <c r="BQ4" i="3" l="1"/>
  <c r="BP164" i="3"/>
  <c r="BQ164" i="3" s="1"/>
  <c r="BQ16" i="3"/>
  <c r="BP176" i="3"/>
  <c r="BQ176" i="3" s="1"/>
  <c r="BT34" i="3"/>
  <c r="BU34" i="3" s="1"/>
  <c r="BT66" i="3"/>
  <c r="BU66" i="3" s="1"/>
  <c r="BT98" i="3"/>
  <c r="BU98" i="3" s="1"/>
  <c r="BT130" i="3"/>
  <c r="BU130" i="3" s="1"/>
  <c r="BT50" i="3"/>
  <c r="BU50" i="3" s="1"/>
  <c r="BT114" i="3"/>
  <c r="BU114" i="3" s="1"/>
  <c r="BT18" i="3"/>
  <c r="BT82" i="3"/>
  <c r="BU82" i="3" s="1"/>
  <c r="BT146" i="3"/>
  <c r="BU146" i="3" s="1"/>
  <c r="BT162" i="3"/>
  <c r="BU162" i="3" s="1"/>
  <c r="BT16" i="3"/>
  <c r="BT48" i="3"/>
  <c r="BU48" i="3" s="1"/>
  <c r="BT80" i="3"/>
  <c r="BU80" i="3" s="1"/>
  <c r="BT112" i="3"/>
  <c r="BU112" i="3" s="1"/>
  <c r="BT144" i="3"/>
  <c r="BU144" i="3" s="1"/>
  <c r="BT32" i="3"/>
  <c r="BU32" i="3" s="1"/>
  <c r="BT64" i="3"/>
  <c r="BU64" i="3" s="1"/>
  <c r="BT96" i="3"/>
  <c r="BU96" i="3" s="1"/>
  <c r="BT128" i="3"/>
  <c r="BU128" i="3" s="1"/>
  <c r="BT160" i="3"/>
  <c r="BU160" i="3" s="1"/>
  <c r="BT28" i="3"/>
  <c r="BU28" i="3" s="1"/>
  <c r="BT60" i="3"/>
  <c r="BU60" i="3" s="1"/>
  <c r="BT92" i="3"/>
  <c r="BU92" i="3" s="1"/>
  <c r="BT124" i="3"/>
  <c r="BU124" i="3" s="1"/>
  <c r="BT156" i="3"/>
  <c r="BU156" i="3" s="1"/>
  <c r="BT30" i="3"/>
  <c r="BU30" i="3" s="1"/>
  <c r="BT62" i="3"/>
  <c r="BU62" i="3" s="1"/>
  <c r="BT94" i="3"/>
  <c r="BU94" i="3" s="1"/>
  <c r="BT126" i="3"/>
  <c r="BU126" i="3" s="1"/>
  <c r="BT158" i="3"/>
  <c r="BU158" i="3" s="1"/>
  <c r="BT12" i="3"/>
  <c r="BT44" i="3"/>
  <c r="BU44" i="3" s="1"/>
  <c r="BT76" i="3"/>
  <c r="BU76" i="3" s="1"/>
  <c r="BT108" i="3"/>
  <c r="BU108" i="3" s="1"/>
  <c r="BT140" i="3"/>
  <c r="BU140" i="3" s="1"/>
  <c r="BT14" i="3"/>
  <c r="BT46" i="3"/>
  <c r="BU46" i="3" s="1"/>
  <c r="BT78" i="3"/>
  <c r="BU78" i="3" s="1"/>
  <c r="BT110" i="3"/>
  <c r="BU110" i="3" s="1"/>
  <c r="BT142" i="3"/>
  <c r="BU142" i="3" s="1"/>
  <c r="BT10" i="3"/>
  <c r="BT42" i="3"/>
  <c r="BU42" i="3" s="1"/>
  <c r="BT74" i="3"/>
  <c r="BU74" i="3" s="1"/>
  <c r="BT106" i="3"/>
  <c r="BU106" i="3" s="1"/>
  <c r="BT138" i="3"/>
  <c r="BU138" i="3" s="1"/>
  <c r="BT24" i="3"/>
  <c r="BU24" i="3" s="1"/>
  <c r="BT56" i="3"/>
  <c r="BU56" i="3" s="1"/>
  <c r="BT88" i="3"/>
  <c r="BU88" i="3" s="1"/>
  <c r="BT120" i="3"/>
  <c r="BU120" i="3" s="1"/>
  <c r="BT152" i="3"/>
  <c r="BU152" i="3" s="1"/>
  <c r="BT26" i="3"/>
  <c r="BU26" i="3" s="1"/>
  <c r="BT58" i="3"/>
  <c r="BU58" i="3" s="1"/>
  <c r="BT90" i="3"/>
  <c r="BU90" i="3" s="1"/>
  <c r="BT122" i="3"/>
  <c r="BU122" i="3" s="1"/>
  <c r="BT154" i="3"/>
  <c r="BU154" i="3" s="1"/>
  <c r="BT8" i="3"/>
  <c r="BT40" i="3"/>
  <c r="BU40" i="3" s="1"/>
  <c r="BT72" i="3"/>
  <c r="BU72" i="3" s="1"/>
  <c r="BT104" i="3"/>
  <c r="BU104" i="3" s="1"/>
  <c r="BT136" i="3"/>
  <c r="BU136" i="3" s="1"/>
  <c r="BT6" i="3"/>
  <c r="BT38" i="3"/>
  <c r="BU38" i="3" s="1"/>
  <c r="BT70" i="3"/>
  <c r="BU70" i="3" s="1"/>
  <c r="BT102" i="3"/>
  <c r="BU102" i="3" s="1"/>
  <c r="BT134" i="3"/>
  <c r="BU134" i="3" s="1"/>
  <c r="BT22" i="3"/>
  <c r="BU22" i="3" s="1"/>
  <c r="BT54" i="3"/>
  <c r="BU54" i="3" s="1"/>
  <c r="BT86" i="3"/>
  <c r="BU86" i="3" s="1"/>
  <c r="BT118" i="3"/>
  <c r="BU118" i="3" s="1"/>
  <c r="BT150" i="3"/>
  <c r="BU150" i="3" s="1"/>
  <c r="BT4" i="3"/>
  <c r="BT36" i="3"/>
  <c r="BU36" i="3" s="1"/>
  <c r="BT68" i="3"/>
  <c r="BU68" i="3" s="1"/>
  <c r="BT100" i="3"/>
  <c r="BU100" i="3" s="1"/>
  <c r="BT132" i="3"/>
  <c r="BU132" i="3" s="1"/>
  <c r="BT20" i="3"/>
  <c r="BU20" i="3" s="1"/>
  <c r="BT52" i="3"/>
  <c r="BU52" i="3" s="1"/>
  <c r="BT84" i="3"/>
  <c r="BU84" i="3" s="1"/>
  <c r="BT116" i="3"/>
  <c r="BU116" i="3" s="1"/>
  <c r="BT148" i="3"/>
  <c r="BU148" i="3" s="1"/>
  <c r="H52" i="7"/>
  <c r="BQ10" i="3"/>
  <c r="BP170" i="3"/>
  <c r="BQ170" i="3" s="1"/>
  <c r="BR18" i="3"/>
  <c r="BR34" i="3"/>
  <c r="BR66" i="3"/>
  <c r="BR98" i="3"/>
  <c r="BR130" i="3"/>
  <c r="BR82" i="3"/>
  <c r="BS82" i="3" s="1"/>
  <c r="BR146" i="3"/>
  <c r="BS146" i="3" s="1"/>
  <c r="BR162" i="3"/>
  <c r="BR50" i="3"/>
  <c r="BS50" i="3" s="1"/>
  <c r="BR114" i="3"/>
  <c r="BR16" i="3"/>
  <c r="BR48" i="3"/>
  <c r="BS48" i="3" s="1"/>
  <c r="BR80" i="3"/>
  <c r="BR112" i="3"/>
  <c r="BS112" i="3" s="1"/>
  <c r="BR144" i="3"/>
  <c r="BR32" i="3"/>
  <c r="BR64" i="3"/>
  <c r="BR96" i="3"/>
  <c r="BR128" i="3"/>
  <c r="BS128" i="3" s="1"/>
  <c r="BR160" i="3"/>
  <c r="BS160" i="3" s="1"/>
  <c r="BR30" i="3"/>
  <c r="BR62" i="3"/>
  <c r="BS62" i="3" s="1"/>
  <c r="BR94" i="3"/>
  <c r="BS94" i="3" s="1"/>
  <c r="BR126" i="3"/>
  <c r="BR158" i="3"/>
  <c r="BS158" i="3" s="1"/>
  <c r="BR12" i="3"/>
  <c r="BR44" i="3"/>
  <c r="BR76" i="3"/>
  <c r="BR108" i="3"/>
  <c r="BR140" i="3"/>
  <c r="BS140" i="3" s="1"/>
  <c r="BR14" i="3"/>
  <c r="BR46" i="3"/>
  <c r="BR78" i="3"/>
  <c r="BS78" i="3" s="1"/>
  <c r="BR110" i="3"/>
  <c r="BS110" i="3" s="1"/>
  <c r="BR142" i="3"/>
  <c r="BR28" i="3"/>
  <c r="BR60" i="3"/>
  <c r="BS60" i="3" s="1"/>
  <c r="BR92" i="3"/>
  <c r="BR124" i="3"/>
  <c r="BR156" i="3"/>
  <c r="BR26" i="3"/>
  <c r="BS26" i="3" s="1"/>
  <c r="BR58" i="3"/>
  <c r="BR90" i="3"/>
  <c r="BR122" i="3"/>
  <c r="BS122" i="3" s="1"/>
  <c r="BR154" i="3"/>
  <c r="BR8" i="3"/>
  <c r="BR40" i="3"/>
  <c r="BS40" i="3" s="1"/>
  <c r="BR72" i="3"/>
  <c r="BR104" i="3"/>
  <c r="BR136" i="3"/>
  <c r="BR10" i="3"/>
  <c r="BR42" i="3"/>
  <c r="BR74" i="3"/>
  <c r="BR106" i="3"/>
  <c r="BR138" i="3"/>
  <c r="BS138" i="3" s="1"/>
  <c r="BR56" i="3"/>
  <c r="BS56" i="3" s="1"/>
  <c r="BR24" i="3"/>
  <c r="BS24" i="3" s="1"/>
  <c r="BR152" i="3"/>
  <c r="BR22" i="3"/>
  <c r="BR54" i="3"/>
  <c r="BS54" i="3" s="1"/>
  <c r="BR86" i="3"/>
  <c r="BR118" i="3"/>
  <c r="BR120" i="3"/>
  <c r="BR88" i="3"/>
  <c r="BR6" i="3"/>
  <c r="BR38" i="3"/>
  <c r="BS38" i="3" s="1"/>
  <c r="BR70" i="3"/>
  <c r="BS70" i="3" s="1"/>
  <c r="BR102" i="3"/>
  <c r="BS102" i="3" s="1"/>
  <c r="BR134" i="3"/>
  <c r="BR4" i="3"/>
  <c r="BR36" i="3"/>
  <c r="BS36" i="3" s="1"/>
  <c r="BR68" i="3"/>
  <c r="BS68" i="3" s="1"/>
  <c r="BR100" i="3"/>
  <c r="BS100" i="3" s="1"/>
  <c r="BR132" i="3"/>
  <c r="BR150" i="3"/>
  <c r="BS150" i="3" s="1"/>
  <c r="BR20" i="3"/>
  <c r="BR52" i="3"/>
  <c r="BR84" i="3"/>
  <c r="BS84" i="3" s="1"/>
  <c r="BR116" i="3"/>
  <c r="BR148" i="3"/>
  <c r="BS148" i="3" s="1"/>
  <c r="BQ6" i="3"/>
  <c r="BP166" i="3"/>
  <c r="BQ166" i="3" s="1"/>
  <c r="BQ8" i="3"/>
  <c r="BP168" i="3"/>
  <c r="BQ168" i="3" s="1"/>
  <c r="BQ14" i="3"/>
  <c r="BP174" i="3"/>
  <c r="BQ174" i="3" s="1"/>
  <c r="BQ50" i="3"/>
  <c r="BQ110" i="3"/>
  <c r="BQ140" i="3"/>
  <c r="BQ12" i="3"/>
  <c r="BP172" i="3"/>
  <c r="BQ172" i="3" s="1"/>
  <c r="BQ18" i="3"/>
  <c r="BP178" i="3"/>
  <c r="BQ178" i="3" s="1"/>
  <c r="F66" i="3" l="1"/>
  <c r="G66" i="3" s="1"/>
  <c r="F162" i="3"/>
  <c r="G162" i="3" s="1"/>
  <c r="F16" i="3"/>
  <c r="F126" i="3"/>
  <c r="G126" i="3" s="1"/>
  <c r="F42" i="3"/>
  <c r="G42" i="3" s="1"/>
  <c r="F140" i="3"/>
  <c r="G140" i="3" s="1"/>
  <c r="F92" i="3"/>
  <c r="G92" i="3" s="1"/>
  <c r="F6" i="3"/>
  <c r="F22" i="3"/>
  <c r="G22" i="3" s="1"/>
  <c r="F118" i="3"/>
  <c r="G118" i="3" s="1"/>
  <c r="F134" i="3"/>
  <c r="G134" i="3" s="1"/>
  <c r="D98" i="3"/>
  <c r="E98" i="3" s="1"/>
  <c r="D144" i="3"/>
  <c r="E144" i="3" s="1"/>
  <c r="D30" i="3"/>
  <c r="E30" i="3" s="1"/>
  <c r="D110" i="3"/>
  <c r="E110" i="3" s="1"/>
  <c r="D58" i="3"/>
  <c r="E58" i="3" s="1"/>
  <c r="D156" i="3"/>
  <c r="E156" i="3" s="1"/>
  <c r="D72" i="3"/>
  <c r="E72" i="3" s="1"/>
  <c r="D88" i="3"/>
  <c r="E88" i="3" s="1"/>
  <c r="D134" i="3"/>
  <c r="E134" i="3" s="1"/>
  <c r="D4" i="3"/>
  <c r="D90" i="3"/>
  <c r="E90" i="3" s="1"/>
  <c r="D104" i="3"/>
  <c r="E104" i="3" s="1"/>
  <c r="D38" i="3"/>
  <c r="E38" i="3" s="1"/>
  <c r="D118" i="3"/>
  <c r="E118" i="3" s="1"/>
  <c r="D86" i="3"/>
  <c r="E86" i="3" s="1"/>
  <c r="F108" i="3"/>
  <c r="G108" i="3" s="1"/>
  <c r="D124" i="3"/>
  <c r="E124" i="3" s="1"/>
  <c r="F82" i="3"/>
  <c r="G82" i="3" s="1"/>
  <c r="F32" i="3"/>
  <c r="G32" i="3" s="1"/>
  <c r="F48" i="3"/>
  <c r="G48" i="3" s="1"/>
  <c r="F158" i="3"/>
  <c r="G158" i="3" s="1"/>
  <c r="F74" i="3"/>
  <c r="G74" i="3" s="1"/>
  <c r="F26" i="3"/>
  <c r="G26" i="3" s="1"/>
  <c r="F124" i="3"/>
  <c r="G124" i="3" s="1"/>
  <c r="F38" i="3"/>
  <c r="G38" i="3" s="1"/>
  <c r="F54" i="3"/>
  <c r="G54" i="3" s="1"/>
  <c r="F150" i="3"/>
  <c r="G150" i="3" s="1"/>
  <c r="D130" i="3"/>
  <c r="E130" i="3" s="1"/>
  <c r="D34" i="3"/>
  <c r="E34" i="3" s="1"/>
  <c r="D62" i="3"/>
  <c r="E62" i="3" s="1"/>
  <c r="D142" i="3"/>
  <c r="E142" i="3" s="1"/>
  <c r="D10" i="3"/>
  <c r="D120" i="3"/>
  <c r="E120" i="3" s="1"/>
  <c r="D132" i="3"/>
  <c r="E132" i="3" s="1"/>
  <c r="F148" i="3"/>
  <c r="G148" i="3" s="1"/>
  <c r="D102" i="3"/>
  <c r="E102" i="3" s="1"/>
  <c r="F98" i="3"/>
  <c r="G98" i="3" s="1"/>
  <c r="F64" i="3"/>
  <c r="G64" i="3" s="1"/>
  <c r="F80" i="3"/>
  <c r="G80" i="3" s="1"/>
  <c r="F14" i="3"/>
  <c r="F106" i="3"/>
  <c r="G106" i="3" s="1"/>
  <c r="F58" i="3"/>
  <c r="G58" i="3" s="1"/>
  <c r="F156" i="3"/>
  <c r="G156" i="3" s="1"/>
  <c r="F70" i="3"/>
  <c r="G70" i="3" s="1"/>
  <c r="F86" i="3"/>
  <c r="G86" i="3" s="1"/>
  <c r="F4" i="3"/>
  <c r="D18" i="3"/>
  <c r="D162" i="3"/>
  <c r="E162" i="3" s="1"/>
  <c r="D94" i="3"/>
  <c r="E94" i="3" s="1"/>
  <c r="D12" i="3"/>
  <c r="D122" i="3"/>
  <c r="E122" i="3" s="1"/>
  <c r="D42" i="3"/>
  <c r="E42" i="3" s="1"/>
  <c r="D136" i="3"/>
  <c r="E136" i="3" s="1"/>
  <c r="D152" i="3"/>
  <c r="E152" i="3" s="1"/>
  <c r="D20" i="3"/>
  <c r="E20" i="3" s="1"/>
  <c r="D100" i="3"/>
  <c r="E100" i="3" s="1"/>
  <c r="D74" i="3"/>
  <c r="E74" i="3" s="1"/>
  <c r="D6" i="3"/>
  <c r="D68" i="3"/>
  <c r="E68" i="3" s="1"/>
  <c r="D84" i="3"/>
  <c r="E84" i="3" s="1"/>
  <c r="D150" i="3"/>
  <c r="E150" i="3" s="1"/>
  <c r="F10" i="3"/>
  <c r="D40" i="3"/>
  <c r="E40" i="3" s="1"/>
  <c r="F114" i="3"/>
  <c r="G114" i="3" s="1"/>
  <c r="F96" i="3"/>
  <c r="G96" i="3" s="1"/>
  <c r="F112" i="3"/>
  <c r="G112" i="3" s="1"/>
  <c r="F46" i="3"/>
  <c r="G46" i="3" s="1"/>
  <c r="F138" i="3"/>
  <c r="G138" i="3" s="1"/>
  <c r="F90" i="3"/>
  <c r="G90" i="3" s="1"/>
  <c r="F24" i="3"/>
  <c r="G24" i="3" s="1"/>
  <c r="F8" i="3"/>
  <c r="F20" i="3"/>
  <c r="G20" i="3" s="1"/>
  <c r="F36" i="3"/>
  <c r="G36" i="3" s="1"/>
  <c r="D66" i="3"/>
  <c r="E66" i="3" s="1"/>
  <c r="D32" i="3"/>
  <c r="E32" i="3" s="1"/>
  <c r="D126" i="3"/>
  <c r="E126" i="3" s="1"/>
  <c r="D44" i="3"/>
  <c r="E44" i="3" s="1"/>
  <c r="D154" i="3"/>
  <c r="E154" i="3" s="1"/>
  <c r="D22" i="3"/>
  <c r="E22" i="3" s="1"/>
  <c r="D52" i="3"/>
  <c r="E52" i="3" s="1"/>
  <c r="D106" i="3"/>
  <c r="E106" i="3" s="1"/>
  <c r="F146" i="3"/>
  <c r="G146" i="3" s="1"/>
  <c r="F136" i="3"/>
  <c r="G136" i="3" s="1"/>
  <c r="D112" i="3"/>
  <c r="E112" i="3" s="1"/>
  <c r="D56" i="3"/>
  <c r="E56" i="3" s="1"/>
  <c r="F128" i="3"/>
  <c r="G128" i="3" s="1"/>
  <c r="F144" i="3"/>
  <c r="G144" i="3" s="1"/>
  <c r="F78" i="3"/>
  <c r="G78" i="3" s="1"/>
  <c r="F12" i="3"/>
  <c r="F122" i="3"/>
  <c r="G122" i="3" s="1"/>
  <c r="F56" i="3"/>
  <c r="G56" i="3" s="1"/>
  <c r="F40" i="3"/>
  <c r="G40" i="3" s="1"/>
  <c r="F52" i="3"/>
  <c r="G52" i="3" s="1"/>
  <c r="F68" i="3"/>
  <c r="G68" i="3" s="1"/>
  <c r="D50" i="3"/>
  <c r="E50" i="3" s="1"/>
  <c r="D16" i="3"/>
  <c r="D64" i="3"/>
  <c r="E64" i="3" s="1"/>
  <c r="D158" i="3"/>
  <c r="E158" i="3" s="1"/>
  <c r="D76" i="3"/>
  <c r="E76" i="3" s="1"/>
  <c r="D28" i="3"/>
  <c r="E28" i="3" s="1"/>
  <c r="D54" i="3"/>
  <c r="E54" i="3" s="1"/>
  <c r="F94" i="3"/>
  <c r="G94" i="3" s="1"/>
  <c r="F102" i="3"/>
  <c r="G102" i="3" s="1"/>
  <c r="D78" i="3"/>
  <c r="E78" i="3" s="1"/>
  <c r="F18" i="3"/>
  <c r="F160" i="3"/>
  <c r="G160" i="3" s="1"/>
  <c r="F30" i="3"/>
  <c r="G30" i="3" s="1"/>
  <c r="F110" i="3"/>
  <c r="G110" i="3" s="1"/>
  <c r="F44" i="3"/>
  <c r="G44" i="3" s="1"/>
  <c r="F154" i="3"/>
  <c r="G154" i="3" s="1"/>
  <c r="F88" i="3"/>
  <c r="G88" i="3" s="1"/>
  <c r="F72" i="3"/>
  <c r="G72" i="3" s="1"/>
  <c r="F84" i="3"/>
  <c r="G84" i="3" s="1"/>
  <c r="F100" i="3"/>
  <c r="G100" i="3" s="1"/>
  <c r="D82" i="3"/>
  <c r="E82" i="3" s="1"/>
  <c r="D48" i="3"/>
  <c r="E48" i="3" s="1"/>
  <c r="D96" i="3"/>
  <c r="E96" i="3" s="1"/>
  <c r="D14" i="3"/>
  <c r="D108" i="3"/>
  <c r="E108" i="3" s="1"/>
  <c r="D60" i="3"/>
  <c r="E60" i="3" s="1"/>
  <c r="D138" i="3"/>
  <c r="E138" i="3" s="1"/>
  <c r="D116" i="3"/>
  <c r="E116" i="3" s="1"/>
  <c r="F60" i="3"/>
  <c r="G60" i="3" s="1"/>
  <c r="D160" i="3"/>
  <c r="E160" i="3" s="1"/>
  <c r="D36" i="3"/>
  <c r="E36" i="3" s="1"/>
  <c r="F34" i="3"/>
  <c r="G34" i="3" s="1"/>
  <c r="F130" i="3"/>
  <c r="G130" i="3" s="1"/>
  <c r="F62" i="3"/>
  <c r="G62" i="3" s="1"/>
  <c r="F142" i="3"/>
  <c r="G142" i="3" s="1"/>
  <c r="F76" i="3"/>
  <c r="G76" i="3" s="1"/>
  <c r="F28" i="3"/>
  <c r="G28" i="3" s="1"/>
  <c r="F120" i="3"/>
  <c r="G120" i="3" s="1"/>
  <c r="F104" i="3"/>
  <c r="G104" i="3" s="1"/>
  <c r="F116" i="3"/>
  <c r="G116" i="3" s="1"/>
  <c r="F132" i="3"/>
  <c r="G132" i="3" s="1"/>
  <c r="D114" i="3"/>
  <c r="E114" i="3" s="1"/>
  <c r="D80" i="3"/>
  <c r="E80" i="3" s="1"/>
  <c r="D128" i="3"/>
  <c r="E128" i="3" s="1"/>
  <c r="D46" i="3"/>
  <c r="E46" i="3" s="1"/>
  <c r="D140" i="3"/>
  <c r="E140" i="3" s="1"/>
  <c r="D92" i="3"/>
  <c r="E92" i="3" s="1"/>
  <c r="D8" i="3"/>
  <c r="D24" i="3"/>
  <c r="E24" i="3" s="1"/>
  <c r="D70" i="3"/>
  <c r="E70" i="3" s="1"/>
  <c r="D148" i="3"/>
  <c r="E148" i="3" s="1"/>
  <c r="F50" i="3"/>
  <c r="G50" i="3" s="1"/>
  <c r="F152" i="3"/>
  <c r="G152" i="3" s="1"/>
  <c r="D146" i="3"/>
  <c r="E146" i="3" s="1"/>
  <c r="D26" i="3"/>
  <c r="E26" i="3" s="1"/>
  <c r="BN130" i="3"/>
  <c r="BO130" i="3" s="1"/>
  <c r="BN160" i="3"/>
  <c r="BO160" i="3" s="1"/>
  <c r="BN78" i="3"/>
  <c r="BO78" i="3" s="1"/>
  <c r="BN30" i="3"/>
  <c r="BO30" i="3" s="1"/>
  <c r="BN108" i="3"/>
  <c r="BO108" i="3" s="1"/>
  <c r="BN56" i="3"/>
  <c r="BO56" i="3" s="1"/>
  <c r="BN154" i="3"/>
  <c r="BO154" i="3" s="1"/>
  <c r="BN40" i="3"/>
  <c r="BO40" i="3" s="1"/>
  <c r="BN20" i="3"/>
  <c r="BO20" i="3" s="1"/>
  <c r="BN100" i="3"/>
  <c r="BO100" i="3" s="1"/>
  <c r="BN52" i="3"/>
  <c r="BO52" i="3" s="1"/>
  <c r="BN4" i="3"/>
  <c r="BN66" i="3"/>
  <c r="BO66" i="3" s="1"/>
  <c r="BN34" i="3"/>
  <c r="BO34" i="3" s="1"/>
  <c r="BN16" i="3"/>
  <c r="BN110" i="3"/>
  <c r="BO110" i="3" s="1"/>
  <c r="BN62" i="3"/>
  <c r="BO62" i="3" s="1"/>
  <c r="BN140" i="3"/>
  <c r="BO140" i="3" s="1"/>
  <c r="BN88" i="3"/>
  <c r="BO88" i="3" s="1"/>
  <c r="BN104" i="3"/>
  <c r="BO104" i="3" s="1"/>
  <c r="BN8" i="3"/>
  <c r="BN132" i="3"/>
  <c r="BO132" i="3" s="1"/>
  <c r="BN156" i="3"/>
  <c r="BO156" i="3" s="1"/>
  <c r="BN18" i="3"/>
  <c r="BN98" i="3"/>
  <c r="BO98" i="3" s="1"/>
  <c r="BN48" i="3"/>
  <c r="BO48" i="3" s="1"/>
  <c r="BN142" i="3"/>
  <c r="BO142" i="3" s="1"/>
  <c r="BN94" i="3"/>
  <c r="BO94" i="3" s="1"/>
  <c r="BN10" i="3"/>
  <c r="BN120" i="3"/>
  <c r="BO120" i="3" s="1"/>
  <c r="BN72" i="3"/>
  <c r="BO72" i="3" s="1"/>
  <c r="BN136" i="3"/>
  <c r="BO136" i="3" s="1"/>
  <c r="BN84" i="3"/>
  <c r="BO84" i="3" s="1"/>
  <c r="BN116" i="3"/>
  <c r="BO116" i="3" s="1"/>
  <c r="BN86" i="3"/>
  <c r="BO86" i="3" s="1"/>
  <c r="BN128" i="3"/>
  <c r="BO128" i="3" s="1"/>
  <c r="BN50" i="3"/>
  <c r="BO50" i="3" s="1"/>
  <c r="BN162" i="3"/>
  <c r="BO162" i="3" s="1"/>
  <c r="BN80" i="3"/>
  <c r="BO80" i="3" s="1"/>
  <c r="BN28" i="3"/>
  <c r="BO28" i="3" s="1"/>
  <c r="BN126" i="3"/>
  <c r="BO126" i="3" s="1"/>
  <c r="BN42" i="3"/>
  <c r="BO42" i="3" s="1"/>
  <c r="BN152" i="3"/>
  <c r="BO152" i="3" s="1"/>
  <c r="BN6" i="3"/>
  <c r="BN22" i="3"/>
  <c r="BO22" i="3" s="1"/>
  <c r="BN118" i="3"/>
  <c r="BO118" i="3" s="1"/>
  <c r="BN24" i="3"/>
  <c r="BO24" i="3" s="1"/>
  <c r="BN68" i="3"/>
  <c r="BO68" i="3" s="1"/>
  <c r="BN82" i="3"/>
  <c r="BO82" i="3" s="1"/>
  <c r="BN32" i="3"/>
  <c r="BO32" i="3" s="1"/>
  <c r="BN112" i="3"/>
  <c r="BO112" i="3" s="1"/>
  <c r="BN60" i="3"/>
  <c r="BO60" i="3" s="1"/>
  <c r="BN158" i="3"/>
  <c r="BO158" i="3" s="1"/>
  <c r="BN74" i="3"/>
  <c r="BO74" i="3" s="1"/>
  <c r="BN26" i="3"/>
  <c r="BO26" i="3" s="1"/>
  <c r="BN38" i="3"/>
  <c r="BO38" i="3" s="1"/>
  <c r="BN54" i="3"/>
  <c r="BO54" i="3" s="1"/>
  <c r="BN148" i="3"/>
  <c r="BO148" i="3" s="1"/>
  <c r="BN46" i="3"/>
  <c r="BO46" i="3" s="1"/>
  <c r="BN134" i="3"/>
  <c r="BO134" i="3" s="1"/>
  <c r="BN114" i="3"/>
  <c r="BO114" i="3" s="1"/>
  <c r="BN64" i="3"/>
  <c r="BO64" i="3" s="1"/>
  <c r="BN144" i="3"/>
  <c r="BO144" i="3" s="1"/>
  <c r="BN92" i="3"/>
  <c r="BO92" i="3" s="1"/>
  <c r="BN12" i="3"/>
  <c r="BN106" i="3"/>
  <c r="BO106" i="3" s="1"/>
  <c r="BN58" i="3"/>
  <c r="BO58" i="3" s="1"/>
  <c r="BN70" i="3"/>
  <c r="BO70" i="3" s="1"/>
  <c r="BN76" i="3"/>
  <c r="BO76" i="3" s="1"/>
  <c r="BN150" i="3"/>
  <c r="BO150" i="3" s="1"/>
  <c r="BN146" i="3"/>
  <c r="BO146" i="3" s="1"/>
  <c r="BN96" i="3"/>
  <c r="BO96" i="3" s="1"/>
  <c r="BN14" i="3"/>
  <c r="BN124" i="3"/>
  <c r="BO124" i="3" s="1"/>
  <c r="BN44" i="3"/>
  <c r="BO44" i="3" s="1"/>
  <c r="BN138" i="3"/>
  <c r="BO138" i="3" s="1"/>
  <c r="BN90" i="3"/>
  <c r="BO90" i="3" s="1"/>
  <c r="BN102" i="3"/>
  <c r="BO102" i="3" s="1"/>
  <c r="BN36" i="3"/>
  <c r="BO36" i="3" s="1"/>
  <c r="BN122" i="3"/>
  <c r="BO122" i="3" s="1"/>
  <c r="BL146" i="3"/>
  <c r="BM146" i="3" s="1"/>
  <c r="BL144" i="3"/>
  <c r="BM144" i="3" s="1"/>
  <c r="BL92" i="3"/>
  <c r="BM92" i="3" s="1"/>
  <c r="BL12" i="3"/>
  <c r="BL110" i="3"/>
  <c r="BL56" i="3"/>
  <c r="BM56" i="3" s="1"/>
  <c r="BL154" i="3"/>
  <c r="BM154" i="3" s="1"/>
  <c r="BL70" i="3"/>
  <c r="BM70" i="3" s="1"/>
  <c r="BL4" i="3"/>
  <c r="BL116" i="3"/>
  <c r="BM116" i="3" s="1"/>
  <c r="BL120" i="3"/>
  <c r="BM120" i="3" s="1"/>
  <c r="BL134" i="3"/>
  <c r="BM134" i="3" s="1"/>
  <c r="BL106" i="3"/>
  <c r="BM106" i="3" s="1"/>
  <c r="BL20" i="3"/>
  <c r="BM20" i="3" s="1"/>
  <c r="BL138" i="3"/>
  <c r="BM138" i="3" s="1"/>
  <c r="BL52" i="3"/>
  <c r="BM52" i="3" s="1"/>
  <c r="BL158" i="3"/>
  <c r="BL38" i="3"/>
  <c r="BL18" i="3"/>
  <c r="BL32" i="3"/>
  <c r="BM32" i="3" s="1"/>
  <c r="BL124" i="3"/>
  <c r="BM124" i="3" s="1"/>
  <c r="BL44" i="3"/>
  <c r="BM44" i="3" s="1"/>
  <c r="BL142" i="3"/>
  <c r="BM142" i="3" s="1"/>
  <c r="BL88" i="3"/>
  <c r="BM88" i="3" s="1"/>
  <c r="BL8" i="3"/>
  <c r="BL102" i="3"/>
  <c r="BM102" i="3" s="1"/>
  <c r="BL36" i="3"/>
  <c r="BL148" i="3"/>
  <c r="BM148" i="3" s="1"/>
  <c r="BL10" i="3"/>
  <c r="BL40" i="3"/>
  <c r="BM40" i="3" s="1"/>
  <c r="BL68" i="3"/>
  <c r="BM68" i="3" s="1"/>
  <c r="BL86" i="3"/>
  <c r="BM86" i="3" s="1"/>
  <c r="BL46" i="3"/>
  <c r="BM46" i="3" s="1"/>
  <c r="BL118" i="3"/>
  <c r="BM118" i="3" s="1"/>
  <c r="BL60" i="3"/>
  <c r="BM60" i="3" s="1"/>
  <c r="BL122" i="3"/>
  <c r="BM122" i="3" s="1"/>
  <c r="BL34" i="3"/>
  <c r="BM34" i="3" s="1"/>
  <c r="BL50" i="3"/>
  <c r="BL64" i="3"/>
  <c r="BM64" i="3" s="1"/>
  <c r="BL156" i="3"/>
  <c r="BM156" i="3" s="1"/>
  <c r="BL76" i="3"/>
  <c r="BM76" i="3" s="1"/>
  <c r="BL66" i="3"/>
  <c r="BM66" i="3" s="1"/>
  <c r="BL114" i="3"/>
  <c r="BM114" i="3" s="1"/>
  <c r="BL96" i="3"/>
  <c r="BM96" i="3" s="1"/>
  <c r="BL30" i="3"/>
  <c r="BM30" i="3" s="1"/>
  <c r="BL108" i="3"/>
  <c r="BM108" i="3" s="1"/>
  <c r="BL42" i="3"/>
  <c r="BM42" i="3" s="1"/>
  <c r="BL152" i="3"/>
  <c r="BM152" i="3" s="1"/>
  <c r="BL72" i="3"/>
  <c r="BM72" i="3" s="1"/>
  <c r="BL22" i="3"/>
  <c r="BM22" i="3" s="1"/>
  <c r="BL100" i="3"/>
  <c r="BL48" i="3"/>
  <c r="BM48" i="3" s="1"/>
  <c r="BL94" i="3"/>
  <c r="BM94" i="3" s="1"/>
  <c r="BL58" i="3"/>
  <c r="BM58" i="3" s="1"/>
  <c r="BL28" i="3"/>
  <c r="BM28" i="3" s="1"/>
  <c r="BL90" i="3"/>
  <c r="BM90" i="3" s="1"/>
  <c r="BL82" i="3"/>
  <c r="BM82" i="3" s="1"/>
  <c r="BL78" i="3"/>
  <c r="BL150" i="3"/>
  <c r="BL98" i="3"/>
  <c r="BM98" i="3" s="1"/>
  <c r="BL16" i="3"/>
  <c r="BL128" i="3"/>
  <c r="BM128" i="3" s="1"/>
  <c r="BL62" i="3"/>
  <c r="BL140" i="3"/>
  <c r="BL74" i="3"/>
  <c r="BM74" i="3" s="1"/>
  <c r="BL26" i="3"/>
  <c r="BM26" i="3" s="1"/>
  <c r="BL104" i="3"/>
  <c r="BM104" i="3" s="1"/>
  <c r="BL54" i="3"/>
  <c r="BM54" i="3" s="1"/>
  <c r="BL132" i="3"/>
  <c r="BM132" i="3" s="1"/>
  <c r="BL130" i="3"/>
  <c r="BM130" i="3" s="1"/>
  <c r="BL160" i="3"/>
  <c r="BM160" i="3" s="1"/>
  <c r="BL14" i="3"/>
  <c r="BL136" i="3"/>
  <c r="BM136" i="3" s="1"/>
  <c r="BL126" i="3"/>
  <c r="BM126" i="3" s="1"/>
  <c r="BL6" i="3"/>
  <c r="BL112" i="3"/>
  <c r="BM112" i="3" s="1"/>
  <c r="BL24" i="3"/>
  <c r="BM24" i="3" s="1"/>
  <c r="BL162" i="3"/>
  <c r="BM162" i="3" s="1"/>
  <c r="BL80" i="3"/>
  <c r="BM80" i="3" s="1"/>
  <c r="BL84" i="3"/>
  <c r="BS88" i="3"/>
  <c r="BS46" i="3"/>
  <c r="BS126" i="3"/>
  <c r="BS52" i="3"/>
  <c r="BS134" i="3"/>
  <c r="BS6" i="3"/>
  <c r="BR166" i="3"/>
  <c r="BS166" i="3" s="1"/>
  <c r="BS86" i="3"/>
  <c r="BS74" i="3"/>
  <c r="BS104" i="3"/>
  <c r="BS154" i="3"/>
  <c r="BS108" i="3"/>
  <c r="BS30" i="3"/>
  <c r="BS64" i="3"/>
  <c r="BS80" i="3"/>
  <c r="BS130" i="3"/>
  <c r="BS18" i="3"/>
  <c r="BR178" i="3"/>
  <c r="BS178" i="3" s="1"/>
  <c r="H98" i="3"/>
  <c r="H50" i="3"/>
  <c r="H114" i="3"/>
  <c r="H128" i="3"/>
  <c r="H80" i="3"/>
  <c r="H46" i="3"/>
  <c r="H30" i="3"/>
  <c r="H158" i="3"/>
  <c r="H124" i="3"/>
  <c r="H74" i="3"/>
  <c r="H44" i="3"/>
  <c r="H26" i="3"/>
  <c r="H154" i="3"/>
  <c r="H120" i="3"/>
  <c r="H70" i="3"/>
  <c r="H104" i="3"/>
  <c r="H134" i="3"/>
  <c r="H150" i="3"/>
  <c r="H100" i="3"/>
  <c r="H52" i="3"/>
  <c r="H106" i="3"/>
  <c r="H8" i="3"/>
  <c r="H132" i="3"/>
  <c r="H160" i="3"/>
  <c r="H28" i="3"/>
  <c r="H58" i="3"/>
  <c r="H136" i="3"/>
  <c r="H34" i="3"/>
  <c r="H162" i="3"/>
  <c r="H18" i="3"/>
  <c r="H64" i="3"/>
  <c r="H16" i="3"/>
  <c r="H144" i="3"/>
  <c r="H110" i="3"/>
  <c r="H94" i="3"/>
  <c r="H60" i="3"/>
  <c r="H10" i="3"/>
  <c r="H138" i="3"/>
  <c r="H108" i="3"/>
  <c r="H90" i="3"/>
  <c r="H56" i="3"/>
  <c r="H6" i="3"/>
  <c r="H40" i="3"/>
  <c r="H86" i="3"/>
  <c r="H22" i="3"/>
  <c r="H36" i="3"/>
  <c r="H116" i="3"/>
  <c r="H148" i="3"/>
  <c r="H82" i="3"/>
  <c r="H112" i="3"/>
  <c r="H62" i="3"/>
  <c r="H76" i="3"/>
  <c r="H152" i="3"/>
  <c r="H4" i="3"/>
  <c r="H66" i="3"/>
  <c r="H146" i="3"/>
  <c r="H96" i="3"/>
  <c r="H48" i="3"/>
  <c r="H14" i="3"/>
  <c r="H142" i="3"/>
  <c r="H126" i="3"/>
  <c r="H92" i="3"/>
  <c r="H42" i="3"/>
  <c r="H12" i="3"/>
  <c r="H140" i="3"/>
  <c r="H122" i="3"/>
  <c r="H88" i="3"/>
  <c r="H38" i="3"/>
  <c r="H72" i="3"/>
  <c r="H102" i="3"/>
  <c r="H118" i="3"/>
  <c r="H68" i="3"/>
  <c r="H84" i="3"/>
  <c r="H130" i="3"/>
  <c r="H32" i="3"/>
  <c r="H78" i="3"/>
  <c r="H156" i="3"/>
  <c r="H24" i="3"/>
  <c r="H54" i="3"/>
  <c r="H20" i="3"/>
  <c r="J34" i="3"/>
  <c r="K34" i="3" s="1"/>
  <c r="J50" i="3"/>
  <c r="K50" i="3" s="1"/>
  <c r="J130" i="3"/>
  <c r="K130" i="3" s="1"/>
  <c r="J112" i="3"/>
  <c r="K112" i="3" s="1"/>
  <c r="J64" i="3"/>
  <c r="K64" i="3" s="1"/>
  <c r="J98" i="3"/>
  <c r="K98" i="3" s="1"/>
  <c r="J110" i="3"/>
  <c r="K110" i="3" s="1"/>
  <c r="J94" i="3"/>
  <c r="K94" i="3" s="1"/>
  <c r="J58" i="3"/>
  <c r="K58" i="3" s="1"/>
  <c r="J28" i="3"/>
  <c r="K28" i="3" s="1"/>
  <c r="J156" i="3"/>
  <c r="K156" i="3" s="1"/>
  <c r="J106" i="3"/>
  <c r="K106" i="3" s="1"/>
  <c r="J76" i="3"/>
  <c r="K76" i="3" s="1"/>
  <c r="J40" i="3"/>
  <c r="K40" i="3" s="1"/>
  <c r="J22" i="3"/>
  <c r="K22" i="3" s="1"/>
  <c r="J56" i="3"/>
  <c r="K56" i="3" s="1"/>
  <c r="J6" i="3"/>
  <c r="J36" i="3"/>
  <c r="K36" i="3" s="1"/>
  <c r="J102" i="3"/>
  <c r="K102" i="3" s="1"/>
  <c r="J84" i="3"/>
  <c r="K84" i="3" s="1"/>
  <c r="J150" i="3"/>
  <c r="K150" i="3" s="1"/>
  <c r="J146" i="3"/>
  <c r="K146" i="3" s="1"/>
  <c r="J66" i="3"/>
  <c r="K66" i="3" s="1"/>
  <c r="J16" i="3"/>
  <c r="J144" i="3"/>
  <c r="K144" i="3" s="1"/>
  <c r="J96" i="3"/>
  <c r="K96" i="3" s="1"/>
  <c r="J14" i="3"/>
  <c r="J142" i="3"/>
  <c r="K142" i="3" s="1"/>
  <c r="J126" i="3"/>
  <c r="K126" i="3" s="1"/>
  <c r="J90" i="3"/>
  <c r="K90" i="3" s="1"/>
  <c r="J60" i="3"/>
  <c r="K60" i="3" s="1"/>
  <c r="J10" i="3"/>
  <c r="J138" i="3"/>
  <c r="K138" i="3" s="1"/>
  <c r="J108" i="3"/>
  <c r="K108" i="3" s="1"/>
  <c r="J72" i="3"/>
  <c r="K72" i="3" s="1"/>
  <c r="J54" i="3"/>
  <c r="K54" i="3" s="1"/>
  <c r="J88" i="3"/>
  <c r="K88" i="3" s="1"/>
  <c r="J38" i="3"/>
  <c r="K38" i="3" s="1"/>
  <c r="J68" i="3"/>
  <c r="K68" i="3" s="1"/>
  <c r="J134" i="3"/>
  <c r="K134" i="3" s="1"/>
  <c r="J116" i="3"/>
  <c r="K116" i="3" s="1"/>
  <c r="J162" i="3"/>
  <c r="K162" i="3" s="1"/>
  <c r="J48" i="3"/>
  <c r="K48" i="3" s="1"/>
  <c r="J82" i="3"/>
  <c r="K82" i="3" s="1"/>
  <c r="J128" i="3"/>
  <c r="K128" i="3" s="1"/>
  <c r="J46" i="3"/>
  <c r="K46" i="3" s="1"/>
  <c r="J30" i="3"/>
  <c r="K30" i="3" s="1"/>
  <c r="J158" i="3"/>
  <c r="K158" i="3" s="1"/>
  <c r="J122" i="3"/>
  <c r="K122" i="3" s="1"/>
  <c r="J92" i="3"/>
  <c r="K92" i="3" s="1"/>
  <c r="J42" i="3"/>
  <c r="K42" i="3" s="1"/>
  <c r="J12" i="3"/>
  <c r="J140" i="3"/>
  <c r="K140" i="3" s="1"/>
  <c r="J104" i="3"/>
  <c r="K104" i="3" s="1"/>
  <c r="J86" i="3"/>
  <c r="K86" i="3" s="1"/>
  <c r="J120" i="3"/>
  <c r="K120" i="3" s="1"/>
  <c r="J70" i="3"/>
  <c r="K70" i="3" s="1"/>
  <c r="J100" i="3"/>
  <c r="K100" i="3" s="1"/>
  <c r="J20" i="3"/>
  <c r="K20" i="3" s="1"/>
  <c r="J148" i="3"/>
  <c r="K148" i="3" s="1"/>
  <c r="J18" i="3"/>
  <c r="J114" i="3"/>
  <c r="K114" i="3" s="1"/>
  <c r="J80" i="3"/>
  <c r="K80" i="3" s="1"/>
  <c r="J32" i="3"/>
  <c r="K32" i="3" s="1"/>
  <c r="J160" i="3"/>
  <c r="K160" i="3" s="1"/>
  <c r="J78" i="3"/>
  <c r="K78" i="3" s="1"/>
  <c r="J62" i="3"/>
  <c r="K62" i="3" s="1"/>
  <c r="J26" i="3"/>
  <c r="K26" i="3" s="1"/>
  <c r="J154" i="3"/>
  <c r="K154" i="3" s="1"/>
  <c r="J124" i="3"/>
  <c r="K124" i="3" s="1"/>
  <c r="J74" i="3"/>
  <c r="K74" i="3" s="1"/>
  <c r="J44" i="3"/>
  <c r="K44" i="3" s="1"/>
  <c r="J8" i="3"/>
  <c r="J136" i="3"/>
  <c r="K136" i="3" s="1"/>
  <c r="J24" i="3"/>
  <c r="K24" i="3" s="1"/>
  <c r="J152" i="3"/>
  <c r="K152" i="3" s="1"/>
  <c r="J4" i="3"/>
  <c r="J132" i="3"/>
  <c r="K132" i="3" s="1"/>
  <c r="J52" i="3"/>
  <c r="K52" i="3" s="1"/>
  <c r="J118" i="3"/>
  <c r="K118" i="3" s="1"/>
  <c r="L18" i="3"/>
  <c r="L146" i="3"/>
  <c r="M146" i="3" s="1"/>
  <c r="L162" i="3"/>
  <c r="M162" i="3" s="1"/>
  <c r="L48" i="3"/>
  <c r="M48" i="3" s="1"/>
  <c r="L32" i="3"/>
  <c r="M32" i="3" s="1"/>
  <c r="L160" i="3"/>
  <c r="M160" i="3" s="1"/>
  <c r="L126" i="3"/>
  <c r="M126" i="3" s="1"/>
  <c r="L78" i="3"/>
  <c r="M78" i="3" s="1"/>
  <c r="L44" i="3"/>
  <c r="M44" i="3" s="1"/>
  <c r="L26" i="3"/>
  <c r="M26" i="3" s="1"/>
  <c r="L154" i="3"/>
  <c r="M154" i="3" s="1"/>
  <c r="L124" i="3"/>
  <c r="M124" i="3" s="1"/>
  <c r="L74" i="3"/>
  <c r="M74" i="3" s="1"/>
  <c r="L40" i="3"/>
  <c r="M40" i="3" s="1"/>
  <c r="L22" i="3"/>
  <c r="M22" i="3" s="1"/>
  <c r="L88" i="3"/>
  <c r="M88" i="3" s="1"/>
  <c r="L118" i="3"/>
  <c r="M118" i="3" s="1"/>
  <c r="L102" i="3"/>
  <c r="M102" i="3" s="1"/>
  <c r="L68" i="3"/>
  <c r="M68" i="3" s="1"/>
  <c r="L50" i="3"/>
  <c r="M50" i="3" s="1"/>
  <c r="L98" i="3"/>
  <c r="M98" i="3" s="1"/>
  <c r="L80" i="3"/>
  <c r="M80" i="3" s="1"/>
  <c r="L64" i="3"/>
  <c r="M64" i="3" s="1"/>
  <c r="L30" i="3"/>
  <c r="M30" i="3" s="1"/>
  <c r="L158" i="3"/>
  <c r="M158" i="3" s="1"/>
  <c r="L110" i="3"/>
  <c r="M110" i="3" s="1"/>
  <c r="L76" i="3"/>
  <c r="M76" i="3" s="1"/>
  <c r="L58" i="3"/>
  <c r="M58" i="3" s="1"/>
  <c r="L28" i="3"/>
  <c r="M28" i="3" s="1"/>
  <c r="L156" i="3"/>
  <c r="M156" i="3" s="1"/>
  <c r="L106" i="3"/>
  <c r="M106" i="3" s="1"/>
  <c r="L72" i="3"/>
  <c r="M72" i="3" s="1"/>
  <c r="L54" i="3"/>
  <c r="M54" i="3" s="1"/>
  <c r="L120" i="3"/>
  <c r="M120" i="3" s="1"/>
  <c r="L150" i="3"/>
  <c r="M150" i="3" s="1"/>
  <c r="L134" i="3"/>
  <c r="M134" i="3" s="1"/>
  <c r="L84" i="3"/>
  <c r="M84" i="3" s="1"/>
  <c r="L36" i="3"/>
  <c r="M36" i="3" s="1"/>
  <c r="L82" i="3"/>
  <c r="M82" i="3" s="1"/>
  <c r="L130" i="3"/>
  <c r="M130" i="3" s="1"/>
  <c r="L66" i="3"/>
  <c r="M66" i="3" s="1"/>
  <c r="L112" i="3"/>
  <c r="M112" i="3" s="1"/>
  <c r="L96" i="3"/>
  <c r="M96" i="3" s="1"/>
  <c r="L62" i="3"/>
  <c r="M62" i="3" s="1"/>
  <c r="L14" i="3"/>
  <c r="L142" i="3"/>
  <c r="M142" i="3" s="1"/>
  <c r="L108" i="3"/>
  <c r="M108" i="3" s="1"/>
  <c r="L90" i="3"/>
  <c r="M90" i="3" s="1"/>
  <c r="L60" i="3"/>
  <c r="M60" i="3" s="1"/>
  <c r="L10" i="3"/>
  <c r="L138" i="3"/>
  <c r="M138" i="3" s="1"/>
  <c r="L104" i="3"/>
  <c r="M104" i="3" s="1"/>
  <c r="L24" i="3"/>
  <c r="M24" i="3" s="1"/>
  <c r="L152" i="3"/>
  <c r="M152" i="3" s="1"/>
  <c r="L6" i="3"/>
  <c r="L70" i="3"/>
  <c r="M70" i="3" s="1"/>
  <c r="L116" i="3"/>
  <c r="M116" i="3" s="1"/>
  <c r="L4" i="3"/>
  <c r="L114" i="3"/>
  <c r="M114" i="3" s="1"/>
  <c r="L34" i="3"/>
  <c r="M34" i="3" s="1"/>
  <c r="L16" i="3"/>
  <c r="L144" i="3"/>
  <c r="M144" i="3" s="1"/>
  <c r="L128" i="3"/>
  <c r="M128" i="3" s="1"/>
  <c r="L94" i="3"/>
  <c r="M94" i="3" s="1"/>
  <c r="L46" i="3"/>
  <c r="M46" i="3" s="1"/>
  <c r="L12" i="3"/>
  <c r="L140" i="3"/>
  <c r="M140" i="3" s="1"/>
  <c r="L122" i="3"/>
  <c r="M122" i="3" s="1"/>
  <c r="L92" i="3"/>
  <c r="M92" i="3" s="1"/>
  <c r="L42" i="3"/>
  <c r="M42" i="3" s="1"/>
  <c r="L8" i="3"/>
  <c r="L136" i="3"/>
  <c r="M136" i="3" s="1"/>
  <c r="L56" i="3"/>
  <c r="M56" i="3" s="1"/>
  <c r="L38" i="3"/>
  <c r="M38" i="3" s="1"/>
  <c r="L86" i="3"/>
  <c r="M86" i="3" s="1"/>
  <c r="L20" i="3"/>
  <c r="M20" i="3" s="1"/>
  <c r="L148" i="3"/>
  <c r="M148" i="3" s="1"/>
  <c r="L132" i="3"/>
  <c r="M132" i="3" s="1"/>
  <c r="L52" i="3"/>
  <c r="M52" i="3" s="1"/>
  <c r="L100" i="3"/>
  <c r="M100" i="3" s="1"/>
  <c r="P34" i="3"/>
  <c r="P162" i="3"/>
  <c r="P80" i="3"/>
  <c r="P142" i="3"/>
  <c r="P92" i="3"/>
  <c r="P58" i="3"/>
  <c r="P40" i="3"/>
  <c r="P134" i="3"/>
  <c r="P68" i="3"/>
  <c r="P66" i="3"/>
  <c r="P18" i="3"/>
  <c r="P16" i="3"/>
  <c r="P112" i="3"/>
  <c r="P96" i="3"/>
  <c r="P46" i="3"/>
  <c r="P30" i="3"/>
  <c r="P158" i="3"/>
  <c r="P124" i="3"/>
  <c r="P74" i="3"/>
  <c r="P108" i="3"/>
  <c r="P90" i="3"/>
  <c r="P56" i="3"/>
  <c r="P122" i="3"/>
  <c r="P72" i="3"/>
  <c r="P38" i="3"/>
  <c r="P22" i="3"/>
  <c r="P150" i="3"/>
  <c r="P100" i="3"/>
  <c r="P20" i="3"/>
  <c r="P48" i="3"/>
  <c r="P128" i="3"/>
  <c r="P62" i="3"/>
  <c r="P28" i="3"/>
  <c r="P12" i="3"/>
  <c r="P154" i="3"/>
  <c r="P88" i="3"/>
  <c r="P104" i="3"/>
  <c r="P70" i="3"/>
  <c r="P4" i="3"/>
  <c r="P148" i="3"/>
  <c r="P98" i="3"/>
  <c r="P146" i="3"/>
  <c r="P144" i="3"/>
  <c r="P78" i="3"/>
  <c r="P156" i="3"/>
  <c r="P140" i="3"/>
  <c r="P106" i="3"/>
  <c r="P54" i="3"/>
  <c r="P132" i="3"/>
  <c r="P130" i="3"/>
  <c r="P50" i="3"/>
  <c r="P82" i="3"/>
  <c r="P32" i="3"/>
  <c r="P160" i="3"/>
  <c r="P110" i="3"/>
  <c r="P94" i="3"/>
  <c r="P60" i="3"/>
  <c r="P10" i="3"/>
  <c r="P44" i="3"/>
  <c r="P26" i="3"/>
  <c r="P138" i="3"/>
  <c r="P120" i="3"/>
  <c r="P8" i="3"/>
  <c r="P136" i="3"/>
  <c r="P102" i="3"/>
  <c r="P86" i="3"/>
  <c r="P36" i="3"/>
  <c r="P84" i="3"/>
  <c r="P116" i="3"/>
  <c r="P114" i="3"/>
  <c r="P64" i="3"/>
  <c r="P14" i="3"/>
  <c r="P126" i="3"/>
  <c r="P42" i="3"/>
  <c r="P76" i="3"/>
  <c r="P24" i="3"/>
  <c r="P152" i="3"/>
  <c r="P6" i="3"/>
  <c r="P118" i="3"/>
  <c r="P52" i="3"/>
  <c r="R114" i="3"/>
  <c r="S114" i="3" s="1"/>
  <c r="R146" i="3"/>
  <c r="S146" i="3" s="1"/>
  <c r="R160" i="3"/>
  <c r="S160" i="3" s="1"/>
  <c r="R142" i="3"/>
  <c r="S142" i="3" s="1"/>
  <c r="R60" i="3"/>
  <c r="S60" i="3" s="1"/>
  <c r="R138" i="3"/>
  <c r="S138" i="3" s="1"/>
  <c r="R56" i="3"/>
  <c r="S56" i="3" s="1"/>
  <c r="R132" i="3"/>
  <c r="S132" i="3" s="1"/>
  <c r="R54" i="3"/>
  <c r="S54" i="3" s="1"/>
  <c r="R130" i="3"/>
  <c r="S130" i="3" s="1"/>
  <c r="R162" i="3"/>
  <c r="S162" i="3" s="1"/>
  <c r="R64" i="3"/>
  <c r="S64" i="3" s="1"/>
  <c r="R16" i="3"/>
  <c r="R144" i="3"/>
  <c r="S144" i="3" s="1"/>
  <c r="R46" i="3"/>
  <c r="S46" i="3" s="1"/>
  <c r="R30" i="3"/>
  <c r="S30" i="3" s="1"/>
  <c r="R158" i="3"/>
  <c r="S158" i="3" s="1"/>
  <c r="R122" i="3"/>
  <c r="S122" i="3" s="1"/>
  <c r="R92" i="3"/>
  <c r="S92" i="3" s="1"/>
  <c r="R42" i="3"/>
  <c r="S42" i="3" s="1"/>
  <c r="R12" i="3"/>
  <c r="R140" i="3"/>
  <c r="S140" i="3" s="1"/>
  <c r="R104" i="3"/>
  <c r="S104" i="3" s="1"/>
  <c r="R88" i="3"/>
  <c r="S88" i="3" s="1"/>
  <c r="R36" i="3"/>
  <c r="S36" i="3" s="1"/>
  <c r="R6" i="3"/>
  <c r="R134" i="3"/>
  <c r="S134" i="3" s="1"/>
  <c r="R116" i="3"/>
  <c r="S116" i="3" s="1"/>
  <c r="R86" i="3"/>
  <c r="S86" i="3" s="1"/>
  <c r="R96" i="3"/>
  <c r="S96" i="3" s="1"/>
  <c r="R50" i="3"/>
  <c r="S50" i="3" s="1"/>
  <c r="R78" i="3"/>
  <c r="S78" i="3" s="1"/>
  <c r="R62" i="3"/>
  <c r="S62" i="3" s="1"/>
  <c r="R154" i="3"/>
  <c r="S154" i="3" s="1"/>
  <c r="R74" i="3"/>
  <c r="S74" i="3" s="1"/>
  <c r="R44" i="3"/>
  <c r="S44" i="3" s="1"/>
  <c r="R136" i="3"/>
  <c r="S136" i="3" s="1"/>
  <c r="R68" i="3"/>
  <c r="S68" i="3" s="1"/>
  <c r="R20" i="3"/>
  <c r="S20" i="3" s="1"/>
  <c r="R148" i="3"/>
  <c r="S148" i="3" s="1"/>
  <c r="R18" i="3"/>
  <c r="R82" i="3"/>
  <c r="S82" i="3" s="1"/>
  <c r="R48" i="3"/>
  <c r="S48" i="3" s="1"/>
  <c r="R26" i="3"/>
  <c r="S26" i="3" s="1"/>
  <c r="R124" i="3"/>
  <c r="S124" i="3" s="1"/>
  <c r="R8" i="3"/>
  <c r="R120" i="3"/>
  <c r="S120" i="3" s="1"/>
  <c r="R38" i="3"/>
  <c r="S38" i="3" s="1"/>
  <c r="R118" i="3"/>
  <c r="S118" i="3" s="1"/>
  <c r="R34" i="3"/>
  <c r="S34" i="3" s="1"/>
  <c r="R98" i="3"/>
  <c r="S98" i="3" s="1"/>
  <c r="R128" i="3"/>
  <c r="S128" i="3" s="1"/>
  <c r="R80" i="3"/>
  <c r="S80" i="3" s="1"/>
  <c r="R32" i="3"/>
  <c r="S32" i="3" s="1"/>
  <c r="R110" i="3"/>
  <c r="S110" i="3" s="1"/>
  <c r="R94" i="3"/>
  <c r="S94" i="3" s="1"/>
  <c r="R58" i="3"/>
  <c r="S58" i="3" s="1"/>
  <c r="R28" i="3"/>
  <c r="S28" i="3" s="1"/>
  <c r="R156" i="3"/>
  <c r="S156" i="3" s="1"/>
  <c r="R106" i="3"/>
  <c r="S106" i="3" s="1"/>
  <c r="R76" i="3"/>
  <c r="S76" i="3" s="1"/>
  <c r="R40" i="3"/>
  <c r="S40" i="3" s="1"/>
  <c r="R24" i="3"/>
  <c r="S24" i="3" s="1"/>
  <c r="R152" i="3"/>
  <c r="S152" i="3" s="1"/>
  <c r="R100" i="3"/>
  <c r="S100" i="3" s="1"/>
  <c r="R70" i="3"/>
  <c r="S70" i="3" s="1"/>
  <c r="R52" i="3"/>
  <c r="S52" i="3" s="1"/>
  <c r="R22" i="3"/>
  <c r="S22" i="3" s="1"/>
  <c r="R150" i="3"/>
  <c r="S150" i="3" s="1"/>
  <c r="R66" i="3"/>
  <c r="S66" i="3" s="1"/>
  <c r="R112" i="3"/>
  <c r="S112" i="3" s="1"/>
  <c r="R14" i="3"/>
  <c r="R126" i="3"/>
  <c r="S126" i="3" s="1"/>
  <c r="R90" i="3"/>
  <c r="S90" i="3" s="1"/>
  <c r="R10" i="3"/>
  <c r="R108" i="3"/>
  <c r="S108" i="3" s="1"/>
  <c r="R72" i="3"/>
  <c r="S72" i="3" s="1"/>
  <c r="R4" i="3"/>
  <c r="R102" i="3"/>
  <c r="S102" i="3" s="1"/>
  <c r="R84" i="3"/>
  <c r="S84" i="3" s="1"/>
  <c r="T18" i="3"/>
  <c r="T160" i="3"/>
  <c r="U160" i="3" s="1"/>
  <c r="T110" i="3"/>
  <c r="U110" i="3" s="1"/>
  <c r="T124" i="3"/>
  <c r="U124" i="3" s="1"/>
  <c r="T40" i="3"/>
  <c r="U40" i="3" s="1"/>
  <c r="T22" i="3"/>
  <c r="U22" i="3" s="1"/>
  <c r="T84" i="3"/>
  <c r="U84" i="3" s="1"/>
  <c r="T50" i="3"/>
  <c r="U50" i="3" s="1"/>
  <c r="T98" i="3"/>
  <c r="U98" i="3" s="1"/>
  <c r="T64" i="3"/>
  <c r="U64" i="3" s="1"/>
  <c r="T34" i="3"/>
  <c r="U34" i="3" s="1"/>
  <c r="T80" i="3"/>
  <c r="U80" i="3" s="1"/>
  <c r="T62" i="3"/>
  <c r="U62" i="3" s="1"/>
  <c r="T14" i="3"/>
  <c r="T142" i="3"/>
  <c r="U142" i="3" s="1"/>
  <c r="T108" i="3"/>
  <c r="U108" i="3" s="1"/>
  <c r="T28" i="3"/>
  <c r="U28" i="3" s="1"/>
  <c r="T156" i="3"/>
  <c r="U156" i="3" s="1"/>
  <c r="T90" i="3"/>
  <c r="U90" i="3" s="1"/>
  <c r="T72" i="3"/>
  <c r="U72" i="3" s="1"/>
  <c r="T138" i="3"/>
  <c r="U138" i="3" s="1"/>
  <c r="T88" i="3"/>
  <c r="U88" i="3" s="1"/>
  <c r="T54" i="3"/>
  <c r="U54" i="3" s="1"/>
  <c r="T6" i="3"/>
  <c r="T134" i="3"/>
  <c r="U134" i="3" s="1"/>
  <c r="T116" i="3"/>
  <c r="U116" i="3" s="1"/>
  <c r="T132" i="3"/>
  <c r="U132" i="3" s="1"/>
  <c r="T130" i="3"/>
  <c r="U130" i="3" s="1"/>
  <c r="T16" i="3"/>
  <c r="T112" i="3"/>
  <c r="U112" i="3" s="1"/>
  <c r="T46" i="3"/>
  <c r="U46" i="3" s="1"/>
  <c r="T12" i="3"/>
  <c r="T60" i="3"/>
  <c r="U60" i="3" s="1"/>
  <c r="T154" i="3"/>
  <c r="U154" i="3" s="1"/>
  <c r="T122" i="3"/>
  <c r="U122" i="3" s="1"/>
  <c r="T120" i="3"/>
  <c r="U120" i="3" s="1"/>
  <c r="T38" i="3"/>
  <c r="U38" i="3" s="1"/>
  <c r="T148" i="3"/>
  <c r="U148" i="3" s="1"/>
  <c r="T82" i="3"/>
  <c r="U82" i="3" s="1"/>
  <c r="T96" i="3"/>
  <c r="U96" i="3" s="1"/>
  <c r="T94" i="3"/>
  <c r="U94" i="3" s="1"/>
  <c r="T140" i="3"/>
  <c r="U140" i="3" s="1"/>
  <c r="T10" i="3"/>
  <c r="T104" i="3"/>
  <c r="U104" i="3" s="1"/>
  <c r="T86" i="3"/>
  <c r="U86" i="3" s="1"/>
  <c r="T20" i="3"/>
  <c r="U20" i="3" s="1"/>
  <c r="T100" i="3"/>
  <c r="U100" i="3" s="1"/>
  <c r="T114" i="3"/>
  <c r="U114" i="3" s="1"/>
  <c r="T66" i="3"/>
  <c r="U66" i="3" s="1"/>
  <c r="T128" i="3"/>
  <c r="U128" i="3" s="1"/>
  <c r="T48" i="3"/>
  <c r="U48" i="3" s="1"/>
  <c r="T144" i="3"/>
  <c r="U144" i="3" s="1"/>
  <c r="T126" i="3"/>
  <c r="U126" i="3" s="1"/>
  <c r="T78" i="3"/>
  <c r="U78" i="3" s="1"/>
  <c r="T44" i="3"/>
  <c r="U44" i="3" s="1"/>
  <c r="T26" i="3"/>
  <c r="U26" i="3" s="1"/>
  <c r="T92" i="3"/>
  <c r="U92" i="3" s="1"/>
  <c r="T42" i="3"/>
  <c r="U42" i="3" s="1"/>
  <c r="T8" i="3"/>
  <c r="T136" i="3"/>
  <c r="U136" i="3" s="1"/>
  <c r="T24" i="3"/>
  <c r="U24" i="3" s="1"/>
  <c r="T152" i="3"/>
  <c r="U152" i="3" s="1"/>
  <c r="T118" i="3"/>
  <c r="U118" i="3" s="1"/>
  <c r="T70" i="3"/>
  <c r="U70" i="3" s="1"/>
  <c r="T52" i="3"/>
  <c r="U52" i="3" s="1"/>
  <c r="T36" i="3"/>
  <c r="U36" i="3" s="1"/>
  <c r="T68" i="3"/>
  <c r="U68" i="3" s="1"/>
  <c r="T146" i="3"/>
  <c r="U146" i="3" s="1"/>
  <c r="T32" i="3"/>
  <c r="U32" i="3" s="1"/>
  <c r="T162" i="3"/>
  <c r="U162" i="3" s="1"/>
  <c r="T30" i="3"/>
  <c r="U30" i="3" s="1"/>
  <c r="T158" i="3"/>
  <c r="U158" i="3" s="1"/>
  <c r="T76" i="3"/>
  <c r="U76" i="3" s="1"/>
  <c r="T58" i="3"/>
  <c r="U58" i="3" s="1"/>
  <c r="T106" i="3"/>
  <c r="U106" i="3" s="1"/>
  <c r="T74" i="3"/>
  <c r="U74" i="3" s="1"/>
  <c r="T56" i="3"/>
  <c r="U56" i="3" s="1"/>
  <c r="T150" i="3"/>
  <c r="U150" i="3" s="1"/>
  <c r="T102" i="3"/>
  <c r="U102" i="3" s="1"/>
  <c r="T4" i="3"/>
  <c r="V98" i="3"/>
  <c r="W98" i="3" s="1"/>
  <c r="V162" i="3"/>
  <c r="W162" i="3" s="1"/>
  <c r="V18" i="3"/>
  <c r="V64" i="3"/>
  <c r="W64" i="3" s="1"/>
  <c r="V16" i="3"/>
  <c r="V94" i="3"/>
  <c r="W94" i="3" s="1"/>
  <c r="V46" i="3"/>
  <c r="W46" i="3" s="1"/>
  <c r="V10" i="3"/>
  <c r="V138" i="3"/>
  <c r="W138" i="3" s="1"/>
  <c r="V108" i="3"/>
  <c r="W108" i="3" s="1"/>
  <c r="V90" i="3"/>
  <c r="W90" i="3" s="1"/>
  <c r="V60" i="3"/>
  <c r="W60" i="3" s="1"/>
  <c r="V152" i="3"/>
  <c r="W152" i="3" s="1"/>
  <c r="V84" i="3"/>
  <c r="W84" i="3" s="1"/>
  <c r="V4" i="3"/>
  <c r="V102" i="3"/>
  <c r="W102" i="3" s="1"/>
  <c r="V114" i="3"/>
  <c r="W114" i="3" s="1"/>
  <c r="V80" i="3"/>
  <c r="W80" i="3" s="1"/>
  <c r="V130" i="3"/>
  <c r="W130" i="3" s="1"/>
  <c r="V96" i="3"/>
  <c r="W96" i="3" s="1"/>
  <c r="V48" i="3"/>
  <c r="W48" i="3" s="1"/>
  <c r="V126" i="3"/>
  <c r="W126" i="3" s="1"/>
  <c r="V78" i="3"/>
  <c r="W78" i="3" s="1"/>
  <c r="V42" i="3"/>
  <c r="W42" i="3" s="1"/>
  <c r="V12" i="3"/>
  <c r="V140" i="3"/>
  <c r="W140" i="3" s="1"/>
  <c r="V122" i="3"/>
  <c r="W122" i="3" s="1"/>
  <c r="V92" i="3"/>
  <c r="W92" i="3" s="1"/>
  <c r="V56" i="3"/>
  <c r="W56" i="3" s="1"/>
  <c r="V8" i="3"/>
  <c r="V136" i="3"/>
  <c r="W136" i="3" s="1"/>
  <c r="V116" i="3"/>
  <c r="W116" i="3" s="1"/>
  <c r="V86" i="3"/>
  <c r="W86" i="3" s="1"/>
  <c r="V36" i="3"/>
  <c r="W36" i="3" s="1"/>
  <c r="V6" i="3"/>
  <c r="V134" i="3"/>
  <c r="W134" i="3" s="1"/>
  <c r="V88" i="3"/>
  <c r="W88" i="3" s="1"/>
  <c r="V20" i="3"/>
  <c r="W20" i="3" s="1"/>
  <c r="V118" i="3"/>
  <c r="W118" i="3" s="1"/>
  <c r="V38" i="3"/>
  <c r="W38" i="3" s="1"/>
  <c r="V66" i="3"/>
  <c r="W66" i="3" s="1"/>
  <c r="V34" i="3"/>
  <c r="W34" i="3" s="1"/>
  <c r="V112" i="3"/>
  <c r="W112" i="3" s="1"/>
  <c r="V32" i="3"/>
  <c r="W32" i="3" s="1"/>
  <c r="V128" i="3"/>
  <c r="W128" i="3" s="1"/>
  <c r="V30" i="3"/>
  <c r="W30" i="3" s="1"/>
  <c r="V158" i="3"/>
  <c r="W158" i="3" s="1"/>
  <c r="V110" i="3"/>
  <c r="W110" i="3" s="1"/>
  <c r="V74" i="3"/>
  <c r="W74" i="3" s="1"/>
  <c r="V44" i="3"/>
  <c r="W44" i="3" s="1"/>
  <c r="V26" i="3"/>
  <c r="W26" i="3" s="1"/>
  <c r="V154" i="3"/>
  <c r="W154" i="3" s="1"/>
  <c r="V124" i="3"/>
  <c r="W124" i="3" s="1"/>
  <c r="V40" i="3"/>
  <c r="W40" i="3" s="1"/>
  <c r="V148" i="3"/>
  <c r="W148" i="3" s="1"/>
  <c r="V68" i="3"/>
  <c r="W68" i="3" s="1"/>
  <c r="V82" i="3"/>
  <c r="W82" i="3" s="1"/>
  <c r="V50" i="3"/>
  <c r="W50" i="3" s="1"/>
  <c r="V144" i="3"/>
  <c r="W144" i="3" s="1"/>
  <c r="V146" i="3"/>
  <c r="W146" i="3" s="1"/>
  <c r="V160" i="3"/>
  <c r="W160" i="3" s="1"/>
  <c r="V62" i="3"/>
  <c r="W62" i="3" s="1"/>
  <c r="V14" i="3"/>
  <c r="V142" i="3"/>
  <c r="W142" i="3" s="1"/>
  <c r="V106" i="3"/>
  <c r="W106" i="3" s="1"/>
  <c r="V76" i="3"/>
  <c r="W76" i="3" s="1"/>
  <c r="V58" i="3"/>
  <c r="W58" i="3" s="1"/>
  <c r="V28" i="3"/>
  <c r="W28" i="3" s="1"/>
  <c r="V156" i="3"/>
  <c r="W156" i="3" s="1"/>
  <c r="V120" i="3"/>
  <c r="W120" i="3" s="1"/>
  <c r="V72" i="3"/>
  <c r="W72" i="3" s="1"/>
  <c r="V52" i="3"/>
  <c r="W52" i="3" s="1"/>
  <c r="V22" i="3"/>
  <c r="W22" i="3" s="1"/>
  <c r="V150" i="3"/>
  <c r="W150" i="3" s="1"/>
  <c r="V100" i="3"/>
  <c r="W100" i="3" s="1"/>
  <c r="V70" i="3"/>
  <c r="W70" i="3" s="1"/>
  <c r="V24" i="3"/>
  <c r="W24" i="3" s="1"/>
  <c r="V104" i="3"/>
  <c r="W104" i="3" s="1"/>
  <c r="V54" i="3"/>
  <c r="W54" i="3" s="1"/>
  <c r="V132" i="3"/>
  <c r="W132" i="3" s="1"/>
  <c r="X98" i="3"/>
  <c r="Y98" i="3" s="1"/>
  <c r="X82" i="3"/>
  <c r="Y82" i="3" s="1"/>
  <c r="X16" i="3"/>
  <c r="X144" i="3"/>
  <c r="Y144" i="3" s="1"/>
  <c r="X128" i="3"/>
  <c r="Y128" i="3" s="1"/>
  <c r="X78" i="3"/>
  <c r="Y78" i="3" s="1"/>
  <c r="X62" i="3"/>
  <c r="Y62" i="3" s="1"/>
  <c r="X28" i="3"/>
  <c r="Y28" i="3" s="1"/>
  <c r="X44" i="3"/>
  <c r="Y44" i="3" s="1"/>
  <c r="X24" i="3"/>
  <c r="Y24" i="3" s="1"/>
  <c r="X138" i="3"/>
  <c r="Y138" i="3" s="1"/>
  <c r="X70" i="3"/>
  <c r="Y70" i="3" s="1"/>
  <c r="X132" i="3"/>
  <c r="Y132" i="3" s="1"/>
  <c r="X130" i="3"/>
  <c r="Y130" i="3" s="1"/>
  <c r="X18" i="3"/>
  <c r="X48" i="3"/>
  <c r="Y48" i="3" s="1"/>
  <c r="X32" i="3"/>
  <c r="Y32" i="3" s="1"/>
  <c r="X160" i="3"/>
  <c r="Y160" i="3" s="1"/>
  <c r="X110" i="3"/>
  <c r="Y110" i="3" s="1"/>
  <c r="X94" i="3"/>
  <c r="Y94" i="3" s="1"/>
  <c r="X60" i="3"/>
  <c r="Y60" i="3" s="1"/>
  <c r="X10" i="3"/>
  <c r="X76" i="3"/>
  <c r="Y76" i="3" s="1"/>
  <c r="X122" i="3"/>
  <c r="Y122" i="3" s="1"/>
  <c r="X56" i="3"/>
  <c r="Y56" i="3" s="1"/>
  <c r="X90" i="3"/>
  <c r="Y90" i="3" s="1"/>
  <c r="X8" i="3"/>
  <c r="X136" i="3"/>
  <c r="Y136" i="3" s="1"/>
  <c r="X102" i="3"/>
  <c r="Y102" i="3" s="1"/>
  <c r="X86" i="3"/>
  <c r="Y86" i="3" s="1"/>
  <c r="X36" i="3"/>
  <c r="Y36" i="3" s="1"/>
  <c r="X116" i="3"/>
  <c r="Y116" i="3" s="1"/>
  <c r="X148" i="3"/>
  <c r="Y148" i="3" s="1"/>
  <c r="X42" i="3"/>
  <c r="Y42" i="3" s="1"/>
  <c r="X58" i="3"/>
  <c r="Y58" i="3" s="1"/>
  <c r="X154" i="3"/>
  <c r="Y154" i="3" s="1"/>
  <c r="X6" i="3"/>
  <c r="X134" i="3"/>
  <c r="Y134" i="3" s="1"/>
  <c r="X68" i="3"/>
  <c r="Y68" i="3" s="1"/>
  <c r="X34" i="3"/>
  <c r="Y34" i="3" s="1"/>
  <c r="X162" i="3"/>
  <c r="Y162" i="3" s="1"/>
  <c r="X146" i="3"/>
  <c r="Y146" i="3" s="1"/>
  <c r="X80" i="3"/>
  <c r="Y80" i="3" s="1"/>
  <c r="X64" i="3"/>
  <c r="Y64" i="3" s="1"/>
  <c r="X14" i="3"/>
  <c r="X142" i="3"/>
  <c r="Y142" i="3" s="1"/>
  <c r="X126" i="3"/>
  <c r="Y126" i="3" s="1"/>
  <c r="X92" i="3"/>
  <c r="Y92" i="3" s="1"/>
  <c r="X108" i="3"/>
  <c r="Y108" i="3" s="1"/>
  <c r="X88" i="3"/>
  <c r="Y88" i="3" s="1"/>
  <c r="X40" i="3"/>
  <c r="Y40" i="3" s="1"/>
  <c r="X118" i="3"/>
  <c r="Y118" i="3" s="1"/>
  <c r="X84" i="3"/>
  <c r="Y84" i="3" s="1"/>
  <c r="X66" i="3"/>
  <c r="Y66" i="3" s="1"/>
  <c r="X50" i="3"/>
  <c r="Y50" i="3" s="1"/>
  <c r="X114" i="3"/>
  <c r="Y114" i="3" s="1"/>
  <c r="X112" i="3"/>
  <c r="Y112" i="3" s="1"/>
  <c r="X96" i="3"/>
  <c r="Y96" i="3" s="1"/>
  <c r="X46" i="3"/>
  <c r="Y46" i="3" s="1"/>
  <c r="X30" i="3"/>
  <c r="Y30" i="3" s="1"/>
  <c r="X158" i="3"/>
  <c r="Y158" i="3" s="1"/>
  <c r="X124" i="3"/>
  <c r="Y124" i="3" s="1"/>
  <c r="X12" i="3"/>
  <c r="X140" i="3"/>
  <c r="Y140" i="3" s="1"/>
  <c r="X106" i="3"/>
  <c r="Y106" i="3" s="1"/>
  <c r="X120" i="3"/>
  <c r="Y120" i="3" s="1"/>
  <c r="X74" i="3"/>
  <c r="Y74" i="3" s="1"/>
  <c r="X72" i="3"/>
  <c r="Y72" i="3" s="1"/>
  <c r="X38" i="3"/>
  <c r="Y38" i="3" s="1"/>
  <c r="X22" i="3"/>
  <c r="Y22" i="3" s="1"/>
  <c r="X150" i="3"/>
  <c r="Y150" i="3" s="1"/>
  <c r="X100" i="3"/>
  <c r="Y100" i="3" s="1"/>
  <c r="X52" i="3"/>
  <c r="Y52" i="3" s="1"/>
  <c r="X156" i="3"/>
  <c r="Y156" i="3" s="1"/>
  <c r="X26" i="3"/>
  <c r="Y26" i="3" s="1"/>
  <c r="X152" i="3"/>
  <c r="Y152" i="3" s="1"/>
  <c r="X104" i="3"/>
  <c r="Y104" i="3" s="1"/>
  <c r="X54" i="3"/>
  <c r="Y54" i="3" s="1"/>
  <c r="X4" i="3"/>
  <c r="X20" i="3"/>
  <c r="Y20" i="3" s="1"/>
  <c r="AB32" i="3"/>
  <c r="AB94" i="3"/>
  <c r="AB12" i="3"/>
  <c r="AB58" i="3"/>
  <c r="AB138" i="3"/>
  <c r="AB86" i="3"/>
  <c r="AB148" i="3"/>
  <c r="AB114" i="3"/>
  <c r="AB34" i="3"/>
  <c r="AB64" i="3"/>
  <c r="AB16" i="3"/>
  <c r="AB144" i="3"/>
  <c r="AB126" i="3"/>
  <c r="AB78" i="3"/>
  <c r="AB44" i="3"/>
  <c r="AB28" i="3"/>
  <c r="AB156" i="3"/>
  <c r="AB90" i="3"/>
  <c r="AB40" i="3"/>
  <c r="AB42" i="3"/>
  <c r="AB24" i="3"/>
  <c r="AB152" i="3"/>
  <c r="AB118" i="3"/>
  <c r="AB70" i="3"/>
  <c r="AB52" i="3"/>
  <c r="AB4" i="3"/>
  <c r="AB36" i="3"/>
  <c r="AB162" i="3"/>
  <c r="AB48" i="3"/>
  <c r="AB30" i="3"/>
  <c r="AB110" i="3"/>
  <c r="AB60" i="3"/>
  <c r="AB10" i="3"/>
  <c r="AB72" i="3"/>
  <c r="AB74" i="3"/>
  <c r="AB22" i="3"/>
  <c r="AB102" i="3"/>
  <c r="AB84" i="3"/>
  <c r="AB18" i="3"/>
  <c r="AB146" i="3"/>
  <c r="AB96" i="3"/>
  <c r="AB158" i="3"/>
  <c r="AB76" i="3"/>
  <c r="AB122" i="3"/>
  <c r="AB56" i="3"/>
  <c r="AB150" i="3"/>
  <c r="AB132" i="3"/>
  <c r="AB50" i="3"/>
  <c r="AB66" i="3"/>
  <c r="AB130" i="3"/>
  <c r="AB128" i="3"/>
  <c r="AB80" i="3"/>
  <c r="AB62" i="3"/>
  <c r="AB14" i="3"/>
  <c r="AB142" i="3"/>
  <c r="AB108" i="3"/>
  <c r="AB92" i="3"/>
  <c r="AB26" i="3"/>
  <c r="AB154" i="3"/>
  <c r="AB104" i="3"/>
  <c r="AB106" i="3"/>
  <c r="AB88" i="3"/>
  <c r="AB54" i="3"/>
  <c r="AB6" i="3"/>
  <c r="AB134" i="3"/>
  <c r="AB116" i="3"/>
  <c r="AB100" i="3"/>
  <c r="AB82" i="3"/>
  <c r="AB98" i="3"/>
  <c r="AB160" i="3"/>
  <c r="AB112" i="3"/>
  <c r="AB46" i="3"/>
  <c r="AB140" i="3"/>
  <c r="AB124" i="3"/>
  <c r="AB8" i="3"/>
  <c r="AB136" i="3"/>
  <c r="AB120" i="3"/>
  <c r="AB38" i="3"/>
  <c r="AB20" i="3"/>
  <c r="AB68" i="3"/>
  <c r="AD162" i="3"/>
  <c r="AE162" i="3" s="1"/>
  <c r="AD130" i="3"/>
  <c r="AE130" i="3" s="1"/>
  <c r="AD80" i="3"/>
  <c r="AE80" i="3" s="1"/>
  <c r="AD32" i="3"/>
  <c r="AE32" i="3" s="1"/>
  <c r="AD160" i="3"/>
  <c r="AE160" i="3" s="1"/>
  <c r="AD94" i="3"/>
  <c r="AE94" i="3" s="1"/>
  <c r="AD46" i="3"/>
  <c r="AE46" i="3" s="1"/>
  <c r="AD108" i="3"/>
  <c r="AE108" i="3" s="1"/>
  <c r="AD56" i="3"/>
  <c r="AE56" i="3" s="1"/>
  <c r="AD104" i="3"/>
  <c r="AE104" i="3" s="1"/>
  <c r="AD84" i="3"/>
  <c r="AE84" i="3" s="1"/>
  <c r="AD4" i="3"/>
  <c r="AD66" i="3"/>
  <c r="AE66" i="3" s="1"/>
  <c r="AD146" i="3"/>
  <c r="AE146" i="3" s="1"/>
  <c r="AD112" i="3"/>
  <c r="AE112" i="3" s="1"/>
  <c r="AD64" i="3"/>
  <c r="AE64" i="3" s="1"/>
  <c r="AD114" i="3"/>
  <c r="AE114" i="3" s="1"/>
  <c r="AD126" i="3"/>
  <c r="AE126" i="3" s="1"/>
  <c r="AD78" i="3"/>
  <c r="AE78" i="3" s="1"/>
  <c r="AD12" i="3"/>
  <c r="AD140" i="3"/>
  <c r="AE140" i="3" s="1"/>
  <c r="AD124" i="3"/>
  <c r="AE124" i="3" s="1"/>
  <c r="AD88" i="3"/>
  <c r="AE88" i="3" s="1"/>
  <c r="AD58" i="3"/>
  <c r="AE58" i="3" s="1"/>
  <c r="AD8" i="3"/>
  <c r="AD136" i="3"/>
  <c r="AE136" i="3" s="1"/>
  <c r="AD138" i="3"/>
  <c r="AE138" i="3" s="1"/>
  <c r="AD116" i="3"/>
  <c r="AE116" i="3" s="1"/>
  <c r="AD86" i="3"/>
  <c r="AE86" i="3" s="1"/>
  <c r="AD36" i="3"/>
  <c r="AE36" i="3" s="1"/>
  <c r="AD6" i="3"/>
  <c r="AD134" i="3"/>
  <c r="AE134" i="3" s="1"/>
  <c r="AD110" i="3"/>
  <c r="AE110" i="3" s="1"/>
  <c r="AD28" i="3"/>
  <c r="AE28" i="3" s="1"/>
  <c r="AD120" i="3"/>
  <c r="AE120" i="3" s="1"/>
  <c r="AD40" i="3"/>
  <c r="AE40" i="3" s="1"/>
  <c r="AD20" i="3"/>
  <c r="AE20" i="3" s="1"/>
  <c r="AD118" i="3"/>
  <c r="AE118" i="3" s="1"/>
  <c r="AD38" i="3"/>
  <c r="AE38" i="3" s="1"/>
  <c r="AD34" i="3"/>
  <c r="AE34" i="3" s="1"/>
  <c r="AD82" i="3"/>
  <c r="AE82" i="3" s="1"/>
  <c r="AD16" i="3"/>
  <c r="AD144" i="3"/>
  <c r="AE144" i="3" s="1"/>
  <c r="AD96" i="3"/>
  <c r="AE96" i="3" s="1"/>
  <c r="AD30" i="3"/>
  <c r="AE30" i="3" s="1"/>
  <c r="AD158" i="3"/>
  <c r="AE158" i="3" s="1"/>
  <c r="AD44" i="3"/>
  <c r="AE44" i="3" s="1"/>
  <c r="AD156" i="3"/>
  <c r="AE156" i="3" s="1"/>
  <c r="AD90" i="3"/>
  <c r="AE90" i="3" s="1"/>
  <c r="AD42" i="3"/>
  <c r="AE42" i="3" s="1"/>
  <c r="AD148" i="3"/>
  <c r="AE148" i="3" s="1"/>
  <c r="AD68" i="3"/>
  <c r="AE68" i="3" s="1"/>
  <c r="AD50" i="3"/>
  <c r="AE50" i="3" s="1"/>
  <c r="AD18" i="3"/>
  <c r="AD48" i="3"/>
  <c r="AE48" i="3" s="1"/>
  <c r="AD98" i="3"/>
  <c r="AE98" i="3" s="1"/>
  <c r="AD128" i="3"/>
  <c r="AE128" i="3" s="1"/>
  <c r="AD62" i="3"/>
  <c r="AE62" i="3" s="1"/>
  <c r="AD14" i="3"/>
  <c r="AD142" i="3"/>
  <c r="AE142" i="3" s="1"/>
  <c r="AD76" i="3"/>
  <c r="AE76" i="3" s="1"/>
  <c r="AD60" i="3"/>
  <c r="AE60" i="3" s="1"/>
  <c r="AD24" i="3"/>
  <c r="AE24" i="3" s="1"/>
  <c r="AD152" i="3"/>
  <c r="AE152" i="3" s="1"/>
  <c r="AD122" i="3"/>
  <c r="AE122" i="3" s="1"/>
  <c r="AD72" i="3"/>
  <c r="AE72" i="3" s="1"/>
  <c r="AD74" i="3"/>
  <c r="AE74" i="3" s="1"/>
  <c r="AD52" i="3"/>
  <c r="AE52" i="3" s="1"/>
  <c r="AD22" i="3"/>
  <c r="AE22" i="3" s="1"/>
  <c r="AD150" i="3"/>
  <c r="AE150" i="3" s="1"/>
  <c r="AD100" i="3"/>
  <c r="AE100" i="3" s="1"/>
  <c r="AD70" i="3"/>
  <c r="AE70" i="3" s="1"/>
  <c r="AD10" i="3"/>
  <c r="AD92" i="3"/>
  <c r="AE92" i="3" s="1"/>
  <c r="AD26" i="3"/>
  <c r="AE26" i="3" s="1"/>
  <c r="AD154" i="3"/>
  <c r="AE154" i="3" s="1"/>
  <c r="AD106" i="3"/>
  <c r="AE106" i="3" s="1"/>
  <c r="AD54" i="3"/>
  <c r="AE54" i="3" s="1"/>
  <c r="AD132" i="3"/>
  <c r="AE132" i="3" s="1"/>
  <c r="AD102" i="3"/>
  <c r="AE102" i="3" s="1"/>
  <c r="AF98" i="3"/>
  <c r="AG98" i="3" s="1"/>
  <c r="AF146" i="3"/>
  <c r="AG146" i="3" s="1"/>
  <c r="AF16" i="3"/>
  <c r="AF144" i="3"/>
  <c r="AG144" i="3" s="1"/>
  <c r="AF128" i="3"/>
  <c r="AG128" i="3" s="1"/>
  <c r="AF78" i="3"/>
  <c r="AG78" i="3" s="1"/>
  <c r="AF62" i="3"/>
  <c r="AG62" i="3" s="1"/>
  <c r="AF28" i="3"/>
  <c r="AG28" i="3" s="1"/>
  <c r="AF156" i="3"/>
  <c r="AG156" i="3" s="1"/>
  <c r="AF108" i="3"/>
  <c r="AG108" i="3" s="1"/>
  <c r="AF106" i="3"/>
  <c r="AG106" i="3" s="1"/>
  <c r="AF56" i="3"/>
  <c r="AG56" i="3" s="1"/>
  <c r="AF26" i="3"/>
  <c r="AG26" i="3" s="1"/>
  <c r="AF154" i="3"/>
  <c r="AG154" i="3" s="1"/>
  <c r="AF70" i="3"/>
  <c r="AG70" i="3" s="1"/>
  <c r="AF4" i="3"/>
  <c r="AF148" i="3"/>
  <c r="AG148" i="3" s="1"/>
  <c r="AF130" i="3"/>
  <c r="AG130" i="3" s="1"/>
  <c r="AF50" i="3"/>
  <c r="AG50" i="3" s="1"/>
  <c r="AF48" i="3"/>
  <c r="AG48" i="3" s="1"/>
  <c r="AF32" i="3"/>
  <c r="AG32" i="3" s="1"/>
  <c r="AF160" i="3"/>
  <c r="AG160" i="3" s="1"/>
  <c r="AF110" i="3"/>
  <c r="AG110" i="3" s="1"/>
  <c r="AF94" i="3"/>
  <c r="AG94" i="3" s="1"/>
  <c r="AF60" i="3"/>
  <c r="AG60" i="3" s="1"/>
  <c r="AF12" i="3"/>
  <c r="AF140" i="3"/>
  <c r="AG140" i="3" s="1"/>
  <c r="AF138" i="3"/>
  <c r="AG138" i="3" s="1"/>
  <c r="AF88" i="3"/>
  <c r="AG88" i="3" s="1"/>
  <c r="AF58" i="3"/>
  <c r="AG58" i="3" s="1"/>
  <c r="AF8" i="3"/>
  <c r="AF136" i="3"/>
  <c r="AG136" i="3" s="1"/>
  <c r="AF102" i="3"/>
  <c r="AG102" i="3" s="1"/>
  <c r="AF86" i="3"/>
  <c r="AG86" i="3" s="1"/>
  <c r="AF36" i="3"/>
  <c r="AG36" i="3" s="1"/>
  <c r="AF84" i="3"/>
  <c r="AG84" i="3" s="1"/>
  <c r="AF116" i="3"/>
  <c r="AG116" i="3" s="1"/>
  <c r="AF6" i="3"/>
  <c r="AF118" i="3"/>
  <c r="AG118" i="3" s="1"/>
  <c r="AF52" i="3"/>
  <c r="AG52" i="3" s="1"/>
  <c r="AF34" i="3"/>
  <c r="AG34" i="3" s="1"/>
  <c r="AF162" i="3"/>
  <c r="AG162" i="3" s="1"/>
  <c r="AF114" i="3"/>
  <c r="AG114" i="3" s="1"/>
  <c r="AF80" i="3"/>
  <c r="AG80" i="3" s="1"/>
  <c r="AF64" i="3"/>
  <c r="AG64" i="3" s="1"/>
  <c r="AF14" i="3"/>
  <c r="AF142" i="3"/>
  <c r="AG142" i="3" s="1"/>
  <c r="AF126" i="3"/>
  <c r="AG126" i="3" s="1"/>
  <c r="AF92" i="3"/>
  <c r="AG92" i="3" s="1"/>
  <c r="AF44" i="3"/>
  <c r="AG44" i="3" s="1"/>
  <c r="AF42" i="3"/>
  <c r="AG42" i="3" s="1"/>
  <c r="AF10" i="3"/>
  <c r="AF120" i="3"/>
  <c r="AG120" i="3" s="1"/>
  <c r="AF90" i="3"/>
  <c r="AG90" i="3" s="1"/>
  <c r="AF40" i="3"/>
  <c r="AG40" i="3" s="1"/>
  <c r="AF134" i="3"/>
  <c r="AG134" i="3" s="1"/>
  <c r="AF68" i="3"/>
  <c r="AG68" i="3" s="1"/>
  <c r="AF66" i="3"/>
  <c r="AG66" i="3" s="1"/>
  <c r="AF18" i="3"/>
  <c r="AF82" i="3"/>
  <c r="AG82" i="3" s="1"/>
  <c r="AF112" i="3"/>
  <c r="AG112" i="3" s="1"/>
  <c r="AF96" i="3"/>
  <c r="AG96" i="3" s="1"/>
  <c r="AF46" i="3"/>
  <c r="AG46" i="3" s="1"/>
  <c r="AF30" i="3"/>
  <c r="AG30" i="3" s="1"/>
  <c r="AF158" i="3"/>
  <c r="AG158" i="3" s="1"/>
  <c r="AF124" i="3"/>
  <c r="AG124" i="3" s="1"/>
  <c r="AF76" i="3"/>
  <c r="AG76" i="3" s="1"/>
  <c r="AF74" i="3"/>
  <c r="AG74" i="3" s="1"/>
  <c r="AF24" i="3"/>
  <c r="AG24" i="3" s="1"/>
  <c r="AF152" i="3"/>
  <c r="AG152" i="3" s="1"/>
  <c r="AF122" i="3"/>
  <c r="AG122" i="3" s="1"/>
  <c r="AF72" i="3"/>
  <c r="AG72" i="3" s="1"/>
  <c r="AF38" i="3"/>
  <c r="AG38" i="3" s="1"/>
  <c r="AF22" i="3"/>
  <c r="AG22" i="3" s="1"/>
  <c r="AF150" i="3"/>
  <c r="AG150" i="3" s="1"/>
  <c r="AF100" i="3"/>
  <c r="AG100" i="3" s="1"/>
  <c r="AF20" i="3"/>
  <c r="AG20" i="3" s="1"/>
  <c r="AF104" i="3"/>
  <c r="AG104" i="3" s="1"/>
  <c r="AF54" i="3"/>
  <c r="AG54" i="3" s="1"/>
  <c r="AF132" i="3"/>
  <c r="AG132" i="3" s="1"/>
  <c r="AH18" i="3"/>
  <c r="AH82" i="3"/>
  <c r="AI82" i="3" s="1"/>
  <c r="AH64" i="3"/>
  <c r="AI64" i="3" s="1"/>
  <c r="AH50" i="3"/>
  <c r="AI50" i="3" s="1"/>
  <c r="AH78" i="3"/>
  <c r="AI78" i="3" s="1"/>
  <c r="AH158" i="3"/>
  <c r="AI158" i="3" s="1"/>
  <c r="AH40" i="3"/>
  <c r="AI40" i="3" s="1"/>
  <c r="AH152" i="3"/>
  <c r="AI152" i="3" s="1"/>
  <c r="AH68" i="3"/>
  <c r="AI68" i="3" s="1"/>
  <c r="AH148" i="3"/>
  <c r="AI148" i="3" s="1"/>
  <c r="AH34" i="3"/>
  <c r="AI34" i="3" s="1"/>
  <c r="AH98" i="3"/>
  <c r="AI98" i="3" s="1"/>
  <c r="AH96" i="3"/>
  <c r="AI96" i="3" s="1"/>
  <c r="AH80" i="3"/>
  <c r="AI80" i="3" s="1"/>
  <c r="AH160" i="3"/>
  <c r="AI160" i="3" s="1"/>
  <c r="AH110" i="3"/>
  <c r="AI110" i="3" s="1"/>
  <c r="AH94" i="3"/>
  <c r="AI94" i="3" s="1"/>
  <c r="AH92" i="3"/>
  <c r="AI92" i="3" s="1"/>
  <c r="AH10" i="3"/>
  <c r="AH108" i="3"/>
  <c r="AI108" i="3" s="1"/>
  <c r="AH72" i="3"/>
  <c r="AI72" i="3" s="1"/>
  <c r="AH74" i="3"/>
  <c r="AI74" i="3" s="1"/>
  <c r="AH56" i="3"/>
  <c r="AI56" i="3" s="1"/>
  <c r="AH26" i="3"/>
  <c r="AI26" i="3" s="1"/>
  <c r="AH154" i="3"/>
  <c r="AI154" i="3" s="1"/>
  <c r="AH100" i="3"/>
  <c r="AI100" i="3" s="1"/>
  <c r="AH70" i="3"/>
  <c r="AI70" i="3" s="1"/>
  <c r="AH52" i="3"/>
  <c r="AI52" i="3" s="1"/>
  <c r="AH22" i="3"/>
  <c r="AI22" i="3" s="1"/>
  <c r="AH150" i="3"/>
  <c r="AI150" i="3" s="1"/>
  <c r="AH14" i="3"/>
  <c r="AH126" i="3"/>
  <c r="AI126" i="3" s="1"/>
  <c r="AH12" i="3"/>
  <c r="AH104" i="3"/>
  <c r="AI104" i="3" s="1"/>
  <c r="AH88" i="3"/>
  <c r="AI88" i="3" s="1"/>
  <c r="AH58" i="3"/>
  <c r="AI58" i="3" s="1"/>
  <c r="AH132" i="3"/>
  <c r="AI132" i="3" s="1"/>
  <c r="AH84" i="3"/>
  <c r="AI84" i="3" s="1"/>
  <c r="AH114" i="3"/>
  <c r="AI114" i="3" s="1"/>
  <c r="AH146" i="3"/>
  <c r="AI146" i="3" s="1"/>
  <c r="AH66" i="3"/>
  <c r="AI66" i="3" s="1"/>
  <c r="AH128" i="3"/>
  <c r="AI128" i="3" s="1"/>
  <c r="AH112" i="3"/>
  <c r="AI112" i="3" s="1"/>
  <c r="AH142" i="3"/>
  <c r="AI142" i="3" s="1"/>
  <c r="AH124" i="3"/>
  <c r="AI124" i="3" s="1"/>
  <c r="AH140" i="3"/>
  <c r="AI140" i="3" s="1"/>
  <c r="AH106" i="3"/>
  <c r="AI106" i="3" s="1"/>
  <c r="AH4" i="3"/>
  <c r="AH102" i="3"/>
  <c r="AI102" i="3" s="1"/>
  <c r="AH54" i="3"/>
  <c r="AI54" i="3" s="1"/>
  <c r="AH130" i="3"/>
  <c r="AI130" i="3" s="1"/>
  <c r="AH162" i="3"/>
  <c r="AI162" i="3" s="1"/>
  <c r="AH32" i="3"/>
  <c r="AI32" i="3" s="1"/>
  <c r="AH16" i="3"/>
  <c r="AH144" i="3"/>
  <c r="AI144" i="3" s="1"/>
  <c r="AH46" i="3"/>
  <c r="AI46" i="3" s="1"/>
  <c r="AH30" i="3"/>
  <c r="AI30" i="3" s="1"/>
  <c r="AH28" i="3"/>
  <c r="AI28" i="3" s="1"/>
  <c r="AH156" i="3"/>
  <c r="AI156" i="3" s="1"/>
  <c r="AH44" i="3"/>
  <c r="AI44" i="3" s="1"/>
  <c r="AH8" i="3"/>
  <c r="AH136" i="3"/>
  <c r="AI136" i="3" s="1"/>
  <c r="AH138" i="3"/>
  <c r="AI138" i="3" s="1"/>
  <c r="AH120" i="3"/>
  <c r="AI120" i="3" s="1"/>
  <c r="AH90" i="3"/>
  <c r="AI90" i="3" s="1"/>
  <c r="AH36" i="3"/>
  <c r="AI36" i="3" s="1"/>
  <c r="AH6" i="3"/>
  <c r="AH134" i="3"/>
  <c r="AI134" i="3" s="1"/>
  <c r="AH116" i="3"/>
  <c r="AI116" i="3" s="1"/>
  <c r="AH86" i="3"/>
  <c r="AI86" i="3" s="1"/>
  <c r="AH48" i="3"/>
  <c r="AI48" i="3" s="1"/>
  <c r="AH62" i="3"/>
  <c r="AI62" i="3" s="1"/>
  <c r="AH60" i="3"/>
  <c r="AI60" i="3" s="1"/>
  <c r="AH76" i="3"/>
  <c r="AI76" i="3" s="1"/>
  <c r="AH42" i="3"/>
  <c r="AI42" i="3" s="1"/>
  <c r="AH24" i="3"/>
  <c r="AI24" i="3" s="1"/>
  <c r="AH122" i="3"/>
  <c r="AI122" i="3" s="1"/>
  <c r="AH38" i="3"/>
  <c r="AI38" i="3" s="1"/>
  <c r="AH20" i="3"/>
  <c r="AI20" i="3" s="1"/>
  <c r="AH118" i="3"/>
  <c r="AI118" i="3" s="1"/>
  <c r="AJ18" i="3"/>
  <c r="AJ146" i="3"/>
  <c r="AK146" i="3" s="1"/>
  <c r="AJ160" i="3"/>
  <c r="AK160" i="3" s="1"/>
  <c r="AJ30" i="3"/>
  <c r="AK30" i="3" s="1"/>
  <c r="AJ110" i="3"/>
  <c r="AK110" i="3" s="1"/>
  <c r="AJ26" i="3"/>
  <c r="AK26" i="3" s="1"/>
  <c r="AJ104" i="3"/>
  <c r="AK104" i="3" s="1"/>
  <c r="AJ22" i="3"/>
  <c r="AK22" i="3" s="1"/>
  <c r="AJ102" i="3"/>
  <c r="AK102" i="3" s="1"/>
  <c r="AJ4" i="3"/>
  <c r="AJ50" i="3"/>
  <c r="AK50" i="3" s="1"/>
  <c r="AJ98" i="3"/>
  <c r="AK98" i="3" s="1"/>
  <c r="AJ64" i="3"/>
  <c r="AK64" i="3" s="1"/>
  <c r="AJ34" i="3"/>
  <c r="AK34" i="3" s="1"/>
  <c r="AJ80" i="3"/>
  <c r="AK80" i="3" s="1"/>
  <c r="AJ62" i="3"/>
  <c r="AK62" i="3" s="1"/>
  <c r="AJ14" i="3"/>
  <c r="AJ142" i="3"/>
  <c r="AK142" i="3" s="1"/>
  <c r="AJ108" i="3"/>
  <c r="AK108" i="3" s="1"/>
  <c r="AJ92" i="3"/>
  <c r="AK92" i="3" s="1"/>
  <c r="AJ58" i="3"/>
  <c r="AK58" i="3" s="1"/>
  <c r="AJ8" i="3"/>
  <c r="AJ136" i="3"/>
  <c r="AK136" i="3" s="1"/>
  <c r="AJ106" i="3"/>
  <c r="AK106" i="3" s="1"/>
  <c r="AJ88" i="3"/>
  <c r="AK88" i="3" s="1"/>
  <c r="AJ54" i="3"/>
  <c r="AK54" i="3" s="1"/>
  <c r="AJ6" i="3"/>
  <c r="AJ134" i="3"/>
  <c r="AK134" i="3" s="1"/>
  <c r="AJ116" i="3"/>
  <c r="AK116" i="3" s="1"/>
  <c r="AJ132" i="3"/>
  <c r="AK132" i="3" s="1"/>
  <c r="AJ96" i="3"/>
  <c r="AK96" i="3" s="1"/>
  <c r="AJ112" i="3"/>
  <c r="AK112" i="3" s="1"/>
  <c r="AJ46" i="3"/>
  <c r="AK46" i="3" s="1"/>
  <c r="AJ140" i="3"/>
  <c r="AK140" i="3" s="1"/>
  <c r="AJ124" i="3"/>
  <c r="AK124" i="3" s="1"/>
  <c r="AJ40" i="3"/>
  <c r="AK40" i="3" s="1"/>
  <c r="AJ138" i="3"/>
  <c r="AK138" i="3" s="1"/>
  <c r="AJ120" i="3"/>
  <c r="AK120" i="3" s="1"/>
  <c r="AJ38" i="3"/>
  <c r="AK38" i="3" s="1"/>
  <c r="AJ148" i="3"/>
  <c r="AK148" i="3" s="1"/>
  <c r="AJ82" i="3"/>
  <c r="AK82" i="3" s="1"/>
  <c r="AJ130" i="3"/>
  <c r="AK130" i="3" s="1"/>
  <c r="AJ162" i="3"/>
  <c r="AK162" i="3" s="1"/>
  <c r="AJ94" i="3"/>
  <c r="AK94" i="3" s="1"/>
  <c r="AJ12" i="3"/>
  <c r="AJ90" i="3"/>
  <c r="AK90" i="3" s="1"/>
  <c r="AJ10" i="3"/>
  <c r="AJ86" i="3"/>
  <c r="AK86" i="3" s="1"/>
  <c r="AJ20" i="3"/>
  <c r="AK20" i="3" s="1"/>
  <c r="AJ100" i="3"/>
  <c r="AK100" i="3" s="1"/>
  <c r="AJ114" i="3"/>
  <c r="AK114" i="3" s="1"/>
  <c r="AJ66" i="3"/>
  <c r="AK66" i="3" s="1"/>
  <c r="AJ128" i="3"/>
  <c r="AK128" i="3" s="1"/>
  <c r="AJ16" i="3"/>
  <c r="AJ144" i="3"/>
  <c r="AK144" i="3" s="1"/>
  <c r="AJ126" i="3"/>
  <c r="AK126" i="3" s="1"/>
  <c r="AJ78" i="3"/>
  <c r="AK78" i="3" s="1"/>
  <c r="AJ44" i="3"/>
  <c r="AK44" i="3" s="1"/>
  <c r="AJ28" i="3"/>
  <c r="AK28" i="3" s="1"/>
  <c r="AJ156" i="3"/>
  <c r="AK156" i="3" s="1"/>
  <c r="AJ122" i="3"/>
  <c r="AK122" i="3" s="1"/>
  <c r="AJ72" i="3"/>
  <c r="AK72" i="3" s="1"/>
  <c r="AJ42" i="3"/>
  <c r="AK42" i="3" s="1"/>
  <c r="AJ24" i="3"/>
  <c r="AK24" i="3" s="1"/>
  <c r="AJ152" i="3"/>
  <c r="AK152" i="3" s="1"/>
  <c r="AJ118" i="3"/>
  <c r="AK118" i="3" s="1"/>
  <c r="AJ70" i="3"/>
  <c r="AK70" i="3" s="1"/>
  <c r="AJ52" i="3"/>
  <c r="AK52" i="3" s="1"/>
  <c r="AJ36" i="3"/>
  <c r="AK36" i="3" s="1"/>
  <c r="AJ68" i="3"/>
  <c r="AK68" i="3" s="1"/>
  <c r="AJ32" i="3"/>
  <c r="AK32" i="3" s="1"/>
  <c r="AJ48" i="3"/>
  <c r="AK48" i="3" s="1"/>
  <c r="AJ158" i="3"/>
  <c r="AK158" i="3" s="1"/>
  <c r="AJ76" i="3"/>
  <c r="AK76" i="3" s="1"/>
  <c r="AJ60" i="3"/>
  <c r="AK60" i="3" s="1"/>
  <c r="AJ154" i="3"/>
  <c r="AK154" i="3" s="1"/>
  <c r="AJ74" i="3"/>
  <c r="AK74" i="3" s="1"/>
  <c r="AJ56" i="3"/>
  <c r="AK56" i="3" s="1"/>
  <c r="AJ150" i="3"/>
  <c r="AK150" i="3" s="1"/>
  <c r="AJ84" i="3"/>
  <c r="AK84" i="3" s="1"/>
  <c r="AN34" i="3"/>
  <c r="AN162" i="3"/>
  <c r="AN82" i="3"/>
  <c r="AN112" i="3"/>
  <c r="AN64" i="3"/>
  <c r="AN14" i="3"/>
  <c r="AN62" i="3"/>
  <c r="AN124" i="3"/>
  <c r="AN158" i="3"/>
  <c r="AN108" i="3"/>
  <c r="AN10" i="3"/>
  <c r="AN138" i="3"/>
  <c r="AN120" i="3"/>
  <c r="AN90" i="3"/>
  <c r="AN40" i="3"/>
  <c r="AN6" i="3"/>
  <c r="AN134" i="3"/>
  <c r="AN68" i="3"/>
  <c r="AN66" i="3"/>
  <c r="AN114" i="3"/>
  <c r="AN16" i="3"/>
  <c r="AN144" i="3"/>
  <c r="AN96" i="3"/>
  <c r="AN46" i="3"/>
  <c r="AN28" i="3"/>
  <c r="AN156" i="3"/>
  <c r="AN12" i="3"/>
  <c r="AN140" i="3"/>
  <c r="AN42" i="3"/>
  <c r="AN24" i="3"/>
  <c r="AN152" i="3"/>
  <c r="AN122" i="3"/>
  <c r="AN72" i="3"/>
  <c r="AN38" i="3"/>
  <c r="AN22" i="3"/>
  <c r="AN150" i="3"/>
  <c r="AN100" i="3"/>
  <c r="AN116" i="3"/>
  <c r="AN54" i="3"/>
  <c r="AN132" i="3"/>
  <c r="AN98" i="3"/>
  <c r="AN18" i="3"/>
  <c r="AN48" i="3"/>
  <c r="AN50" i="3"/>
  <c r="AN128" i="3"/>
  <c r="AN78" i="3"/>
  <c r="AN60" i="3"/>
  <c r="AN94" i="3"/>
  <c r="AN44" i="3"/>
  <c r="AN110" i="3"/>
  <c r="AN74" i="3"/>
  <c r="AN56" i="3"/>
  <c r="AN26" i="3"/>
  <c r="AN154" i="3"/>
  <c r="AN104" i="3"/>
  <c r="AN70" i="3"/>
  <c r="AN4" i="3"/>
  <c r="AN148" i="3"/>
  <c r="AN130" i="3"/>
  <c r="AN146" i="3"/>
  <c r="AN80" i="3"/>
  <c r="AN32" i="3"/>
  <c r="AN160" i="3"/>
  <c r="AN30" i="3"/>
  <c r="AN92" i="3"/>
  <c r="AN126" i="3"/>
  <c r="AN76" i="3"/>
  <c r="AN142" i="3"/>
  <c r="AN106" i="3"/>
  <c r="AN88" i="3"/>
  <c r="AN58" i="3"/>
  <c r="AN8" i="3"/>
  <c r="AN136" i="3"/>
  <c r="AN102" i="3"/>
  <c r="AN86" i="3"/>
  <c r="AN36" i="3"/>
  <c r="AN52" i="3"/>
  <c r="AN84" i="3"/>
  <c r="AN118" i="3"/>
  <c r="AN20" i="3"/>
  <c r="AP114" i="3"/>
  <c r="AQ114" i="3" s="1"/>
  <c r="AP18" i="3"/>
  <c r="AP64" i="3"/>
  <c r="AQ64" i="3" s="1"/>
  <c r="AP32" i="3"/>
  <c r="AQ32" i="3" s="1"/>
  <c r="AP80" i="3"/>
  <c r="AQ80" i="3" s="1"/>
  <c r="AP110" i="3"/>
  <c r="AQ110" i="3" s="1"/>
  <c r="AP60" i="3"/>
  <c r="AQ60" i="3" s="1"/>
  <c r="AP46" i="3"/>
  <c r="AQ46" i="3" s="1"/>
  <c r="AP30" i="3"/>
  <c r="AQ30" i="3" s="1"/>
  <c r="AP108" i="3"/>
  <c r="AQ108" i="3" s="1"/>
  <c r="AP72" i="3"/>
  <c r="AQ72" i="3" s="1"/>
  <c r="AP106" i="3"/>
  <c r="AQ106" i="3" s="1"/>
  <c r="AP88" i="3"/>
  <c r="AQ88" i="3" s="1"/>
  <c r="AP58" i="3"/>
  <c r="AQ58" i="3" s="1"/>
  <c r="AP136" i="3"/>
  <c r="AQ136" i="3" s="1"/>
  <c r="AP100" i="3"/>
  <c r="AQ100" i="3" s="1"/>
  <c r="AP38" i="3"/>
  <c r="AQ38" i="3" s="1"/>
  <c r="AP20" i="3"/>
  <c r="AQ20" i="3" s="1"/>
  <c r="AP22" i="3"/>
  <c r="AQ22" i="3" s="1"/>
  <c r="AP130" i="3"/>
  <c r="AQ130" i="3" s="1"/>
  <c r="AP34" i="3"/>
  <c r="AQ34" i="3" s="1"/>
  <c r="AP128" i="3"/>
  <c r="AQ128" i="3" s="1"/>
  <c r="AP96" i="3"/>
  <c r="AQ96" i="3" s="1"/>
  <c r="AP144" i="3"/>
  <c r="AQ144" i="3" s="1"/>
  <c r="AP142" i="3"/>
  <c r="AQ142" i="3" s="1"/>
  <c r="AP92" i="3"/>
  <c r="AQ92" i="3" s="1"/>
  <c r="AP94" i="3"/>
  <c r="AQ94" i="3" s="1"/>
  <c r="AP12" i="3"/>
  <c r="AP140" i="3"/>
  <c r="AQ140" i="3" s="1"/>
  <c r="AP10" i="3"/>
  <c r="AP138" i="3"/>
  <c r="AQ138" i="3" s="1"/>
  <c r="AP120" i="3"/>
  <c r="AQ120" i="3" s="1"/>
  <c r="AP90" i="3"/>
  <c r="AQ90" i="3" s="1"/>
  <c r="AP4" i="3"/>
  <c r="AP132" i="3"/>
  <c r="AQ132" i="3" s="1"/>
  <c r="AP70" i="3"/>
  <c r="AQ70" i="3" s="1"/>
  <c r="AP52" i="3"/>
  <c r="AQ52" i="3" s="1"/>
  <c r="AP54" i="3"/>
  <c r="AQ54" i="3" s="1"/>
  <c r="AP148" i="3"/>
  <c r="AQ148" i="3" s="1"/>
  <c r="AP118" i="3"/>
  <c r="AQ118" i="3" s="1"/>
  <c r="AP82" i="3"/>
  <c r="AQ82" i="3" s="1"/>
  <c r="AP50" i="3"/>
  <c r="AQ50" i="3" s="1"/>
  <c r="AP146" i="3"/>
  <c r="AQ146" i="3" s="1"/>
  <c r="AP48" i="3"/>
  <c r="AQ48" i="3" s="1"/>
  <c r="AP160" i="3"/>
  <c r="AQ160" i="3" s="1"/>
  <c r="AP14" i="3"/>
  <c r="AP62" i="3"/>
  <c r="AQ62" i="3" s="1"/>
  <c r="AP124" i="3"/>
  <c r="AQ124" i="3" s="1"/>
  <c r="AP126" i="3"/>
  <c r="AQ126" i="3" s="1"/>
  <c r="AP44" i="3"/>
  <c r="AQ44" i="3" s="1"/>
  <c r="AP8" i="3"/>
  <c r="AP42" i="3"/>
  <c r="AQ42" i="3" s="1"/>
  <c r="AP24" i="3"/>
  <c r="AQ24" i="3" s="1"/>
  <c r="AP152" i="3"/>
  <c r="AQ152" i="3" s="1"/>
  <c r="AP122" i="3"/>
  <c r="AQ122" i="3" s="1"/>
  <c r="AP36" i="3"/>
  <c r="AQ36" i="3" s="1"/>
  <c r="AP104" i="3"/>
  <c r="AQ104" i="3" s="1"/>
  <c r="AP102" i="3"/>
  <c r="AQ102" i="3" s="1"/>
  <c r="AP84" i="3"/>
  <c r="AQ84" i="3" s="1"/>
  <c r="AP86" i="3"/>
  <c r="AQ86" i="3" s="1"/>
  <c r="AP116" i="3"/>
  <c r="AQ116" i="3" s="1"/>
  <c r="AP98" i="3"/>
  <c r="AQ98" i="3" s="1"/>
  <c r="AP66" i="3"/>
  <c r="AQ66" i="3" s="1"/>
  <c r="AP162" i="3"/>
  <c r="AQ162" i="3" s="1"/>
  <c r="AP112" i="3"/>
  <c r="AQ112" i="3" s="1"/>
  <c r="AP16" i="3"/>
  <c r="AP78" i="3"/>
  <c r="AQ78" i="3" s="1"/>
  <c r="AP28" i="3"/>
  <c r="AQ28" i="3" s="1"/>
  <c r="AP156" i="3"/>
  <c r="AQ156" i="3" s="1"/>
  <c r="AP158" i="3"/>
  <c r="AQ158" i="3" s="1"/>
  <c r="AP76" i="3"/>
  <c r="AQ76" i="3" s="1"/>
  <c r="AP40" i="3"/>
  <c r="AQ40" i="3" s="1"/>
  <c r="AP74" i="3"/>
  <c r="AQ74" i="3" s="1"/>
  <c r="AP56" i="3"/>
  <c r="AQ56" i="3" s="1"/>
  <c r="AP26" i="3"/>
  <c r="AQ26" i="3" s="1"/>
  <c r="AP154" i="3"/>
  <c r="AQ154" i="3" s="1"/>
  <c r="AP68" i="3"/>
  <c r="AQ68" i="3" s="1"/>
  <c r="AP6" i="3"/>
  <c r="AP134" i="3"/>
  <c r="AQ134" i="3" s="1"/>
  <c r="AP150" i="3"/>
  <c r="AQ150" i="3" s="1"/>
  <c r="AR82" i="3"/>
  <c r="AS82" i="3" s="1"/>
  <c r="AR98" i="3"/>
  <c r="AS98" i="3" s="1"/>
  <c r="AR32" i="3"/>
  <c r="AS32" i="3" s="1"/>
  <c r="AR160" i="3"/>
  <c r="AS160" i="3" s="1"/>
  <c r="AR112" i="3"/>
  <c r="AS112" i="3" s="1"/>
  <c r="AR14" i="3"/>
  <c r="AR76" i="3"/>
  <c r="AS76" i="3" s="1"/>
  <c r="AR110" i="3"/>
  <c r="AS110" i="3" s="1"/>
  <c r="AR92" i="3"/>
  <c r="AS92" i="3" s="1"/>
  <c r="AR90" i="3"/>
  <c r="AS90" i="3" s="1"/>
  <c r="AR10" i="3"/>
  <c r="AR120" i="3"/>
  <c r="AS120" i="3" s="1"/>
  <c r="AR20" i="3"/>
  <c r="AS20" i="3" s="1"/>
  <c r="AR114" i="3"/>
  <c r="AS114" i="3" s="1"/>
  <c r="AR34" i="3"/>
  <c r="AS34" i="3" s="1"/>
  <c r="AR64" i="3"/>
  <c r="AS64" i="3" s="1"/>
  <c r="AR16" i="3"/>
  <c r="AR144" i="3"/>
  <c r="AS144" i="3" s="1"/>
  <c r="AR46" i="3"/>
  <c r="AS46" i="3" s="1"/>
  <c r="AR108" i="3"/>
  <c r="AS108" i="3" s="1"/>
  <c r="AR142" i="3"/>
  <c r="AS142" i="3" s="1"/>
  <c r="AR124" i="3"/>
  <c r="AS124" i="3" s="1"/>
  <c r="AR158" i="3"/>
  <c r="AS158" i="3" s="1"/>
  <c r="AR122" i="3"/>
  <c r="AS122" i="3" s="1"/>
  <c r="AR72" i="3"/>
  <c r="AS72" i="3" s="1"/>
  <c r="AR42" i="3"/>
  <c r="AS42" i="3" s="1"/>
  <c r="AR24" i="3"/>
  <c r="AS24" i="3" s="1"/>
  <c r="AR152" i="3"/>
  <c r="AS152" i="3" s="1"/>
  <c r="AR118" i="3"/>
  <c r="AS118" i="3" s="1"/>
  <c r="AR70" i="3"/>
  <c r="AS70" i="3" s="1"/>
  <c r="AR52" i="3"/>
  <c r="AS52" i="3" s="1"/>
  <c r="AR4" i="3"/>
  <c r="AR36" i="3"/>
  <c r="AS36" i="3" s="1"/>
  <c r="AR26" i="3"/>
  <c r="AS26" i="3" s="1"/>
  <c r="AR104" i="3"/>
  <c r="AS104" i="3" s="1"/>
  <c r="AR56" i="3"/>
  <c r="AS56" i="3" s="1"/>
  <c r="AR150" i="3"/>
  <c r="AS150" i="3" s="1"/>
  <c r="AR102" i="3"/>
  <c r="AS102" i="3" s="1"/>
  <c r="AR132" i="3"/>
  <c r="AS132" i="3" s="1"/>
  <c r="AR18" i="3"/>
  <c r="AR146" i="3"/>
  <c r="AS146" i="3" s="1"/>
  <c r="AR162" i="3"/>
  <c r="AS162" i="3" s="1"/>
  <c r="AR96" i="3"/>
  <c r="AS96" i="3" s="1"/>
  <c r="AR48" i="3"/>
  <c r="AS48" i="3" s="1"/>
  <c r="AR30" i="3"/>
  <c r="AS30" i="3" s="1"/>
  <c r="AR12" i="3"/>
  <c r="AR140" i="3"/>
  <c r="AS140" i="3" s="1"/>
  <c r="AR28" i="3"/>
  <c r="AS28" i="3" s="1"/>
  <c r="AR156" i="3"/>
  <c r="AS156" i="3" s="1"/>
  <c r="AR154" i="3"/>
  <c r="AS154" i="3" s="1"/>
  <c r="AR74" i="3"/>
  <c r="AS74" i="3" s="1"/>
  <c r="AR22" i="3"/>
  <c r="AS22" i="3" s="1"/>
  <c r="AR84" i="3"/>
  <c r="AS84" i="3" s="1"/>
  <c r="AR50" i="3"/>
  <c r="AS50" i="3" s="1"/>
  <c r="AR66" i="3"/>
  <c r="AS66" i="3" s="1"/>
  <c r="AR130" i="3"/>
  <c r="AS130" i="3" s="1"/>
  <c r="AR128" i="3"/>
  <c r="AS128" i="3" s="1"/>
  <c r="AR80" i="3"/>
  <c r="AS80" i="3" s="1"/>
  <c r="AR62" i="3"/>
  <c r="AS62" i="3" s="1"/>
  <c r="AR44" i="3"/>
  <c r="AS44" i="3" s="1"/>
  <c r="AR78" i="3"/>
  <c r="AS78" i="3" s="1"/>
  <c r="AR60" i="3"/>
  <c r="AS60" i="3" s="1"/>
  <c r="AR94" i="3"/>
  <c r="AS94" i="3" s="1"/>
  <c r="AR58" i="3"/>
  <c r="AS58" i="3" s="1"/>
  <c r="AR8" i="3"/>
  <c r="AR136" i="3"/>
  <c r="AS136" i="3" s="1"/>
  <c r="AR106" i="3"/>
  <c r="AS106" i="3" s="1"/>
  <c r="AR88" i="3"/>
  <c r="AS88" i="3" s="1"/>
  <c r="AR54" i="3"/>
  <c r="AS54" i="3" s="1"/>
  <c r="AR6" i="3"/>
  <c r="AR134" i="3"/>
  <c r="AS134" i="3" s="1"/>
  <c r="AR116" i="3"/>
  <c r="AS116" i="3" s="1"/>
  <c r="AR100" i="3"/>
  <c r="AS100" i="3" s="1"/>
  <c r="AR126" i="3"/>
  <c r="AS126" i="3" s="1"/>
  <c r="AR40" i="3"/>
  <c r="AS40" i="3" s="1"/>
  <c r="AR138" i="3"/>
  <c r="AS138" i="3" s="1"/>
  <c r="AR86" i="3"/>
  <c r="AS86" i="3" s="1"/>
  <c r="AR38" i="3"/>
  <c r="AS38" i="3" s="1"/>
  <c r="AR148" i="3"/>
  <c r="AS148" i="3" s="1"/>
  <c r="AR68" i="3"/>
  <c r="AS68" i="3" s="1"/>
  <c r="AT162" i="3"/>
  <c r="AU162" i="3" s="1"/>
  <c r="AT130" i="3"/>
  <c r="AU130" i="3" s="1"/>
  <c r="AT16" i="3"/>
  <c r="AT128" i="3"/>
  <c r="AU128" i="3" s="1"/>
  <c r="AT96" i="3"/>
  <c r="AU96" i="3" s="1"/>
  <c r="AT126" i="3"/>
  <c r="AU126" i="3" s="1"/>
  <c r="AT44" i="3"/>
  <c r="AU44" i="3" s="1"/>
  <c r="AT62" i="3"/>
  <c r="AU62" i="3" s="1"/>
  <c r="AT46" i="3"/>
  <c r="AU46" i="3" s="1"/>
  <c r="AT88" i="3"/>
  <c r="AU88" i="3" s="1"/>
  <c r="AT72" i="3"/>
  <c r="AU72" i="3" s="1"/>
  <c r="AT148" i="3"/>
  <c r="AU148" i="3" s="1"/>
  <c r="AT36" i="3"/>
  <c r="AU36" i="3" s="1"/>
  <c r="AT66" i="3"/>
  <c r="AU66" i="3" s="1"/>
  <c r="AT146" i="3"/>
  <c r="AU146" i="3" s="1"/>
  <c r="AT80" i="3"/>
  <c r="AU80" i="3" s="1"/>
  <c r="AT48" i="3"/>
  <c r="AU48" i="3" s="1"/>
  <c r="AT160" i="3"/>
  <c r="AU160" i="3" s="1"/>
  <c r="AT158" i="3"/>
  <c r="AU158" i="3" s="1"/>
  <c r="AT76" i="3"/>
  <c r="AU76" i="3" s="1"/>
  <c r="AT78" i="3"/>
  <c r="AU78" i="3" s="1"/>
  <c r="AT28" i="3"/>
  <c r="AU28" i="3" s="1"/>
  <c r="AT156" i="3"/>
  <c r="AU156" i="3" s="1"/>
  <c r="AT26" i="3"/>
  <c r="AU26" i="3" s="1"/>
  <c r="AT154" i="3"/>
  <c r="AU154" i="3" s="1"/>
  <c r="AT104" i="3"/>
  <c r="AU104" i="3" s="1"/>
  <c r="AT74" i="3"/>
  <c r="AU74" i="3" s="1"/>
  <c r="AT52" i="3"/>
  <c r="AU52" i="3" s="1"/>
  <c r="AT22" i="3"/>
  <c r="AU22" i="3" s="1"/>
  <c r="AT150" i="3"/>
  <c r="AU150" i="3" s="1"/>
  <c r="AT68" i="3"/>
  <c r="AU68" i="3" s="1"/>
  <c r="AT38" i="3"/>
  <c r="AU38" i="3" s="1"/>
  <c r="AT132" i="3"/>
  <c r="AU132" i="3" s="1"/>
  <c r="AT136" i="3"/>
  <c r="AU136" i="3" s="1"/>
  <c r="AT84" i="3"/>
  <c r="AU84" i="3" s="1"/>
  <c r="AT152" i="3"/>
  <c r="AU152" i="3" s="1"/>
  <c r="AT70" i="3"/>
  <c r="AU70" i="3" s="1"/>
  <c r="AT34" i="3"/>
  <c r="AU34" i="3" s="1"/>
  <c r="AT82" i="3"/>
  <c r="AU82" i="3" s="1"/>
  <c r="AT98" i="3"/>
  <c r="AU98" i="3" s="1"/>
  <c r="AT144" i="3"/>
  <c r="AU144" i="3" s="1"/>
  <c r="AT112" i="3"/>
  <c r="AU112" i="3" s="1"/>
  <c r="AT30" i="3"/>
  <c r="AU30" i="3" s="1"/>
  <c r="AT14" i="3"/>
  <c r="AT108" i="3"/>
  <c r="AU108" i="3" s="1"/>
  <c r="AT110" i="3"/>
  <c r="AU110" i="3" s="1"/>
  <c r="AT60" i="3"/>
  <c r="AU60" i="3" s="1"/>
  <c r="AT24" i="3"/>
  <c r="AU24" i="3" s="1"/>
  <c r="AT58" i="3"/>
  <c r="AU58" i="3" s="1"/>
  <c r="AT8" i="3"/>
  <c r="AT106" i="3"/>
  <c r="AU106" i="3" s="1"/>
  <c r="AT54" i="3"/>
  <c r="AU54" i="3" s="1"/>
  <c r="AT100" i="3"/>
  <c r="AU100" i="3" s="1"/>
  <c r="AT50" i="3"/>
  <c r="AU50" i="3" s="1"/>
  <c r="AT18" i="3"/>
  <c r="AT114" i="3"/>
  <c r="AU114" i="3" s="1"/>
  <c r="AT64" i="3"/>
  <c r="AU64" i="3" s="1"/>
  <c r="AT32" i="3"/>
  <c r="AU32" i="3" s="1"/>
  <c r="AT94" i="3"/>
  <c r="AU94" i="3" s="1"/>
  <c r="AT12" i="3"/>
  <c r="AT140" i="3"/>
  <c r="AU140" i="3" s="1"/>
  <c r="AT142" i="3"/>
  <c r="AU142" i="3" s="1"/>
  <c r="AT92" i="3"/>
  <c r="AU92" i="3" s="1"/>
  <c r="AT56" i="3"/>
  <c r="AU56" i="3" s="1"/>
  <c r="AT90" i="3"/>
  <c r="AU90" i="3" s="1"/>
  <c r="AT40" i="3"/>
  <c r="AU40" i="3" s="1"/>
  <c r="AT10" i="3"/>
  <c r="AT138" i="3"/>
  <c r="AU138" i="3" s="1"/>
  <c r="AT116" i="3"/>
  <c r="AU116" i="3" s="1"/>
  <c r="AT86" i="3"/>
  <c r="AU86" i="3" s="1"/>
  <c r="AT4" i="3"/>
  <c r="AT120" i="3"/>
  <c r="AU120" i="3" s="1"/>
  <c r="AT102" i="3"/>
  <c r="AU102" i="3" s="1"/>
  <c r="AT124" i="3"/>
  <c r="AU124" i="3" s="1"/>
  <c r="AT122" i="3"/>
  <c r="AU122" i="3" s="1"/>
  <c r="AT42" i="3"/>
  <c r="AU42" i="3" s="1"/>
  <c r="AT20" i="3"/>
  <c r="AU20" i="3" s="1"/>
  <c r="AT118" i="3"/>
  <c r="AU118" i="3" s="1"/>
  <c r="AT6" i="3"/>
  <c r="AT134" i="3"/>
  <c r="AU134" i="3" s="1"/>
  <c r="AV98" i="3"/>
  <c r="AW98" i="3" s="1"/>
  <c r="AV146" i="3"/>
  <c r="AW146" i="3" s="1"/>
  <c r="AV16" i="3"/>
  <c r="AV144" i="3"/>
  <c r="AW144" i="3" s="1"/>
  <c r="AV128" i="3"/>
  <c r="AW128" i="3" s="1"/>
  <c r="AV30" i="3"/>
  <c r="AW30" i="3" s="1"/>
  <c r="AV92" i="3"/>
  <c r="AW92" i="3" s="1"/>
  <c r="AV76" i="3"/>
  <c r="AW76" i="3" s="1"/>
  <c r="AV74" i="3"/>
  <c r="AW74" i="3" s="1"/>
  <c r="AV26" i="3"/>
  <c r="AW26" i="3" s="1"/>
  <c r="AV104" i="3"/>
  <c r="AW104" i="3" s="1"/>
  <c r="AV4" i="3"/>
  <c r="AV20" i="3"/>
  <c r="AW20" i="3" s="1"/>
  <c r="AV130" i="3"/>
  <c r="AW130" i="3" s="1"/>
  <c r="AV50" i="3"/>
  <c r="AW50" i="3" s="1"/>
  <c r="AV48" i="3"/>
  <c r="AW48" i="3" s="1"/>
  <c r="AV32" i="3"/>
  <c r="AW32" i="3" s="1"/>
  <c r="AV160" i="3"/>
  <c r="AW160" i="3" s="1"/>
  <c r="AV62" i="3"/>
  <c r="AW62" i="3" s="1"/>
  <c r="AV124" i="3"/>
  <c r="AW124" i="3" s="1"/>
  <c r="AV158" i="3"/>
  <c r="AW158" i="3" s="1"/>
  <c r="AV108" i="3"/>
  <c r="AW108" i="3" s="1"/>
  <c r="AV142" i="3"/>
  <c r="AW142" i="3" s="1"/>
  <c r="AV106" i="3"/>
  <c r="AW106" i="3" s="1"/>
  <c r="AV88" i="3"/>
  <c r="AW88" i="3" s="1"/>
  <c r="AV58" i="3"/>
  <c r="AW58" i="3" s="1"/>
  <c r="AV8" i="3"/>
  <c r="AV136" i="3"/>
  <c r="AW136" i="3" s="1"/>
  <c r="AV102" i="3"/>
  <c r="AW102" i="3" s="1"/>
  <c r="AV86" i="3"/>
  <c r="AW86" i="3" s="1"/>
  <c r="AV36" i="3"/>
  <c r="AW36" i="3" s="1"/>
  <c r="AV84" i="3"/>
  <c r="AW84" i="3" s="1"/>
  <c r="AV116" i="3"/>
  <c r="AW116" i="3" s="1"/>
  <c r="AV140" i="3"/>
  <c r="AW140" i="3" s="1"/>
  <c r="AV138" i="3"/>
  <c r="AW138" i="3" s="1"/>
  <c r="AV90" i="3"/>
  <c r="AW90" i="3" s="1"/>
  <c r="AV6" i="3"/>
  <c r="AV118" i="3"/>
  <c r="AW118" i="3" s="1"/>
  <c r="AV68" i="3"/>
  <c r="AW68" i="3" s="1"/>
  <c r="AV34" i="3"/>
  <c r="AW34" i="3" s="1"/>
  <c r="AV162" i="3"/>
  <c r="AW162" i="3" s="1"/>
  <c r="AV114" i="3"/>
  <c r="AW114" i="3" s="1"/>
  <c r="AV80" i="3"/>
  <c r="AW80" i="3" s="1"/>
  <c r="AV64" i="3"/>
  <c r="AW64" i="3" s="1"/>
  <c r="AV14" i="3"/>
  <c r="AV28" i="3"/>
  <c r="AW28" i="3" s="1"/>
  <c r="AV156" i="3"/>
  <c r="AW156" i="3" s="1"/>
  <c r="AV12" i="3"/>
  <c r="AV10" i="3"/>
  <c r="AV120" i="3"/>
  <c r="AW120" i="3" s="1"/>
  <c r="AV40" i="3"/>
  <c r="AW40" i="3" s="1"/>
  <c r="AV134" i="3"/>
  <c r="AW134" i="3" s="1"/>
  <c r="AV148" i="3"/>
  <c r="AW148" i="3" s="1"/>
  <c r="AV66" i="3"/>
  <c r="AW66" i="3" s="1"/>
  <c r="AV18" i="3"/>
  <c r="AV82" i="3"/>
  <c r="AW82" i="3" s="1"/>
  <c r="AV112" i="3"/>
  <c r="AW112" i="3" s="1"/>
  <c r="AV96" i="3"/>
  <c r="AW96" i="3" s="1"/>
  <c r="AV46" i="3"/>
  <c r="AW46" i="3" s="1"/>
  <c r="AV60" i="3"/>
  <c r="AW60" i="3" s="1"/>
  <c r="AV94" i="3"/>
  <c r="AW94" i="3" s="1"/>
  <c r="AV44" i="3"/>
  <c r="AW44" i="3" s="1"/>
  <c r="AV78" i="3"/>
  <c r="AW78" i="3" s="1"/>
  <c r="AV42" i="3"/>
  <c r="AW42" i="3" s="1"/>
  <c r="AV24" i="3"/>
  <c r="AW24" i="3" s="1"/>
  <c r="AV152" i="3"/>
  <c r="AW152" i="3" s="1"/>
  <c r="AV122" i="3"/>
  <c r="AW122" i="3" s="1"/>
  <c r="AV72" i="3"/>
  <c r="AW72" i="3" s="1"/>
  <c r="AV38" i="3"/>
  <c r="AW38" i="3" s="1"/>
  <c r="AV22" i="3"/>
  <c r="AW22" i="3" s="1"/>
  <c r="AV150" i="3"/>
  <c r="AW150" i="3" s="1"/>
  <c r="AV100" i="3"/>
  <c r="AW100" i="3" s="1"/>
  <c r="AV52" i="3"/>
  <c r="AW52" i="3" s="1"/>
  <c r="AV126" i="3"/>
  <c r="AW126" i="3" s="1"/>
  <c r="AV110" i="3"/>
  <c r="AW110" i="3" s="1"/>
  <c r="AV56" i="3"/>
  <c r="AW56" i="3" s="1"/>
  <c r="AV154" i="3"/>
  <c r="AW154" i="3" s="1"/>
  <c r="AV70" i="3"/>
  <c r="AW70" i="3" s="1"/>
  <c r="AV54" i="3"/>
  <c r="AW54" i="3" s="1"/>
  <c r="AV132" i="3"/>
  <c r="AW132" i="3" s="1"/>
  <c r="AZ82" i="3"/>
  <c r="AZ66" i="3"/>
  <c r="AZ32" i="3"/>
  <c r="AZ160" i="3"/>
  <c r="AZ112" i="3"/>
  <c r="AZ76" i="3"/>
  <c r="AZ46" i="3"/>
  <c r="AZ28" i="3"/>
  <c r="AZ126" i="3"/>
  <c r="AZ90" i="3"/>
  <c r="AZ10" i="3"/>
  <c r="AZ86" i="3"/>
  <c r="AZ20" i="3"/>
  <c r="AZ4" i="3"/>
  <c r="AZ34" i="3"/>
  <c r="AZ130" i="3"/>
  <c r="AZ64" i="3"/>
  <c r="AZ16" i="3"/>
  <c r="AZ144" i="3"/>
  <c r="AZ108" i="3"/>
  <c r="AZ78" i="3"/>
  <c r="AZ60" i="3"/>
  <c r="AZ30" i="3"/>
  <c r="AZ158" i="3"/>
  <c r="AZ122" i="3"/>
  <c r="AZ72" i="3"/>
  <c r="AZ42" i="3"/>
  <c r="AZ24" i="3"/>
  <c r="AZ152" i="3"/>
  <c r="AZ118" i="3"/>
  <c r="AZ70" i="3"/>
  <c r="AZ52" i="3"/>
  <c r="AZ100" i="3"/>
  <c r="AZ68" i="3"/>
  <c r="AZ26" i="3"/>
  <c r="AZ104" i="3"/>
  <c r="AZ56" i="3"/>
  <c r="AZ22" i="3"/>
  <c r="AZ102" i="3"/>
  <c r="AZ132" i="3"/>
  <c r="AZ18" i="3"/>
  <c r="AZ114" i="3"/>
  <c r="AZ98" i="3"/>
  <c r="AZ96" i="3"/>
  <c r="AZ48" i="3"/>
  <c r="AZ12" i="3"/>
  <c r="AZ140" i="3"/>
  <c r="AZ110" i="3"/>
  <c r="AZ92" i="3"/>
  <c r="AZ62" i="3"/>
  <c r="AZ154" i="3"/>
  <c r="AZ74" i="3"/>
  <c r="AZ150" i="3"/>
  <c r="AZ84" i="3"/>
  <c r="AZ50" i="3"/>
  <c r="AZ146" i="3"/>
  <c r="AZ162" i="3"/>
  <c r="AZ128" i="3"/>
  <c r="AZ80" i="3"/>
  <c r="AZ44" i="3"/>
  <c r="AZ14" i="3"/>
  <c r="AZ142" i="3"/>
  <c r="AZ124" i="3"/>
  <c r="AZ94" i="3"/>
  <c r="AZ58" i="3"/>
  <c r="AZ8" i="3"/>
  <c r="AZ136" i="3"/>
  <c r="AZ106" i="3"/>
  <c r="AZ88" i="3"/>
  <c r="AZ54" i="3"/>
  <c r="AZ6" i="3"/>
  <c r="AZ134" i="3"/>
  <c r="AZ116" i="3"/>
  <c r="AZ148" i="3"/>
  <c r="AZ156" i="3"/>
  <c r="AZ40" i="3"/>
  <c r="AZ138" i="3"/>
  <c r="AZ120" i="3"/>
  <c r="AZ38" i="3"/>
  <c r="AZ36" i="3"/>
  <c r="BB50" i="3"/>
  <c r="BC50" i="3" s="1"/>
  <c r="BB130" i="3"/>
  <c r="BC130" i="3" s="1"/>
  <c r="BB16" i="3"/>
  <c r="BB144" i="3"/>
  <c r="BC144" i="3" s="1"/>
  <c r="BB128" i="3"/>
  <c r="BC128" i="3" s="1"/>
  <c r="BB94" i="3"/>
  <c r="BC94" i="3" s="1"/>
  <c r="BB44" i="3"/>
  <c r="BC44" i="3" s="1"/>
  <c r="BB14" i="3"/>
  <c r="BB142" i="3"/>
  <c r="BC142" i="3" s="1"/>
  <c r="BB124" i="3"/>
  <c r="BC124" i="3" s="1"/>
  <c r="BB90" i="3"/>
  <c r="BC90" i="3" s="1"/>
  <c r="BB40" i="3"/>
  <c r="BC40" i="3" s="1"/>
  <c r="BB10" i="3"/>
  <c r="BB138" i="3"/>
  <c r="BC138" i="3" s="1"/>
  <c r="BB84" i="3"/>
  <c r="BC84" i="3" s="1"/>
  <c r="BB54" i="3"/>
  <c r="BC54" i="3" s="1"/>
  <c r="BB120" i="3"/>
  <c r="BC120" i="3" s="1"/>
  <c r="BB70" i="3"/>
  <c r="BC70" i="3" s="1"/>
  <c r="BB4" i="3"/>
  <c r="BB114" i="3"/>
  <c r="BC114" i="3" s="1"/>
  <c r="BB162" i="3"/>
  <c r="BC162" i="3" s="1"/>
  <c r="BB48" i="3"/>
  <c r="BC48" i="3" s="1"/>
  <c r="BB32" i="3"/>
  <c r="BC32" i="3" s="1"/>
  <c r="BB160" i="3"/>
  <c r="BC160" i="3" s="1"/>
  <c r="BB126" i="3"/>
  <c r="BC126" i="3" s="1"/>
  <c r="BB76" i="3"/>
  <c r="BC76" i="3" s="1"/>
  <c r="BB46" i="3"/>
  <c r="BC46" i="3" s="1"/>
  <c r="BB28" i="3"/>
  <c r="BC28" i="3" s="1"/>
  <c r="BB156" i="3"/>
  <c r="BC156" i="3" s="1"/>
  <c r="BB122" i="3"/>
  <c r="BC122" i="3" s="1"/>
  <c r="BB72" i="3"/>
  <c r="BC72" i="3" s="1"/>
  <c r="BB42" i="3"/>
  <c r="BC42" i="3" s="1"/>
  <c r="BB56" i="3"/>
  <c r="BC56" i="3" s="1"/>
  <c r="BB24" i="3"/>
  <c r="BC24" i="3" s="1"/>
  <c r="BB86" i="3"/>
  <c r="BC86" i="3" s="1"/>
  <c r="BB88" i="3"/>
  <c r="BC88" i="3" s="1"/>
  <c r="BB102" i="3"/>
  <c r="BC102" i="3" s="1"/>
  <c r="BB100" i="3"/>
  <c r="BC100" i="3" s="1"/>
  <c r="BB68" i="3"/>
  <c r="BC68" i="3" s="1"/>
  <c r="BB18" i="3"/>
  <c r="BB146" i="3"/>
  <c r="BC146" i="3" s="1"/>
  <c r="BB82" i="3"/>
  <c r="BC82" i="3" s="1"/>
  <c r="BB80" i="3"/>
  <c r="BC80" i="3" s="1"/>
  <c r="BB64" i="3"/>
  <c r="BC64" i="3" s="1"/>
  <c r="BB30" i="3"/>
  <c r="BC30" i="3" s="1"/>
  <c r="BB158" i="3"/>
  <c r="BC158" i="3" s="1"/>
  <c r="BB108" i="3"/>
  <c r="BC108" i="3" s="1"/>
  <c r="BB78" i="3"/>
  <c r="BC78" i="3" s="1"/>
  <c r="BB60" i="3"/>
  <c r="BC60" i="3" s="1"/>
  <c r="BB26" i="3"/>
  <c r="BC26" i="3" s="1"/>
  <c r="BB154" i="3"/>
  <c r="BC154" i="3" s="1"/>
  <c r="BB104" i="3"/>
  <c r="BC104" i="3" s="1"/>
  <c r="BB74" i="3"/>
  <c r="BC74" i="3" s="1"/>
  <c r="BB20" i="3"/>
  <c r="BC20" i="3" s="1"/>
  <c r="BB152" i="3"/>
  <c r="BC152" i="3" s="1"/>
  <c r="BB118" i="3"/>
  <c r="BC118" i="3" s="1"/>
  <c r="BB6" i="3"/>
  <c r="BB134" i="3"/>
  <c r="BC134" i="3" s="1"/>
  <c r="BB132" i="3"/>
  <c r="BC132" i="3" s="1"/>
  <c r="BB34" i="3"/>
  <c r="BC34" i="3" s="1"/>
  <c r="BB98" i="3"/>
  <c r="BC98" i="3" s="1"/>
  <c r="BB66" i="3"/>
  <c r="BC66" i="3" s="1"/>
  <c r="BB112" i="3"/>
  <c r="BC112" i="3" s="1"/>
  <c r="BB96" i="3"/>
  <c r="BC96" i="3" s="1"/>
  <c r="BB62" i="3"/>
  <c r="BC62" i="3" s="1"/>
  <c r="BB12" i="3"/>
  <c r="BB140" i="3"/>
  <c r="BC140" i="3" s="1"/>
  <c r="BB110" i="3"/>
  <c r="BC110" i="3" s="1"/>
  <c r="BB92" i="3"/>
  <c r="BC92" i="3" s="1"/>
  <c r="BB58" i="3"/>
  <c r="BC58" i="3" s="1"/>
  <c r="BB8" i="3"/>
  <c r="BB136" i="3"/>
  <c r="BC136" i="3" s="1"/>
  <c r="BB106" i="3"/>
  <c r="BC106" i="3" s="1"/>
  <c r="BB52" i="3"/>
  <c r="BC52" i="3" s="1"/>
  <c r="BB22" i="3"/>
  <c r="BC22" i="3" s="1"/>
  <c r="BB150" i="3"/>
  <c r="BC150" i="3" s="1"/>
  <c r="BB38" i="3"/>
  <c r="BC38" i="3" s="1"/>
  <c r="BB116" i="3"/>
  <c r="BC116" i="3" s="1"/>
  <c r="BB148" i="3"/>
  <c r="BC148" i="3" s="1"/>
  <c r="BB36" i="3"/>
  <c r="BC36" i="3" s="1"/>
  <c r="BD34" i="3"/>
  <c r="BE34" i="3" s="1"/>
  <c r="BD162" i="3"/>
  <c r="BE162" i="3" s="1"/>
  <c r="BD146" i="3"/>
  <c r="BE146" i="3" s="1"/>
  <c r="BD80" i="3"/>
  <c r="BE80" i="3" s="1"/>
  <c r="BD64" i="3"/>
  <c r="BE64" i="3" s="1"/>
  <c r="BD28" i="3"/>
  <c r="BE28" i="3" s="1"/>
  <c r="BD156" i="3"/>
  <c r="BE156" i="3" s="1"/>
  <c r="BD126" i="3"/>
  <c r="BE126" i="3" s="1"/>
  <c r="BD76" i="3"/>
  <c r="BE76" i="3" s="1"/>
  <c r="BD46" i="3"/>
  <c r="BE46" i="3" s="1"/>
  <c r="BD10" i="3"/>
  <c r="BD138" i="3"/>
  <c r="BE138" i="3" s="1"/>
  <c r="BD120" i="3"/>
  <c r="BE120" i="3" s="1"/>
  <c r="BD90" i="3"/>
  <c r="BE90" i="3" s="1"/>
  <c r="BD40" i="3"/>
  <c r="BE40" i="3" s="1"/>
  <c r="BD6" i="3"/>
  <c r="BD134" i="3"/>
  <c r="BE134" i="3" s="1"/>
  <c r="BD118" i="3"/>
  <c r="BE118" i="3" s="1"/>
  <c r="BD68" i="3"/>
  <c r="BE68" i="3" s="1"/>
  <c r="BD116" i="3"/>
  <c r="BE116" i="3" s="1"/>
  <c r="BD66" i="3"/>
  <c r="BE66" i="3" s="1"/>
  <c r="BD18" i="3"/>
  <c r="BD114" i="3"/>
  <c r="BE114" i="3" s="1"/>
  <c r="BD112" i="3"/>
  <c r="BE112" i="3" s="1"/>
  <c r="BD96" i="3"/>
  <c r="BE96" i="3" s="1"/>
  <c r="BD60" i="3"/>
  <c r="BE60" i="3" s="1"/>
  <c r="BD30" i="3"/>
  <c r="BE30" i="3" s="1"/>
  <c r="BD158" i="3"/>
  <c r="BE158" i="3" s="1"/>
  <c r="BD108" i="3"/>
  <c r="BE108" i="3" s="1"/>
  <c r="BD78" i="3"/>
  <c r="BE78" i="3" s="1"/>
  <c r="BD42" i="3"/>
  <c r="BE42" i="3" s="1"/>
  <c r="BD24" i="3"/>
  <c r="BE24" i="3" s="1"/>
  <c r="BD152" i="3"/>
  <c r="BE152" i="3" s="1"/>
  <c r="BD122" i="3"/>
  <c r="BE122" i="3" s="1"/>
  <c r="BD72" i="3"/>
  <c r="BE72" i="3" s="1"/>
  <c r="BD38" i="3"/>
  <c r="BE38" i="3" s="1"/>
  <c r="BD22" i="3"/>
  <c r="BE22" i="3" s="1"/>
  <c r="BD150" i="3"/>
  <c r="BE150" i="3" s="1"/>
  <c r="BD100" i="3"/>
  <c r="BE100" i="3" s="1"/>
  <c r="BD20" i="3"/>
  <c r="BE20" i="3" s="1"/>
  <c r="BD98" i="3"/>
  <c r="BE98" i="3" s="1"/>
  <c r="BD82" i="3"/>
  <c r="BE82" i="3" s="1"/>
  <c r="BD16" i="3"/>
  <c r="BD144" i="3"/>
  <c r="BE144" i="3" s="1"/>
  <c r="BD128" i="3"/>
  <c r="BE128" i="3" s="1"/>
  <c r="BD92" i="3"/>
  <c r="BE92" i="3" s="1"/>
  <c r="BD62" i="3"/>
  <c r="BE62" i="3" s="1"/>
  <c r="BD12" i="3"/>
  <c r="BD140" i="3"/>
  <c r="BE140" i="3" s="1"/>
  <c r="BD110" i="3"/>
  <c r="BE110" i="3" s="1"/>
  <c r="BD74" i="3"/>
  <c r="BE74" i="3" s="1"/>
  <c r="BD56" i="3"/>
  <c r="BE56" i="3" s="1"/>
  <c r="BD26" i="3"/>
  <c r="BE26" i="3" s="1"/>
  <c r="BD154" i="3"/>
  <c r="BE154" i="3" s="1"/>
  <c r="BD104" i="3"/>
  <c r="BE104" i="3" s="1"/>
  <c r="BD70" i="3"/>
  <c r="BE70" i="3" s="1"/>
  <c r="BD54" i="3"/>
  <c r="BE54" i="3" s="1"/>
  <c r="BD4" i="3"/>
  <c r="BD132" i="3"/>
  <c r="BE132" i="3" s="1"/>
  <c r="BD84" i="3"/>
  <c r="BE84" i="3" s="1"/>
  <c r="BD130" i="3"/>
  <c r="BE130" i="3" s="1"/>
  <c r="BD50" i="3"/>
  <c r="BE50" i="3" s="1"/>
  <c r="BD48" i="3"/>
  <c r="BE48" i="3" s="1"/>
  <c r="BD32" i="3"/>
  <c r="BE32" i="3" s="1"/>
  <c r="BD160" i="3"/>
  <c r="BE160" i="3" s="1"/>
  <c r="BD124" i="3"/>
  <c r="BE124" i="3" s="1"/>
  <c r="BD94" i="3"/>
  <c r="BE94" i="3" s="1"/>
  <c r="BD44" i="3"/>
  <c r="BE44" i="3" s="1"/>
  <c r="BD14" i="3"/>
  <c r="BD142" i="3"/>
  <c r="BE142" i="3" s="1"/>
  <c r="BD106" i="3"/>
  <c r="BE106" i="3" s="1"/>
  <c r="BD88" i="3"/>
  <c r="BE88" i="3" s="1"/>
  <c r="BD58" i="3"/>
  <c r="BE58" i="3" s="1"/>
  <c r="BD8" i="3"/>
  <c r="BD136" i="3"/>
  <c r="BE136" i="3" s="1"/>
  <c r="BD102" i="3"/>
  <c r="BE102" i="3" s="1"/>
  <c r="BD86" i="3"/>
  <c r="BE86" i="3" s="1"/>
  <c r="BD36" i="3"/>
  <c r="BE36" i="3" s="1"/>
  <c r="BD52" i="3"/>
  <c r="BE52" i="3" s="1"/>
  <c r="BD148" i="3"/>
  <c r="BE148" i="3" s="1"/>
  <c r="BF82" i="3"/>
  <c r="BG82" i="3" s="1"/>
  <c r="BF50" i="3"/>
  <c r="BG50" i="3" s="1"/>
  <c r="BF18" i="3"/>
  <c r="BF96" i="3"/>
  <c r="BG96" i="3" s="1"/>
  <c r="BF48" i="3"/>
  <c r="BG48" i="3" s="1"/>
  <c r="BF14" i="3"/>
  <c r="BF142" i="3"/>
  <c r="BG142" i="3" s="1"/>
  <c r="BF124" i="3"/>
  <c r="BG124" i="3" s="1"/>
  <c r="BF94" i="3"/>
  <c r="BG94" i="3" s="1"/>
  <c r="BF44" i="3"/>
  <c r="BG44" i="3" s="1"/>
  <c r="BF10" i="3"/>
  <c r="BF138" i="3"/>
  <c r="BG138" i="3" s="1"/>
  <c r="BF120" i="3"/>
  <c r="BG120" i="3" s="1"/>
  <c r="BF90" i="3"/>
  <c r="BG90" i="3" s="1"/>
  <c r="BF136" i="3"/>
  <c r="BG136" i="3" s="1"/>
  <c r="BF100" i="3"/>
  <c r="BG100" i="3" s="1"/>
  <c r="BF70" i="3"/>
  <c r="BG70" i="3" s="1"/>
  <c r="BF40" i="3"/>
  <c r="BG40" i="3" s="1"/>
  <c r="BF118" i="3"/>
  <c r="BG118" i="3" s="1"/>
  <c r="BF116" i="3"/>
  <c r="BG116" i="3" s="1"/>
  <c r="BF98" i="3"/>
  <c r="BG98" i="3" s="1"/>
  <c r="BF66" i="3"/>
  <c r="BG66" i="3" s="1"/>
  <c r="BF34" i="3"/>
  <c r="BG34" i="3" s="1"/>
  <c r="BF128" i="3"/>
  <c r="BG128" i="3" s="1"/>
  <c r="BF80" i="3"/>
  <c r="BG80" i="3" s="1"/>
  <c r="BF46" i="3"/>
  <c r="BG46" i="3" s="1"/>
  <c r="BF28" i="3"/>
  <c r="BG28" i="3" s="1"/>
  <c r="BF156" i="3"/>
  <c r="BG156" i="3" s="1"/>
  <c r="BF126" i="3"/>
  <c r="BG126" i="3" s="1"/>
  <c r="BF76" i="3"/>
  <c r="BG76" i="3" s="1"/>
  <c r="BF42" i="3"/>
  <c r="BG42" i="3" s="1"/>
  <c r="BF24" i="3"/>
  <c r="BG24" i="3" s="1"/>
  <c r="BF152" i="3"/>
  <c r="BG152" i="3" s="1"/>
  <c r="BF122" i="3"/>
  <c r="BG122" i="3" s="1"/>
  <c r="BF4" i="3"/>
  <c r="BF104" i="3"/>
  <c r="BG104" i="3" s="1"/>
  <c r="BF102" i="3"/>
  <c r="BG102" i="3" s="1"/>
  <c r="BF22" i="3"/>
  <c r="BG22" i="3" s="1"/>
  <c r="BF150" i="3"/>
  <c r="BG150" i="3" s="1"/>
  <c r="BF132" i="3"/>
  <c r="BG132" i="3" s="1"/>
  <c r="BF130" i="3"/>
  <c r="BG130" i="3" s="1"/>
  <c r="BF114" i="3"/>
  <c r="BG114" i="3" s="1"/>
  <c r="BF32" i="3"/>
  <c r="BG32" i="3" s="1"/>
  <c r="BF160" i="3"/>
  <c r="BG160" i="3" s="1"/>
  <c r="BF112" i="3"/>
  <c r="BG112" i="3" s="1"/>
  <c r="BF78" i="3"/>
  <c r="BG78" i="3" s="1"/>
  <c r="BF60" i="3"/>
  <c r="BG60" i="3" s="1"/>
  <c r="BF30" i="3"/>
  <c r="BG30" i="3" s="1"/>
  <c r="BF158" i="3"/>
  <c r="BG158" i="3" s="1"/>
  <c r="BF108" i="3"/>
  <c r="BG108" i="3" s="1"/>
  <c r="BF74" i="3"/>
  <c r="BG74" i="3" s="1"/>
  <c r="BF56" i="3"/>
  <c r="BG56" i="3" s="1"/>
  <c r="BF26" i="3"/>
  <c r="BG26" i="3" s="1"/>
  <c r="BF154" i="3"/>
  <c r="BG154" i="3" s="1"/>
  <c r="BF36" i="3"/>
  <c r="BG36" i="3" s="1"/>
  <c r="BF6" i="3"/>
  <c r="BF134" i="3"/>
  <c r="BG134" i="3" s="1"/>
  <c r="BF54" i="3"/>
  <c r="BG54" i="3" s="1"/>
  <c r="BF148" i="3"/>
  <c r="BG148" i="3" s="1"/>
  <c r="BF20" i="3"/>
  <c r="BG20" i="3" s="1"/>
  <c r="BF162" i="3"/>
  <c r="BG162" i="3" s="1"/>
  <c r="BF146" i="3"/>
  <c r="BG146" i="3" s="1"/>
  <c r="BF64" i="3"/>
  <c r="BG64" i="3" s="1"/>
  <c r="BF16" i="3"/>
  <c r="BF144" i="3"/>
  <c r="BG144" i="3" s="1"/>
  <c r="BF110" i="3"/>
  <c r="BG110" i="3" s="1"/>
  <c r="BF92" i="3"/>
  <c r="BG92" i="3" s="1"/>
  <c r="BF62" i="3"/>
  <c r="BG62" i="3" s="1"/>
  <c r="BF12" i="3"/>
  <c r="BF140" i="3"/>
  <c r="BG140" i="3" s="1"/>
  <c r="BF106" i="3"/>
  <c r="BG106" i="3" s="1"/>
  <c r="BF88" i="3"/>
  <c r="BG88" i="3" s="1"/>
  <c r="BF58" i="3"/>
  <c r="BG58" i="3" s="1"/>
  <c r="BF8" i="3"/>
  <c r="BF68" i="3"/>
  <c r="BG68" i="3" s="1"/>
  <c r="BF38" i="3"/>
  <c r="BG38" i="3" s="1"/>
  <c r="BF72" i="3"/>
  <c r="BG72" i="3" s="1"/>
  <c r="BF86" i="3"/>
  <c r="BG86" i="3" s="1"/>
  <c r="BF52" i="3"/>
  <c r="BG52" i="3" s="1"/>
  <c r="BF84" i="3"/>
  <c r="BG84" i="3" s="1"/>
  <c r="BH18" i="3"/>
  <c r="BH114" i="3"/>
  <c r="BI114" i="3" s="1"/>
  <c r="BH130" i="3"/>
  <c r="BI130" i="3" s="1"/>
  <c r="BH96" i="3"/>
  <c r="BI96" i="3" s="1"/>
  <c r="BH48" i="3"/>
  <c r="BI48" i="3" s="1"/>
  <c r="BH12" i="3"/>
  <c r="BH140" i="3"/>
  <c r="BI140" i="3" s="1"/>
  <c r="BH110" i="3"/>
  <c r="BI110" i="3" s="1"/>
  <c r="BH92" i="3"/>
  <c r="BI92" i="3" s="1"/>
  <c r="BH62" i="3"/>
  <c r="BI62" i="3" s="1"/>
  <c r="BH104" i="3"/>
  <c r="BI104" i="3" s="1"/>
  <c r="BH22" i="3"/>
  <c r="BI22" i="3" s="1"/>
  <c r="BH84" i="3"/>
  <c r="BI84" i="3" s="1"/>
  <c r="BH50" i="3"/>
  <c r="BI50" i="3" s="1"/>
  <c r="BH146" i="3"/>
  <c r="BI146" i="3" s="1"/>
  <c r="BH98" i="3"/>
  <c r="BI98" i="3" s="1"/>
  <c r="BH128" i="3"/>
  <c r="BI128" i="3" s="1"/>
  <c r="BH80" i="3"/>
  <c r="BI80" i="3" s="1"/>
  <c r="BH44" i="3"/>
  <c r="BI44" i="3" s="1"/>
  <c r="BH14" i="3"/>
  <c r="BH142" i="3"/>
  <c r="BI142" i="3" s="1"/>
  <c r="BH124" i="3"/>
  <c r="BI124" i="3" s="1"/>
  <c r="BH94" i="3"/>
  <c r="BI94" i="3" s="1"/>
  <c r="BH58" i="3"/>
  <c r="BI58" i="3" s="1"/>
  <c r="BH8" i="3"/>
  <c r="BH136" i="3"/>
  <c r="BI136" i="3" s="1"/>
  <c r="BH106" i="3"/>
  <c r="BI106" i="3" s="1"/>
  <c r="BH88" i="3"/>
  <c r="BI88" i="3" s="1"/>
  <c r="BH54" i="3"/>
  <c r="BI54" i="3" s="1"/>
  <c r="BH6" i="3"/>
  <c r="BH134" i="3"/>
  <c r="BI134" i="3" s="1"/>
  <c r="BH116" i="3"/>
  <c r="BI116" i="3" s="1"/>
  <c r="BH36" i="3"/>
  <c r="BI36" i="3" s="1"/>
  <c r="BH20" i="3"/>
  <c r="BI20" i="3" s="1"/>
  <c r="BH82" i="3"/>
  <c r="BI82" i="3" s="1"/>
  <c r="BH34" i="3"/>
  <c r="BI34" i="3" s="1"/>
  <c r="BH32" i="3"/>
  <c r="BI32" i="3" s="1"/>
  <c r="BH160" i="3"/>
  <c r="BI160" i="3" s="1"/>
  <c r="BH112" i="3"/>
  <c r="BI112" i="3" s="1"/>
  <c r="BH76" i="3"/>
  <c r="BI76" i="3" s="1"/>
  <c r="BH46" i="3"/>
  <c r="BI46" i="3" s="1"/>
  <c r="BH28" i="3"/>
  <c r="BI28" i="3" s="1"/>
  <c r="BH156" i="3"/>
  <c r="BI156" i="3" s="1"/>
  <c r="BH126" i="3"/>
  <c r="BI126" i="3" s="1"/>
  <c r="BH90" i="3"/>
  <c r="BI90" i="3" s="1"/>
  <c r="BH40" i="3"/>
  <c r="BI40" i="3" s="1"/>
  <c r="BH10" i="3"/>
  <c r="BH138" i="3"/>
  <c r="BI138" i="3" s="1"/>
  <c r="BH120" i="3"/>
  <c r="BI120" i="3" s="1"/>
  <c r="BH86" i="3"/>
  <c r="BI86" i="3" s="1"/>
  <c r="BH4" i="3"/>
  <c r="BH66" i="3"/>
  <c r="BI66" i="3" s="1"/>
  <c r="BH162" i="3"/>
  <c r="BI162" i="3" s="1"/>
  <c r="BH64" i="3"/>
  <c r="BI64" i="3" s="1"/>
  <c r="BH16" i="3"/>
  <c r="BH144" i="3"/>
  <c r="BI144" i="3" s="1"/>
  <c r="BH108" i="3"/>
  <c r="BI108" i="3" s="1"/>
  <c r="BH78" i="3"/>
  <c r="BI78" i="3" s="1"/>
  <c r="BH60" i="3"/>
  <c r="BI60" i="3" s="1"/>
  <c r="BH30" i="3"/>
  <c r="BI30" i="3" s="1"/>
  <c r="BH158" i="3"/>
  <c r="BI158" i="3" s="1"/>
  <c r="BH122" i="3"/>
  <c r="BI122" i="3" s="1"/>
  <c r="BH72" i="3"/>
  <c r="BI72" i="3" s="1"/>
  <c r="BH42" i="3"/>
  <c r="BI42" i="3" s="1"/>
  <c r="BH24" i="3"/>
  <c r="BI24" i="3" s="1"/>
  <c r="BH152" i="3"/>
  <c r="BI152" i="3" s="1"/>
  <c r="BH118" i="3"/>
  <c r="BI118" i="3" s="1"/>
  <c r="BH70" i="3"/>
  <c r="BI70" i="3" s="1"/>
  <c r="BH52" i="3"/>
  <c r="BI52" i="3" s="1"/>
  <c r="BH68" i="3"/>
  <c r="BI68" i="3" s="1"/>
  <c r="BH132" i="3"/>
  <c r="BI132" i="3" s="1"/>
  <c r="BH26" i="3"/>
  <c r="BI26" i="3" s="1"/>
  <c r="BH154" i="3"/>
  <c r="BI154" i="3" s="1"/>
  <c r="BH74" i="3"/>
  <c r="BI74" i="3" s="1"/>
  <c r="BH56" i="3"/>
  <c r="BI56" i="3" s="1"/>
  <c r="BH150" i="3"/>
  <c r="BI150" i="3" s="1"/>
  <c r="BH102" i="3"/>
  <c r="BI102" i="3" s="1"/>
  <c r="BH148" i="3"/>
  <c r="BI148" i="3" s="1"/>
  <c r="BH38" i="3"/>
  <c r="BI38" i="3" s="1"/>
  <c r="BH100" i="3"/>
  <c r="BI100" i="3" s="1"/>
  <c r="BU6" i="3"/>
  <c r="BT166" i="3"/>
  <c r="BU166" i="3" s="1"/>
  <c r="BU10" i="3"/>
  <c r="BT170" i="3"/>
  <c r="BU170" i="3" s="1"/>
  <c r="BS72" i="3"/>
  <c r="BS28" i="3"/>
  <c r="BS32" i="3"/>
  <c r="BV32" i="3"/>
  <c r="BS162" i="3"/>
  <c r="BS98" i="3"/>
  <c r="BV98" i="3"/>
  <c r="BV160" i="3"/>
  <c r="BS116" i="3"/>
  <c r="BV116" i="3"/>
  <c r="BS120" i="3"/>
  <c r="BS22" i="3"/>
  <c r="BS10" i="3"/>
  <c r="BR170" i="3"/>
  <c r="BS170" i="3" s="1"/>
  <c r="BV10" i="3"/>
  <c r="BS90" i="3"/>
  <c r="BS124" i="3"/>
  <c r="BV124" i="3"/>
  <c r="BS142" i="3"/>
  <c r="BS14" i="3"/>
  <c r="BR174" i="3"/>
  <c r="BS174" i="3" s="1"/>
  <c r="BS44" i="3"/>
  <c r="BS144" i="3"/>
  <c r="BS16" i="3"/>
  <c r="BR176" i="3"/>
  <c r="BS176" i="3" s="1"/>
  <c r="BS66" i="3"/>
  <c r="BU8" i="3"/>
  <c r="BT168" i="3"/>
  <c r="BU168" i="3" s="1"/>
  <c r="BU14" i="3"/>
  <c r="BT174" i="3"/>
  <c r="BU174" i="3" s="1"/>
  <c r="BS20" i="3"/>
  <c r="BS42" i="3"/>
  <c r="BS156" i="3"/>
  <c r="BS76" i="3"/>
  <c r="BV76" i="3"/>
  <c r="BS132" i="3"/>
  <c r="BS4" i="3"/>
  <c r="BR164" i="3"/>
  <c r="BS164" i="3" s="1"/>
  <c r="BV4" i="3"/>
  <c r="BS118" i="3"/>
  <c r="BS152" i="3"/>
  <c r="BS106" i="3"/>
  <c r="BV106" i="3"/>
  <c r="BS136" i="3"/>
  <c r="BS8" i="3"/>
  <c r="BR168" i="3"/>
  <c r="BS168" i="3" s="1"/>
  <c r="BS58" i="3"/>
  <c r="BS92" i="3"/>
  <c r="BS12" i="3"/>
  <c r="BR172" i="3"/>
  <c r="BS172" i="3" s="1"/>
  <c r="BS96" i="3"/>
  <c r="BS114" i="3"/>
  <c r="BS34" i="3"/>
  <c r="BV112" i="3"/>
  <c r="BU4" i="3"/>
  <c r="BT164" i="3"/>
  <c r="BU164" i="3" s="1"/>
  <c r="BU12" i="3"/>
  <c r="BT172" i="3"/>
  <c r="BU172" i="3" s="1"/>
  <c r="BU16" i="3"/>
  <c r="BT176" i="3"/>
  <c r="BU176" i="3" s="1"/>
  <c r="BU18" i="3"/>
  <c r="BT178" i="3"/>
  <c r="BU178" i="3" s="1"/>
  <c r="BV54" i="3"/>
  <c r="G6" i="3" l="1"/>
  <c r="F166" i="3"/>
  <c r="G166" i="3" s="1"/>
  <c r="D166" i="3"/>
  <c r="E166" i="3" s="1"/>
  <c r="E6" i="3"/>
  <c r="D172" i="3"/>
  <c r="E172" i="3" s="1"/>
  <c r="E12" i="3"/>
  <c r="D164" i="3"/>
  <c r="E164" i="3" s="1"/>
  <c r="E4" i="3"/>
  <c r="F178" i="3"/>
  <c r="G178" i="3" s="1"/>
  <c r="G18" i="3"/>
  <c r="F172" i="3"/>
  <c r="G172" i="3" s="1"/>
  <c r="G12" i="3"/>
  <c r="D176" i="3"/>
  <c r="E176" i="3" s="1"/>
  <c r="E16" i="3"/>
  <c r="G14" i="3"/>
  <c r="F174" i="3"/>
  <c r="G174" i="3" s="1"/>
  <c r="D170" i="3"/>
  <c r="E170" i="3" s="1"/>
  <c r="E10" i="3"/>
  <c r="F176" i="3"/>
  <c r="G176" i="3" s="1"/>
  <c r="G16" i="3"/>
  <c r="F168" i="3"/>
  <c r="G168" i="3" s="1"/>
  <c r="G8" i="3"/>
  <c r="D178" i="3"/>
  <c r="E178" i="3" s="1"/>
  <c r="E18" i="3"/>
  <c r="E8" i="3"/>
  <c r="D168" i="3"/>
  <c r="E168" i="3" s="1"/>
  <c r="D174" i="3"/>
  <c r="E174" i="3" s="1"/>
  <c r="E14" i="3"/>
  <c r="G10" i="3"/>
  <c r="F170" i="3"/>
  <c r="G170" i="3" s="1"/>
  <c r="G4" i="3"/>
  <c r="F164" i="3"/>
  <c r="G164" i="3" s="1"/>
  <c r="BV134" i="3"/>
  <c r="BV42" i="3"/>
  <c r="BV138" i="3"/>
  <c r="BV142" i="3"/>
  <c r="BV26" i="3"/>
  <c r="BV144" i="3"/>
  <c r="BV72" i="3"/>
  <c r="P72" i="9" s="1"/>
  <c r="BV6" i="3"/>
  <c r="BW6" i="3" s="1"/>
  <c r="Q6" i="9" s="1"/>
  <c r="BV66" i="3"/>
  <c r="BV22" i="3"/>
  <c r="BV94" i="3"/>
  <c r="BV114" i="3"/>
  <c r="BV30" i="3"/>
  <c r="P30" i="9" s="1"/>
  <c r="BV146" i="3"/>
  <c r="P146" i="9" s="1"/>
  <c r="BV148" i="3"/>
  <c r="P148" i="9" s="1"/>
  <c r="BV126" i="3"/>
  <c r="P126" i="9" s="1"/>
  <c r="BV60" i="3"/>
  <c r="BV24" i="3"/>
  <c r="BV46" i="3"/>
  <c r="BW46" i="3" s="1"/>
  <c r="Q46" i="9" s="1"/>
  <c r="BV82" i="3"/>
  <c r="BW82" i="3" s="1"/>
  <c r="Q82" i="9" s="1"/>
  <c r="BV132" i="3"/>
  <c r="P132" i="9" s="1"/>
  <c r="BV102" i="3"/>
  <c r="P102" i="9" s="1"/>
  <c r="BV74" i="3"/>
  <c r="P74" i="9" s="1"/>
  <c r="BV120" i="3"/>
  <c r="P120" i="9" s="1"/>
  <c r="BV118" i="3"/>
  <c r="BV34" i="3"/>
  <c r="BV92" i="3"/>
  <c r="BO16" i="3"/>
  <c r="BN176" i="3"/>
  <c r="BO176" i="3" s="1"/>
  <c r="BV68" i="3"/>
  <c r="P68" i="9" s="1"/>
  <c r="BV122" i="3"/>
  <c r="BW122" i="3" s="1"/>
  <c r="Q122" i="9" s="1"/>
  <c r="BO10" i="3"/>
  <c r="BN170" i="3"/>
  <c r="BO170" i="3" s="1"/>
  <c r="BO8" i="3"/>
  <c r="BN168" i="3"/>
  <c r="BO168" i="3" s="1"/>
  <c r="BO6" i="3"/>
  <c r="BN166" i="3"/>
  <c r="BO166" i="3" s="1"/>
  <c r="BN164" i="3"/>
  <c r="BO164" i="3" s="1"/>
  <c r="BO4" i="3"/>
  <c r="BN178" i="3"/>
  <c r="BO178" i="3" s="1"/>
  <c r="BO18" i="3"/>
  <c r="BV96" i="3"/>
  <c r="P96" i="9" s="1"/>
  <c r="BV18" i="3"/>
  <c r="BV136" i="3"/>
  <c r="BV28" i="3"/>
  <c r="P28" i="9" s="1"/>
  <c r="BO14" i="3"/>
  <c r="BN174" i="3"/>
  <c r="BO174" i="3" s="1"/>
  <c r="BO12" i="3"/>
  <c r="BN172" i="3"/>
  <c r="BO172" i="3" s="1"/>
  <c r="BV156" i="3"/>
  <c r="P156" i="9" s="1"/>
  <c r="BV104" i="3"/>
  <c r="P82" i="9"/>
  <c r="BV58" i="3"/>
  <c r="BW58" i="3" s="1"/>
  <c r="Q58" i="9" s="1"/>
  <c r="BV130" i="3"/>
  <c r="P130" i="9" s="1"/>
  <c r="BV40" i="3"/>
  <c r="BW40" i="3" s="1"/>
  <c r="Q40" i="9" s="1"/>
  <c r="BV162" i="3"/>
  <c r="P162" i="9" s="1"/>
  <c r="BV108" i="3"/>
  <c r="BV20" i="3"/>
  <c r="P20" i="9" s="1"/>
  <c r="BV56" i="3"/>
  <c r="BV44" i="3"/>
  <c r="BV88" i="3"/>
  <c r="P88" i="9" s="1"/>
  <c r="BL174" i="3"/>
  <c r="BM174" i="3" s="1"/>
  <c r="BM14" i="3"/>
  <c r="BV90" i="3"/>
  <c r="P90" i="9" s="1"/>
  <c r="BV52" i="3"/>
  <c r="BW52" i="3" s="1"/>
  <c r="Q52" i="9" s="1"/>
  <c r="BM62" i="3"/>
  <c r="BV62" i="3"/>
  <c r="BV152" i="3"/>
  <c r="P152" i="9" s="1"/>
  <c r="BV14" i="3"/>
  <c r="P14" i="9" s="1"/>
  <c r="BV86" i="3"/>
  <c r="P86" i="9" s="1"/>
  <c r="BM50" i="3"/>
  <c r="BV50" i="3"/>
  <c r="BM16" i="3"/>
  <c r="BL176" i="3"/>
  <c r="BM176" i="3" s="1"/>
  <c r="BV16" i="3"/>
  <c r="BM10" i="3"/>
  <c r="BL170" i="3"/>
  <c r="BM170" i="3" s="1"/>
  <c r="BM110" i="3"/>
  <c r="BV110" i="3"/>
  <c r="BV80" i="3"/>
  <c r="P80" i="9" s="1"/>
  <c r="BV154" i="3"/>
  <c r="P154" i="9" s="1"/>
  <c r="BV70" i="3"/>
  <c r="BM12" i="3"/>
  <c r="BL172" i="3"/>
  <c r="BM172" i="3" s="1"/>
  <c r="BV12" i="3"/>
  <c r="BM84" i="3"/>
  <c r="BV84" i="3"/>
  <c r="BM140" i="3"/>
  <c r="BV140" i="3"/>
  <c r="BV48" i="3"/>
  <c r="BM6" i="3"/>
  <c r="BL166" i="3"/>
  <c r="BM166" i="3" s="1"/>
  <c r="BM150" i="3"/>
  <c r="BV150" i="3"/>
  <c r="BM100" i="3"/>
  <c r="BV100" i="3"/>
  <c r="BM36" i="3"/>
  <c r="BV36" i="3"/>
  <c r="BM18" i="3"/>
  <c r="BL178" i="3"/>
  <c r="BM178" i="3" s="1"/>
  <c r="BV64" i="3"/>
  <c r="P64" i="9" s="1"/>
  <c r="BM78" i="3"/>
  <c r="BV78" i="3"/>
  <c r="BM38" i="3"/>
  <c r="BV38" i="3"/>
  <c r="BV128" i="3"/>
  <c r="BL168" i="3"/>
  <c r="BM168" i="3" s="1"/>
  <c r="BM8" i="3"/>
  <c r="BV8" i="3"/>
  <c r="BM158" i="3"/>
  <c r="BV158" i="3"/>
  <c r="BM4" i="3"/>
  <c r="BL164" i="3"/>
  <c r="BM164" i="3" s="1"/>
  <c r="P34" i="9"/>
  <c r="P92" i="9"/>
  <c r="BW92" i="3"/>
  <c r="Q92" i="9" s="1"/>
  <c r="P106" i="9"/>
  <c r="BW106" i="3"/>
  <c r="Q106" i="9" s="1"/>
  <c r="P10" i="9"/>
  <c r="BW10" i="3"/>
  <c r="Q10" i="9" s="1"/>
  <c r="P54" i="9"/>
  <c r="BW54" i="3"/>
  <c r="Q54" i="9" s="1"/>
  <c r="P114" i="9"/>
  <c r="BW114" i="3"/>
  <c r="Q114" i="9" s="1"/>
  <c r="P136" i="9"/>
  <c r="BW136" i="3"/>
  <c r="Q136" i="9" s="1"/>
  <c r="P4" i="9"/>
  <c r="BW4" i="3"/>
  <c r="Q4" i="9" s="1"/>
  <c r="P138" i="9"/>
  <c r="BW138" i="3"/>
  <c r="Q138" i="9" s="1"/>
  <c r="P142" i="9"/>
  <c r="BW142" i="3"/>
  <c r="Q142" i="9" s="1"/>
  <c r="P98" i="9"/>
  <c r="BW98" i="3"/>
  <c r="Q98" i="9" s="1"/>
  <c r="BW32" i="3"/>
  <c r="Q32" i="9" s="1"/>
  <c r="P32" i="9"/>
  <c r="BI6" i="3"/>
  <c r="BH166" i="3"/>
  <c r="BI166" i="3" s="1"/>
  <c r="BI12" i="3"/>
  <c r="BH172" i="3"/>
  <c r="BI172" i="3" s="1"/>
  <c r="BG8" i="3"/>
  <c r="BF168" i="3"/>
  <c r="BG168" i="3" s="1"/>
  <c r="BG14" i="3"/>
  <c r="BF174" i="3"/>
  <c r="BG174" i="3" s="1"/>
  <c r="BE8" i="3"/>
  <c r="BD168" i="3"/>
  <c r="BE168" i="3" s="1"/>
  <c r="BE4" i="3"/>
  <c r="BD164" i="3"/>
  <c r="BE164" i="3" s="1"/>
  <c r="BE18" i="3"/>
  <c r="BD178" i="3"/>
  <c r="BE178" i="3" s="1"/>
  <c r="BC12" i="3"/>
  <c r="BB172" i="3"/>
  <c r="BC172" i="3" s="1"/>
  <c r="BJ120" i="3"/>
  <c r="BA120" i="3"/>
  <c r="BJ148" i="3"/>
  <c r="BA148" i="3"/>
  <c r="BJ54" i="3"/>
  <c r="BA54" i="3"/>
  <c r="BJ8" i="3"/>
  <c r="BA8" i="3"/>
  <c r="AZ168" i="3"/>
  <c r="BA168" i="3" s="1"/>
  <c r="BJ142" i="3"/>
  <c r="BA142" i="3"/>
  <c r="BJ128" i="3"/>
  <c r="BA128" i="3"/>
  <c r="BJ84" i="3"/>
  <c r="BA84" i="3"/>
  <c r="BJ62" i="3"/>
  <c r="BA62" i="3"/>
  <c r="BJ12" i="3"/>
  <c r="BA12" i="3"/>
  <c r="AZ172" i="3"/>
  <c r="BA172" i="3" s="1"/>
  <c r="BJ114" i="3"/>
  <c r="BA114" i="3"/>
  <c r="BJ22" i="3"/>
  <c r="BA22" i="3"/>
  <c r="BJ68" i="3"/>
  <c r="BA68" i="3"/>
  <c r="BJ118" i="3"/>
  <c r="BA118" i="3"/>
  <c r="BJ72" i="3"/>
  <c r="BA72" i="3"/>
  <c r="BJ60" i="3"/>
  <c r="BA60" i="3"/>
  <c r="BJ16" i="3"/>
  <c r="BA16" i="3"/>
  <c r="AZ176" i="3"/>
  <c r="BA176" i="3" s="1"/>
  <c r="BJ4" i="3"/>
  <c r="BA4" i="3"/>
  <c r="AZ164" i="3"/>
  <c r="BA164" i="3" s="1"/>
  <c r="BJ90" i="3"/>
  <c r="BA90" i="3"/>
  <c r="BJ76" i="3"/>
  <c r="BA76" i="3"/>
  <c r="BJ66" i="3"/>
  <c r="BA66" i="3"/>
  <c r="AU8" i="3"/>
  <c r="AT168" i="3"/>
  <c r="AU168" i="3" s="1"/>
  <c r="AS6" i="3"/>
  <c r="AR166" i="3"/>
  <c r="AS166" i="3" s="1"/>
  <c r="AS12" i="3"/>
  <c r="AR172" i="3"/>
  <c r="AS172" i="3" s="1"/>
  <c r="AS14" i="3"/>
  <c r="AR174" i="3"/>
  <c r="AS174" i="3" s="1"/>
  <c r="AQ6" i="3"/>
  <c r="AP166" i="3"/>
  <c r="AQ166" i="3" s="1"/>
  <c r="AQ16" i="3"/>
  <c r="AP176" i="3"/>
  <c r="AQ176" i="3" s="1"/>
  <c r="AQ14" i="3"/>
  <c r="AP174" i="3"/>
  <c r="AQ174" i="3" s="1"/>
  <c r="AQ4" i="3"/>
  <c r="AP164" i="3"/>
  <c r="AQ164" i="3" s="1"/>
  <c r="AQ10" i="3"/>
  <c r="AP170" i="3"/>
  <c r="AQ170" i="3" s="1"/>
  <c r="AQ18" i="3"/>
  <c r="AP178" i="3"/>
  <c r="AQ178" i="3" s="1"/>
  <c r="AX84" i="3"/>
  <c r="AO84" i="3"/>
  <c r="AX102" i="3"/>
  <c r="AO102" i="3"/>
  <c r="AX88" i="3"/>
  <c r="AO88" i="3"/>
  <c r="AX126" i="3"/>
  <c r="AO126" i="3"/>
  <c r="AX32" i="3"/>
  <c r="AO32" i="3"/>
  <c r="AX148" i="3"/>
  <c r="AO148" i="3"/>
  <c r="AX154" i="3"/>
  <c r="AO154" i="3"/>
  <c r="AX110" i="3"/>
  <c r="AO110" i="3"/>
  <c r="AX78" i="3"/>
  <c r="AO78" i="3"/>
  <c r="AX18" i="3"/>
  <c r="AO18" i="3"/>
  <c r="AN178" i="3"/>
  <c r="AO178" i="3" s="1"/>
  <c r="AX116" i="3"/>
  <c r="AO116" i="3"/>
  <c r="AX38" i="3"/>
  <c r="AO38" i="3"/>
  <c r="AX24" i="3"/>
  <c r="AO24" i="3"/>
  <c r="AX156" i="3"/>
  <c r="AO156" i="3"/>
  <c r="AX144" i="3"/>
  <c r="AO144" i="3"/>
  <c r="AX68" i="3"/>
  <c r="AO68" i="3"/>
  <c r="AX90" i="3"/>
  <c r="AO90" i="3"/>
  <c r="AX108" i="3"/>
  <c r="AO108" i="3"/>
  <c r="AX14" i="3"/>
  <c r="AO14" i="3"/>
  <c r="AN174" i="3"/>
  <c r="AO174" i="3" s="1"/>
  <c r="AX162" i="3"/>
  <c r="AO162" i="3"/>
  <c r="AK16" i="3"/>
  <c r="AJ176" i="3"/>
  <c r="AK176" i="3" s="1"/>
  <c r="AK8" i="3"/>
  <c r="AJ168" i="3"/>
  <c r="AK168" i="3" s="1"/>
  <c r="AK4" i="3"/>
  <c r="AJ164" i="3"/>
  <c r="AK164" i="3" s="1"/>
  <c r="AI16" i="3"/>
  <c r="AH176" i="3"/>
  <c r="AI176" i="3" s="1"/>
  <c r="AG14" i="3"/>
  <c r="AF174" i="3"/>
  <c r="AG174" i="3" s="1"/>
  <c r="AG6" i="3"/>
  <c r="AF166" i="3"/>
  <c r="AG166" i="3" s="1"/>
  <c r="AG12" i="3"/>
  <c r="AF172" i="3"/>
  <c r="AG172" i="3" s="1"/>
  <c r="AE18" i="3"/>
  <c r="AD178" i="3"/>
  <c r="AE178" i="3" s="1"/>
  <c r="AE16" i="3"/>
  <c r="AD176" i="3"/>
  <c r="AE176" i="3" s="1"/>
  <c r="AL38" i="3"/>
  <c r="AC38" i="3"/>
  <c r="AL124" i="3"/>
  <c r="AC124" i="3"/>
  <c r="AL160" i="3"/>
  <c r="AC160" i="3"/>
  <c r="AL116" i="3"/>
  <c r="AC116" i="3"/>
  <c r="AL88" i="3"/>
  <c r="AC88" i="3"/>
  <c r="AL26" i="3"/>
  <c r="AC26" i="3"/>
  <c r="AL14" i="3"/>
  <c r="AC14" i="3"/>
  <c r="AB174" i="3"/>
  <c r="AC174" i="3" s="1"/>
  <c r="AL130" i="3"/>
  <c r="AC130" i="3"/>
  <c r="AL150" i="3"/>
  <c r="AC150" i="3"/>
  <c r="AL158" i="3"/>
  <c r="AC158" i="3"/>
  <c r="AL84" i="3"/>
  <c r="AC84" i="3"/>
  <c r="AL72" i="3"/>
  <c r="AC72" i="3"/>
  <c r="AL30" i="3"/>
  <c r="AC30" i="3"/>
  <c r="AL4" i="3"/>
  <c r="AC4" i="3"/>
  <c r="AB164" i="3"/>
  <c r="AC164" i="3" s="1"/>
  <c r="AL152" i="3"/>
  <c r="AC152" i="3"/>
  <c r="AL90" i="3"/>
  <c r="AC90" i="3"/>
  <c r="AL78" i="3"/>
  <c r="AC78" i="3"/>
  <c r="AL64" i="3"/>
  <c r="AC64" i="3"/>
  <c r="AL86" i="3"/>
  <c r="AC86" i="3"/>
  <c r="AL94" i="3"/>
  <c r="AC94" i="3"/>
  <c r="Y10" i="3"/>
  <c r="X170" i="3"/>
  <c r="Y170" i="3" s="1"/>
  <c r="W8" i="3"/>
  <c r="V168" i="3"/>
  <c r="W168" i="3" s="1"/>
  <c r="T174" i="3"/>
  <c r="U174" i="3" s="1"/>
  <c r="U14" i="3"/>
  <c r="S4" i="3"/>
  <c r="R164" i="3"/>
  <c r="S164" i="3" s="1"/>
  <c r="S8" i="3"/>
  <c r="R168" i="3"/>
  <c r="S168" i="3" s="1"/>
  <c r="S6" i="3"/>
  <c r="R166" i="3"/>
  <c r="S166" i="3" s="1"/>
  <c r="Z6" i="3"/>
  <c r="Q6" i="3"/>
  <c r="P166" i="3"/>
  <c r="Q166" i="3" s="1"/>
  <c r="Z42" i="3"/>
  <c r="Q42" i="3"/>
  <c r="Z114" i="3"/>
  <c r="Q114" i="3"/>
  <c r="Z86" i="3"/>
  <c r="Q86" i="3"/>
  <c r="Z120" i="3"/>
  <c r="Q120" i="3"/>
  <c r="Z10" i="3"/>
  <c r="P170" i="3"/>
  <c r="Q170" i="3" s="1"/>
  <c r="Q10" i="3"/>
  <c r="Z160" i="3"/>
  <c r="Q160" i="3"/>
  <c r="Z130" i="3"/>
  <c r="Q130" i="3"/>
  <c r="Z140" i="3"/>
  <c r="Q140" i="3"/>
  <c r="Z146" i="3"/>
  <c r="Q146" i="3"/>
  <c r="Z70" i="3"/>
  <c r="Q70" i="3"/>
  <c r="Z12" i="3"/>
  <c r="Q12" i="3"/>
  <c r="P172" i="3"/>
  <c r="Q172" i="3" s="1"/>
  <c r="Z48" i="3"/>
  <c r="Q48" i="3"/>
  <c r="Z22" i="3"/>
  <c r="Q22" i="3"/>
  <c r="Z56" i="3"/>
  <c r="Q56" i="3"/>
  <c r="Z124" i="3"/>
  <c r="Q124" i="3"/>
  <c r="Z96" i="3"/>
  <c r="Q96" i="3"/>
  <c r="Z66" i="3"/>
  <c r="Q66" i="3"/>
  <c r="Z58" i="3"/>
  <c r="Q58" i="3"/>
  <c r="Z162" i="3"/>
  <c r="Q162" i="3"/>
  <c r="L172" i="3"/>
  <c r="M172" i="3" s="1"/>
  <c r="M12" i="3"/>
  <c r="L164" i="3"/>
  <c r="M164" i="3" s="1"/>
  <c r="M4" i="3"/>
  <c r="L170" i="3"/>
  <c r="M170" i="3" s="1"/>
  <c r="M10" i="3"/>
  <c r="I24" i="3"/>
  <c r="N24" i="3"/>
  <c r="I130" i="3"/>
  <c r="N130" i="3"/>
  <c r="I102" i="3"/>
  <c r="N102" i="3"/>
  <c r="I122" i="3"/>
  <c r="N122" i="3"/>
  <c r="I92" i="3"/>
  <c r="N92" i="3"/>
  <c r="I48" i="3"/>
  <c r="N48" i="3"/>
  <c r="I4" i="3"/>
  <c r="H164" i="3"/>
  <c r="I164" i="3" s="1"/>
  <c r="N4" i="3"/>
  <c r="I112" i="3"/>
  <c r="N112" i="3"/>
  <c r="I36" i="3"/>
  <c r="N36" i="3"/>
  <c r="H166" i="3"/>
  <c r="I166" i="3" s="1"/>
  <c r="I6" i="3"/>
  <c r="N6" i="3"/>
  <c r="I138" i="3"/>
  <c r="N138" i="3"/>
  <c r="I110" i="3"/>
  <c r="N110" i="3"/>
  <c r="H178" i="3"/>
  <c r="I178" i="3" s="1"/>
  <c r="I18" i="3"/>
  <c r="N18" i="3"/>
  <c r="I58" i="3"/>
  <c r="N58" i="3"/>
  <c r="H168" i="3"/>
  <c r="I168" i="3" s="1"/>
  <c r="I8" i="3"/>
  <c r="N8" i="3"/>
  <c r="I150" i="3"/>
  <c r="N150" i="3"/>
  <c r="I120" i="3"/>
  <c r="N120" i="3"/>
  <c r="I74" i="3"/>
  <c r="N74" i="3"/>
  <c r="I46" i="3"/>
  <c r="N46" i="3"/>
  <c r="I50" i="3"/>
  <c r="N50" i="3"/>
  <c r="P18" i="9"/>
  <c r="BW18" i="3"/>
  <c r="Q18" i="9" s="1"/>
  <c r="P134" i="9"/>
  <c r="BW134" i="3"/>
  <c r="Q134" i="9" s="1"/>
  <c r="P46" i="9"/>
  <c r="P76" i="9"/>
  <c r="BW76" i="3"/>
  <c r="Q76" i="9" s="1"/>
  <c r="P42" i="9"/>
  <c r="BW42" i="3"/>
  <c r="Q42" i="9" s="1"/>
  <c r="P26" i="9"/>
  <c r="BW26" i="3"/>
  <c r="Q26" i="9" s="1"/>
  <c r="P66" i="9"/>
  <c r="BW66" i="3"/>
  <c r="Q66" i="9" s="1"/>
  <c r="P144" i="9"/>
  <c r="BW144" i="3"/>
  <c r="Q144" i="9" s="1"/>
  <c r="BW22" i="3"/>
  <c r="Q22" i="9" s="1"/>
  <c r="P22" i="9"/>
  <c r="P116" i="9"/>
  <c r="BW116" i="3"/>
  <c r="Q116" i="9" s="1"/>
  <c r="P160" i="9"/>
  <c r="BW160" i="3"/>
  <c r="Q160" i="9" s="1"/>
  <c r="BI8" i="3"/>
  <c r="BH168" i="3"/>
  <c r="BI168" i="3" s="1"/>
  <c r="BI18" i="3"/>
  <c r="BH178" i="3"/>
  <c r="BI178" i="3" s="1"/>
  <c r="BG12" i="3"/>
  <c r="BF172" i="3"/>
  <c r="BG172" i="3" s="1"/>
  <c r="BE14" i="3"/>
  <c r="BD174" i="3"/>
  <c r="BE174" i="3" s="1"/>
  <c r="BC6" i="3"/>
  <c r="BB166" i="3"/>
  <c r="BC166" i="3" s="1"/>
  <c r="BC10" i="3"/>
  <c r="BB170" i="3"/>
  <c r="BC170" i="3" s="1"/>
  <c r="BJ138" i="3"/>
  <c r="BA138" i="3"/>
  <c r="BJ116" i="3"/>
  <c r="BA116" i="3"/>
  <c r="BJ88" i="3"/>
  <c r="BA88" i="3"/>
  <c r="BJ58" i="3"/>
  <c r="BA58" i="3"/>
  <c r="BJ14" i="3"/>
  <c r="BA14" i="3"/>
  <c r="AZ174" i="3"/>
  <c r="BA174" i="3" s="1"/>
  <c r="BJ162" i="3"/>
  <c r="BA162" i="3"/>
  <c r="BJ150" i="3"/>
  <c r="BA150" i="3"/>
  <c r="BJ92" i="3"/>
  <c r="BA92" i="3"/>
  <c r="BJ48" i="3"/>
  <c r="BA48" i="3"/>
  <c r="BJ18" i="3"/>
  <c r="BA18" i="3"/>
  <c r="AZ178" i="3"/>
  <c r="BA178" i="3" s="1"/>
  <c r="BJ56" i="3"/>
  <c r="BA56" i="3"/>
  <c r="BJ100" i="3"/>
  <c r="BA100" i="3"/>
  <c r="BJ152" i="3"/>
  <c r="BA152" i="3"/>
  <c r="BJ122" i="3"/>
  <c r="BA122" i="3"/>
  <c r="BJ78" i="3"/>
  <c r="BA78" i="3"/>
  <c r="BJ64" i="3"/>
  <c r="BA64" i="3"/>
  <c r="BJ20" i="3"/>
  <c r="BA20" i="3"/>
  <c r="BJ126" i="3"/>
  <c r="BA126" i="3"/>
  <c r="BJ112" i="3"/>
  <c r="BA112" i="3"/>
  <c r="BJ82" i="3"/>
  <c r="BA82" i="3"/>
  <c r="AW10" i="3"/>
  <c r="AV170" i="3"/>
  <c r="AW170" i="3" s="1"/>
  <c r="AW14" i="3"/>
  <c r="AV174" i="3"/>
  <c r="AW174" i="3" s="1"/>
  <c r="AW6" i="3"/>
  <c r="AV166" i="3"/>
  <c r="AW166" i="3" s="1"/>
  <c r="AS8" i="3"/>
  <c r="AR168" i="3"/>
  <c r="AS168" i="3" s="1"/>
  <c r="AS16" i="3"/>
  <c r="AR176" i="3"/>
  <c r="AS176" i="3" s="1"/>
  <c r="AX52" i="3"/>
  <c r="AO52" i="3"/>
  <c r="AX136" i="3"/>
  <c r="AO136" i="3"/>
  <c r="AX106" i="3"/>
  <c r="AO106" i="3"/>
  <c r="AX92" i="3"/>
  <c r="AO92" i="3"/>
  <c r="AX80" i="3"/>
  <c r="AO80" i="3"/>
  <c r="AX4" i="3"/>
  <c r="AO4" i="3"/>
  <c r="AN164" i="3"/>
  <c r="AO164" i="3" s="1"/>
  <c r="AX26" i="3"/>
  <c r="AO26" i="3"/>
  <c r="AX44" i="3"/>
  <c r="AO44" i="3"/>
  <c r="AX128" i="3"/>
  <c r="AO128" i="3"/>
  <c r="AX98" i="3"/>
  <c r="AO98" i="3"/>
  <c r="AX100" i="3"/>
  <c r="AO100" i="3"/>
  <c r="AX72" i="3"/>
  <c r="AO72" i="3"/>
  <c r="AX42" i="3"/>
  <c r="AO42" i="3"/>
  <c r="AX28" i="3"/>
  <c r="AO28" i="3"/>
  <c r="AX16" i="3"/>
  <c r="AO16" i="3"/>
  <c r="AN176" i="3"/>
  <c r="AO176" i="3" s="1"/>
  <c r="AX134" i="3"/>
  <c r="AO134" i="3"/>
  <c r="AX120" i="3"/>
  <c r="AO120" i="3"/>
  <c r="AX158" i="3"/>
  <c r="AO158" i="3"/>
  <c r="AX64" i="3"/>
  <c r="AO64" i="3"/>
  <c r="AX34" i="3"/>
  <c r="AO34" i="3"/>
  <c r="AK12" i="3"/>
  <c r="AJ172" i="3"/>
  <c r="AK172" i="3" s="1"/>
  <c r="AK14" i="3"/>
  <c r="AJ174" i="3"/>
  <c r="AK174" i="3" s="1"/>
  <c r="AK18" i="3"/>
  <c r="AJ178" i="3"/>
  <c r="AK178" i="3" s="1"/>
  <c r="AI8" i="3"/>
  <c r="AH168" i="3"/>
  <c r="AI168" i="3" s="1"/>
  <c r="AI12" i="3"/>
  <c r="AH172" i="3"/>
  <c r="AI172" i="3" s="1"/>
  <c r="AI18" i="3"/>
  <c r="AH178" i="3"/>
  <c r="AI178" i="3" s="1"/>
  <c r="AE10" i="3"/>
  <c r="AD170" i="3"/>
  <c r="AE170" i="3" s="1"/>
  <c r="AE8" i="3"/>
  <c r="AD168" i="3"/>
  <c r="AE168" i="3" s="1"/>
  <c r="AL120" i="3"/>
  <c r="AC120" i="3"/>
  <c r="AL140" i="3"/>
  <c r="AC140" i="3"/>
  <c r="AL98" i="3"/>
  <c r="AC98" i="3"/>
  <c r="AL134" i="3"/>
  <c r="AC134" i="3"/>
  <c r="AL106" i="3"/>
  <c r="AC106" i="3"/>
  <c r="AL92" i="3"/>
  <c r="AC92" i="3"/>
  <c r="AL62" i="3"/>
  <c r="AC62" i="3"/>
  <c r="AL66" i="3"/>
  <c r="AC66" i="3"/>
  <c r="AL56" i="3"/>
  <c r="AC56" i="3"/>
  <c r="AL96" i="3"/>
  <c r="AC96" i="3"/>
  <c r="AL102" i="3"/>
  <c r="AC102" i="3"/>
  <c r="AL10" i="3"/>
  <c r="AC10" i="3"/>
  <c r="AB170" i="3"/>
  <c r="AC170" i="3" s="1"/>
  <c r="AL48" i="3"/>
  <c r="AC48" i="3"/>
  <c r="AL52" i="3"/>
  <c r="AC52" i="3"/>
  <c r="AL24" i="3"/>
  <c r="AC24" i="3"/>
  <c r="AL156" i="3"/>
  <c r="AC156" i="3"/>
  <c r="AL126" i="3"/>
  <c r="AC126" i="3"/>
  <c r="AL34" i="3"/>
  <c r="AC34" i="3"/>
  <c r="AL138" i="3"/>
  <c r="AC138" i="3"/>
  <c r="AL32" i="3"/>
  <c r="AC32" i="3"/>
  <c r="Y14" i="3"/>
  <c r="X174" i="3"/>
  <c r="Y174" i="3" s="1"/>
  <c r="Y6" i="3"/>
  <c r="X166" i="3"/>
  <c r="Y166" i="3" s="1"/>
  <c r="W12" i="3"/>
  <c r="V172" i="3"/>
  <c r="W172" i="3" s="1"/>
  <c r="V176" i="3"/>
  <c r="W176" i="3" s="1"/>
  <c r="W16" i="3"/>
  <c r="U16" i="3"/>
  <c r="T176" i="3"/>
  <c r="U176" i="3" s="1"/>
  <c r="U18" i="3"/>
  <c r="T178" i="3"/>
  <c r="U178" i="3" s="1"/>
  <c r="S18" i="3"/>
  <c r="R178" i="3"/>
  <c r="S178" i="3" s="1"/>
  <c r="S12" i="3"/>
  <c r="R172" i="3"/>
  <c r="S172" i="3" s="1"/>
  <c r="S16" i="3"/>
  <c r="R176" i="3"/>
  <c r="S176" i="3" s="1"/>
  <c r="Z152" i="3"/>
  <c r="Q152" i="3"/>
  <c r="Z126" i="3"/>
  <c r="Q126" i="3"/>
  <c r="Z116" i="3"/>
  <c r="Q116" i="3"/>
  <c r="Z102" i="3"/>
  <c r="Q102" i="3"/>
  <c r="Z138" i="3"/>
  <c r="Q138" i="3"/>
  <c r="Z60" i="3"/>
  <c r="Q60" i="3"/>
  <c r="Z32" i="3"/>
  <c r="Q32" i="3"/>
  <c r="Z132" i="3"/>
  <c r="Q132" i="3"/>
  <c r="Z156" i="3"/>
  <c r="Q156" i="3"/>
  <c r="Z98" i="3"/>
  <c r="Q98" i="3"/>
  <c r="Z104" i="3"/>
  <c r="Q104" i="3"/>
  <c r="Z28" i="3"/>
  <c r="Q28" i="3"/>
  <c r="Z20" i="3"/>
  <c r="Q20" i="3"/>
  <c r="Z38" i="3"/>
  <c r="Q38" i="3"/>
  <c r="Z90" i="3"/>
  <c r="Q90" i="3"/>
  <c r="Z158" i="3"/>
  <c r="Q158" i="3"/>
  <c r="Z112" i="3"/>
  <c r="Q112" i="3"/>
  <c r="Z68" i="3"/>
  <c r="Q68" i="3"/>
  <c r="Z92" i="3"/>
  <c r="Q92" i="3"/>
  <c r="Z34" i="3"/>
  <c r="Q34" i="3"/>
  <c r="L176" i="3"/>
  <c r="M176" i="3" s="1"/>
  <c r="M16" i="3"/>
  <c r="L174" i="3"/>
  <c r="M174" i="3" s="1"/>
  <c r="M14" i="3"/>
  <c r="L178" i="3"/>
  <c r="M178" i="3" s="1"/>
  <c r="M18" i="3"/>
  <c r="J164" i="3"/>
  <c r="K164" i="3" s="1"/>
  <c r="K4" i="3"/>
  <c r="J168" i="3"/>
  <c r="K168" i="3" s="1"/>
  <c r="K8" i="3"/>
  <c r="J178" i="3"/>
  <c r="K178" i="3" s="1"/>
  <c r="K18" i="3"/>
  <c r="J166" i="3"/>
  <c r="K166" i="3" s="1"/>
  <c r="K6" i="3"/>
  <c r="I156" i="3"/>
  <c r="N156" i="3"/>
  <c r="I84" i="3"/>
  <c r="N84" i="3"/>
  <c r="I72" i="3"/>
  <c r="N72" i="3"/>
  <c r="I140" i="3"/>
  <c r="N140" i="3"/>
  <c r="I126" i="3"/>
  <c r="N126" i="3"/>
  <c r="I96" i="3"/>
  <c r="N96" i="3"/>
  <c r="I152" i="3"/>
  <c r="N152" i="3"/>
  <c r="I82" i="3"/>
  <c r="N82" i="3"/>
  <c r="I22" i="3"/>
  <c r="N22" i="3"/>
  <c r="I56" i="3"/>
  <c r="N56" i="3"/>
  <c r="H170" i="3"/>
  <c r="I170" i="3" s="1"/>
  <c r="I10" i="3"/>
  <c r="N10" i="3"/>
  <c r="I144" i="3"/>
  <c r="N144" i="3"/>
  <c r="I162" i="3"/>
  <c r="N162" i="3"/>
  <c r="I28" i="3"/>
  <c r="N28" i="3"/>
  <c r="I106" i="3"/>
  <c r="N106" i="3"/>
  <c r="I134" i="3"/>
  <c r="N134" i="3"/>
  <c r="I154" i="3"/>
  <c r="N154" i="3"/>
  <c r="I124" i="3"/>
  <c r="N124" i="3"/>
  <c r="I80" i="3"/>
  <c r="N80" i="3"/>
  <c r="I98" i="3"/>
  <c r="N98" i="3"/>
  <c r="BW148" i="3"/>
  <c r="Q148" i="9" s="1"/>
  <c r="P118" i="9"/>
  <c r="BW118" i="3"/>
  <c r="Q118" i="9" s="1"/>
  <c r="P124" i="9"/>
  <c r="BW124" i="3"/>
  <c r="Q124" i="9" s="1"/>
  <c r="BI14" i="3"/>
  <c r="BH174" i="3"/>
  <c r="BI174" i="3" s="1"/>
  <c r="BG16" i="3"/>
  <c r="BF176" i="3"/>
  <c r="BG176" i="3" s="1"/>
  <c r="BG6" i="3"/>
  <c r="BF166" i="3"/>
  <c r="BG166" i="3" s="1"/>
  <c r="BE12" i="3"/>
  <c r="BD172" i="3"/>
  <c r="BE172" i="3" s="1"/>
  <c r="BE6" i="3"/>
  <c r="BD166" i="3"/>
  <c r="BE166" i="3" s="1"/>
  <c r="BC18" i="3"/>
  <c r="BB178" i="3"/>
  <c r="BC178" i="3" s="1"/>
  <c r="BC14" i="3"/>
  <c r="BB174" i="3"/>
  <c r="BC174" i="3" s="1"/>
  <c r="BJ36" i="3"/>
  <c r="BA36" i="3"/>
  <c r="BJ40" i="3"/>
  <c r="BA40" i="3"/>
  <c r="BJ134" i="3"/>
  <c r="BA134" i="3"/>
  <c r="BJ106" i="3"/>
  <c r="BA106" i="3"/>
  <c r="BJ94" i="3"/>
  <c r="BA94" i="3"/>
  <c r="BJ44" i="3"/>
  <c r="BA44" i="3"/>
  <c r="BJ146" i="3"/>
  <c r="BA146" i="3"/>
  <c r="BJ74" i="3"/>
  <c r="BA74" i="3"/>
  <c r="BJ110" i="3"/>
  <c r="BA110" i="3"/>
  <c r="BJ96" i="3"/>
  <c r="BA96" i="3"/>
  <c r="BJ132" i="3"/>
  <c r="BA132" i="3"/>
  <c r="BJ104" i="3"/>
  <c r="BA104" i="3"/>
  <c r="BJ52" i="3"/>
  <c r="BA52" i="3"/>
  <c r="BJ24" i="3"/>
  <c r="BA24" i="3"/>
  <c r="BJ158" i="3"/>
  <c r="BA158" i="3"/>
  <c r="BJ108" i="3"/>
  <c r="BA108" i="3"/>
  <c r="BJ130" i="3"/>
  <c r="BA130" i="3"/>
  <c r="BJ86" i="3"/>
  <c r="BA86" i="3"/>
  <c r="BJ28" i="3"/>
  <c r="BA28" i="3"/>
  <c r="BJ160" i="3"/>
  <c r="BA160" i="3"/>
  <c r="AW12" i="3"/>
  <c r="AV172" i="3"/>
  <c r="AW172" i="3" s="1"/>
  <c r="AW4" i="3"/>
  <c r="AV164" i="3"/>
  <c r="AW164" i="3" s="1"/>
  <c r="AU12" i="3"/>
  <c r="AT172" i="3"/>
  <c r="AU172" i="3" s="1"/>
  <c r="AU14" i="3"/>
  <c r="AT174" i="3"/>
  <c r="AU174" i="3" s="1"/>
  <c r="AS18" i="3"/>
  <c r="AR178" i="3"/>
  <c r="AS178" i="3" s="1"/>
  <c r="AS4" i="3"/>
  <c r="AR164" i="3"/>
  <c r="AS164" i="3" s="1"/>
  <c r="AQ12" i="3"/>
  <c r="AP172" i="3"/>
  <c r="AQ172" i="3" s="1"/>
  <c r="AX20" i="3"/>
  <c r="AO20" i="3"/>
  <c r="AX36" i="3"/>
  <c r="AO36" i="3"/>
  <c r="AX8" i="3"/>
  <c r="AO8" i="3"/>
  <c r="AN168" i="3"/>
  <c r="AO168" i="3" s="1"/>
  <c r="AX142" i="3"/>
  <c r="AO142" i="3"/>
  <c r="AX30" i="3"/>
  <c r="AO30" i="3"/>
  <c r="AX146" i="3"/>
  <c r="AO146" i="3"/>
  <c r="AX70" i="3"/>
  <c r="AO70" i="3"/>
  <c r="AX56" i="3"/>
  <c r="AO56" i="3"/>
  <c r="AX94" i="3"/>
  <c r="AO94" i="3"/>
  <c r="AX50" i="3"/>
  <c r="AO50" i="3"/>
  <c r="AX132" i="3"/>
  <c r="AO132" i="3"/>
  <c r="AX150" i="3"/>
  <c r="AO150" i="3"/>
  <c r="AX122" i="3"/>
  <c r="AO122" i="3"/>
  <c r="AX140" i="3"/>
  <c r="AO140" i="3"/>
  <c r="AX46" i="3"/>
  <c r="AO46" i="3"/>
  <c r="AX114" i="3"/>
  <c r="AO114" i="3"/>
  <c r="AX6" i="3"/>
  <c r="AO6" i="3"/>
  <c r="AN166" i="3"/>
  <c r="AO166" i="3" s="1"/>
  <c r="AX138" i="3"/>
  <c r="AO138" i="3"/>
  <c r="AX124" i="3"/>
  <c r="AO124" i="3"/>
  <c r="AX112" i="3"/>
  <c r="AO112" i="3"/>
  <c r="AI4" i="3"/>
  <c r="AH164" i="3"/>
  <c r="AI164" i="3" s="1"/>
  <c r="AG10" i="3"/>
  <c r="AF170" i="3"/>
  <c r="AG170" i="3" s="1"/>
  <c r="AG4" i="3"/>
  <c r="AF164" i="3"/>
  <c r="AG164" i="3" s="1"/>
  <c r="AE12" i="3"/>
  <c r="AD172" i="3"/>
  <c r="AE172" i="3" s="1"/>
  <c r="AE4" i="3"/>
  <c r="AD164" i="3"/>
  <c r="AE164" i="3" s="1"/>
  <c r="AL68" i="3"/>
  <c r="AC68" i="3"/>
  <c r="AL136" i="3"/>
  <c r="AC136" i="3"/>
  <c r="AL46" i="3"/>
  <c r="AC46" i="3"/>
  <c r="AL82" i="3"/>
  <c r="AC82" i="3"/>
  <c r="AL6" i="3"/>
  <c r="AC6" i="3"/>
  <c r="AB166" i="3"/>
  <c r="AC166" i="3" s="1"/>
  <c r="AL104" i="3"/>
  <c r="AC104" i="3"/>
  <c r="AL108" i="3"/>
  <c r="AC108" i="3"/>
  <c r="AL80" i="3"/>
  <c r="AC80" i="3"/>
  <c r="AL50" i="3"/>
  <c r="AC50" i="3"/>
  <c r="AL122" i="3"/>
  <c r="AC122" i="3"/>
  <c r="AL146" i="3"/>
  <c r="AC146" i="3"/>
  <c r="AL22" i="3"/>
  <c r="AC22" i="3"/>
  <c r="AL60" i="3"/>
  <c r="AC60" i="3"/>
  <c r="AL162" i="3"/>
  <c r="AC162" i="3"/>
  <c r="AL70" i="3"/>
  <c r="AC70" i="3"/>
  <c r="AL42" i="3"/>
  <c r="AC42" i="3"/>
  <c r="AL28" i="3"/>
  <c r="AC28" i="3"/>
  <c r="AL144" i="3"/>
  <c r="AC144" i="3"/>
  <c r="AL114" i="3"/>
  <c r="AC114" i="3"/>
  <c r="AL58" i="3"/>
  <c r="AC58" i="3"/>
  <c r="W10" i="3"/>
  <c r="V170" i="3"/>
  <c r="W170" i="3" s="1"/>
  <c r="U4" i="3"/>
  <c r="T164" i="3"/>
  <c r="U164" i="3" s="1"/>
  <c r="U12" i="3"/>
  <c r="T172" i="3"/>
  <c r="U172" i="3" s="1"/>
  <c r="T166" i="3"/>
  <c r="U166" i="3" s="1"/>
  <c r="U6" i="3"/>
  <c r="S14" i="3"/>
  <c r="R174" i="3"/>
  <c r="S174" i="3" s="1"/>
  <c r="Z52" i="3"/>
  <c r="Q52" i="3"/>
  <c r="Z24" i="3"/>
  <c r="Q24" i="3"/>
  <c r="Z14" i="3"/>
  <c r="Q14" i="3"/>
  <c r="P174" i="3"/>
  <c r="Q174" i="3" s="1"/>
  <c r="Z84" i="3"/>
  <c r="Q84" i="3"/>
  <c r="Z136" i="3"/>
  <c r="Q136" i="3"/>
  <c r="Z26" i="3"/>
  <c r="Q26" i="3"/>
  <c r="Z94" i="3"/>
  <c r="Q94" i="3"/>
  <c r="Z82" i="3"/>
  <c r="Q82" i="3"/>
  <c r="Z54" i="3"/>
  <c r="Q54" i="3"/>
  <c r="Z78" i="3"/>
  <c r="Q78" i="3"/>
  <c r="Z148" i="3"/>
  <c r="Q148" i="3"/>
  <c r="Z88" i="3"/>
  <c r="Q88" i="3"/>
  <c r="Z62" i="3"/>
  <c r="Q62" i="3"/>
  <c r="Z100" i="3"/>
  <c r="Q100" i="3"/>
  <c r="Z72" i="3"/>
  <c r="Q72" i="3"/>
  <c r="Z108" i="3"/>
  <c r="Q108" i="3"/>
  <c r="Z30" i="3"/>
  <c r="Q30" i="3"/>
  <c r="Z16" i="3"/>
  <c r="Q16" i="3"/>
  <c r="P176" i="3"/>
  <c r="Q176" i="3" s="1"/>
  <c r="Z134" i="3"/>
  <c r="Q134" i="3"/>
  <c r="Z142" i="3"/>
  <c r="Q142" i="3"/>
  <c r="J172" i="3"/>
  <c r="K172" i="3" s="1"/>
  <c r="K12" i="3"/>
  <c r="K10" i="3"/>
  <c r="J170" i="3"/>
  <c r="K170" i="3" s="1"/>
  <c r="J176" i="3"/>
  <c r="K176" i="3" s="1"/>
  <c r="K16" i="3"/>
  <c r="I20" i="3"/>
  <c r="N20" i="3"/>
  <c r="I78" i="3"/>
  <c r="N78" i="3"/>
  <c r="I68" i="3"/>
  <c r="N68" i="3"/>
  <c r="I38" i="3"/>
  <c r="N38" i="3"/>
  <c r="H172" i="3"/>
  <c r="I172" i="3" s="1"/>
  <c r="I12" i="3"/>
  <c r="N12" i="3"/>
  <c r="I142" i="3"/>
  <c r="N142" i="3"/>
  <c r="I146" i="3"/>
  <c r="N146" i="3"/>
  <c r="I76" i="3"/>
  <c r="N76" i="3"/>
  <c r="I148" i="3"/>
  <c r="N148" i="3"/>
  <c r="I86" i="3"/>
  <c r="N86" i="3"/>
  <c r="I90" i="3"/>
  <c r="N90" i="3"/>
  <c r="I60" i="3"/>
  <c r="N60" i="3"/>
  <c r="H176" i="3"/>
  <c r="I176" i="3" s="1"/>
  <c r="I16" i="3"/>
  <c r="N16" i="3"/>
  <c r="I34" i="3"/>
  <c r="N34" i="3"/>
  <c r="I160" i="3"/>
  <c r="N160" i="3"/>
  <c r="I52" i="3"/>
  <c r="N52" i="3"/>
  <c r="I104" i="3"/>
  <c r="N104" i="3"/>
  <c r="I26" i="3"/>
  <c r="N26" i="3"/>
  <c r="I158" i="3"/>
  <c r="N158" i="3"/>
  <c r="I128" i="3"/>
  <c r="N128" i="3"/>
  <c r="P60" i="9"/>
  <c r="BW60" i="3"/>
  <c r="Q60" i="9" s="1"/>
  <c r="P52" i="9"/>
  <c r="P112" i="9"/>
  <c r="BW112" i="3"/>
  <c r="Q112" i="9" s="1"/>
  <c r="P56" i="9"/>
  <c r="BW56" i="3"/>
  <c r="Q56" i="9" s="1"/>
  <c r="BI16" i="3"/>
  <c r="BH176" i="3"/>
  <c r="BI176" i="3" s="1"/>
  <c r="BI4" i="3"/>
  <c r="BH164" i="3"/>
  <c r="BI164" i="3" s="1"/>
  <c r="BI10" i="3"/>
  <c r="BH170" i="3"/>
  <c r="BI170" i="3" s="1"/>
  <c r="BG4" i="3"/>
  <c r="BF164" i="3"/>
  <c r="BG164" i="3" s="1"/>
  <c r="BG10" i="3"/>
  <c r="BF170" i="3"/>
  <c r="BG170" i="3" s="1"/>
  <c r="BG18" i="3"/>
  <c r="BF178" i="3"/>
  <c r="BG178" i="3" s="1"/>
  <c r="BE16" i="3"/>
  <c r="BD176" i="3"/>
  <c r="BE176" i="3" s="1"/>
  <c r="BE10" i="3"/>
  <c r="BD170" i="3"/>
  <c r="BE170" i="3" s="1"/>
  <c r="BC8" i="3"/>
  <c r="BB168" i="3"/>
  <c r="BC168" i="3" s="1"/>
  <c r="BC4" i="3"/>
  <c r="BB164" i="3"/>
  <c r="BC164" i="3" s="1"/>
  <c r="BC16" i="3"/>
  <c r="BB176" i="3"/>
  <c r="BC176" i="3" s="1"/>
  <c r="BJ38" i="3"/>
  <c r="BA38" i="3"/>
  <c r="BJ156" i="3"/>
  <c r="BA156" i="3"/>
  <c r="BJ6" i="3"/>
  <c r="BA6" i="3"/>
  <c r="AZ166" i="3"/>
  <c r="BA166" i="3" s="1"/>
  <c r="BJ136" i="3"/>
  <c r="BA136" i="3"/>
  <c r="BJ124" i="3"/>
  <c r="BA124" i="3"/>
  <c r="BJ80" i="3"/>
  <c r="BA80" i="3"/>
  <c r="BJ50" i="3"/>
  <c r="BA50" i="3"/>
  <c r="BJ154" i="3"/>
  <c r="BA154" i="3"/>
  <c r="BJ140" i="3"/>
  <c r="BA140" i="3"/>
  <c r="BJ98" i="3"/>
  <c r="BA98" i="3"/>
  <c r="BJ102" i="3"/>
  <c r="BA102" i="3"/>
  <c r="BJ26" i="3"/>
  <c r="BA26" i="3"/>
  <c r="BJ70" i="3"/>
  <c r="BA70" i="3"/>
  <c r="BJ42" i="3"/>
  <c r="BA42" i="3"/>
  <c r="BJ30" i="3"/>
  <c r="BA30" i="3"/>
  <c r="BJ144" i="3"/>
  <c r="BA144" i="3"/>
  <c r="BJ34" i="3"/>
  <c r="BA34" i="3"/>
  <c r="BJ10" i="3"/>
  <c r="BA10" i="3"/>
  <c r="AZ170" i="3"/>
  <c r="BA170" i="3" s="1"/>
  <c r="BJ46" i="3"/>
  <c r="BA46" i="3"/>
  <c r="BJ32" i="3"/>
  <c r="BA32" i="3"/>
  <c r="AW18" i="3"/>
  <c r="AV178" i="3"/>
  <c r="AW178" i="3" s="1"/>
  <c r="AW8" i="3"/>
  <c r="AV168" i="3"/>
  <c r="AW168" i="3" s="1"/>
  <c r="AW16" i="3"/>
  <c r="AV176" i="3"/>
  <c r="AW176" i="3" s="1"/>
  <c r="AU6" i="3"/>
  <c r="AT166" i="3"/>
  <c r="AU166" i="3" s="1"/>
  <c r="AU4" i="3"/>
  <c r="AT164" i="3"/>
  <c r="AU164" i="3" s="1"/>
  <c r="AU10" i="3"/>
  <c r="AT170" i="3"/>
  <c r="AU170" i="3" s="1"/>
  <c r="AU18" i="3"/>
  <c r="AT178" i="3"/>
  <c r="AU178" i="3" s="1"/>
  <c r="AU16" i="3"/>
  <c r="AT176" i="3"/>
  <c r="AU176" i="3" s="1"/>
  <c r="AS10" i="3"/>
  <c r="AR170" i="3"/>
  <c r="AS170" i="3" s="1"/>
  <c r="AQ8" i="3"/>
  <c r="AP168" i="3"/>
  <c r="AQ168" i="3" s="1"/>
  <c r="AX118" i="3"/>
  <c r="AO118" i="3"/>
  <c r="AX86" i="3"/>
  <c r="AO86" i="3"/>
  <c r="AX58" i="3"/>
  <c r="AO58" i="3"/>
  <c r="AX76" i="3"/>
  <c r="AO76" i="3"/>
  <c r="AX160" i="3"/>
  <c r="AO160" i="3"/>
  <c r="AX130" i="3"/>
  <c r="AO130" i="3"/>
  <c r="AX104" i="3"/>
  <c r="AO104" i="3"/>
  <c r="AX74" i="3"/>
  <c r="AO74" i="3"/>
  <c r="AX60" i="3"/>
  <c r="AO60" i="3"/>
  <c r="AX48" i="3"/>
  <c r="AO48" i="3"/>
  <c r="AX54" i="3"/>
  <c r="AO54" i="3"/>
  <c r="AX22" i="3"/>
  <c r="AO22" i="3"/>
  <c r="AX152" i="3"/>
  <c r="AO152" i="3"/>
  <c r="AX12" i="3"/>
  <c r="AO12" i="3"/>
  <c r="AN172" i="3"/>
  <c r="AO172" i="3" s="1"/>
  <c r="AX96" i="3"/>
  <c r="AO96" i="3"/>
  <c r="AX66" i="3"/>
  <c r="AO66" i="3"/>
  <c r="AX40" i="3"/>
  <c r="AO40" i="3"/>
  <c r="AX10" i="3"/>
  <c r="AO10" i="3"/>
  <c r="AN170" i="3"/>
  <c r="AO170" i="3" s="1"/>
  <c r="AX62" i="3"/>
  <c r="AO62" i="3"/>
  <c r="AX82" i="3"/>
  <c r="AO82" i="3"/>
  <c r="AK10" i="3"/>
  <c r="AJ170" i="3"/>
  <c r="AK170" i="3" s="1"/>
  <c r="AK6" i="3"/>
  <c r="AJ166" i="3"/>
  <c r="AK166" i="3" s="1"/>
  <c r="AI6" i="3"/>
  <c r="AH166" i="3"/>
  <c r="AI166" i="3" s="1"/>
  <c r="AI14" i="3"/>
  <c r="AH174" i="3"/>
  <c r="AI174" i="3" s="1"/>
  <c r="AI10" i="3"/>
  <c r="AH170" i="3"/>
  <c r="AI170" i="3" s="1"/>
  <c r="AG18" i="3"/>
  <c r="AF178" i="3"/>
  <c r="AG178" i="3" s="1"/>
  <c r="AG8" i="3"/>
  <c r="AF168" i="3"/>
  <c r="AG168" i="3" s="1"/>
  <c r="AG16" i="3"/>
  <c r="AF176" i="3"/>
  <c r="AG176" i="3" s="1"/>
  <c r="AE14" i="3"/>
  <c r="AD174" i="3"/>
  <c r="AE174" i="3" s="1"/>
  <c r="AE6" i="3"/>
  <c r="AD166" i="3"/>
  <c r="AE166" i="3" s="1"/>
  <c r="AL20" i="3"/>
  <c r="AC20" i="3"/>
  <c r="AL8" i="3"/>
  <c r="AC8" i="3"/>
  <c r="AB168" i="3"/>
  <c r="AC168" i="3" s="1"/>
  <c r="AL112" i="3"/>
  <c r="AC112" i="3"/>
  <c r="AL100" i="3"/>
  <c r="AC100" i="3"/>
  <c r="AL54" i="3"/>
  <c r="AC54" i="3"/>
  <c r="AL154" i="3"/>
  <c r="AC154" i="3"/>
  <c r="AL142" i="3"/>
  <c r="AC142" i="3"/>
  <c r="AL128" i="3"/>
  <c r="AC128" i="3"/>
  <c r="AL132" i="3"/>
  <c r="AC132" i="3"/>
  <c r="AL76" i="3"/>
  <c r="AC76" i="3"/>
  <c r="AL18" i="3"/>
  <c r="AC18" i="3"/>
  <c r="AB178" i="3"/>
  <c r="AC178" i="3" s="1"/>
  <c r="AL74" i="3"/>
  <c r="AC74" i="3"/>
  <c r="AL110" i="3"/>
  <c r="AC110" i="3"/>
  <c r="AL36" i="3"/>
  <c r="AC36" i="3"/>
  <c r="AL118" i="3"/>
  <c r="AC118" i="3"/>
  <c r="AL40" i="3"/>
  <c r="AC40" i="3"/>
  <c r="AL44" i="3"/>
  <c r="AC44" i="3"/>
  <c r="AL16" i="3"/>
  <c r="AC16" i="3"/>
  <c r="AB176" i="3"/>
  <c r="AC176" i="3" s="1"/>
  <c r="AL148" i="3"/>
  <c r="AC148" i="3"/>
  <c r="AL12" i="3"/>
  <c r="AC12" i="3"/>
  <c r="AB172" i="3"/>
  <c r="AC172" i="3" s="1"/>
  <c r="Y4" i="3"/>
  <c r="X164" i="3"/>
  <c r="Y164" i="3" s="1"/>
  <c r="Y12" i="3"/>
  <c r="X172" i="3"/>
  <c r="Y172" i="3" s="1"/>
  <c r="Y8" i="3"/>
  <c r="X168" i="3"/>
  <c r="Y168" i="3" s="1"/>
  <c r="Y18" i="3"/>
  <c r="X178" i="3"/>
  <c r="Y178" i="3" s="1"/>
  <c r="Y16" i="3"/>
  <c r="X176" i="3"/>
  <c r="Y176" i="3" s="1"/>
  <c r="W14" i="3"/>
  <c r="V174" i="3"/>
  <c r="W174" i="3" s="1"/>
  <c r="W6" i="3"/>
  <c r="V166" i="3"/>
  <c r="W166" i="3" s="1"/>
  <c r="W4" i="3"/>
  <c r="V164" i="3"/>
  <c r="W164" i="3" s="1"/>
  <c r="W18" i="3"/>
  <c r="V178" i="3"/>
  <c r="W178" i="3" s="1"/>
  <c r="U8" i="3"/>
  <c r="T168" i="3"/>
  <c r="U168" i="3" s="1"/>
  <c r="U10" i="3"/>
  <c r="T170" i="3"/>
  <c r="U170" i="3" s="1"/>
  <c r="S10" i="3"/>
  <c r="R170" i="3"/>
  <c r="S170" i="3" s="1"/>
  <c r="Z118" i="3"/>
  <c r="Q118" i="3"/>
  <c r="Z76" i="3"/>
  <c r="Q76" i="3"/>
  <c r="Z64" i="3"/>
  <c r="Q64" i="3"/>
  <c r="Z36" i="3"/>
  <c r="Q36" i="3"/>
  <c r="Z8" i="3"/>
  <c r="Q8" i="3"/>
  <c r="P168" i="3"/>
  <c r="Q168" i="3" s="1"/>
  <c r="Z44" i="3"/>
  <c r="Q44" i="3"/>
  <c r="Z110" i="3"/>
  <c r="Q110" i="3"/>
  <c r="Z50" i="3"/>
  <c r="Q50" i="3"/>
  <c r="Z106" i="3"/>
  <c r="Q106" i="3"/>
  <c r="Z144" i="3"/>
  <c r="Q144" i="3"/>
  <c r="Z4" i="3"/>
  <c r="Q4" i="3"/>
  <c r="P164" i="3"/>
  <c r="Q164" i="3" s="1"/>
  <c r="Z154" i="3"/>
  <c r="Q154" i="3"/>
  <c r="Z128" i="3"/>
  <c r="Q128" i="3"/>
  <c r="Z150" i="3"/>
  <c r="Q150" i="3"/>
  <c r="Z122" i="3"/>
  <c r="Q122" i="3"/>
  <c r="Z74" i="3"/>
  <c r="Q74" i="3"/>
  <c r="Z46" i="3"/>
  <c r="Q46" i="3"/>
  <c r="Z18" i="3"/>
  <c r="Q18" i="3"/>
  <c r="P178" i="3"/>
  <c r="Q178" i="3" s="1"/>
  <c r="Z40" i="3"/>
  <c r="Q40" i="3"/>
  <c r="Z80" i="3"/>
  <c r="Q80" i="3"/>
  <c r="L168" i="3"/>
  <c r="M168" i="3" s="1"/>
  <c r="M8" i="3"/>
  <c r="L166" i="3"/>
  <c r="M166" i="3" s="1"/>
  <c r="M6" i="3"/>
  <c r="J174" i="3"/>
  <c r="K174" i="3" s="1"/>
  <c r="K14" i="3"/>
  <c r="I54" i="3"/>
  <c r="N54" i="3"/>
  <c r="I32" i="3"/>
  <c r="N32" i="3"/>
  <c r="I118" i="3"/>
  <c r="N118" i="3"/>
  <c r="I88" i="3"/>
  <c r="N88" i="3"/>
  <c r="I42" i="3"/>
  <c r="N42" i="3"/>
  <c r="H174" i="3"/>
  <c r="I174" i="3" s="1"/>
  <c r="I14" i="3"/>
  <c r="N14" i="3"/>
  <c r="I66" i="3"/>
  <c r="N66" i="3"/>
  <c r="I62" i="3"/>
  <c r="N62" i="3"/>
  <c r="I116" i="3"/>
  <c r="N116" i="3"/>
  <c r="I40" i="3"/>
  <c r="N40" i="3"/>
  <c r="I108" i="3"/>
  <c r="N108" i="3"/>
  <c r="I94" i="3"/>
  <c r="N94" i="3"/>
  <c r="I64" i="3"/>
  <c r="N64" i="3"/>
  <c r="I136" i="3"/>
  <c r="N136" i="3"/>
  <c r="I132" i="3"/>
  <c r="N132" i="3"/>
  <c r="I100" i="3"/>
  <c r="N100" i="3"/>
  <c r="I70" i="3"/>
  <c r="N70" i="3"/>
  <c r="I44" i="3"/>
  <c r="N44" i="3"/>
  <c r="I30" i="3"/>
  <c r="N30" i="3"/>
  <c r="I114" i="3"/>
  <c r="N114" i="3"/>
  <c r="BW24" i="3"/>
  <c r="Q24" i="9" s="1"/>
  <c r="P24" i="9"/>
  <c r="P108" i="9"/>
  <c r="BW108" i="3"/>
  <c r="Q108" i="9" s="1"/>
  <c r="P104" i="9"/>
  <c r="BW104" i="3"/>
  <c r="Q104" i="9" s="1"/>
  <c r="BW126" i="3" l="1"/>
  <c r="Q126" i="9" s="1"/>
  <c r="P6" i="9"/>
  <c r="BW120" i="3"/>
  <c r="Q120" i="9" s="1"/>
  <c r="BW162" i="3"/>
  <c r="Q162" i="9" s="1"/>
  <c r="BW80" i="3"/>
  <c r="Q80" i="9" s="1"/>
  <c r="BW90" i="3"/>
  <c r="Q90" i="9" s="1"/>
  <c r="BW72" i="3"/>
  <c r="Q72" i="9" s="1"/>
  <c r="BW30" i="3"/>
  <c r="Q30" i="9" s="1"/>
  <c r="BW14" i="3"/>
  <c r="Q14" i="9" s="1"/>
  <c r="BW146" i="3"/>
  <c r="Q146" i="9" s="1"/>
  <c r="BW130" i="3"/>
  <c r="Q130" i="9" s="1"/>
  <c r="BW68" i="3"/>
  <c r="Q68" i="9" s="1"/>
  <c r="P94" i="9"/>
  <c r="BW94" i="3"/>
  <c r="Q94" i="9" s="1"/>
  <c r="BW86" i="3"/>
  <c r="Q86" i="9" s="1"/>
  <c r="BW102" i="3"/>
  <c r="Q102" i="9" s="1"/>
  <c r="BW88" i="3"/>
  <c r="Q88" i="9" s="1"/>
  <c r="BW64" i="3"/>
  <c r="Q64" i="9" s="1"/>
  <c r="BW132" i="3"/>
  <c r="Q132" i="9" s="1"/>
  <c r="BW28" i="3"/>
  <c r="Q28" i="9" s="1"/>
  <c r="BV174" i="3"/>
  <c r="P122" i="9"/>
  <c r="BW74" i="3"/>
  <c r="Q74" i="9" s="1"/>
  <c r="BV178" i="3"/>
  <c r="P178" i="9" s="1"/>
  <c r="BW34" i="3"/>
  <c r="Q34" i="9" s="1"/>
  <c r="BW96" i="3"/>
  <c r="Q96" i="9" s="1"/>
  <c r="BV166" i="3"/>
  <c r="BW166" i="3" s="1"/>
  <c r="Q166" i="9" s="1"/>
  <c r="BW20" i="3"/>
  <c r="Q20" i="9" s="1"/>
  <c r="BW156" i="3"/>
  <c r="Q156" i="9" s="1"/>
  <c r="P40" i="9"/>
  <c r="BV176" i="3"/>
  <c r="P176" i="9" s="1"/>
  <c r="BW154" i="3"/>
  <c r="Q154" i="9" s="1"/>
  <c r="BV168" i="3"/>
  <c r="BW168" i="3" s="1"/>
  <c r="Q168" i="9" s="1"/>
  <c r="BV170" i="3"/>
  <c r="P170" i="9" s="1"/>
  <c r="BV164" i="3"/>
  <c r="P164" i="9" s="1"/>
  <c r="BV172" i="3"/>
  <c r="P172" i="9" s="1"/>
  <c r="P58" i="9"/>
  <c r="BW44" i="3"/>
  <c r="Q44" i="9" s="1"/>
  <c r="P44" i="9"/>
  <c r="BW16" i="3"/>
  <c r="Q16" i="9" s="1"/>
  <c r="P16" i="9"/>
  <c r="P62" i="9"/>
  <c r="BW62" i="3"/>
  <c r="Q62" i="9" s="1"/>
  <c r="BW128" i="3"/>
  <c r="Q128" i="9" s="1"/>
  <c r="P128" i="9"/>
  <c r="P36" i="9"/>
  <c r="BW36" i="3"/>
  <c r="Q36" i="9" s="1"/>
  <c r="P48" i="9"/>
  <c r="BW48" i="3"/>
  <c r="Q48" i="9" s="1"/>
  <c r="P70" i="9"/>
  <c r="BW70" i="3"/>
  <c r="Q70" i="9" s="1"/>
  <c r="BW38" i="3"/>
  <c r="Q38" i="9" s="1"/>
  <c r="P38" i="9"/>
  <c r="P140" i="9"/>
  <c r="BW140" i="3"/>
  <c r="Q140" i="9" s="1"/>
  <c r="BW152" i="3"/>
  <c r="Q152" i="9" s="1"/>
  <c r="P100" i="9"/>
  <c r="BW100" i="3"/>
  <c r="Q100" i="9" s="1"/>
  <c r="P50" i="9"/>
  <c r="BW50" i="3"/>
  <c r="Q50" i="9" s="1"/>
  <c r="P158" i="9"/>
  <c r="BW158" i="3"/>
  <c r="Q158" i="9" s="1"/>
  <c r="P78" i="9"/>
  <c r="BW78" i="3"/>
  <c r="Q78" i="9" s="1"/>
  <c r="P84" i="9"/>
  <c r="BW84" i="3"/>
  <c r="Q84" i="9" s="1"/>
  <c r="BW110" i="3"/>
  <c r="Q110" i="9" s="1"/>
  <c r="P110" i="9"/>
  <c r="P150" i="9"/>
  <c r="BW150" i="3"/>
  <c r="Q150" i="9" s="1"/>
  <c r="BW8" i="3"/>
  <c r="Q8" i="9" s="1"/>
  <c r="P8" i="9"/>
  <c r="P12" i="9"/>
  <c r="BW12" i="3"/>
  <c r="Q12" i="9" s="1"/>
  <c r="F42" i="9"/>
  <c r="O42" i="3"/>
  <c r="G42" i="9" s="1"/>
  <c r="F114" i="9"/>
  <c r="O114" i="3"/>
  <c r="G114" i="9" s="1"/>
  <c r="F44" i="9"/>
  <c r="O44" i="3"/>
  <c r="G44" i="9" s="1"/>
  <c r="F100" i="9"/>
  <c r="O100" i="3"/>
  <c r="G100" i="9" s="1"/>
  <c r="F136" i="9"/>
  <c r="O136" i="3"/>
  <c r="G136" i="9" s="1"/>
  <c r="F94" i="9"/>
  <c r="O94" i="3"/>
  <c r="G94" i="9" s="1"/>
  <c r="F40" i="9"/>
  <c r="O40" i="3"/>
  <c r="G40" i="9" s="1"/>
  <c r="F62" i="9"/>
  <c r="O62" i="3"/>
  <c r="G62" i="9" s="1"/>
  <c r="N174" i="3"/>
  <c r="F14" i="9"/>
  <c r="O14" i="3"/>
  <c r="G14" i="9" s="1"/>
  <c r="H80" i="9"/>
  <c r="AA80" i="3"/>
  <c r="I80" i="9" s="1"/>
  <c r="Z164" i="3"/>
  <c r="H4" i="9"/>
  <c r="AA4" i="3"/>
  <c r="I4" i="9" s="1"/>
  <c r="H106" i="9"/>
  <c r="AA106" i="3"/>
  <c r="I106" i="9" s="1"/>
  <c r="H110" i="9"/>
  <c r="AA110" i="3"/>
  <c r="I110" i="9" s="1"/>
  <c r="AL172" i="3"/>
  <c r="J12" i="9"/>
  <c r="AM12" i="3"/>
  <c r="K12" i="9" s="1"/>
  <c r="AL178" i="3"/>
  <c r="J18" i="9"/>
  <c r="AM18" i="3"/>
  <c r="K18" i="9" s="1"/>
  <c r="J132" i="9"/>
  <c r="AM132" i="3"/>
  <c r="K132" i="9" s="1"/>
  <c r="J142" i="9"/>
  <c r="AM142" i="3"/>
  <c r="K142" i="9" s="1"/>
  <c r="J54" i="9"/>
  <c r="AM54" i="3"/>
  <c r="K54" i="9" s="1"/>
  <c r="J112" i="9"/>
  <c r="AM112" i="3"/>
  <c r="K112" i="9" s="1"/>
  <c r="AX170" i="3"/>
  <c r="L10" i="9"/>
  <c r="AY10" i="3"/>
  <c r="M10" i="9" s="1"/>
  <c r="L66" i="9"/>
  <c r="AY66" i="3"/>
  <c r="M66" i="9" s="1"/>
  <c r="N34" i="9"/>
  <c r="BK34" i="3"/>
  <c r="O34" i="9" s="1"/>
  <c r="N30" i="9"/>
  <c r="BK30" i="3"/>
  <c r="O30" i="9" s="1"/>
  <c r="N70" i="9"/>
  <c r="BK70" i="3"/>
  <c r="O70" i="9" s="1"/>
  <c r="N102" i="9"/>
  <c r="BK102" i="3"/>
  <c r="O102" i="9" s="1"/>
  <c r="N140" i="9"/>
  <c r="BK140" i="3"/>
  <c r="O140" i="9" s="1"/>
  <c r="N50" i="9"/>
  <c r="BK50" i="3"/>
  <c r="O50" i="9" s="1"/>
  <c r="N124" i="9"/>
  <c r="BK124" i="3"/>
  <c r="O124" i="9" s="1"/>
  <c r="F128" i="9"/>
  <c r="O128" i="3"/>
  <c r="G128" i="9" s="1"/>
  <c r="F26" i="9"/>
  <c r="O26" i="3"/>
  <c r="G26" i="9" s="1"/>
  <c r="F52" i="9"/>
  <c r="O52" i="3"/>
  <c r="G52" i="9" s="1"/>
  <c r="F34" i="9"/>
  <c r="O34" i="3"/>
  <c r="G34" i="9" s="1"/>
  <c r="F68" i="9"/>
  <c r="O68" i="3"/>
  <c r="G68" i="9" s="1"/>
  <c r="F20" i="9"/>
  <c r="O20" i="3"/>
  <c r="G20" i="9" s="1"/>
  <c r="H30" i="9"/>
  <c r="AA30" i="3"/>
  <c r="I30" i="9" s="1"/>
  <c r="H72" i="9"/>
  <c r="AA72" i="3"/>
  <c r="I72" i="9" s="1"/>
  <c r="H62" i="9"/>
  <c r="AA62" i="3"/>
  <c r="I62" i="9" s="1"/>
  <c r="H148" i="9"/>
  <c r="AA148" i="3"/>
  <c r="I148" i="9" s="1"/>
  <c r="H54" i="9"/>
  <c r="AA54" i="3"/>
  <c r="I54" i="9" s="1"/>
  <c r="H94" i="9"/>
  <c r="AA94" i="3"/>
  <c r="I94" i="9" s="1"/>
  <c r="H136" i="9"/>
  <c r="AA136" i="3"/>
  <c r="I136" i="9" s="1"/>
  <c r="AL166" i="3"/>
  <c r="J6" i="9"/>
  <c r="AM6" i="3"/>
  <c r="K6" i="9" s="1"/>
  <c r="J46" i="9"/>
  <c r="AM46" i="3"/>
  <c r="K46" i="9" s="1"/>
  <c r="J68" i="9"/>
  <c r="AM68" i="3"/>
  <c r="K68" i="9" s="1"/>
  <c r="L112" i="9"/>
  <c r="AY112" i="3"/>
  <c r="M112" i="9" s="1"/>
  <c r="L138" i="9"/>
  <c r="AY138" i="3"/>
  <c r="M138" i="9" s="1"/>
  <c r="AX168" i="3"/>
  <c r="L8" i="9"/>
  <c r="AY8" i="3"/>
  <c r="M8" i="9" s="1"/>
  <c r="L20" i="9"/>
  <c r="AY20" i="3"/>
  <c r="M20" i="9" s="1"/>
  <c r="N160" i="9"/>
  <c r="BK160" i="3"/>
  <c r="O160" i="9" s="1"/>
  <c r="N86" i="9"/>
  <c r="BK86" i="3"/>
  <c r="O86" i="9" s="1"/>
  <c r="N108" i="9"/>
  <c r="BK108" i="3"/>
  <c r="O108" i="9" s="1"/>
  <c r="BK24" i="3"/>
  <c r="O24" i="9" s="1"/>
  <c r="N24" i="9"/>
  <c r="N104" i="9"/>
  <c r="BK104" i="3"/>
  <c r="O104" i="9" s="1"/>
  <c r="N96" i="9"/>
  <c r="BK96" i="3"/>
  <c r="O96" i="9" s="1"/>
  <c r="N74" i="9"/>
  <c r="BK74" i="3"/>
  <c r="O74" i="9" s="1"/>
  <c r="N44" i="9"/>
  <c r="BK44" i="3"/>
  <c r="O44" i="9" s="1"/>
  <c r="N106" i="9"/>
  <c r="BK106" i="3"/>
  <c r="O106" i="9" s="1"/>
  <c r="BK40" i="3"/>
  <c r="O40" i="9" s="1"/>
  <c r="N40" i="9"/>
  <c r="P166" i="9"/>
  <c r="F22" i="9"/>
  <c r="O22" i="3"/>
  <c r="G22" i="9" s="1"/>
  <c r="F152" i="9"/>
  <c r="O152" i="3"/>
  <c r="G152" i="9" s="1"/>
  <c r="F126" i="9"/>
  <c r="O126" i="3"/>
  <c r="G126" i="9" s="1"/>
  <c r="F72" i="9"/>
  <c r="O72" i="3"/>
  <c r="G72" i="9" s="1"/>
  <c r="F156" i="9"/>
  <c r="O156" i="3"/>
  <c r="G156" i="9" s="1"/>
  <c r="AL170" i="3"/>
  <c r="J10" i="9"/>
  <c r="AM10" i="3"/>
  <c r="K10" i="9" s="1"/>
  <c r="J96" i="9"/>
  <c r="AM96" i="3"/>
  <c r="K96" i="9" s="1"/>
  <c r="J66" i="9"/>
  <c r="AM66" i="3"/>
  <c r="K66" i="9" s="1"/>
  <c r="J92" i="9"/>
  <c r="AM92" i="3"/>
  <c r="K92" i="9" s="1"/>
  <c r="J134" i="9"/>
  <c r="AM134" i="3"/>
  <c r="K134" i="9" s="1"/>
  <c r="J140" i="9"/>
  <c r="AM140" i="3"/>
  <c r="K140" i="9" s="1"/>
  <c r="L34" i="9"/>
  <c r="AY34" i="3"/>
  <c r="M34" i="9" s="1"/>
  <c r="L158" i="9"/>
  <c r="AY158" i="3"/>
  <c r="M158" i="9" s="1"/>
  <c r="L134" i="9"/>
  <c r="AY134" i="3"/>
  <c r="M134" i="9" s="1"/>
  <c r="L80" i="9"/>
  <c r="AY80" i="3"/>
  <c r="M80" i="9" s="1"/>
  <c r="L106" i="9"/>
  <c r="AY106" i="3"/>
  <c r="M106" i="9" s="1"/>
  <c r="L52" i="9"/>
  <c r="AY52" i="3"/>
  <c r="M52" i="9" s="1"/>
  <c r="N82" i="9"/>
  <c r="BK82" i="3"/>
  <c r="O82" i="9" s="1"/>
  <c r="N126" i="9"/>
  <c r="BK126" i="3"/>
  <c r="O126" i="9" s="1"/>
  <c r="N64" i="9"/>
  <c r="BK64" i="3"/>
  <c r="O64" i="9" s="1"/>
  <c r="N122" i="9"/>
  <c r="BK122" i="3"/>
  <c r="O122" i="9" s="1"/>
  <c r="N100" i="9"/>
  <c r="BK100" i="3"/>
  <c r="O100" i="9" s="1"/>
  <c r="BJ174" i="3"/>
  <c r="BK14" i="3"/>
  <c r="O14" i="9" s="1"/>
  <c r="N14" i="9"/>
  <c r="N88" i="9"/>
  <c r="BK88" i="3"/>
  <c r="O88" i="9" s="1"/>
  <c r="N138" i="9"/>
  <c r="BK138" i="3"/>
  <c r="O138" i="9" s="1"/>
  <c r="F46" i="9"/>
  <c r="O46" i="3"/>
  <c r="G46" i="9" s="1"/>
  <c r="F120" i="9"/>
  <c r="O120" i="3"/>
  <c r="G120" i="9" s="1"/>
  <c r="N168" i="3"/>
  <c r="F8" i="9"/>
  <c r="O8" i="3"/>
  <c r="G8" i="9" s="1"/>
  <c r="F110" i="9"/>
  <c r="O110" i="3"/>
  <c r="G110" i="9" s="1"/>
  <c r="N166" i="3"/>
  <c r="F6" i="9"/>
  <c r="O6" i="3"/>
  <c r="G6" i="9" s="1"/>
  <c r="F92" i="9"/>
  <c r="O92" i="3"/>
  <c r="G92" i="9" s="1"/>
  <c r="F102" i="9"/>
  <c r="O102" i="3"/>
  <c r="G102" i="9" s="1"/>
  <c r="F24" i="9"/>
  <c r="O24" i="3"/>
  <c r="G24" i="9" s="1"/>
  <c r="H70" i="9"/>
  <c r="AA70" i="3"/>
  <c r="I70" i="9" s="1"/>
  <c r="H140" i="9"/>
  <c r="AA140" i="3"/>
  <c r="I140" i="9" s="1"/>
  <c r="H160" i="9"/>
  <c r="AA160" i="3"/>
  <c r="I160" i="9" s="1"/>
  <c r="J94" i="9"/>
  <c r="AM94" i="3"/>
  <c r="K94" i="9" s="1"/>
  <c r="J64" i="9"/>
  <c r="AM64" i="3"/>
  <c r="K64" i="9" s="1"/>
  <c r="J90" i="9"/>
  <c r="AM90" i="3"/>
  <c r="K90" i="9" s="1"/>
  <c r="AL174" i="3"/>
  <c r="J14" i="9"/>
  <c r="AM14" i="3"/>
  <c r="K14" i="9" s="1"/>
  <c r="J88" i="9"/>
  <c r="AM88" i="3"/>
  <c r="K88" i="9" s="1"/>
  <c r="J160" i="9"/>
  <c r="AM160" i="3"/>
  <c r="K160" i="9" s="1"/>
  <c r="J38" i="9"/>
  <c r="AM38" i="3"/>
  <c r="K38" i="9" s="1"/>
  <c r="L162" i="9"/>
  <c r="AY162" i="3"/>
  <c r="M162" i="9" s="1"/>
  <c r="L78" i="9"/>
  <c r="AY78" i="3"/>
  <c r="M78" i="9" s="1"/>
  <c r="L154" i="9"/>
  <c r="AY154" i="3"/>
  <c r="M154" i="9" s="1"/>
  <c r="L32" i="9"/>
  <c r="AY32" i="3"/>
  <c r="M32" i="9" s="1"/>
  <c r="L88" i="9"/>
  <c r="AY88" i="3"/>
  <c r="M88" i="9" s="1"/>
  <c r="L84" i="9"/>
  <c r="AY84" i="3"/>
  <c r="M84" i="9" s="1"/>
  <c r="N76" i="9"/>
  <c r="BK76" i="3"/>
  <c r="O76" i="9" s="1"/>
  <c r="BJ176" i="3"/>
  <c r="N16" i="9"/>
  <c r="BK16" i="3"/>
  <c r="O16" i="9" s="1"/>
  <c r="N72" i="9"/>
  <c r="BK72" i="3"/>
  <c r="O72" i="9" s="1"/>
  <c r="N68" i="9"/>
  <c r="BK68" i="3"/>
  <c r="O68" i="9" s="1"/>
  <c r="N114" i="9"/>
  <c r="BK114" i="3"/>
  <c r="O114" i="9" s="1"/>
  <c r="N54" i="9"/>
  <c r="BK54" i="3"/>
  <c r="O54" i="9" s="1"/>
  <c r="N120" i="9"/>
  <c r="BK120" i="3"/>
  <c r="O120" i="9" s="1"/>
  <c r="BW164" i="3"/>
  <c r="Q164" i="9" s="1"/>
  <c r="F88" i="9"/>
  <c r="O88" i="3"/>
  <c r="G88" i="9" s="1"/>
  <c r="F32" i="9"/>
  <c r="O32" i="3"/>
  <c r="G32" i="9" s="1"/>
  <c r="Z178" i="3"/>
  <c r="H18" i="9"/>
  <c r="AA18" i="3"/>
  <c r="I18" i="9" s="1"/>
  <c r="H74" i="9"/>
  <c r="AA74" i="3"/>
  <c r="I74" i="9" s="1"/>
  <c r="H150" i="9"/>
  <c r="AA150" i="3"/>
  <c r="I150" i="9" s="1"/>
  <c r="H154" i="9"/>
  <c r="AA154" i="3"/>
  <c r="I154" i="9" s="1"/>
  <c r="Z168" i="3"/>
  <c r="H8" i="9"/>
  <c r="AA8" i="3"/>
  <c r="I8" i="9" s="1"/>
  <c r="H64" i="9"/>
  <c r="AA64" i="3"/>
  <c r="I64" i="9" s="1"/>
  <c r="H118" i="9"/>
  <c r="AA118" i="3"/>
  <c r="I118" i="9" s="1"/>
  <c r="AL176" i="3"/>
  <c r="J16" i="9"/>
  <c r="AM16" i="3"/>
  <c r="K16" i="9" s="1"/>
  <c r="J40" i="9"/>
  <c r="AM40" i="3"/>
  <c r="K40" i="9" s="1"/>
  <c r="J36" i="9"/>
  <c r="AM36" i="3"/>
  <c r="K36" i="9" s="1"/>
  <c r="J74" i="9"/>
  <c r="AM74" i="3"/>
  <c r="K74" i="9" s="1"/>
  <c r="J20" i="9"/>
  <c r="AM20" i="3"/>
  <c r="K20" i="9" s="1"/>
  <c r="L62" i="9"/>
  <c r="AY62" i="3"/>
  <c r="M62" i="9" s="1"/>
  <c r="AX172" i="3"/>
  <c r="L12" i="9"/>
  <c r="AY12" i="3"/>
  <c r="M12" i="9" s="1"/>
  <c r="L22" i="9"/>
  <c r="AY22" i="3"/>
  <c r="M22" i="9" s="1"/>
  <c r="L48" i="9"/>
  <c r="AY48" i="3"/>
  <c r="M48" i="9" s="1"/>
  <c r="L74" i="9"/>
  <c r="AY74" i="3"/>
  <c r="M74" i="9" s="1"/>
  <c r="L130" i="9"/>
  <c r="AY130" i="3"/>
  <c r="M130" i="9" s="1"/>
  <c r="L76" i="9"/>
  <c r="AY76" i="3"/>
  <c r="M76" i="9" s="1"/>
  <c r="L86" i="9"/>
  <c r="AY86" i="3"/>
  <c r="M86" i="9" s="1"/>
  <c r="BK32" i="3"/>
  <c r="O32" i="9" s="1"/>
  <c r="N32" i="9"/>
  <c r="BJ166" i="3"/>
  <c r="BK6" i="3"/>
  <c r="O6" i="9" s="1"/>
  <c r="N6" i="9"/>
  <c r="N38" i="9"/>
  <c r="BK38" i="3"/>
  <c r="O38" i="9" s="1"/>
  <c r="F60" i="9"/>
  <c r="O60" i="3"/>
  <c r="G60" i="9" s="1"/>
  <c r="F86" i="9"/>
  <c r="O86" i="3"/>
  <c r="G86" i="9" s="1"/>
  <c r="F76" i="9"/>
  <c r="O76" i="3"/>
  <c r="G76" i="9" s="1"/>
  <c r="F142" i="9"/>
  <c r="O142" i="3"/>
  <c r="G142" i="9" s="1"/>
  <c r="H142" i="9"/>
  <c r="AA142" i="3"/>
  <c r="I142" i="9" s="1"/>
  <c r="Z174" i="3"/>
  <c r="H14" i="9"/>
  <c r="AA14" i="3"/>
  <c r="I14" i="9" s="1"/>
  <c r="H52" i="9"/>
  <c r="AA52" i="3"/>
  <c r="I52" i="9" s="1"/>
  <c r="J58" i="9"/>
  <c r="AM58" i="3"/>
  <c r="K58" i="9" s="1"/>
  <c r="J144" i="9"/>
  <c r="AM144" i="3"/>
  <c r="K144" i="9" s="1"/>
  <c r="J42" i="9"/>
  <c r="AM42" i="3"/>
  <c r="K42" i="9" s="1"/>
  <c r="J162" i="9"/>
  <c r="AM162" i="3"/>
  <c r="K162" i="9" s="1"/>
  <c r="J22" i="9"/>
  <c r="AM22" i="3"/>
  <c r="K22" i="9" s="1"/>
  <c r="J122" i="9"/>
  <c r="AM122" i="3"/>
  <c r="K122" i="9" s="1"/>
  <c r="J80" i="9"/>
  <c r="AM80" i="3"/>
  <c r="K80" i="9" s="1"/>
  <c r="J104" i="9"/>
  <c r="AM104" i="3"/>
  <c r="K104" i="9" s="1"/>
  <c r="L114" i="9"/>
  <c r="AY114" i="3"/>
  <c r="M114" i="9" s="1"/>
  <c r="L140" i="9"/>
  <c r="AY140" i="3"/>
  <c r="M140" i="9" s="1"/>
  <c r="L150" i="9"/>
  <c r="AY150" i="3"/>
  <c r="M150" i="9" s="1"/>
  <c r="L50" i="9"/>
  <c r="AY50" i="3"/>
  <c r="M50" i="9" s="1"/>
  <c r="L56" i="9"/>
  <c r="AY56" i="3"/>
  <c r="M56" i="9" s="1"/>
  <c r="L146" i="9"/>
  <c r="AY146" i="3"/>
  <c r="M146" i="9" s="1"/>
  <c r="L142" i="9"/>
  <c r="AY142" i="3"/>
  <c r="M142" i="9" s="1"/>
  <c r="F98" i="9"/>
  <c r="O98" i="3"/>
  <c r="G98" i="9" s="1"/>
  <c r="F124" i="9"/>
  <c r="O124" i="3"/>
  <c r="G124" i="9" s="1"/>
  <c r="F134" i="9"/>
  <c r="O134" i="3"/>
  <c r="G134" i="9" s="1"/>
  <c r="F28" i="9"/>
  <c r="O28" i="3"/>
  <c r="G28" i="9" s="1"/>
  <c r="F144" i="9"/>
  <c r="O144" i="3"/>
  <c r="G144" i="9" s="1"/>
  <c r="H34" i="9"/>
  <c r="AA34" i="3"/>
  <c r="I34" i="9" s="1"/>
  <c r="H68" i="9"/>
  <c r="AA68" i="3"/>
  <c r="I68" i="9" s="1"/>
  <c r="H158" i="9"/>
  <c r="AA158" i="3"/>
  <c r="I158" i="9" s="1"/>
  <c r="H38" i="9"/>
  <c r="AA38" i="3"/>
  <c r="I38" i="9" s="1"/>
  <c r="H28" i="9"/>
  <c r="AA28" i="3"/>
  <c r="I28" i="9" s="1"/>
  <c r="H98" i="9"/>
  <c r="AA98" i="3"/>
  <c r="I98" i="9" s="1"/>
  <c r="H132" i="9"/>
  <c r="AA132" i="3"/>
  <c r="I132" i="9" s="1"/>
  <c r="H60" i="9"/>
  <c r="AA60" i="3"/>
  <c r="I60" i="9" s="1"/>
  <c r="H102" i="9"/>
  <c r="AA102" i="3"/>
  <c r="I102" i="9" s="1"/>
  <c r="H126" i="9"/>
  <c r="AA126" i="3"/>
  <c r="I126" i="9" s="1"/>
  <c r="J138" i="9"/>
  <c r="AM138" i="3"/>
  <c r="K138" i="9" s="1"/>
  <c r="J126" i="9"/>
  <c r="AM126" i="3"/>
  <c r="K126" i="9" s="1"/>
  <c r="J24" i="9"/>
  <c r="AM24" i="3"/>
  <c r="K24" i="9" s="1"/>
  <c r="J48" i="9"/>
  <c r="AM48" i="3"/>
  <c r="K48" i="9" s="1"/>
  <c r="L28" i="9"/>
  <c r="AY28" i="3"/>
  <c r="M28" i="9" s="1"/>
  <c r="L72" i="9"/>
  <c r="AY72" i="3"/>
  <c r="M72" i="9" s="1"/>
  <c r="L98" i="9"/>
  <c r="AY98" i="3"/>
  <c r="M98" i="9" s="1"/>
  <c r="L44" i="9"/>
  <c r="AY44" i="3"/>
  <c r="M44" i="9" s="1"/>
  <c r="BJ178" i="3"/>
  <c r="N18" i="9"/>
  <c r="BK18" i="3"/>
  <c r="O18" i="9" s="1"/>
  <c r="N92" i="9"/>
  <c r="BK92" i="3"/>
  <c r="O92" i="9" s="1"/>
  <c r="N162" i="9"/>
  <c r="BK162" i="3"/>
  <c r="O162" i="9" s="1"/>
  <c r="N178" i="3"/>
  <c r="F18" i="9"/>
  <c r="O18" i="3"/>
  <c r="G18" i="9" s="1"/>
  <c r="F112" i="9"/>
  <c r="O112" i="3"/>
  <c r="G112" i="9" s="1"/>
  <c r="H162" i="9"/>
  <c r="AA162" i="3"/>
  <c r="I162" i="9" s="1"/>
  <c r="H66" i="9"/>
  <c r="AA66" i="3"/>
  <c r="I66" i="9" s="1"/>
  <c r="H124" i="9"/>
  <c r="AA124" i="3"/>
  <c r="I124" i="9" s="1"/>
  <c r="H22" i="9"/>
  <c r="AA22" i="3"/>
  <c r="I22" i="9" s="1"/>
  <c r="H120" i="9"/>
  <c r="AA120" i="3"/>
  <c r="I120" i="9" s="1"/>
  <c r="H114" i="9"/>
  <c r="AA114" i="3"/>
  <c r="I114" i="9" s="1"/>
  <c r="AL164" i="3"/>
  <c r="J4" i="9"/>
  <c r="AM4" i="3"/>
  <c r="K4" i="9" s="1"/>
  <c r="J72" i="9"/>
  <c r="AM72" i="3"/>
  <c r="K72" i="9" s="1"/>
  <c r="J158" i="9"/>
  <c r="AM158" i="3"/>
  <c r="K158" i="9" s="1"/>
  <c r="J130" i="9"/>
  <c r="AM130" i="3"/>
  <c r="K130" i="9" s="1"/>
  <c r="L108" i="9"/>
  <c r="AY108" i="3"/>
  <c r="M108" i="9" s="1"/>
  <c r="L68" i="9"/>
  <c r="AY68" i="3"/>
  <c r="M68" i="9" s="1"/>
  <c r="L156" i="9"/>
  <c r="AY156" i="3"/>
  <c r="M156" i="9" s="1"/>
  <c r="L38" i="9"/>
  <c r="AY38" i="3"/>
  <c r="M38" i="9" s="1"/>
  <c r="BJ164" i="3"/>
  <c r="N4" i="9"/>
  <c r="BK4" i="3"/>
  <c r="O4" i="9" s="1"/>
  <c r="N62" i="9"/>
  <c r="BK62" i="3"/>
  <c r="O62" i="9" s="1"/>
  <c r="N128" i="9"/>
  <c r="BK128" i="3"/>
  <c r="O128" i="9" s="1"/>
  <c r="P168" i="9"/>
  <c r="F30" i="9"/>
  <c r="O30" i="3"/>
  <c r="G30" i="9" s="1"/>
  <c r="F70" i="9"/>
  <c r="O70" i="3"/>
  <c r="G70" i="9" s="1"/>
  <c r="F132" i="9"/>
  <c r="O132" i="3"/>
  <c r="G132" i="9" s="1"/>
  <c r="F64" i="9"/>
  <c r="O64" i="3"/>
  <c r="G64" i="9" s="1"/>
  <c r="F108" i="9"/>
  <c r="O108" i="3"/>
  <c r="G108" i="9" s="1"/>
  <c r="F116" i="9"/>
  <c r="O116" i="3"/>
  <c r="G116" i="9" s="1"/>
  <c r="F66" i="9"/>
  <c r="O66" i="3"/>
  <c r="G66" i="9" s="1"/>
  <c r="H40" i="9"/>
  <c r="AA40" i="3"/>
  <c r="I40" i="9" s="1"/>
  <c r="H144" i="9"/>
  <c r="AA144" i="3"/>
  <c r="I144" i="9" s="1"/>
  <c r="H50" i="9"/>
  <c r="AA50" i="3"/>
  <c r="I50" i="9" s="1"/>
  <c r="H44" i="9"/>
  <c r="AA44" i="3"/>
  <c r="I44" i="9" s="1"/>
  <c r="J148" i="9"/>
  <c r="AM148" i="3"/>
  <c r="K148" i="9" s="1"/>
  <c r="J76" i="9"/>
  <c r="AM76" i="3"/>
  <c r="K76" i="9" s="1"/>
  <c r="J128" i="9"/>
  <c r="AM128" i="3"/>
  <c r="K128" i="9" s="1"/>
  <c r="J154" i="9"/>
  <c r="AM154" i="3"/>
  <c r="K154" i="9" s="1"/>
  <c r="J100" i="9"/>
  <c r="AM100" i="3"/>
  <c r="K100" i="9" s="1"/>
  <c r="L40" i="9"/>
  <c r="AY40" i="3"/>
  <c r="M40" i="9" s="1"/>
  <c r="L96" i="9"/>
  <c r="AY96" i="3"/>
  <c r="M96" i="9" s="1"/>
  <c r="BJ170" i="3"/>
  <c r="N10" i="9"/>
  <c r="BK10" i="3"/>
  <c r="O10" i="9" s="1"/>
  <c r="N144" i="9"/>
  <c r="BK144" i="3"/>
  <c r="O144" i="9" s="1"/>
  <c r="N42" i="9"/>
  <c r="BK42" i="3"/>
  <c r="O42" i="9" s="1"/>
  <c r="N26" i="9"/>
  <c r="BK26" i="3"/>
  <c r="O26" i="9" s="1"/>
  <c r="N98" i="9"/>
  <c r="BK98" i="3"/>
  <c r="O98" i="9" s="1"/>
  <c r="N154" i="9"/>
  <c r="BK154" i="3"/>
  <c r="O154" i="9" s="1"/>
  <c r="N80" i="9"/>
  <c r="BK80" i="3"/>
  <c r="O80" i="9" s="1"/>
  <c r="N136" i="9"/>
  <c r="BK136" i="3"/>
  <c r="O136" i="9" s="1"/>
  <c r="F158" i="9"/>
  <c r="O158" i="3"/>
  <c r="G158" i="9" s="1"/>
  <c r="F104" i="9"/>
  <c r="O104" i="3"/>
  <c r="G104" i="9" s="1"/>
  <c r="F160" i="9"/>
  <c r="O160" i="3"/>
  <c r="G160" i="9" s="1"/>
  <c r="N176" i="3"/>
  <c r="F16" i="9"/>
  <c r="O16" i="3"/>
  <c r="G16" i="9" s="1"/>
  <c r="F38" i="9"/>
  <c r="O38" i="3"/>
  <c r="G38" i="9" s="1"/>
  <c r="F78" i="9"/>
  <c r="O78" i="3"/>
  <c r="G78" i="9" s="1"/>
  <c r="Z176" i="3"/>
  <c r="H16" i="9"/>
  <c r="AA16" i="3"/>
  <c r="I16" i="9" s="1"/>
  <c r="H108" i="9"/>
  <c r="AA108" i="3"/>
  <c r="I108" i="9" s="1"/>
  <c r="H100" i="9"/>
  <c r="AA100" i="3"/>
  <c r="I100" i="9" s="1"/>
  <c r="H88" i="9"/>
  <c r="AA88" i="3"/>
  <c r="I88" i="9" s="1"/>
  <c r="H78" i="9"/>
  <c r="AA78" i="3"/>
  <c r="I78" i="9" s="1"/>
  <c r="H82" i="9"/>
  <c r="AA82" i="3"/>
  <c r="I82" i="9" s="1"/>
  <c r="H26" i="9"/>
  <c r="AA26" i="3"/>
  <c r="I26" i="9" s="1"/>
  <c r="H84" i="9"/>
  <c r="AA84" i="3"/>
  <c r="I84" i="9" s="1"/>
  <c r="J82" i="9"/>
  <c r="AM82" i="3"/>
  <c r="K82" i="9" s="1"/>
  <c r="J136" i="9"/>
  <c r="AM136" i="3"/>
  <c r="K136" i="9" s="1"/>
  <c r="L124" i="9"/>
  <c r="AY124" i="3"/>
  <c r="M124" i="9" s="1"/>
  <c r="L36" i="9"/>
  <c r="AY36" i="3"/>
  <c r="M36" i="9" s="1"/>
  <c r="BK28" i="3"/>
  <c r="O28" i="9" s="1"/>
  <c r="N28" i="9"/>
  <c r="N130" i="9"/>
  <c r="BK130" i="3"/>
  <c r="O130" i="9" s="1"/>
  <c r="N158" i="9"/>
  <c r="BK158" i="3"/>
  <c r="O158" i="9" s="1"/>
  <c r="N52" i="9"/>
  <c r="BK52" i="3"/>
  <c r="O52" i="9" s="1"/>
  <c r="N132" i="9"/>
  <c r="BK132" i="3"/>
  <c r="O132" i="9" s="1"/>
  <c r="N110" i="9"/>
  <c r="BK110" i="3"/>
  <c r="O110" i="9" s="1"/>
  <c r="N146" i="9"/>
  <c r="BK146" i="3"/>
  <c r="O146" i="9" s="1"/>
  <c r="N94" i="9"/>
  <c r="BK94" i="3"/>
  <c r="O94" i="9" s="1"/>
  <c r="N134" i="9"/>
  <c r="BK134" i="3"/>
  <c r="O134" i="9" s="1"/>
  <c r="N36" i="9"/>
  <c r="BK36" i="3"/>
  <c r="O36" i="9" s="1"/>
  <c r="F56" i="9"/>
  <c r="O56" i="3"/>
  <c r="G56" i="9" s="1"/>
  <c r="F82" i="9"/>
  <c r="O82" i="3"/>
  <c r="G82" i="9" s="1"/>
  <c r="F96" i="9"/>
  <c r="O96" i="3"/>
  <c r="G96" i="9" s="1"/>
  <c r="F140" i="9"/>
  <c r="O140" i="3"/>
  <c r="G140" i="9" s="1"/>
  <c r="F84" i="9"/>
  <c r="O84" i="3"/>
  <c r="G84" i="9" s="1"/>
  <c r="J102" i="9"/>
  <c r="AM102" i="3"/>
  <c r="K102" i="9" s="1"/>
  <c r="J56" i="9"/>
  <c r="AM56" i="3"/>
  <c r="K56" i="9" s="1"/>
  <c r="J62" i="9"/>
  <c r="AM62" i="3"/>
  <c r="K62" i="9" s="1"/>
  <c r="J106" i="9"/>
  <c r="AM106" i="3"/>
  <c r="K106" i="9" s="1"/>
  <c r="J98" i="9"/>
  <c r="AM98" i="3"/>
  <c r="K98" i="9" s="1"/>
  <c r="J120" i="9"/>
  <c r="AM120" i="3"/>
  <c r="K120" i="9" s="1"/>
  <c r="L64" i="9"/>
  <c r="AY64" i="3"/>
  <c r="M64" i="9" s="1"/>
  <c r="L120" i="9"/>
  <c r="AY120" i="3"/>
  <c r="M120" i="9" s="1"/>
  <c r="AX164" i="3"/>
  <c r="L4" i="9"/>
  <c r="AY4" i="3"/>
  <c r="M4" i="9" s="1"/>
  <c r="L92" i="9"/>
  <c r="AY92" i="3"/>
  <c r="M92" i="9" s="1"/>
  <c r="L136" i="9"/>
  <c r="AY136" i="3"/>
  <c r="M136" i="9" s="1"/>
  <c r="N112" i="9"/>
  <c r="BK112" i="3"/>
  <c r="O112" i="9" s="1"/>
  <c r="BK20" i="3"/>
  <c r="O20" i="9" s="1"/>
  <c r="N20" i="9"/>
  <c r="N78" i="9"/>
  <c r="BK78" i="3"/>
  <c r="O78" i="9" s="1"/>
  <c r="N152" i="9"/>
  <c r="BK152" i="3"/>
  <c r="O152" i="9" s="1"/>
  <c r="BK56" i="3"/>
  <c r="O56" i="9" s="1"/>
  <c r="N56" i="9"/>
  <c r="N58" i="9"/>
  <c r="BK58" i="3"/>
  <c r="O58" i="9" s="1"/>
  <c r="N116" i="9"/>
  <c r="BK116" i="3"/>
  <c r="O116" i="9" s="1"/>
  <c r="F50" i="9"/>
  <c r="O50" i="3"/>
  <c r="G50" i="9" s="1"/>
  <c r="F74" i="9"/>
  <c r="O74" i="3"/>
  <c r="G74" i="9" s="1"/>
  <c r="F150" i="9"/>
  <c r="O150" i="3"/>
  <c r="G150" i="9" s="1"/>
  <c r="F138" i="9"/>
  <c r="O138" i="3"/>
  <c r="G138" i="9" s="1"/>
  <c r="F48" i="9"/>
  <c r="O48" i="3"/>
  <c r="G48" i="9" s="1"/>
  <c r="F122" i="9"/>
  <c r="O122" i="3"/>
  <c r="G122" i="9" s="1"/>
  <c r="F130" i="9"/>
  <c r="O130" i="3"/>
  <c r="G130" i="9" s="1"/>
  <c r="Z172" i="3"/>
  <c r="H12" i="9"/>
  <c r="AA12" i="3"/>
  <c r="I12" i="9" s="1"/>
  <c r="H146" i="9"/>
  <c r="AA146" i="3"/>
  <c r="I146" i="9" s="1"/>
  <c r="H130" i="9"/>
  <c r="AA130" i="3"/>
  <c r="I130" i="9" s="1"/>
  <c r="Z166" i="3"/>
  <c r="H6" i="9"/>
  <c r="AA6" i="3"/>
  <c r="I6" i="9" s="1"/>
  <c r="J86" i="9"/>
  <c r="AM86" i="3"/>
  <c r="K86" i="9" s="1"/>
  <c r="J78" i="9"/>
  <c r="AM78" i="3"/>
  <c r="K78" i="9" s="1"/>
  <c r="J152" i="9"/>
  <c r="AM152" i="3"/>
  <c r="K152" i="9" s="1"/>
  <c r="J26" i="9"/>
  <c r="AM26" i="3"/>
  <c r="K26" i="9" s="1"/>
  <c r="J116" i="9"/>
  <c r="AM116" i="3"/>
  <c r="K116" i="9" s="1"/>
  <c r="J124" i="9"/>
  <c r="AM124" i="3"/>
  <c r="K124" i="9" s="1"/>
  <c r="AX178" i="3"/>
  <c r="L18" i="9"/>
  <c r="AY18" i="3"/>
  <c r="M18" i="9" s="1"/>
  <c r="L110" i="9"/>
  <c r="AY110" i="3"/>
  <c r="M110" i="9" s="1"/>
  <c r="L148" i="9"/>
  <c r="AY148" i="3"/>
  <c r="M148" i="9" s="1"/>
  <c r="L126" i="9"/>
  <c r="AY126" i="3"/>
  <c r="M126" i="9" s="1"/>
  <c r="L102" i="9"/>
  <c r="AY102" i="3"/>
  <c r="M102" i="9" s="1"/>
  <c r="N66" i="9"/>
  <c r="BK66" i="3"/>
  <c r="O66" i="9" s="1"/>
  <c r="N90" i="9"/>
  <c r="BK90" i="3"/>
  <c r="O90" i="9" s="1"/>
  <c r="N60" i="9"/>
  <c r="BK60" i="3"/>
  <c r="O60" i="9" s="1"/>
  <c r="N118" i="9"/>
  <c r="BK118" i="3"/>
  <c r="O118" i="9" s="1"/>
  <c r="N22" i="9"/>
  <c r="BK22" i="3"/>
  <c r="O22" i="9" s="1"/>
  <c r="BJ168" i="3"/>
  <c r="N8" i="9"/>
  <c r="BK8" i="3"/>
  <c r="O8" i="9" s="1"/>
  <c r="N148" i="9"/>
  <c r="BK148" i="3"/>
  <c r="O148" i="9" s="1"/>
  <c r="F118" i="9"/>
  <c r="O118" i="3"/>
  <c r="G118" i="9" s="1"/>
  <c r="F54" i="9"/>
  <c r="O54" i="3"/>
  <c r="G54" i="9" s="1"/>
  <c r="H46" i="9"/>
  <c r="AA46" i="3"/>
  <c r="I46" i="9" s="1"/>
  <c r="H122" i="9"/>
  <c r="AA122" i="3"/>
  <c r="I122" i="9" s="1"/>
  <c r="H128" i="9"/>
  <c r="AA128" i="3"/>
  <c r="I128" i="9" s="1"/>
  <c r="H36" i="9"/>
  <c r="AA36" i="3"/>
  <c r="I36" i="9" s="1"/>
  <c r="H76" i="9"/>
  <c r="AA76" i="3"/>
  <c r="I76" i="9" s="1"/>
  <c r="J44" i="9"/>
  <c r="AM44" i="3"/>
  <c r="K44" i="9" s="1"/>
  <c r="J118" i="9"/>
  <c r="AM118" i="3"/>
  <c r="K118" i="9" s="1"/>
  <c r="J110" i="9"/>
  <c r="AM110" i="3"/>
  <c r="K110" i="9" s="1"/>
  <c r="AL168" i="3"/>
  <c r="J8" i="9"/>
  <c r="AM8" i="3"/>
  <c r="K8" i="9" s="1"/>
  <c r="L82" i="9"/>
  <c r="AY82" i="3"/>
  <c r="M82" i="9" s="1"/>
  <c r="L152" i="9"/>
  <c r="AY152" i="3"/>
  <c r="M152" i="9" s="1"/>
  <c r="L54" i="9"/>
  <c r="AY54" i="3"/>
  <c r="M54" i="9" s="1"/>
  <c r="L60" i="9"/>
  <c r="AY60" i="3"/>
  <c r="M60" i="9" s="1"/>
  <c r="L104" i="9"/>
  <c r="AY104" i="3"/>
  <c r="M104" i="9" s="1"/>
  <c r="L160" i="9"/>
  <c r="AY160" i="3"/>
  <c r="M160" i="9" s="1"/>
  <c r="L58" i="9"/>
  <c r="AY58" i="3"/>
  <c r="M58" i="9" s="1"/>
  <c r="L118" i="9"/>
  <c r="AY118" i="3"/>
  <c r="M118" i="9" s="1"/>
  <c r="N46" i="9"/>
  <c r="BK46" i="3"/>
  <c r="O46" i="9" s="1"/>
  <c r="N156" i="9"/>
  <c r="BK156" i="3"/>
  <c r="O156" i="9" s="1"/>
  <c r="F90" i="9"/>
  <c r="O90" i="3"/>
  <c r="G90" i="9" s="1"/>
  <c r="F148" i="9"/>
  <c r="O148" i="3"/>
  <c r="G148" i="9" s="1"/>
  <c r="F146" i="9"/>
  <c r="O146" i="3"/>
  <c r="G146" i="9" s="1"/>
  <c r="N172" i="3"/>
  <c r="F12" i="9"/>
  <c r="O12" i="3"/>
  <c r="G12" i="9" s="1"/>
  <c r="H134" i="9"/>
  <c r="AA134" i="3"/>
  <c r="I134" i="9" s="1"/>
  <c r="H24" i="9"/>
  <c r="AA24" i="3"/>
  <c r="I24" i="9" s="1"/>
  <c r="J114" i="9"/>
  <c r="AM114" i="3"/>
  <c r="K114" i="9" s="1"/>
  <c r="J28" i="9"/>
  <c r="AM28" i="3"/>
  <c r="K28" i="9" s="1"/>
  <c r="J70" i="9"/>
  <c r="AM70" i="3"/>
  <c r="K70" i="9" s="1"/>
  <c r="J60" i="9"/>
  <c r="AM60" i="3"/>
  <c r="K60" i="9" s="1"/>
  <c r="J146" i="9"/>
  <c r="AM146" i="3"/>
  <c r="K146" i="9" s="1"/>
  <c r="J50" i="9"/>
  <c r="AM50" i="3"/>
  <c r="K50" i="9" s="1"/>
  <c r="J108" i="9"/>
  <c r="AM108" i="3"/>
  <c r="K108" i="9" s="1"/>
  <c r="AX166" i="3"/>
  <c r="L6" i="9"/>
  <c r="AY6" i="3"/>
  <c r="M6" i="9" s="1"/>
  <c r="L46" i="9"/>
  <c r="AY46" i="3"/>
  <c r="M46" i="9" s="1"/>
  <c r="L122" i="9"/>
  <c r="AY122" i="3"/>
  <c r="M122" i="9" s="1"/>
  <c r="L132" i="9"/>
  <c r="AY132" i="3"/>
  <c r="M132" i="9" s="1"/>
  <c r="L94" i="9"/>
  <c r="AY94" i="3"/>
  <c r="M94" i="9" s="1"/>
  <c r="L70" i="9"/>
  <c r="AY70" i="3"/>
  <c r="M70" i="9" s="1"/>
  <c r="L30" i="9"/>
  <c r="AY30" i="3"/>
  <c r="M30" i="9" s="1"/>
  <c r="F80" i="9"/>
  <c r="O80" i="3"/>
  <c r="G80" i="9" s="1"/>
  <c r="F154" i="9"/>
  <c r="O154" i="3"/>
  <c r="G154" i="9" s="1"/>
  <c r="F106" i="9"/>
  <c r="O106" i="3"/>
  <c r="G106" i="9" s="1"/>
  <c r="F162" i="9"/>
  <c r="O162" i="3"/>
  <c r="G162" i="9" s="1"/>
  <c r="N170" i="3"/>
  <c r="F10" i="9"/>
  <c r="O10" i="3"/>
  <c r="G10" i="9" s="1"/>
  <c r="H92" i="9"/>
  <c r="AA92" i="3"/>
  <c r="I92" i="9" s="1"/>
  <c r="H112" i="9"/>
  <c r="AA112" i="3"/>
  <c r="I112" i="9" s="1"/>
  <c r="H90" i="9"/>
  <c r="AA90" i="3"/>
  <c r="I90" i="9" s="1"/>
  <c r="H20" i="9"/>
  <c r="AA20" i="3"/>
  <c r="I20" i="9" s="1"/>
  <c r="H104" i="9"/>
  <c r="AA104" i="3"/>
  <c r="I104" i="9" s="1"/>
  <c r="H156" i="9"/>
  <c r="AA156" i="3"/>
  <c r="I156" i="9" s="1"/>
  <c r="H32" i="9"/>
  <c r="AA32" i="3"/>
  <c r="I32" i="9" s="1"/>
  <c r="H138" i="9"/>
  <c r="AA138" i="3"/>
  <c r="I138" i="9" s="1"/>
  <c r="H116" i="9"/>
  <c r="AA116" i="3"/>
  <c r="I116" i="9" s="1"/>
  <c r="H152" i="9"/>
  <c r="AA152" i="3"/>
  <c r="I152" i="9" s="1"/>
  <c r="J32" i="9"/>
  <c r="AM32" i="3"/>
  <c r="K32" i="9" s="1"/>
  <c r="J34" i="9"/>
  <c r="AM34" i="3"/>
  <c r="K34" i="9" s="1"/>
  <c r="J156" i="9"/>
  <c r="AM156" i="3"/>
  <c r="K156" i="9" s="1"/>
  <c r="J52" i="9"/>
  <c r="AM52" i="3"/>
  <c r="K52" i="9" s="1"/>
  <c r="AX176" i="3"/>
  <c r="L16" i="9"/>
  <c r="AY16" i="3"/>
  <c r="M16" i="9" s="1"/>
  <c r="L42" i="9"/>
  <c r="AY42" i="3"/>
  <c r="M42" i="9" s="1"/>
  <c r="L100" i="9"/>
  <c r="AY100" i="3"/>
  <c r="M100" i="9" s="1"/>
  <c r="L128" i="9"/>
  <c r="AY128" i="3"/>
  <c r="M128" i="9" s="1"/>
  <c r="L26" i="9"/>
  <c r="AY26" i="3"/>
  <c r="M26" i="9" s="1"/>
  <c r="BK48" i="3"/>
  <c r="O48" i="9" s="1"/>
  <c r="N48" i="9"/>
  <c r="N150" i="9"/>
  <c r="BK150" i="3"/>
  <c r="O150" i="9" s="1"/>
  <c r="P174" i="9"/>
  <c r="BW174" i="3"/>
  <c r="Q174" i="9" s="1"/>
  <c r="F58" i="9"/>
  <c r="O58" i="3"/>
  <c r="G58" i="9" s="1"/>
  <c r="F36" i="9"/>
  <c r="O36" i="3"/>
  <c r="G36" i="9" s="1"/>
  <c r="N164" i="3"/>
  <c r="F4" i="9"/>
  <c r="O4" i="3"/>
  <c r="G4" i="9" s="1"/>
  <c r="H58" i="9"/>
  <c r="AA58" i="3"/>
  <c r="I58" i="9" s="1"/>
  <c r="H96" i="9"/>
  <c r="AA96" i="3"/>
  <c r="I96" i="9" s="1"/>
  <c r="H56" i="9"/>
  <c r="AA56" i="3"/>
  <c r="I56" i="9" s="1"/>
  <c r="H48" i="9"/>
  <c r="AA48" i="3"/>
  <c r="I48" i="9" s="1"/>
  <c r="Z170" i="3"/>
  <c r="H10" i="9"/>
  <c r="AA10" i="3"/>
  <c r="I10" i="9" s="1"/>
  <c r="H86" i="9"/>
  <c r="AA86" i="3"/>
  <c r="I86" i="9" s="1"/>
  <c r="H42" i="9"/>
  <c r="AA42" i="3"/>
  <c r="I42" i="9" s="1"/>
  <c r="J30" i="9"/>
  <c r="AM30" i="3"/>
  <c r="K30" i="9" s="1"/>
  <c r="J84" i="9"/>
  <c r="AM84" i="3"/>
  <c r="K84" i="9" s="1"/>
  <c r="J150" i="9"/>
  <c r="AM150" i="3"/>
  <c r="K150" i="9" s="1"/>
  <c r="AX174" i="3"/>
  <c r="L14" i="9"/>
  <c r="AY14" i="3"/>
  <c r="M14" i="9" s="1"/>
  <c r="L90" i="9"/>
  <c r="AY90" i="3"/>
  <c r="M90" i="9" s="1"/>
  <c r="L144" i="9"/>
  <c r="AY144" i="3"/>
  <c r="M144" i="9" s="1"/>
  <c r="L24" i="9"/>
  <c r="AY24" i="3"/>
  <c r="M24" i="9" s="1"/>
  <c r="L116" i="9"/>
  <c r="AY116" i="3"/>
  <c r="M116" i="9" s="1"/>
  <c r="BJ172" i="3"/>
  <c r="N12" i="9"/>
  <c r="BK12" i="3"/>
  <c r="O12" i="9" s="1"/>
  <c r="N84" i="9"/>
  <c r="BK84" i="3"/>
  <c r="O84" i="9" s="1"/>
  <c r="N142" i="9"/>
  <c r="BK142" i="3"/>
  <c r="O142" i="9" s="1"/>
  <c r="BW170" i="3" l="1"/>
  <c r="Q170" i="9" s="1"/>
  <c r="BW176" i="3"/>
  <c r="Q176" i="9" s="1"/>
  <c r="BW178" i="3"/>
  <c r="Q178" i="9" s="1"/>
  <c r="BW172" i="3"/>
  <c r="Q172" i="9" s="1"/>
  <c r="R36" i="9"/>
  <c r="S36" i="9" s="1"/>
  <c r="R74" i="9"/>
  <c r="S74" i="9" s="1"/>
  <c r="R38" i="9"/>
  <c r="S38" i="9" s="1"/>
  <c r="R154" i="9"/>
  <c r="S154" i="9" s="1"/>
  <c r="R146" i="9"/>
  <c r="S146" i="9" s="1"/>
  <c r="R162" i="9"/>
  <c r="S162" i="9" s="1"/>
  <c r="R4" i="9"/>
  <c r="S4" i="9" s="1"/>
  <c r="R54" i="9"/>
  <c r="S54" i="9" s="1"/>
  <c r="R58" i="9"/>
  <c r="S58" i="9" s="1"/>
  <c r="R106" i="9"/>
  <c r="S106" i="9" s="1"/>
  <c r="R80" i="9"/>
  <c r="S80" i="9" s="1"/>
  <c r="R148" i="9"/>
  <c r="S148" i="9" s="1"/>
  <c r="R140" i="9"/>
  <c r="S140" i="9" s="1"/>
  <c r="L174" i="9"/>
  <c r="AY174" i="3"/>
  <c r="M174" i="9" s="1"/>
  <c r="N172" i="9"/>
  <c r="BK172" i="3"/>
  <c r="O172" i="9" s="1"/>
  <c r="H170" i="9"/>
  <c r="AA170" i="3"/>
  <c r="I170" i="9" s="1"/>
  <c r="L176" i="9"/>
  <c r="AY176" i="3"/>
  <c r="M176" i="9" s="1"/>
  <c r="J168" i="9"/>
  <c r="AM168" i="3"/>
  <c r="K168" i="9" s="1"/>
  <c r="R118" i="9"/>
  <c r="S118" i="9" s="1"/>
  <c r="H172" i="9"/>
  <c r="AA172" i="3"/>
  <c r="I172" i="9" s="1"/>
  <c r="R122" i="9"/>
  <c r="S122" i="9" s="1"/>
  <c r="R138" i="9"/>
  <c r="S138" i="9" s="1"/>
  <c r="R78" i="9"/>
  <c r="S78" i="9" s="1"/>
  <c r="R16" i="9"/>
  <c r="S16" i="9" s="1"/>
  <c r="N170" i="9"/>
  <c r="BK170" i="3"/>
  <c r="O170" i="9" s="1"/>
  <c r="R66" i="9"/>
  <c r="S66" i="9" s="1"/>
  <c r="R108" i="9"/>
  <c r="S108" i="9" s="1"/>
  <c r="R132" i="9"/>
  <c r="S132" i="9" s="1"/>
  <c r="R30" i="9"/>
  <c r="S30" i="9" s="1"/>
  <c r="R112" i="9"/>
  <c r="S112" i="9" s="1"/>
  <c r="N178" i="9"/>
  <c r="BK178" i="3"/>
  <c r="O178" i="9" s="1"/>
  <c r="R28" i="9"/>
  <c r="S28" i="9" s="1"/>
  <c r="R124" i="9"/>
  <c r="S124" i="9" s="1"/>
  <c r="J176" i="9"/>
  <c r="AM176" i="3"/>
  <c r="K176" i="9" s="1"/>
  <c r="H178" i="9"/>
  <c r="AA178" i="3"/>
  <c r="I178" i="9" s="1"/>
  <c r="R88" i="9"/>
  <c r="S88" i="9" s="1"/>
  <c r="R24" i="9"/>
  <c r="S24" i="9" s="1"/>
  <c r="R92" i="9"/>
  <c r="S92" i="9" s="1"/>
  <c r="F168" i="9"/>
  <c r="O168" i="3"/>
  <c r="G168" i="9" s="1"/>
  <c r="R46" i="9"/>
  <c r="S46" i="9" s="1"/>
  <c r="J170" i="9"/>
  <c r="AM170" i="3"/>
  <c r="K170" i="9" s="1"/>
  <c r="R72" i="9"/>
  <c r="S72" i="9" s="1"/>
  <c r="R152" i="9"/>
  <c r="S152" i="9" s="1"/>
  <c r="J166" i="9"/>
  <c r="AM166" i="3"/>
  <c r="K166" i="9" s="1"/>
  <c r="R20" i="9"/>
  <c r="S20" i="9" s="1"/>
  <c r="R34" i="9"/>
  <c r="S34" i="9" s="1"/>
  <c r="R26" i="9"/>
  <c r="S26" i="9" s="1"/>
  <c r="J178" i="9"/>
  <c r="AM178" i="3"/>
  <c r="K178" i="9" s="1"/>
  <c r="R90" i="9"/>
  <c r="S90" i="9" s="1"/>
  <c r="N168" i="9"/>
  <c r="BK168" i="3"/>
  <c r="O168" i="9" s="1"/>
  <c r="H166" i="9"/>
  <c r="AA166" i="3"/>
  <c r="I166" i="9" s="1"/>
  <c r="R84" i="9"/>
  <c r="S84" i="9" s="1"/>
  <c r="R96" i="9"/>
  <c r="S96" i="9" s="1"/>
  <c r="R56" i="9"/>
  <c r="S56" i="9" s="1"/>
  <c r="F176" i="9"/>
  <c r="O176" i="3"/>
  <c r="G176" i="9" s="1"/>
  <c r="R104" i="9"/>
  <c r="S104" i="9" s="1"/>
  <c r="N164" i="9"/>
  <c r="BK164" i="3"/>
  <c r="O164" i="9" s="1"/>
  <c r="R76" i="9"/>
  <c r="S76" i="9" s="1"/>
  <c r="R60" i="9"/>
  <c r="S60" i="9" s="1"/>
  <c r="R110" i="9"/>
  <c r="S110" i="9" s="1"/>
  <c r="N174" i="9"/>
  <c r="BK174" i="3"/>
  <c r="O174" i="9" s="1"/>
  <c r="L168" i="9"/>
  <c r="AY168" i="3"/>
  <c r="M168" i="9" s="1"/>
  <c r="L170" i="9"/>
  <c r="AY170" i="3"/>
  <c r="M170" i="9" s="1"/>
  <c r="R62" i="9"/>
  <c r="S62" i="9" s="1"/>
  <c r="R94" i="9"/>
  <c r="S94" i="9" s="1"/>
  <c r="R100" i="9"/>
  <c r="S100" i="9" s="1"/>
  <c r="R114" i="9"/>
  <c r="S114" i="9" s="1"/>
  <c r="R10" i="9"/>
  <c r="S10" i="9" s="1"/>
  <c r="L166" i="9"/>
  <c r="AY166" i="3"/>
  <c r="M166" i="9" s="1"/>
  <c r="R12" i="9"/>
  <c r="S12" i="9" s="1"/>
  <c r="L178" i="9"/>
  <c r="AY178" i="3"/>
  <c r="M178" i="9" s="1"/>
  <c r="R130" i="9"/>
  <c r="S130" i="9" s="1"/>
  <c r="R48" i="9"/>
  <c r="S48" i="9" s="1"/>
  <c r="R150" i="9"/>
  <c r="S150" i="9" s="1"/>
  <c r="R50" i="9"/>
  <c r="S50" i="9" s="1"/>
  <c r="H176" i="9"/>
  <c r="AA176" i="3"/>
  <c r="I176" i="9" s="1"/>
  <c r="R116" i="9"/>
  <c r="S116" i="9" s="1"/>
  <c r="R64" i="9"/>
  <c r="S64" i="9" s="1"/>
  <c r="R70" i="9"/>
  <c r="S70" i="9" s="1"/>
  <c r="J164" i="9"/>
  <c r="AM164" i="3"/>
  <c r="K164" i="9" s="1"/>
  <c r="R18" i="9"/>
  <c r="S18" i="9" s="1"/>
  <c r="R144" i="9"/>
  <c r="S144" i="9" s="1"/>
  <c r="R134" i="9"/>
  <c r="S134" i="9" s="1"/>
  <c r="R98" i="9"/>
  <c r="S98" i="9" s="1"/>
  <c r="N166" i="9"/>
  <c r="BK166" i="3"/>
  <c r="O166" i="9" s="1"/>
  <c r="R32" i="9"/>
  <c r="S32" i="9" s="1"/>
  <c r="J174" i="9"/>
  <c r="AM174" i="3"/>
  <c r="K174" i="9" s="1"/>
  <c r="R102" i="9"/>
  <c r="S102" i="9" s="1"/>
  <c r="R6" i="9"/>
  <c r="S6" i="9" s="1"/>
  <c r="R120" i="9"/>
  <c r="S120" i="9" s="1"/>
  <c r="R156" i="9"/>
  <c r="S156" i="9" s="1"/>
  <c r="R126" i="9"/>
  <c r="S126" i="9" s="1"/>
  <c r="R22" i="9"/>
  <c r="S22" i="9" s="1"/>
  <c r="R68" i="9"/>
  <c r="S68" i="9" s="1"/>
  <c r="R52" i="9"/>
  <c r="S52" i="9" s="1"/>
  <c r="R128" i="9"/>
  <c r="S128" i="9" s="1"/>
  <c r="H164" i="9"/>
  <c r="AA164" i="3"/>
  <c r="I164" i="9" s="1"/>
  <c r="R14" i="9"/>
  <c r="S14" i="9" s="1"/>
  <c r="F164" i="9"/>
  <c r="O164" i="3"/>
  <c r="G164" i="9" s="1"/>
  <c r="F170" i="9"/>
  <c r="O170" i="3"/>
  <c r="G170" i="9" s="1"/>
  <c r="F172" i="9"/>
  <c r="O172" i="3"/>
  <c r="G172" i="9" s="1"/>
  <c r="L164" i="9"/>
  <c r="AY164" i="3"/>
  <c r="M164" i="9" s="1"/>
  <c r="R82" i="9"/>
  <c r="S82" i="9" s="1"/>
  <c r="R160" i="9"/>
  <c r="S160" i="9" s="1"/>
  <c r="R158" i="9"/>
  <c r="S158" i="9" s="1"/>
  <c r="F178" i="9"/>
  <c r="O178" i="3"/>
  <c r="G178" i="9" s="1"/>
  <c r="H174" i="9"/>
  <c r="AA174" i="3"/>
  <c r="I174" i="9" s="1"/>
  <c r="R142" i="9"/>
  <c r="S142" i="9" s="1"/>
  <c r="R86" i="9"/>
  <c r="S86" i="9" s="1"/>
  <c r="L172" i="9"/>
  <c r="AY172" i="3"/>
  <c r="M172" i="9" s="1"/>
  <c r="H168" i="9"/>
  <c r="AA168" i="3"/>
  <c r="I168" i="9" s="1"/>
  <c r="N176" i="9"/>
  <c r="BK176" i="3"/>
  <c r="O176" i="9" s="1"/>
  <c r="F166" i="9"/>
  <c r="O166" i="3"/>
  <c r="G166" i="9" s="1"/>
  <c r="R8" i="9"/>
  <c r="S8" i="9" s="1"/>
  <c r="J172" i="9"/>
  <c r="AM172" i="3"/>
  <c r="K172" i="9" s="1"/>
  <c r="F174" i="9"/>
  <c r="O174" i="3"/>
  <c r="G174" i="9" s="1"/>
  <c r="R40" i="9"/>
  <c r="S40" i="9" s="1"/>
  <c r="R136" i="9"/>
  <c r="S136" i="9" s="1"/>
  <c r="R44" i="9"/>
  <c r="S44" i="9" s="1"/>
  <c r="R42" i="9"/>
  <c r="S42" i="9" s="1"/>
  <c r="R178" i="9" l="1"/>
  <c r="S178" i="9" s="1"/>
  <c r="R164" i="9"/>
  <c r="S164" i="9" s="1"/>
  <c r="R174" i="9"/>
  <c r="S174" i="9" s="1"/>
  <c r="R166" i="9"/>
  <c r="S166" i="9" s="1"/>
  <c r="R170" i="9"/>
  <c r="S170" i="9" s="1"/>
  <c r="R168" i="9"/>
  <c r="S168" i="9" s="1"/>
  <c r="R172" i="9"/>
  <c r="S172" i="9" s="1"/>
  <c r="R176" i="9"/>
  <c r="S176" i="9" s="1"/>
</calcChain>
</file>

<file path=xl/sharedStrings.xml><?xml version="1.0" encoding="utf-8"?>
<sst xmlns="http://schemas.openxmlformats.org/spreadsheetml/2006/main" count="266" uniqueCount="78">
  <si>
    <t>Неделя</t>
  </si>
  <si>
    <t>ИТОГО</t>
  </si>
  <si>
    <t>Дата</t>
  </si>
  <si>
    <t>%</t>
  </si>
  <si>
    <t>Вес показателя</t>
  </si>
  <si>
    <t>рабочий день</t>
  </si>
  <si>
    <t>план</t>
  </si>
  <si>
    <t>факт</t>
  </si>
  <si>
    <t>Встречи</t>
  </si>
  <si>
    <t>Договоры</t>
  </si>
  <si>
    <t>Инструкция:</t>
  </si>
  <si>
    <t>активности</t>
  </si>
  <si>
    <t>активность 1</t>
  </si>
  <si>
    <t>активность 2</t>
  </si>
  <si>
    <t>активность 3</t>
  </si>
  <si>
    <t>активность 4</t>
  </si>
  <si>
    <t>активность 5</t>
  </si>
  <si>
    <t>Коммерческое предложение</t>
  </si>
  <si>
    <t>сотрудники</t>
  </si>
  <si>
    <t>сотрудник 1</t>
  </si>
  <si>
    <t>сотрудник 2</t>
  </si>
  <si>
    <t>сотрудник 3</t>
  </si>
  <si>
    <t>сотрудник 4</t>
  </si>
  <si>
    <t>сотрудник 5</t>
  </si>
  <si>
    <t>отчетный месяц</t>
  </si>
  <si>
    <t>количество рабочих дней в месяце</t>
  </si>
  <si>
    <t>наименование</t>
  </si>
  <si>
    <t>январь</t>
  </si>
  <si>
    <t>ФИО</t>
  </si>
  <si>
    <t>день недели первого дня месяца</t>
  </si>
  <si>
    <t>пятница</t>
  </si>
  <si>
    <t>июль</t>
  </si>
  <si>
    <t>среда</t>
  </si>
  <si>
    <t>понедельник</t>
  </si>
  <si>
    <t>вторник</t>
  </si>
  <si>
    <t>четверг</t>
  </si>
  <si>
    <t>суббота</t>
  </si>
  <si>
    <t>воскресенье</t>
  </si>
  <si>
    <t>Итого по всему отделу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</si>
  <si>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</si>
  <si>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</si>
  <si>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</si>
  <si>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</si>
  <si>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</si>
  <si>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</si>
  <si>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</si>
  <si>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</si>
  <si>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</si>
  <si>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</si>
  <si>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номер первой недели месяца в году</t>
  </si>
  <si>
    <t>Заполняются только ячейки, окрашенные в белый цвет фона</t>
  </si>
  <si>
    <t>активность 6</t>
  </si>
  <si>
    <t>активность 7</t>
  </si>
  <si>
    <t>активность 8</t>
  </si>
  <si>
    <t>Мероприятия</t>
  </si>
  <si>
    <t>Звонки</t>
  </si>
  <si>
    <t>Приход ДС</t>
  </si>
  <si>
    <t>Продажи (отгрузки)</t>
  </si>
  <si>
    <t>сотрудник 6</t>
  </si>
  <si>
    <t>сотрудник 7</t>
  </si>
  <si>
    <t>сотрудник 8</t>
  </si>
  <si>
    <t>сотрудник 9</t>
  </si>
  <si>
    <t>сотрудник 10</t>
  </si>
  <si>
    <t>Всего на отдел:</t>
  </si>
  <si>
    <t>Дебиторская задолженность</t>
  </si>
  <si>
    <t>целевое значение на месяц на отдел</t>
  </si>
  <si>
    <t>количество менеджеров</t>
  </si>
  <si>
    <t>Счета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</si>
  <si>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</si>
  <si>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</si>
  <si>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</si>
  <si>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</si>
  <si>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</si>
  <si>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</si>
  <si>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</si>
  <si>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</si>
  <si>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Менеджер 9</t>
  </si>
  <si>
    <t>Менеджер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</si>
</sst>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#,##0_ ;[Red]\-#,##0\ "/>
    <numFmt numFmtId="166" formatCode="#,##0\ [$₸-43F];[Red]\-#,##0\ [$₸-43F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u/>
      <sz val="11"/>
      <color theme="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3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4" borderId="8" xfId="0" applyNumberForma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9" fontId="0" fillId="0" borderId="0" xfId="2" applyFont="1" applyFill="1" applyBorder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0" fillId="2" borderId="2" xfId="0" applyNumberFormat="1" applyFill="1" applyBorder="1"/>
    <xf numFmtId="3" fontId="0" fillId="2" borderId="8" xfId="0" applyNumberFormat="1" applyFill="1" applyBorder="1"/>
    <xf numFmtId="3" fontId="0" fillId="5" borderId="8" xfId="0" applyNumberFormat="1" applyFill="1" applyBorder="1"/>
    <xf numFmtId="3" fontId="0" fillId="3" borderId="8" xfId="0" applyNumberFormat="1" applyFill="1" applyBorder="1"/>
    <xf numFmtId="3" fontId="0" fillId="7" borderId="8" xfId="0" applyNumberFormat="1" applyFill="1" applyBorder="1"/>
    <xf numFmtId="0" fontId="3" fillId="6" borderId="27" xfId="0" applyFont="1" applyFill="1" applyBorder="1" applyAlignment="1" applyProtection="1">
      <alignment horizontal="center" vertical="center"/>
    </xf>
    <xf numFmtId="0" fontId="3" fillId="6" borderId="28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6" borderId="26" xfId="0" applyFont="1" applyFill="1" applyBorder="1" applyAlignment="1" applyProtection="1">
      <alignment horizontal="center" vertical="center"/>
    </xf>
    <xf numFmtId="0" fontId="3" fillId="6" borderId="26" xfId="0" applyFont="1" applyFill="1" applyBorder="1" applyProtection="1"/>
    <xf numFmtId="0" fontId="3" fillId="6" borderId="8" xfId="0" applyFont="1" applyFill="1" applyBorder="1" applyAlignment="1" applyProtection="1">
      <alignment horizontal="center" vertical="center"/>
    </xf>
    <xf numFmtId="0" fontId="3" fillId="6" borderId="8" xfId="0" applyFont="1" applyFill="1" applyBorder="1" applyProtection="1"/>
    <xf numFmtId="0" fontId="3" fillId="6" borderId="14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3" fillId="6" borderId="30" xfId="0" applyFont="1" applyFill="1" applyBorder="1" applyProtection="1"/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Protection="1"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4" fillId="7" borderId="19" xfId="0" applyNumberFormat="1" applyFont="1" applyFill="1" applyBorder="1" applyAlignment="1">
      <alignment horizontal="center"/>
    </xf>
    <xf numFmtId="3" fontId="4" fillId="7" borderId="19" xfId="0" applyNumberFormat="1" applyFont="1" applyFill="1" applyBorder="1" applyAlignment="1" applyProtection="1">
      <alignment horizontal="center"/>
    </xf>
    <xf numFmtId="3" fontId="0" fillId="0" borderId="21" xfId="0" applyNumberFormat="1" applyFill="1" applyBorder="1" applyAlignment="1" applyProtection="1">
      <alignment horizontal="center"/>
      <protection locked="0"/>
    </xf>
    <xf numFmtId="3" fontId="0" fillId="7" borderId="21" xfId="0" applyNumberFormat="1" applyFill="1" applyBorder="1" applyAlignment="1" applyProtection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 applyProtection="1">
      <alignment horizontal="center"/>
    </xf>
    <xf numFmtId="3" fontId="0" fillId="9" borderId="21" xfId="0" applyNumberFormat="1" applyFill="1" applyBorder="1" applyAlignment="1" applyProtection="1">
      <alignment horizontal="center"/>
    </xf>
    <xf numFmtId="1" fontId="4" fillId="8" borderId="10" xfId="0" applyNumberFormat="1" applyFont="1" applyFill="1" applyBorder="1" applyAlignment="1">
      <alignment horizontal="center"/>
    </xf>
    <xf numFmtId="3" fontId="4" fillId="8" borderId="35" xfId="0" applyNumberFormat="1" applyFont="1" applyFill="1" applyBorder="1" applyAlignment="1">
      <alignment horizontal="center"/>
    </xf>
    <xf numFmtId="0" fontId="0" fillId="0" borderId="21" xfId="0" applyFill="1" applyBorder="1" applyAlignment="1" applyProtection="1">
      <alignment horizontal="center"/>
      <protection locked="0"/>
    </xf>
    <xf numFmtId="3" fontId="0" fillId="8" borderId="36" xfId="0" applyNumberForma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/>
    </xf>
    <xf numFmtId="3" fontId="0" fillId="4" borderId="10" xfId="0" applyNumberFormat="1" applyFill="1" applyBorder="1" applyAlignment="1" applyProtection="1">
      <alignment horizontal="center"/>
    </xf>
    <xf numFmtId="3" fontId="0" fillId="4" borderId="21" xfId="0" applyNumberFormat="1" applyFill="1" applyBorder="1" applyAlignment="1" applyProtection="1">
      <alignment horizontal="center"/>
      <protection locked="0"/>
    </xf>
    <xf numFmtId="3" fontId="0" fillId="4" borderId="21" xfId="0" applyNumberFormat="1" applyFill="1" applyBorder="1" applyAlignment="1" applyProtection="1">
      <alignment horizontal="center"/>
    </xf>
    <xf numFmtId="3" fontId="4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 applyProtection="1">
      <alignment horizontal="center"/>
    </xf>
    <xf numFmtId="3" fontId="0" fillId="3" borderId="2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</xf>
    <xf numFmtId="3" fontId="4" fillId="10" borderId="35" xfId="0" applyNumberFormat="1" applyFon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3" fontId="0" fillId="5" borderId="10" xfId="0" applyNumberFormat="1" applyFill="1" applyBorder="1" applyAlignment="1" applyProtection="1">
      <alignment horizontal="center"/>
    </xf>
    <xf numFmtId="3" fontId="0" fillId="5" borderId="21" xfId="0" applyNumberFormat="1" applyFill="1" applyBorder="1" applyAlignment="1" applyProtection="1">
      <alignment horizontal="center"/>
      <protection locked="0"/>
    </xf>
    <xf numFmtId="3" fontId="0" fillId="5" borderId="21" xfId="0" applyNumberFormat="1" applyFill="1" applyBorder="1" applyAlignment="1" applyProtection="1">
      <alignment horizontal="center"/>
    </xf>
    <xf numFmtId="3" fontId="4" fillId="2" borderId="10" xfId="1" applyNumberFormat="1" applyFont="1" applyFill="1" applyBorder="1" applyAlignment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2" borderId="17" xfId="1" applyNumberFormat="1" applyFont="1" applyFill="1" applyBorder="1" applyAlignment="1" applyProtection="1">
      <alignment horizontal="center"/>
      <protection locked="0"/>
    </xf>
    <xf numFmtId="3" fontId="0" fillId="2" borderId="17" xfId="0" applyNumberFormat="1" applyFill="1" applyBorder="1" applyAlignment="1" applyProtection="1">
      <alignment horizontal="center"/>
    </xf>
    <xf numFmtId="3" fontId="0" fillId="0" borderId="17" xfId="1" applyNumberFormat="1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Alignment="1">
      <alignment horizontal="center"/>
    </xf>
    <xf numFmtId="0" fontId="3" fillId="6" borderId="29" xfId="0" applyFont="1" applyFill="1" applyBorder="1" applyAlignment="1" applyProtection="1">
      <alignment horizontal="center" vertical="center" wrapText="1"/>
    </xf>
    <xf numFmtId="165" fontId="4" fillId="10" borderId="10" xfId="0" applyNumberFormat="1" applyFont="1" applyFill="1" applyBorder="1" applyAlignment="1">
      <alignment horizontal="center"/>
    </xf>
    <xf numFmtId="165" fontId="0" fillId="0" borderId="21" xfId="0" applyNumberFormat="1" applyFill="1" applyBorder="1" applyAlignment="1" applyProtection="1">
      <alignment horizontal="center"/>
      <protection locked="0"/>
    </xf>
    <xf numFmtId="3" fontId="0" fillId="9" borderId="21" xfId="0" applyNumberFormat="1" applyFill="1" applyBorder="1" applyAlignment="1" applyProtection="1">
      <alignment horizontal="center"/>
      <protection locked="0"/>
    </xf>
    <xf numFmtId="3" fontId="0" fillId="7" borderId="21" xfId="0" applyNumberFormat="1" applyFill="1" applyBorder="1" applyAlignment="1" applyProtection="1">
      <alignment horizontal="center"/>
      <protection locked="0"/>
    </xf>
    <xf numFmtId="1" fontId="4" fillId="9" borderId="10" xfId="0" applyNumberFormat="1" applyFont="1" applyFill="1" applyBorder="1" applyAlignment="1">
      <alignment horizontal="center"/>
    </xf>
    <xf numFmtId="0" fontId="0" fillId="9" borderId="21" xfId="0" applyFill="1" applyBorder="1" applyAlignment="1" applyProtection="1">
      <alignment horizontal="center"/>
      <protection locked="0"/>
    </xf>
    <xf numFmtId="165" fontId="0" fillId="10" borderId="21" xfId="0" applyNumberForma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0" fillId="6" borderId="2" xfId="0" applyFill="1" applyBorder="1"/>
    <xf numFmtId="0" fontId="0" fillId="6" borderId="4" xfId="0" applyFill="1" applyBorder="1"/>
    <xf numFmtId="1" fontId="0" fillId="6" borderId="1" xfId="0" applyNumberFormat="1" applyFill="1" applyBorder="1" applyAlignment="1">
      <alignment horizontal="left" vertical="top"/>
    </xf>
    <xf numFmtId="1" fontId="0" fillId="6" borderId="1" xfId="0" applyNumberFormat="1" applyFill="1" applyBorder="1"/>
    <xf numFmtId="0" fontId="0" fillId="6" borderId="8" xfId="0" applyFill="1" applyBorder="1"/>
    <xf numFmtId="0" fontId="0" fillId="6" borderId="1" xfId="0" applyFill="1" applyBorder="1"/>
    <xf numFmtId="14" fontId="0" fillId="6" borderId="1" xfId="0" applyNumberFormat="1" applyFill="1" applyBorder="1" applyAlignment="1">
      <alignment horizontal="left" vertical="top"/>
    </xf>
    <xf numFmtId="14" fontId="0" fillId="6" borderId="1" xfId="0" applyNumberFormat="1" applyFill="1" applyBorder="1"/>
    <xf numFmtId="0" fontId="0" fillId="6" borderId="13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right"/>
    </xf>
    <xf numFmtId="3" fontId="0" fillId="7" borderId="2" xfId="0" applyNumberFormat="1" applyFill="1" applyBorder="1"/>
    <xf numFmtId="3" fontId="0" fillId="9" borderId="2" xfId="0" applyNumberFormat="1" applyFill="1" applyBorder="1"/>
    <xf numFmtId="3" fontId="0" fillId="9" borderId="8" xfId="0" applyNumberFormat="1" applyFill="1" applyBorder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8" borderId="2" xfId="0" applyNumberFormat="1" applyFill="1" applyBorder="1"/>
    <xf numFmtId="3" fontId="0" fillId="8" borderId="8" xfId="0" applyNumberFormat="1" applyFill="1" applyBorder="1"/>
    <xf numFmtId="3" fontId="0" fillId="10" borderId="2" xfId="0" applyNumberFormat="1" applyFill="1" applyBorder="1"/>
    <xf numFmtId="3" fontId="0" fillId="10" borderId="8" xfId="0" applyNumberFormat="1" applyFill="1" applyBorder="1"/>
    <xf numFmtId="3" fontId="0" fillId="5" borderId="2" xfId="0" applyNumberFormat="1" applyFill="1" applyBorder="1"/>
    <xf numFmtId="3" fontId="9" fillId="7" borderId="2" xfId="0" applyNumberFormat="1" applyFont="1" applyFill="1" applyBorder="1"/>
    <xf numFmtId="3" fontId="9" fillId="7" borderId="8" xfId="0" applyNumberFormat="1" applyFont="1" applyFill="1" applyBorder="1"/>
    <xf numFmtId="3" fontId="9" fillId="9" borderId="2" xfId="0" applyNumberFormat="1" applyFont="1" applyFill="1" applyBorder="1"/>
    <xf numFmtId="3" fontId="9" fillId="9" borderId="8" xfId="0" applyNumberFormat="1" applyFont="1" applyFill="1" applyBorder="1"/>
    <xf numFmtId="3" fontId="9" fillId="8" borderId="2" xfId="0" applyNumberFormat="1" applyFont="1" applyFill="1" applyBorder="1"/>
    <xf numFmtId="3" fontId="9" fillId="8" borderId="8" xfId="0" applyNumberFormat="1" applyFont="1" applyFill="1" applyBorder="1"/>
    <xf numFmtId="3" fontId="9" fillId="4" borderId="2" xfId="0" applyNumberFormat="1" applyFont="1" applyFill="1" applyBorder="1"/>
    <xf numFmtId="3" fontId="9" fillId="4" borderId="8" xfId="0" applyNumberFormat="1" applyFont="1" applyFill="1" applyBorder="1"/>
    <xf numFmtId="3" fontId="9" fillId="3" borderId="2" xfId="0" applyNumberFormat="1" applyFont="1" applyFill="1" applyBorder="1"/>
    <xf numFmtId="3" fontId="9" fillId="3" borderId="8" xfId="0" applyNumberFormat="1" applyFont="1" applyFill="1" applyBorder="1"/>
    <xf numFmtId="3" fontId="9" fillId="10" borderId="2" xfId="0" applyNumberFormat="1" applyFont="1" applyFill="1" applyBorder="1"/>
    <xf numFmtId="3" fontId="9" fillId="10" borderId="8" xfId="0" applyNumberFormat="1" applyFont="1" applyFill="1" applyBorder="1"/>
    <xf numFmtId="3" fontId="9" fillId="5" borderId="2" xfId="0" applyNumberFormat="1" applyFont="1" applyFill="1" applyBorder="1"/>
    <xf numFmtId="3" fontId="9" fillId="5" borderId="8" xfId="0" applyNumberFormat="1" applyFont="1" applyFill="1" applyBorder="1"/>
    <xf numFmtId="3" fontId="9" fillId="2" borderId="14" xfId="0" applyNumberFormat="1" applyFont="1" applyFill="1" applyBorder="1"/>
    <xf numFmtId="166" fontId="0" fillId="0" borderId="9" xfId="0" applyNumberFormat="1" applyFon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center" vertical="center"/>
      <protection locked="0"/>
    </xf>
    <xf numFmtId="166" fontId="0" fillId="0" borderId="24" xfId="0" applyNumberFormat="1" applyFont="1" applyFill="1" applyBorder="1" applyAlignment="1" applyProtection="1">
      <alignment horizontal="right" vertical="center"/>
      <protection locked="0"/>
    </xf>
    <xf numFmtId="166" fontId="0" fillId="0" borderId="9" xfId="0" applyNumberFormat="1" applyFont="1" applyFill="1" applyBorder="1" applyAlignment="1" applyProtection="1">
      <alignment horizontal="right" vertical="center"/>
      <protection locked="0"/>
    </xf>
    <xf numFmtId="166" fontId="9" fillId="6" borderId="16" xfId="0" applyNumberFormat="1" applyFont="1" applyFill="1" applyBorder="1"/>
    <xf numFmtId="0" fontId="9" fillId="6" borderId="32" xfId="0" applyFont="1" applyFill="1" applyBorder="1" applyAlignment="1" applyProtection="1">
      <alignment horizontal="right" vertical="center"/>
      <protection locked="0"/>
    </xf>
    <xf numFmtId="0" fontId="9" fillId="6" borderId="33" xfId="0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right"/>
    </xf>
    <xf numFmtId="9" fontId="0" fillId="2" borderId="10" xfId="2" applyNumberFormat="1" applyFont="1" applyFill="1" applyBorder="1" applyAlignment="1">
      <alignment horizontal="center" vertical="center"/>
    </xf>
    <xf numFmtId="9" fontId="0" fillId="2" borderId="17" xfId="2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9" fontId="0" fillId="5" borderId="10" xfId="2" applyNumberFormat="1" applyFont="1" applyFill="1" applyBorder="1" applyAlignment="1">
      <alignment horizontal="center" vertical="center"/>
    </xf>
    <xf numFmtId="9" fontId="0" fillId="5" borderId="21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0" fillId="10" borderId="10" xfId="2" applyNumberFormat="1" applyFont="1" applyFill="1" applyBorder="1" applyAlignment="1">
      <alignment horizontal="center" vertical="center"/>
    </xf>
    <xf numFmtId="165" fontId="0" fillId="10" borderId="21" xfId="2" applyNumberFormat="1" applyFont="1" applyFill="1" applyBorder="1" applyAlignment="1">
      <alignment horizontal="center" vertical="center"/>
    </xf>
    <xf numFmtId="9" fontId="0" fillId="10" borderId="10" xfId="2" applyFont="1" applyFill="1" applyBorder="1" applyAlignment="1">
      <alignment horizontal="center" vertical="center"/>
    </xf>
    <xf numFmtId="9" fontId="0" fillId="10" borderId="21" xfId="2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9" fontId="0" fillId="3" borderId="10" xfId="2" applyNumberFormat="1" applyFont="1" applyFill="1" applyBorder="1" applyAlignment="1">
      <alignment horizontal="center" vertical="center"/>
    </xf>
    <xf numFmtId="9" fontId="0" fillId="3" borderId="21" xfId="2" applyNumberFormat="1" applyFont="1" applyFill="1" applyBorder="1" applyAlignment="1">
      <alignment horizontal="center" vertical="center"/>
    </xf>
    <xf numFmtId="9" fontId="0" fillId="4" borderId="10" xfId="2" applyNumberFormat="1" applyFont="1" applyFill="1" applyBorder="1" applyAlignment="1">
      <alignment horizontal="center" vertical="center"/>
    </xf>
    <xf numFmtId="9" fontId="0" fillId="4" borderId="21" xfId="2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8" borderId="10" xfId="2" applyFont="1" applyFill="1" applyBorder="1" applyAlignment="1">
      <alignment horizontal="center" vertical="center"/>
    </xf>
    <xf numFmtId="9" fontId="0" fillId="8" borderId="21" xfId="2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9" fontId="0" fillId="9" borderId="10" xfId="2" applyNumberFormat="1" applyFont="1" applyFill="1" applyBorder="1" applyAlignment="1">
      <alignment horizontal="center" vertical="center"/>
    </xf>
    <xf numFmtId="9" fontId="0" fillId="9" borderId="21" xfId="2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9" fontId="0" fillId="7" borderId="19" xfId="2" applyNumberFormat="1" applyFont="1" applyFill="1" applyBorder="1" applyAlignment="1">
      <alignment horizontal="center" vertical="center"/>
    </xf>
    <xf numFmtId="9" fontId="0" fillId="7" borderId="21" xfId="2" applyNumberFormat="1" applyFont="1" applyFill="1" applyBorder="1" applyAlignment="1">
      <alignment horizontal="center" vertical="center"/>
    </xf>
    <xf numFmtId="9" fontId="0" fillId="7" borderId="4" xfId="2" applyNumberFormat="1" applyFont="1" applyFill="1" applyBorder="1" applyAlignment="1">
      <alignment horizontal="center" vertical="center"/>
    </xf>
    <xf numFmtId="9" fontId="0" fillId="7" borderId="1" xfId="2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9" fontId="0" fillId="9" borderId="10" xfId="2" applyFont="1" applyFill="1" applyBorder="1" applyAlignment="1">
      <alignment horizontal="center" vertical="center"/>
    </xf>
    <xf numFmtId="9" fontId="0" fillId="9" borderId="21" xfId="2" applyFont="1" applyFill="1" applyBorder="1" applyAlignment="1">
      <alignment horizontal="center" vertical="center"/>
    </xf>
    <xf numFmtId="0" fontId="0" fillId="6" borderId="4" xfId="0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16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34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3" fillId="6" borderId="1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9" fontId="9" fillId="2" borderId="10" xfId="2" applyFont="1" applyFill="1" applyBorder="1" applyAlignment="1">
      <alignment horizontal="center" vertical="center" wrapText="1"/>
    </xf>
    <xf numFmtId="9" fontId="9" fillId="2" borderId="17" xfId="2" applyFont="1" applyFill="1" applyBorder="1" applyAlignment="1">
      <alignment horizontal="center" vertical="center" wrapText="1"/>
    </xf>
    <xf numFmtId="9" fontId="9" fillId="2" borderId="25" xfId="2" applyFont="1" applyFill="1" applyBorder="1" applyAlignment="1">
      <alignment horizontal="center"/>
    </xf>
    <xf numFmtId="9" fontId="9" fillId="2" borderId="23" xfId="2" applyFont="1" applyFill="1" applyBorder="1" applyAlignment="1">
      <alignment horizontal="center"/>
    </xf>
    <xf numFmtId="9" fontId="9" fillId="2" borderId="3" xfId="2" applyFont="1" applyFill="1" applyBorder="1" applyAlignment="1">
      <alignment horizontal="center"/>
    </xf>
    <xf numFmtId="9" fontId="9" fillId="2" borderId="16" xfId="2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9" fontId="9" fillId="5" borderId="10" xfId="2" applyFont="1" applyFill="1" applyBorder="1" applyAlignment="1">
      <alignment horizontal="center" vertical="center"/>
    </xf>
    <xf numFmtId="9" fontId="9" fillId="5" borderId="21" xfId="2" applyFont="1" applyFill="1" applyBorder="1" applyAlignment="1">
      <alignment horizontal="center" vertical="center"/>
    </xf>
    <xf numFmtId="9" fontId="9" fillId="5" borderId="25" xfId="2" applyFont="1" applyFill="1" applyBorder="1" applyAlignment="1">
      <alignment horizontal="center"/>
    </xf>
    <xf numFmtId="9" fontId="9" fillId="5" borderId="24" xfId="2" applyFont="1" applyFill="1" applyBorder="1" applyAlignment="1">
      <alignment horizontal="center"/>
    </xf>
    <xf numFmtId="9" fontId="9" fillId="5" borderId="3" xfId="2" applyFont="1" applyFill="1" applyBorder="1" applyAlignment="1">
      <alignment horizontal="center"/>
    </xf>
    <xf numFmtId="9" fontId="9" fillId="5" borderId="9" xfId="2" applyFont="1" applyFill="1" applyBorder="1" applyAlignment="1">
      <alignment horizontal="center"/>
    </xf>
    <xf numFmtId="9" fontId="9" fillId="5" borderId="23" xfId="2" applyFont="1" applyFill="1" applyBorder="1" applyAlignment="1">
      <alignment horizontal="center"/>
    </xf>
    <xf numFmtId="9" fontId="9" fillId="3" borderId="25" xfId="2" applyFont="1" applyFill="1" applyBorder="1" applyAlignment="1">
      <alignment horizontal="center"/>
    </xf>
    <xf numFmtId="9" fontId="9" fillId="3" borderId="24" xfId="2" applyFont="1" applyFill="1" applyBorder="1" applyAlignment="1">
      <alignment horizontal="center"/>
    </xf>
    <xf numFmtId="9" fontId="9" fillId="3" borderId="23" xfId="2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9" fontId="9" fillId="10" borderId="10" xfId="2" applyFont="1" applyFill="1" applyBorder="1" applyAlignment="1">
      <alignment horizontal="center" vertical="center" wrapText="1"/>
    </xf>
    <xf numFmtId="9" fontId="9" fillId="10" borderId="21" xfId="2" applyFont="1" applyFill="1" applyBorder="1" applyAlignment="1">
      <alignment horizontal="center" vertical="center" wrapText="1"/>
    </xf>
    <xf numFmtId="9" fontId="9" fillId="10" borderId="25" xfId="2" applyFont="1" applyFill="1" applyBorder="1" applyAlignment="1">
      <alignment horizontal="center"/>
    </xf>
    <xf numFmtId="9" fontId="9" fillId="10" borderId="24" xfId="2" applyFont="1" applyFill="1" applyBorder="1" applyAlignment="1">
      <alignment horizontal="center"/>
    </xf>
    <xf numFmtId="9" fontId="9" fillId="10" borderId="3" xfId="2" applyFont="1" applyFill="1" applyBorder="1" applyAlignment="1">
      <alignment horizontal="center"/>
    </xf>
    <xf numFmtId="9" fontId="9" fillId="10" borderId="9" xfId="2" applyFont="1" applyFill="1" applyBorder="1" applyAlignment="1">
      <alignment horizontal="center"/>
    </xf>
    <xf numFmtId="9" fontId="9" fillId="10" borderId="23" xfId="2" applyFont="1" applyFill="1" applyBorder="1" applyAlignment="1">
      <alignment horizontal="center"/>
    </xf>
    <xf numFmtId="9" fontId="9" fillId="8" borderId="25" xfId="2" applyFont="1" applyFill="1" applyBorder="1" applyAlignment="1">
      <alignment horizontal="center"/>
    </xf>
    <xf numFmtId="9" fontId="9" fillId="8" borderId="23" xfId="2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9" fontId="9" fillId="4" borderId="10" xfId="2" applyFont="1" applyFill="1" applyBorder="1" applyAlignment="1">
      <alignment horizontal="center" vertical="center"/>
    </xf>
    <xf numFmtId="9" fontId="9" fillId="4" borderId="21" xfId="2" applyFont="1" applyFill="1" applyBorder="1" applyAlignment="1">
      <alignment horizontal="center" vertical="center"/>
    </xf>
    <xf numFmtId="9" fontId="9" fillId="4" borderId="25" xfId="2" applyFont="1" applyFill="1" applyBorder="1" applyAlignment="1">
      <alignment horizontal="center"/>
    </xf>
    <xf numFmtId="9" fontId="9" fillId="4" borderId="24" xfId="2" applyFont="1" applyFill="1" applyBorder="1" applyAlignment="1">
      <alignment horizontal="center"/>
    </xf>
    <xf numFmtId="9" fontId="9" fillId="4" borderId="3" xfId="2" applyFont="1" applyFill="1" applyBorder="1" applyAlignment="1">
      <alignment horizontal="center"/>
    </xf>
    <xf numFmtId="9" fontId="9" fillId="4" borderId="9" xfId="2" applyFont="1" applyFill="1" applyBorder="1" applyAlignment="1">
      <alignment horizontal="center"/>
    </xf>
    <xf numFmtId="9" fontId="9" fillId="4" borderId="23" xfId="2" applyFont="1" applyFill="1" applyBorder="1" applyAlignment="1">
      <alignment horizontal="center"/>
    </xf>
    <xf numFmtId="9" fontId="9" fillId="7" borderId="25" xfId="2" applyFont="1" applyFill="1" applyBorder="1" applyAlignment="1">
      <alignment horizontal="center"/>
    </xf>
    <xf numFmtId="9" fontId="9" fillId="7" borderId="23" xfId="2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9" fontId="9" fillId="9" borderId="10" xfId="2" applyFont="1" applyFill="1" applyBorder="1" applyAlignment="1">
      <alignment horizontal="center" vertical="center" wrapText="1"/>
    </xf>
    <xf numFmtId="9" fontId="9" fillId="9" borderId="21" xfId="2" applyFont="1" applyFill="1" applyBorder="1" applyAlignment="1">
      <alignment horizontal="center" vertical="center" wrapText="1"/>
    </xf>
    <xf numFmtId="9" fontId="9" fillId="9" borderId="25" xfId="2" applyFont="1" applyFill="1" applyBorder="1" applyAlignment="1">
      <alignment horizontal="center"/>
    </xf>
    <xf numFmtId="9" fontId="9" fillId="9" borderId="24" xfId="2" applyFont="1" applyFill="1" applyBorder="1" applyAlignment="1">
      <alignment horizontal="center"/>
    </xf>
    <xf numFmtId="9" fontId="9" fillId="9" borderId="3" xfId="2" applyFont="1" applyFill="1" applyBorder="1" applyAlignment="1">
      <alignment horizontal="center"/>
    </xf>
    <xf numFmtId="9" fontId="9" fillId="9" borderId="9" xfId="2" applyFont="1" applyFill="1" applyBorder="1" applyAlignment="1">
      <alignment horizontal="center"/>
    </xf>
    <xf numFmtId="9" fontId="9" fillId="9" borderId="23" xfId="2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9" fontId="9" fillId="7" borderId="19" xfId="2" applyFont="1" applyFill="1" applyBorder="1" applyAlignment="1">
      <alignment horizontal="center" vertical="center"/>
    </xf>
    <xf numFmtId="9" fontId="9" fillId="7" borderId="21" xfId="2" applyFont="1" applyFill="1" applyBorder="1" applyAlignment="1">
      <alignment horizontal="center" vertical="center"/>
    </xf>
    <xf numFmtId="9" fontId="9" fillId="7" borderId="24" xfId="2" applyFont="1" applyFill="1" applyBorder="1" applyAlignment="1">
      <alignment horizontal="center"/>
    </xf>
    <xf numFmtId="9" fontId="9" fillId="7" borderId="3" xfId="2" applyFont="1" applyFill="1" applyBorder="1" applyAlignment="1">
      <alignment horizontal="center"/>
    </xf>
    <xf numFmtId="9" fontId="9" fillId="7" borderId="9" xfId="2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9" fontId="9" fillId="8" borderId="10" xfId="2" applyFont="1" applyFill="1" applyBorder="1" applyAlignment="1">
      <alignment horizontal="center" vertical="center"/>
    </xf>
    <xf numFmtId="9" fontId="9" fillId="8" borderId="21" xfId="2" applyFont="1" applyFill="1" applyBorder="1" applyAlignment="1">
      <alignment horizontal="center" vertical="center"/>
    </xf>
    <xf numFmtId="9" fontId="9" fillId="8" borderId="24" xfId="2" applyFont="1" applyFill="1" applyBorder="1" applyAlignment="1">
      <alignment horizontal="center"/>
    </xf>
    <xf numFmtId="9" fontId="9" fillId="8" borderId="3" xfId="2" applyFont="1" applyFill="1" applyBorder="1" applyAlignment="1">
      <alignment horizontal="center"/>
    </xf>
    <xf numFmtId="9" fontId="9" fillId="8" borderId="9" xfId="2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9" fontId="9" fillId="3" borderId="10" xfId="2" applyFont="1" applyFill="1" applyBorder="1" applyAlignment="1">
      <alignment horizontal="center" vertical="center" wrapText="1"/>
    </xf>
    <xf numFmtId="9" fontId="9" fillId="3" borderId="21" xfId="2" applyFont="1" applyFill="1" applyBorder="1" applyAlignment="1">
      <alignment horizontal="center" vertical="center" wrapText="1"/>
    </xf>
    <xf numFmtId="9" fontId="9" fillId="3" borderId="3" xfId="2" applyFont="1" applyFill="1" applyBorder="1" applyAlignment="1">
      <alignment horizontal="center"/>
    </xf>
    <xf numFmtId="9" fontId="9" fillId="3" borderId="9" xfId="2" applyFont="1" applyFill="1" applyBorder="1" applyAlignment="1">
      <alignment horizontal="center"/>
    </xf>
    <xf numFmtId="9" fontId="3" fillId="2" borderId="10" xfId="2" applyFont="1" applyFill="1" applyBorder="1" applyAlignment="1">
      <alignment horizontal="center" vertical="center" wrapText="1"/>
    </xf>
    <xf numFmtId="9" fontId="3" fillId="2" borderId="17" xfId="2" applyFont="1" applyFill="1" applyBorder="1" applyAlignment="1">
      <alignment horizontal="center" vertical="center" wrapText="1"/>
    </xf>
    <xf numFmtId="9" fontId="0" fillId="2" borderId="25" xfId="2" applyFont="1" applyFill="1" applyBorder="1" applyAlignment="1">
      <alignment horizontal="center"/>
    </xf>
    <xf numFmtId="9" fontId="0" fillId="2" borderId="24" xfId="2" applyFont="1" applyFill="1" applyBorder="1" applyAlignment="1">
      <alignment horizontal="center"/>
    </xf>
    <xf numFmtId="9" fontId="0" fillId="2" borderId="3" xfId="2" applyFont="1" applyFill="1" applyBorder="1" applyAlignment="1">
      <alignment horizontal="center"/>
    </xf>
    <xf numFmtId="9" fontId="0" fillId="2" borderId="9" xfId="2" applyFont="1" applyFill="1" applyBorder="1" applyAlignment="1">
      <alignment horizontal="center"/>
    </xf>
    <xf numFmtId="9" fontId="0" fillId="7" borderId="25" xfId="2" applyFont="1" applyFill="1" applyBorder="1" applyAlignment="1">
      <alignment horizontal="center"/>
    </xf>
    <xf numFmtId="9" fontId="0" fillId="7" borderId="23" xfId="2" applyFont="1" applyFill="1" applyBorder="1" applyAlignment="1">
      <alignment horizontal="center"/>
    </xf>
    <xf numFmtId="9" fontId="3" fillId="5" borderId="10" xfId="2" applyFont="1" applyFill="1" applyBorder="1" applyAlignment="1">
      <alignment horizontal="center" vertical="center"/>
    </xf>
    <xf numFmtId="9" fontId="3" fillId="5" borderId="21" xfId="2" applyFont="1" applyFill="1" applyBorder="1" applyAlignment="1">
      <alignment horizontal="center" vertical="center"/>
    </xf>
    <xf numFmtId="9" fontId="0" fillId="5" borderId="25" xfId="2" applyFont="1" applyFill="1" applyBorder="1" applyAlignment="1">
      <alignment horizontal="center"/>
    </xf>
    <xf numFmtId="9" fontId="0" fillId="5" borderId="24" xfId="2" applyFont="1" applyFill="1" applyBorder="1" applyAlignment="1">
      <alignment horizontal="center"/>
    </xf>
    <xf numFmtId="9" fontId="0" fillId="5" borderId="3" xfId="2" applyFont="1" applyFill="1" applyBorder="1" applyAlignment="1">
      <alignment horizontal="center"/>
    </xf>
    <xf numFmtId="9" fontId="0" fillId="5" borderId="9" xfId="2" applyFont="1" applyFill="1" applyBorder="1" applyAlignment="1">
      <alignment horizontal="center"/>
    </xf>
    <xf numFmtId="9" fontId="0" fillId="7" borderId="3" xfId="2" applyFont="1" applyFill="1" applyBorder="1" applyAlignment="1">
      <alignment horizontal="center"/>
    </xf>
    <xf numFmtId="9" fontId="0" fillId="7" borderId="9" xfId="2" applyFont="1" applyFill="1" applyBorder="1" applyAlignment="1">
      <alignment horizontal="center"/>
    </xf>
    <xf numFmtId="9" fontId="0" fillId="3" borderId="25" xfId="2" applyFont="1" applyFill="1" applyBorder="1" applyAlignment="1">
      <alignment horizontal="center"/>
    </xf>
    <xf numFmtId="9" fontId="0" fillId="3" borderId="24" xfId="2" applyFont="1" applyFill="1" applyBorder="1" applyAlignment="1">
      <alignment horizontal="center"/>
    </xf>
    <xf numFmtId="9" fontId="3" fillId="10" borderId="10" xfId="2" applyFont="1" applyFill="1" applyBorder="1" applyAlignment="1">
      <alignment horizontal="center" vertical="center" wrapText="1"/>
    </xf>
    <xf numFmtId="9" fontId="3" fillId="10" borderId="21" xfId="2" applyFont="1" applyFill="1" applyBorder="1" applyAlignment="1">
      <alignment horizontal="center" vertical="center" wrapText="1"/>
    </xf>
    <xf numFmtId="9" fontId="0" fillId="10" borderId="25" xfId="2" applyFont="1" applyFill="1" applyBorder="1" applyAlignment="1">
      <alignment horizontal="center"/>
    </xf>
    <xf numFmtId="9" fontId="0" fillId="10" borderId="24" xfId="2" applyFont="1" applyFill="1" applyBorder="1" applyAlignment="1">
      <alignment horizontal="center"/>
    </xf>
    <xf numFmtId="9" fontId="0" fillId="10" borderId="3" xfId="2" applyFont="1" applyFill="1" applyBorder="1" applyAlignment="1">
      <alignment horizontal="center"/>
    </xf>
    <xf numFmtId="9" fontId="0" fillId="10" borderId="9" xfId="2" applyFont="1" applyFill="1" applyBorder="1" applyAlignment="1">
      <alignment horizontal="center"/>
    </xf>
    <xf numFmtId="9" fontId="3" fillId="4" borderId="10" xfId="2" applyFont="1" applyFill="1" applyBorder="1" applyAlignment="1">
      <alignment horizontal="center" vertical="center"/>
    </xf>
    <xf numFmtId="9" fontId="3" fillId="4" borderId="21" xfId="2" applyFont="1" applyFill="1" applyBorder="1" applyAlignment="1">
      <alignment horizontal="center" vertical="center"/>
    </xf>
    <xf numFmtId="9" fontId="0" fillId="4" borderId="25" xfId="2" applyFont="1" applyFill="1" applyBorder="1" applyAlignment="1">
      <alignment horizontal="center"/>
    </xf>
    <xf numFmtId="9" fontId="0" fillId="4" borderId="24" xfId="2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9" fontId="3" fillId="9" borderId="10" xfId="2" applyFont="1" applyFill="1" applyBorder="1" applyAlignment="1">
      <alignment horizontal="center" vertical="center" wrapText="1"/>
    </xf>
    <xf numFmtId="9" fontId="3" fillId="9" borderId="21" xfId="2" applyFont="1" applyFill="1" applyBorder="1" applyAlignment="1">
      <alignment horizontal="center" vertical="center" wrapText="1"/>
    </xf>
    <xf numFmtId="9" fontId="0" fillId="9" borderId="25" xfId="2" applyFont="1" applyFill="1" applyBorder="1" applyAlignment="1">
      <alignment horizontal="center"/>
    </xf>
    <xf numFmtId="9" fontId="0" fillId="9" borderId="24" xfId="2" applyFont="1" applyFill="1" applyBorder="1" applyAlignment="1">
      <alignment horizontal="center"/>
    </xf>
    <xf numFmtId="9" fontId="0" fillId="9" borderId="3" xfId="2" applyFont="1" applyFill="1" applyBorder="1" applyAlignment="1">
      <alignment horizontal="center"/>
    </xf>
    <xf numFmtId="9" fontId="0" fillId="9" borderId="9" xfId="2" applyFont="1" applyFill="1" applyBorder="1" applyAlignment="1">
      <alignment horizontal="center"/>
    </xf>
    <xf numFmtId="9" fontId="3" fillId="7" borderId="19" xfId="2" applyFont="1" applyFill="1" applyBorder="1" applyAlignment="1">
      <alignment horizontal="center" vertical="center"/>
    </xf>
    <xf numFmtId="9" fontId="3" fillId="7" borderId="21" xfId="2" applyFont="1" applyFill="1" applyBorder="1" applyAlignment="1">
      <alignment horizontal="center" vertical="center"/>
    </xf>
    <xf numFmtId="9" fontId="0" fillId="7" borderId="24" xfId="2" applyFont="1" applyFill="1" applyBorder="1" applyAlignment="1">
      <alignment horizontal="center"/>
    </xf>
    <xf numFmtId="9" fontId="3" fillId="8" borderId="10" xfId="2" applyFont="1" applyFill="1" applyBorder="1" applyAlignment="1">
      <alignment horizontal="center" vertical="center"/>
    </xf>
    <xf numFmtId="9" fontId="3" fillId="8" borderId="21" xfId="2" applyFont="1" applyFill="1" applyBorder="1" applyAlignment="1">
      <alignment horizontal="center" vertical="center"/>
    </xf>
    <xf numFmtId="9" fontId="0" fillId="8" borderId="25" xfId="2" applyFont="1" applyFill="1" applyBorder="1" applyAlignment="1">
      <alignment horizontal="center"/>
    </xf>
    <xf numFmtId="9" fontId="0" fillId="8" borderId="24" xfId="2" applyFont="1" applyFill="1" applyBorder="1" applyAlignment="1">
      <alignment horizontal="center"/>
    </xf>
    <xf numFmtId="9" fontId="0" fillId="8" borderId="3" xfId="2" applyFont="1" applyFill="1" applyBorder="1" applyAlignment="1">
      <alignment horizontal="center"/>
    </xf>
    <xf numFmtId="9" fontId="0" fillId="8" borderId="9" xfId="2" applyFont="1" applyFill="1" applyBorder="1" applyAlignment="1">
      <alignment horizontal="center"/>
    </xf>
    <xf numFmtId="9" fontId="3" fillId="3" borderId="10" xfId="2" applyFont="1" applyFill="1" applyBorder="1" applyAlignment="1">
      <alignment horizontal="center" vertical="center" wrapText="1"/>
    </xf>
    <xf numFmtId="9" fontId="3" fillId="3" borderId="21" xfId="2" applyFont="1" applyFill="1" applyBorder="1" applyAlignment="1">
      <alignment horizontal="center" vertical="center" wrapText="1"/>
    </xf>
    <xf numFmtId="9" fontId="0" fillId="3" borderId="3" xfId="2" applyFont="1" applyFill="1" applyBorder="1" applyAlignment="1">
      <alignment horizontal="center"/>
    </xf>
    <xf numFmtId="9" fontId="0" fillId="3" borderId="9" xfId="2" applyFont="1" applyFill="1" applyBorder="1" applyAlignment="1">
      <alignment horizont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12" borderId="0" xfId="0" applyFont="1" applyFill="1"/>
    <xf numFmtId="0" fontId="0" fillId="12" borderId="0" xfId="0" applyFont="1" applyFill="1" applyBorder="1"/>
    <xf numFmtId="0" fontId="0" fillId="12" borderId="0" xfId="0" applyFont="1" applyFill="1" applyBorder="1" applyProtection="1">
      <protection locked="0"/>
    </xf>
    <xf numFmtId="0" fontId="11" fillId="12" borderId="0" xfId="0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12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12" dropStyle="combo" dx="16" fmlaLink="$D$50" fmlaRange="$C$50:$C$61" noThreeD="1" sel="1" val="0"/>
</file>

<file path=xl/ctrlProps/ctrlProp2.xml><?xml version="1.0" encoding="utf-8"?>
<formControlPr xmlns="http://schemas.microsoft.com/office/spreadsheetml/2009/9/main" objectType="Drop" dropLines="12" dropStyle="combo" dx="16" fmlaLink="$D$50" fmlaRange="$C$50:$C$6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19050</xdr:rowOff>
        </xdr:from>
        <xdr:to>
          <xdr:col>2</xdr:col>
          <xdr:colOff>800100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190500</xdr:rowOff>
        </xdr:from>
        <xdr:to>
          <xdr:col>3</xdr:col>
          <xdr:colOff>19050</xdr:colOff>
          <xdr:row>14</xdr:row>
          <xdr:rowOff>180975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7;&#1081;/YandexDisk/&#1054;&#1081;-&#1051;&#1080;(&#1085;&#1086;&#1074;&#1072;&#1103;)/&#1054;&#1081;-&#1051;&#1080;/&#1042;%20&#1056;&#1040;&#1041;&#1054;&#1058;&#1045;/&#1060;&#1048;&#1058;&#1054;&#1041;&#1048;&#1054;&#1058;&#1048;&#1050;&#1057;/&#1044;&#1086;&#1082;&#1091;&#1084;&#1077;&#1085;&#1090;&#1099;%20&#1076;&#1083;&#1103;%20&#1082;&#1083;&#1080;&#1077;&#1085;&#1090;&#1072;/&#1052;&#1086;&#1090;&#1080;&#1074;&#1072;&#1094;&#1080;&#1103;/C&#1093;&#1077;&#1084;&#1072;%20&#1088;&#1072;&#1089;&#1095;&#1077;&#1090;&#1072;%20&#1084;&#1086;&#1090;&#1080;&#1074;&#1072;&#1094;&#1080;%20&#1060;&#1080;&#1090;&#1086;&#1073;&#1080;&#1086;&#1090;&#1080;&#1082;&#1089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на год"/>
      <sheetName val="План продаж МП-март"/>
      <sheetName val="План продаж ТП"/>
      <sheetName val="Мотивация МП"/>
      <sheetName val="Лист4"/>
      <sheetName val="Мотивация КД"/>
      <sheetName val="Лист нарушени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Да</v>
          </cell>
        </row>
        <row r="3">
          <cell r="A3" t="str">
            <v>Нет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62"/>
  <sheetViews>
    <sheetView tabSelected="1" topLeftCell="A40" workbookViewId="0">
      <selection activeCell="D68" sqref="D68"/>
    </sheetView>
  </sheetViews>
  <sheetFormatPr defaultRowHeight="15" x14ac:dyDescent="0.25"/>
  <cols>
    <col min="1" max="1" width="3.140625" customWidth="1"/>
    <col min="2" max="2" width="16.28515625" customWidth="1"/>
    <col min="3" max="3" width="29.140625" bestFit="1" customWidth="1"/>
    <col min="4" max="4" width="27" bestFit="1" customWidth="1"/>
    <col min="5" max="5" width="3.5703125" customWidth="1"/>
    <col min="6" max="6" width="14.85546875" customWidth="1"/>
    <col min="7" max="7" width="28.7109375" bestFit="1" customWidth="1"/>
    <col min="8" max="8" width="22.42578125" customWidth="1"/>
    <col min="9" max="9" width="3.5703125" customWidth="1"/>
    <col min="10" max="10" width="35.7109375" bestFit="1" customWidth="1"/>
    <col min="11" max="11" width="12.140625" customWidth="1"/>
  </cols>
  <sheetData>
    <row r="1" spans="2:12" ht="15.75" thickBot="1" x14ac:dyDescent="0.3"/>
    <row r="2" spans="2:12" ht="30.75" thickBot="1" x14ac:dyDescent="0.3">
      <c r="B2" s="23" t="s">
        <v>11</v>
      </c>
      <c r="C2" s="24" t="s">
        <v>26</v>
      </c>
      <c r="D2" s="81" t="s">
        <v>65</v>
      </c>
      <c r="E2" s="26"/>
      <c r="F2" s="23" t="s">
        <v>18</v>
      </c>
      <c r="G2" s="25" t="s">
        <v>28</v>
      </c>
      <c r="H2" s="81" t="str">
        <f>CONCATENATE("Персональный план по ",C10)</f>
        <v>Персональный план по Продажи (отгрузки)</v>
      </c>
      <c r="I2" s="26"/>
    </row>
    <row r="3" spans="2:12" ht="15.75" thickTop="1" x14ac:dyDescent="0.25">
      <c r="B3" s="27" t="s">
        <v>12</v>
      </c>
      <c r="C3" s="32" t="s">
        <v>55</v>
      </c>
      <c r="D3" s="33">
        <v>3000</v>
      </c>
      <c r="E3" s="26"/>
      <c r="F3" s="28" t="s">
        <v>19</v>
      </c>
      <c r="G3" s="38" t="s">
        <v>68</v>
      </c>
      <c r="H3" s="138">
        <v>4500000</v>
      </c>
      <c r="I3" s="26"/>
    </row>
    <row r="4" spans="2:12" x14ac:dyDescent="0.25">
      <c r="B4" s="29" t="s">
        <v>13</v>
      </c>
      <c r="C4" s="34" t="s">
        <v>17</v>
      </c>
      <c r="D4" s="35">
        <v>500</v>
      </c>
      <c r="E4" s="26"/>
      <c r="F4" s="30" t="s">
        <v>20</v>
      </c>
      <c r="G4" s="39" t="s">
        <v>69</v>
      </c>
      <c r="H4" s="139">
        <v>3500000</v>
      </c>
      <c r="I4" s="26"/>
      <c r="L4" s="14"/>
    </row>
    <row r="5" spans="2:12" x14ac:dyDescent="0.25">
      <c r="B5" s="27" t="s">
        <v>14</v>
      </c>
      <c r="C5" s="34" t="s">
        <v>8</v>
      </c>
      <c r="D5" s="35">
        <v>300</v>
      </c>
      <c r="E5" s="26"/>
      <c r="F5" s="30" t="s">
        <v>21</v>
      </c>
      <c r="G5" s="38" t="s">
        <v>70</v>
      </c>
      <c r="H5" s="139">
        <v>1800000</v>
      </c>
      <c r="I5" s="26"/>
    </row>
    <row r="6" spans="2:12" x14ac:dyDescent="0.25">
      <c r="B6" s="29" t="s">
        <v>15</v>
      </c>
      <c r="C6" s="34" t="s">
        <v>9</v>
      </c>
      <c r="D6" s="35">
        <v>200</v>
      </c>
      <c r="E6" s="26"/>
      <c r="F6" s="28" t="s">
        <v>22</v>
      </c>
      <c r="G6" s="39" t="s">
        <v>71</v>
      </c>
      <c r="H6" s="139">
        <v>9000</v>
      </c>
      <c r="I6" s="26"/>
      <c r="J6" s="26"/>
      <c r="K6" s="26"/>
    </row>
    <row r="7" spans="2:12" x14ac:dyDescent="0.25">
      <c r="B7" s="27" t="s">
        <v>16</v>
      </c>
      <c r="C7" s="34" t="s">
        <v>67</v>
      </c>
      <c r="D7" s="35">
        <v>180</v>
      </c>
      <c r="E7" s="26"/>
      <c r="F7" s="30" t="s">
        <v>23</v>
      </c>
      <c r="G7" s="38" t="s">
        <v>72</v>
      </c>
      <c r="H7" s="139">
        <v>1500000</v>
      </c>
      <c r="I7" s="26"/>
      <c r="J7" s="26"/>
      <c r="K7" s="26"/>
    </row>
    <row r="8" spans="2:12" x14ac:dyDescent="0.25">
      <c r="B8" s="29" t="s">
        <v>51</v>
      </c>
      <c r="C8" s="34" t="s">
        <v>54</v>
      </c>
      <c r="D8" s="35">
        <v>30</v>
      </c>
      <c r="F8" s="30" t="s">
        <v>58</v>
      </c>
      <c r="G8" s="39" t="s">
        <v>73</v>
      </c>
      <c r="H8" s="139">
        <v>2100000</v>
      </c>
    </row>
    <row r="9" spans="2:12" x14ac:dyDescent="0.25">
      <c r="B9" s="27" t="s">
        <v>52</v>
      </c>
      <c r="C9" s="34" t="s">
        <v>56</v>
      </c>
      <c r="D9" s="136">
        <v>28000000</v>
      </c>
      <c r="F9" s="28" t="s">
        <v>59</v>
      </c>
      <c r="G9" s="38" t="s">
        <v>74</v>
      </c>
      <c r="H9" s="139">
        <v>2000000</v>
      </c>
      <c r="J9" s="4"/>
    </row>
    <row r="10" spans="2:12" ht="15.75" thickBot="1" x14ac:dyDescent="0.3">
      <c r="B10" s="31" t="s">
        <v>53</v>
      </c>
      <c r="C10" s="36" t="s">
        <v>57</v>
      </c>
      <c r="D10" s="137">
        <v>24000000</v>
      </c>
      <c r="F10" s="30" t="s">
        <v>60</v>
      </c>
      <c r="G10" s="39" t="s">
        <v>75</v>
      </c>
      <c r="H10" s="139">
        <v>2090000</v>
      </c>
      <c r="J10" s="5"/>
    </row>
    <row r="11" spans="2:12" x14ac:dyDescent="0.25">
      <c r="C11" s="5"/>
      <c r="F11" s="30" t="s">
        <v>61</v>
      </c>
      <c r="G11" s="38" t="s">
        <v>76</v>
      </c>
      <c r="H11" s="139">
        <v>3000000</v>
      </c>
    </row>
    <row r="12" spans="2:12" x14ac:dyDescent="0.25">
      <c r="C12" s="5"/>
      <c r="F12" s="30" t="s">
        <v>62</v>
      </c>
      <c r="G12" s="39" t="s">
        <v>77</v>
      </c>
      <c r="H12" s="139">
        <v>3500000</v>
      </c>
    </row>
    <row r="13" spans="2:12" ht="16.5" thickBot="1" x14ac:dyDescent="0.3">
      <c r="F13" s="141" t="s">
        <v>63</v>
      </c>
      <c r="G13" s="142"/>
      <c r="H13" s="140">
        <f>SUM(H3:H12)</f>
        <v>23999000</v>
      </c>
    </row>
    <row r="14" spans="2:12" ht="15.75" customHeight="1" thickBot="1" x14ac:dyDescent="0.3">
      <c r="B14" s="40"/>
      <c r="C14" s="41"/>
      <c r="D14" s="143" t="str">
        <f>IF(H13&lt;$D$10,CONCATENATE("ОШИБКА! Нужно запланировать ещё ",$D$10-H13," ",$C$10),"")</f>
        <v>ОШИБКА! Нужно запланировать ещё 1000 Продажи (отгрузки)</v>
      </c>
      <c r="E14" s="143"/>
      <c r="F14" s="143"/>
      <c r="G14" s="143"/>
      <c r="H14" s="143"/>
    </row>
    <row r="15" spans="2:12" x14ac:dyDescent="0.25">
      <c r="B15" s="37" t="s">
        <v>24</v>
      </c>
      <c r="C15" s="42" t="str">
        <f>INDEX(C50:C61,D50)</f>
        <v>январь</v>
      </c>
      <c r="D15" s="41"/>
    </row>
    <row r="16" spans="2:12" x14ac:dyDescent="0.25">
      <c r="D16" s="41"/>
    </row>
    <row r="17" spans="2:2" x14ac:dyDescent="0.25">
      <c r="B17" s="4" t="s">
        <v>10</v>
      </c>
    </row>
    <row r="18" spans="2:2" x14ac:dyDescent="0.25">
      <c r="B18" s="5" t="s">
        <v>50</v>
      </c>
    </row>
    <row r="47" spans="1:10" x14ac:dyDescent="0.25">
      <c r="A47" s="334"/>
      <c r="B47" s="334"/>
      <c r="C47" s="334"/>
      <c r="D47" s="334"/>
      <c r="E47" s="334"/>
      <c r="F47" s="334"/>
      <c r="G47" s="334"/>
      <c r="H47" s="334"/>
      <c r="I47" s="334"/>
      <c r="J47" s="334"/>
    </row>
    <row r="48" spans="1:10" x14ac:dyDescent="0.25">
      <c r="A48" s="334"/>
      <c r="B48" s="334"/>
      <c r="C48" s="334"/>
      <c r="D48" s="334"/>
      <c r="E48" s="334"/>
      <c r="F48" s="334"/>
      <c r="G48" s="334"/>
      <c r="H48" s="334"/>
      <c r="I48" s="334"/>
      <c r="J48" s="334"/>
    </row>
    <row r="49" spans="1:10" x14ac:dyDescent="0.25">
      <c r="A49" s="334"/>
      <c r="B49" s="334"/>
      <c r="C49" s="334"/>
      <c r="D49" s="334"/>
      <c r="E49" s="334"/>
      <c r="F49" s="334"/>
      <c r="G49" s="334"/>
      <c r="H49" s="334"/>
      <c r="I49" s="334"/>
      <c r="J49" s="334"/>
    </row>
    <row r="50" spans="1:10" ht="18.75" x14ac:dyDescent="0.3">
      <c r="A50" s="334"/>
      <c r="B50" s="335" t="s">
        <v>33</v>
      </c>
      <c r="C50" s="335" t="s">
        <v>27</v>
      </c>
      <c r="D50" s="336">
        <v>1</v>
      </c>
      <c r="E50" s="337" t="s">
        <v>55</v>
      </c>
      <c r="F50" s="338">
        <v>8</v>
      </c>
      <c r="G50" s="338" t="s">
        <v>49</v>
      </c>
      <c r="H50" s="338">
        <f ca="1">WEEKNUM(CONCATENATE("01",$C$15," ",YEAR(TODAY())),)</f>
        <v>1</v>
      </c>
      <c r="I50" s="334"/>
      <c r="J50" s="334"/>
    </row>
    <row r="51" spans="1:10" ht="18.75" x14ac:dyDescent="0.25">
      <c r="A51" s="334"/>
      <c r="B51" s="335" t="s">
        <v>34</v>
      </c>
      <c r="C51" s="335" t="s">
        <v>39</v>
      </c>
      <c r="D51" s="335"/>
      <c r="E51" s="337" t="s">
        <v>17</v>
      </c>
      <c r="F51" s="335"/>
      <c r="G51" s="335" t="s">
        <v>29</v>
      </c>
      <c r="H51" s="335">
        <f ca="1">WEEKDAY(CONCATENATE("01",$C$15," ",YEAR(TODAY())),1)</f>
        <v>1</v>
      </c>
      <c r="I51" s="334"/>
      <c r="J51" s="334"/>
    </row>
    <row r="52" spans="1:10" ht="18.75" x14ac:dyDescent="0.25">
      <c r="A52" s="334"/>
      <c r="B52" s="335" t="s">
        <v>32</v>
      </c>
      <c r="C52" s="335" t="s">
        <v>40</v>
      </c>
      <c r="D52" s="335"/>
      <c r="E52" s="337" t="s">
        <v>8</v>
      </c>
      <c r="F52" s="335"/>
      <c r="G52" s="335" t="s">
        <v>25</v>
      </c>
      <c r="H52" s="335">
        <f ca="1">COUNTIF('активность менеджеров'!D3:BW3,"пн")+COUNTIF('активность менеджеров'!D3:BW3,"вт")+COUNTIF('активность менеджеров'!D3:BW3,"ср")+COUNTIF('активность менеджеров'!D3:BW3,"чт")+COUNTIF('активность менеджеров'!D3:BW3,"пт")</f>
        <v>23</v>
      </c>
      <c r="I52" s="334"/>
      <c r="J52" s="334"/>
    </row>
    <row r="53" spans="1:10" ht="18.75" x14ac:dyDescent="0.25">
      <c r="A53" s="334"/>
      <c r="B53" s="335" t="s">
        <v>35</v>
      </c>
      <c r="C53" s="335" t="s">
        <v>41</v>
      </c>
      <c r="D53" s="335"/>
      <c r="E53" s="337" t="s">
        <v>9</v>
      </c>
      <c r="F53" s="335"/>
      <c r="G53" s="335" t="s">
        <v>66</v>
      </c>
      <c r="H53" s="335">
        <f>COUNTIF(H3:H12,"&gt;0")</f>
        <v>10</v>
      </c>
      <c r="I53" s="334"/>
      <c r="J53" s="334"/>
    </row>
    <row r="54" spans="1:10" ht="18.75" x14ac:dyDescent="0.25">
      <c r="A54" s="334"/>
      <c r="B54" s="335" t="s">
        <v>30</v>
      </c>
      <c r="C54" s="335" t="s">
        <v>42</v>
      </c>
      <c r="D54" s="335"/>
      <c r="E54" s="337" t="s">
        <v>54</v>
      </c>
      <c r="F54" s="335"/>
      <c r="G54" s="334"/>
      <c r="H54" s="334"/>
      <c r="I54" s="334"/>
      <c r="J54" s="334"/>
    </row>
    <row r="55" spans="1:10" x14ac:dyDescent="0.25">
      <c r="A55" s="334"/>
      <c r="B55" s="335" t="s">
        <v>36</v>
      </c>
      <c r="C55" s="335" t="s">
        <v>43</v>
      </c>
      <c r="D55" s="335"/>
      <c r="E55" s="335" t="s">
        <v>64</v>
      </c>
      <c r="F55" s="335"/>
      <c r="G55" s="334"/>
      <c r="H55" s="334"/>
      <c r="I55" s="334"/>
      <c r="J55" s="334"/>
    </row>
    <row r="56" spans="1:10" x14ac:dyDescent="0.25">
      <c r="A56" s="334"/>
      <c r="B56" s="335" t="s">
        <v>37</v>
      </c>
      <c r="C56" s="335" t="s">
        <v>31</v>
      </c>
      <c r="D56" s="335"/>
      <c r="E56" s="335" t="s">
        <v>56</v>
      </c>
      <c r="F56" s="335"/>
      <c r="G56" s="334"/>
      <c r="H56" s="334"/>
      <c r="I56" s="334"/>
      <c r="J56" s="334"/>
    </row>
    <row r="57" spans="1:10" x14ac:dyDescent="0.25">
      <c r="A57" s="334"/>
      <c r="B57" s="335"/>
      <c r="C57" s="335" t="s">
        <v>44</v>
      </c>
      <c r="D57" s="335"/>
      <c r="E57" s="335" t="s">
        <v>57</v>
      </c>
      <c r="F57" s="335"/>
      <c r="G57" s="334"/>
      <c r="H57" s="334"/>
      <c r="I57" s="334"/>
      <c r="J57" s="334"/>
    </row>
    <row r="58" spans="1:10" x14ac:dyDescent="0.25">
      <c r="A58" s="334"/>
      <c r="B58" s="335"/>
      <c r="C58" s="335" t="s">
        <v>45</v>
      </c>
      <c r="D58" s="335"/>
      <c r="E58" s="335"/>
      <c r="F58" s="335"/>
      <c r="G58" s="334"/>
      <c r="H58" s="334"/>
      <c r="I58" s="334"/>
      <c r="J58" s="334"/>
    </row>
    <row r="59" spans="1:10" x14ac:dyDescent="0.25">
      <c r="A59" s="334"/>
      <c r="B59" s="335"/>
      <c r="C59" s="335" t="s">
        <v>46</v>
      </c>
      <c r="D59" s="335"/>
      <c r="E59" s="335"/>
      <c r="F59" s="335"/>
      <c r="G59" s="334"/>
      <c r="H59" s="334"/>
      <c r="I59" s="334"/>
      <c r="J59" s="334"/>
    </row>
    <row r="60" spans="1:10" x14ac:dyDescent="0.25">
      <c r="A60" s="334"/>
      <c r="B60" s="335"/>
      <c r="C60" s="335" t="s">
        <v>47</v>
      </c>
      <c r="D60" s="335"/>
      <c r="E60" s="335"/>
      <c r="F60" s="335"/>
      <c r="G60" s="334"/>
      <c r="H60" s="334"/>
      <c r="I60" s="334"/>
      <c r="J60" s="334"/>
    </row>
    <row r="61" spans="1:10" x14ac:dyDescent="0.25">
      <c r="A61" s="334"/>
      <c r="B61" s="335"/>
      <c r="C61" s="335" t="s">
        <v>48</v>
      </c>
      <c r="D61" s="335"/>
      <c r="E61" s="335"/>
      <c r="F61" s="335"/>
      <c r="G61" s="334"/>
      <c r="H61" s="334"/>
      <c r="I61" s="334"/>
      <c r="J61" s="334"/>
    </row>
    <row r="62" spans="1:10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</row>
  </sheetData>
  <mergeCells count="2">
    <mergeCell ref="F13:G13"/>
    <mergeCell ref="D14:H14"/>
  </mergeCells>
  <phoneticPr fontId="10" type="noConversion"/>
  <conditionalFormatting sqref="D14">
    <cfRule type="containsText" dxfId="123" priority="1" operator="containsText" text=" ">
      <formula>NOT(ISERROR(SEARCH(" ",D14)))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Drop Down 1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2</xdr:col>
                    <xdr:colOff>800100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190500</xdr:rowOff>
                  </from>
                  <to>
                    <xdr:col>3</xdr:col>
                    <xdr:colOff>19050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CS204"/>
  <sheetViews>
    <sheetView zoomScale="70" zoomScaleNormal="70" zoomScalePageLayoutView="8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J15" sqref="J15"/>
    </sheetView>
  </sheetViews>
  <sheetFormatPr defaultColWidth="8.28515625" defaultRowHeight="15" outlineLevelRow="1" outlineLevelCol="1" x14ac:dyDescent="0.25"/>
  <cols>
    <col min="1" max="1" width="13.85546875" customWidth="1"/>
    <col min="2" max="2" width="14.5703125" customWidth="1"/>
    <col min="3" max="3" width="6.85546875" style="2" bestFit="1" customWidth="1"/>
    <col min="4" max="4" width="11.140625" style="3" customWidth="1" outlineLevel="1"/>
    <col min="5" max="5" width="8.28515625" customWidth="1" outlineLevel="1"/>
    <col min="6" max="6" width="11.140625" style="3" customWidth="1" outlineLevel="1"/>
    <col min="7" max="7" width="8.28515625" customWidth="1" outlineLevel="1"/>
    <col min="8" max="8" width="11.140625" style="3" customWidth="1" outlineLevel="1"/>
    <col min="9" max="9" width="8.28515625" customWidth="1" outlineLevel="1"/>
    <col min="10" max="10" width="11.140625" style="3" customWidth="1" outlineLevel="1"/>
    <col min="11" max="11" width="8.28515625" customWidth="1" outlineLevel="1"/>
    <col min="12" max="12" width="11.140625" style="3" customWidth="1" outlineLevel="1"/>
    <col min="13" max="13" width="8.28515625" customWidth="1" outlineLevel="1"/>
    <col min="14" max="14" width="11.140625" style="3" customWidth="1"/>
    <col min="15" max="15" width="8.28515625" customWidth="1"/>
    <col min="16" max="16" width="11.140625" customWidth="1" outlineLevel="1"/>
    <col min="17" max="17" width="8.28515625" customWidth="1" outlineLevel="1"/>
    <col min="18" max="18" width="12.42578125" customWidth="1" outlineLevel="1"/>
    <col min="19" max="19" width="8.28515625" customWidth="1" outlineLevel="1"/>
    <col min="20" max="20" width="12.42578125" customWidth="1" outlineLevel="1"/>
    <col min="21" max="21" width="8.28515625" customWidth="1" outlineLevel="1"/>
    <col min="22" max="22" width="12.42578125" customWidth="1" outlineLevel="1"/>
    <col min="23" max="23" width="8.28515625" customWidth="1" outlineLevel="1"/>
    <col min="24" max="24" width="12.42578125" customWidth="1" outlineLevel="1"/>
    <col min="25" max="25" width="8.28515625" customWidth="1" outlineLevel="1"/>
    <col min="26" max="26" width="12.42578125" customWidth="1"/>
    <col min="27" max="27" width="8.28515625" customWidth="1"/>
    <col min="28" max="28" width="12.42578125" customWidth="1" outlineLevel="1"/>
    <col min="29" max="29" width="8.28515625" customWidth="1" outlineLevel="1"/>
    <col min="30" max="30" width="12.42578125" customWidth="1" outlineLevel="1"/>
    <col min="31" max="31" width="8.28515625" customWidth="1" outlineLevel="1"/>
    <col min="32" max="32" width="12.42578125" customWidth="1" outlineLevel="1"/>
    <col min="33" max="33" width="8.28515625" customWidth="1" outlineLevel="1"/>
    <col min="34" max="34" width="12.42578125" customWidth="1" outlineLevel="1"/>
    <col min="35" max="35" width="8.28515625" customWidth="1" outlineLevel="1"/>
    <col min="36" max="36" width="12.42578125" customWidth="1" outlineLevel="1"/>
    <col min="37" max="37" width="8.28515625" customWidth="1" outlineLevel="1"/>
    <col min="38" max="38" width="12.42578125" customWidth="1"/>
    <col min="39" max="39" width="8.28515625" customWidth="1"/>
    <col min="40" max="40" width="12.42578125" customWidth="1" outlineLevel="1"/>
    <col min="41" max="41" width="8.28515625" customWidth="1" outlineLevel="1"/>
    <col min="42" max="42" width="12.42578125" customWidth="1" outlineLevel="1"/>
    <col min="43" max="43" width="8.28515625" customWidth="1" outlineLevel="1"/>
    <col min="44" max="44" width="12.42578125" customWidth="1" outlineLevel="1"/>
    <col min="45" max="45" width="8.28515625" customWidth="1" outlineLevel="1"/>
    <col min="46" max="46" width="12.42578125" customWidth="1" outlineLevel="1"/>
    <col min="47" max="47" width="8.28515625" customWidth="1" outlineLevel="1"/>
    <col min="48" max="48" width="12.42578125" customWidth="1" outlineLevel="1"/>
    <col min="49" max="49" width="8.28515625" customWidth="1" outlineLevel="1"/>
    <col min="50" max="50" width="12.42578125" customWidth="1"/>
    <col min="51" max="51" width="8.28515625" customWidth="1"/>
    <col min="52" max="52" width="12.42578125" customWidth="1" outlineLevel="1"/>
    <col min="53" max="53" width="8.28515625" customWidth="1" outlineLevel="1"/>
    <col min="54" max="54" width="12.42578125" customWidth="1" outlineLevel="1"/>
    <col min="55" max="55" width="8.28515625" customWidth="1" outlineLevel="1"/>
    <col min="56" max="56" width="12.42578125" customWidth="1" outlineLevel="1"/>
    <col min="57" max="57" width="8.28515625" customWidth="1" outlineLevel="1"/>
    <col min="58" max="58" width="12.42578125" customWidth="1" outlineLevel="1"/>
    <col min="59" max="59" width="8.28515625" customWidth="1" outlineLevel="1"/>
    <col min="60" max="60" width="12.42578125" customWidth="1" outlineLevel="1"/>
    <col min="61" max="61" width="8.28515625" customWidth="1" outlineLevel="1"/>
    <col min="62" max="62" width="12.42578125" customWidth="1"/>
    <col min="63" max="63" width="8.28515625" customWidth="1"/>
    <col min="64" max="64" width="12.42578125" customWidth="1" outlineLevel="1"/>
    <col min="65" max="65" width="8.28515625" customWidth="1" outlineLevel="1"/>
    <col min="66" max="66" width="12.42578125" customWidth="1" outlineLevel="1"/>
    <col min="67" max="67" width="8.28515625" customWidth="1" outlineLevel="1"/>
    <col min="68" max="68" width="12.42578125" customWidth="1" outlineLevel="1"/>
    <col min="69" max="69" width="8.28515625" customWidth="1" outlineLevel="1"/>
    <col min="70" max="70" width="12.42578125" customWidth="1" outlineLevel="1"/>
    <col min="71" max="71" width="8.28515625" customWidth="1" outlineLevel="1"/>
    <col min="72" max="72" width="12.42578125" customWidth="1" outlineLevel="1"/>
    <col min="73" max="73" width="8.28515625" customWidth="1" outlineLevel="1"/>
    <col min="74" max="74" width="12.42578125" customWidth="1"/>
    <col min="75" max="75" width="8.28515625" customWidth="1"/>
  </cols>
  <sheetData>
    <row r="1" spans="1:75" x14ac:dyDescent="0.25">
      <c r="A1" s="198"/>
      <c r="B1" s="202" t="s">
        <v>0</v>
      </c>
      <c r="C1" s="202"/>
      <c r="D1" s="187" t="str">
        <f ca="1">CONCATENATE("неделя ",'входные данные'!$H$50)</f>
        <v>неделя 1</v>
      </c>
      <c r="E1" s="187"/>
      <c r="F1" s="187"/>
      <c r="G1" s="187"/>
      <c r="H1" s="187"/>
      <c r="I1" s="187"/>
      <c r="J1" s="187"/>
      <c r="K1" s="187"/>
      <c r="L1" s="187"/>
      <c r="M1" s="187"/>
      <c r="N1" s="188" t="str">
        <f ca="1">CONCATENATE("итого ",D1)</f>
        <v>итого неделя 1</v>
      </c>
      <c r="O1" s="188"/>
      <c r="P1" s="187" t="str">
        <f ca="1">CONCATENATE("неделя ",'входные данные'!$H$50+1)</f>
        <v>неделя 2</v>
      </c>
      <c r="Q1" s="187"/>
      <c r="R1" s="187"/>
      <c r="S1" s="187"/>
      <c r="T1" s="187"/>
      <c r="U1" s="187"/>
      <c r="V1" s="187"/>
      <c r="W1" s="187"/>
      <c r="X1" s="187"/>
      <c r="Y1" s="187"/>
      <c r="Z1" s="188" t="str">
        <f ca="1">CONCATENATE("итого ",P1)</f>
        <v>итого неделя 2</v>
      </c>
      <c r="AA1" s="188"/>
      <c r="AB1" s="187" t="str">
        <f ca="1">CONCATENATE("неделя ",'входные данные'!$H$50+2)</f>
        <v>неделя 3</v>
      </c>
      <c r="AC1" s="187"/>
      <c r="AD1" s="187"/>
      <c r="AE1" s="187"/>
      <c r="AF1" s="187"/>
      <c r="AG1" s="187"/>
      <c r="AH1" s="187"/>
      <c r="AI1" s="187"/>
      <c r="AJ1" s="187"/>
      <c r="AK1" s="187"/>
      <c r="AL1" s="188" t="str">
        <f ca="1">CONCATENATE("итого ",AB1)</f>
        <v>итого неделя 3</v>
      </c>
      <c r="AM1" s="188"/>
      <c r="AN1" s="187" t="str">
        <f ca="1">CONCATENATE("неделя ",'входные данные'!$H$50+3)</f>
        <v>неделя 4</v>
      </c>
      <c r="AO1" s="187"/>
      <c r="AP1" s="187"/>
      <c r="AQ1" s="187"/>
      <c r="AR1" s="187"/>
      <c r="AS1" s="187"/>
      <c r="AT1" s="187"/>
      <c r="AU1" s="187"/>
      <c r="AV1" s="187"/>
      <c r="AW1" s="187"/>
      <c r="AX1" s="188" t="str">
        <f ca="1">CONCATENATE("итого ",AN1)</f>
        <v>итого неделя 4</v>
      </c>
      <c r="AY1" s="188"/>
      <c r="AZ1" s="187" t="str">
        <f ca="1">CONCATENATE("неделя ",'входные данные'!$H$50+4)</f>
        <v>неделя 5</v>
      </c>
      <c r="BA1" s="187"/>
      <c r="BB1" s="187"/>
      <c r="BC1" s="187"/>
      <c r="BD1" s="187"/>
      <c r="BE1" s="187"/>
      <c r="BF1" s="187"/>
      <c r="BG1" s="187"/>
      <c r="BH1" s="187"/>
      <c r="BI1" s="187"/>
      <c r="BJ1" s="188" t="str">
        <f ca="1">CONCATENATE("итого ",AZ1)</f>
        <v>итого неделя 5</v>
      </c>
      <c r="BK1" s="188"/>
      <c r="BL1" s="187" t="str">
        <f ca="1">CONCATENATE("неделя ",'входные данные'!$H$50+5)</f>
        <v>неделя 6</v>
      </c>
      <c r="BM1" s="187"/>
      <c r="BN1" s="187"/>
      <c r="BO1" s="187"/>
      <c r="BP1" s="187"/>
      <c r="BQ1" s="187"/>
      <c r="BR1" s="187"/>
      <c r="BS1" s="187"/>
      <c r="BT1" s="187"/>
      <c r="BU1" s="187"/>
      <c r="BV1" s="188" t="str">
        <f ca="1">CONCATENATE("итого ",BL1)</f>
        <v>итого неделя 6</v>
      </c>
      <c r="BW1" s="189"/>
    </row>
    <row r="2" spans="1:75" x14ac:dyDescent="0.25">
      <c r="A2" s="199"/>
      <c r="B2" s="201" t="s">
        <v>2</v>
      </c>
      <c r="C2" s="201"/>
      <c r="D2" s="192" t="str">
        <f ca="1">IF(D3="","",CONCATENATE("1 ",'входные данные'!$C$15))</f>
        <v>1 январь</v>
      </c>
      <c r="E2" s="193"/>
      <c r="F2" s="192">
        <f ca="1">IF(F3="","",IF(D2="",CONCATENATE("1 ",'входные данные'!$C$15),D2+1))</f>
        <v>44928</v>
      </c>
      <c r="G2" s="193"/>
      <c r="H2" s="192">
        <f ca="1">IF(H3="","",IF(F2="",CONCATENATE("1 ",'входные данные'!$C$15),F2+1))</f>
        <v>44929</v>
      </c>
      <c r="I2" s="193"/>
      <c r="J2" s="192">
        <f ca="1">IF(J3="","",IF(H2="",CONCATENATE("1 ",'входные данные'!$C$15),H2+1))</f>
        <v>44930</v>
      </c>
      <c r="K2" s="193"/>
      <c r="L2" s="192">
        <f ca="1">IF(L3="","",IF(J2="",CONCATENATE("1 ",'входные данные'!$C$15),J2+1))</f>
        <v>44931</v>
      </c>
      <c r="M2" s="193"/>
      <c r="N2" s="190"/>
      <c r="O2" s="190" t="s">
        <v>3</v>
      </c>
      <c r="P2" s="192">
        <f ca="1">IF(L2="",IF('входные данные'!$H$51=6,CONCATENATE(3," ",'входные данные'!$C$15),CONCATENATE(2," ",'входные данные'!$C$15)),L2+3)</f>
        <v>44934</v>
      </c>
      <c r="Q2" s="193"/>
      <c r="R2" s="192">
        <f ca="1">P2+1</f>
        <v>44935</v>
      </c>
      <c r="S2" s="193"/>
      <c r="T2" s="192">
        <f ca="1">R2+1</f>
        <v>44936</v>
      </c>
      <c r="U2" s="193"/>
      <c r="V2" s="192">
        <f ca="1">T2+1</f>
        <v>44937</v>
      </c>
      <c r="W2" s="193"/>
      <c r="X2" s="192">
        <f ca="1">V2+1</f>
        <v>44938</v>
      </c>
      <c r="Y2" s="193"/>
      <c r="Z2" s="190"/>
      <c r="AA2" s="190" t="s">
        <v>3</v>
      </c>
      <c r="AB2" s="192">
        <f ca="1">X2+3</f>
        <v>44941</v>
      </c>
      <c r="AC2" s="193"/>
      <c r="AD2" s="192">
        <f ca="1">AB2+1</f>
        <v>44942</v>
      </c>
      <c r="AE2" s="193"/>
      <c r="AF2" s="192">
        <f ca="1">AD2+1</f>
        <v>44943</v>
      </c>
      <c r="AG2" s="193"/>
      <c r="AH2" s="192">
        <f ca="1">AF2+1</f>
        <v>44944</v>
      </c>
      <c r="AI2" s="193"/>
      <c r="AJ2" s="192">
        <f ca="1">AH2+1</f>
        <v>44945</v>
      </c>
      <c r="AK2" s="193"/>
      <c r="AL2" s="190"/>
      <c r="AM2" s="190" t="s">
        <v>3</v>
      </c>
      <c r="AN2" s="192">
        <f ca="1">AJ2+3</f>
        <v>44948</v>
      </c>
      <c r="AO2" s="193"/>
      <c r="AP2" s="192">
        <f ca="1">AN2+1</f>
        <v>44949</v>
      </c>
      <c r="AQ2" s="193"/>
      <c r="AR2" s="192">
        <f ca="1">AP2+1</f>
        <v>44950</v>
      </c>
      <c r="AS2" s="193"/>
      <c r="AT2" s="192">
        <f ca="1">AR2+1</f>
        <v>44951</v>
      </c>
      <c r="AU2" s="193"/>
      <c r="AV2" s="192">
        <f ca="1">AT2+1</f>
        <v>44952</v>
      </c>
      <c r="AW2" s="193"/>
      <c r="AX2" s="190"/>
      <c r="AY2" s="190" t="s">
        <v>3</v>
      </c>
      <c r="AZ2" s="192">
        <f ca="1">IFERROR(IF(MONTH(AV2+3)='входные данные'!$D$50,AV2+3,""),"")</f>
        <v>44955</v>
      </c>
      <c r="BA2" s="193"/>
      <c r="BB2" s="192">
        <f ca="1">IFERROR(IF(MONTH(AZ2+1)='входные данные'!$D$50,AZ2+1,""),"")</f>
        <v>44956</v>
      </c>
      <c r="BC2" s="193"/>
      <c r="BD2" s="192">
        <f ca="1">IFERROR(IF(MONTH(BB2+1)='входные данные'!$D$50,BB2+1,""),"")</f>
        <v>44957</v>
      </c>
      <c r="BE2" s="193"/>
      <c r="BF2" s="192" t="str">
        <f ca="1">IFERROR(IF(MONTH(BD2+1)='входные данные'!$D$50,BD2+1,""),"")</f>
        <v/>
      </c>
      <c r="BG2" s="193"/>
      <c r="BH2" s="192" t="str">
        <f ca="1">IFERROR(IF(MONTH(BF2+1)='входные данные'!$D$50,BF2+1,""),"")</f>
        <v/>
      </c>
      <c r="BI2" s="193"/>
      <c r="BJ2" s="190"/>
      <c r="BK2" s="190" t="s">
        <v>3</v>
      </c>
      <c r="BL2" s="192" t="str">
        <f ca="1">IFERROR(IF(MONTH(BH2+3)='входные данные'!$D$50,BH2+3,""),"")</f>
        <v/>
      </c>
      <c r="BM2" s="193"/>
      <c r="BN2" s="192" t="str">
        <f ca="1">IFERROR(IF(MONTH(BL2+1)='входные данные'!$D$50,BL2+1,""),"")</f>
        <v/>
      </c>
      <c r="BO2" s="193"/>
      <c r="BP2" s="192" t="str">
        <f ca="1">IFERROR(IF(MONTH(BN2+1)='входные данные'!$D$50,BN2+1,""),"")</f>
        <v/>
      </c>
      <c r="BQ2" s="193"/>
      <c r="BR2" s="192" t="str">
        <f ca="1">IFERROR(IF(MONTH(BP2+1)='входные данные'!$D$50,BP2+1,""),"")</f>
        <v/>
      </c>
      <c r="BS2" s="193"/>
      <c r="BT2" s="192" t="str">
        <f ca="1">IFERROR(IF(MONTH(BR2+1)='входные данные'!$D$50,BR2+1,""),"")</f>
        <v/>
      </c>
      <c r="BU2" s="193"/>
      <c r="BV2" s="190"/>
      <c r="BW2" s="191" t="s">
        <v>3</v>
      </c>
    </row>
    <row r="3" spans="1:75" ht="15.75" thickBot="1" x14ac:dyDescent="0.3">
      <c r="A3" s="200"/>
      <c r="B3" s="80" t="s">
        <v>5</v>
      </c>
      <c r="C3" s="80"/>
      <c r="D3" s="196" t="str">
        <f ca="1">IF('входные данные'!$H$51=1,"пн","")</f>
        <v>пн</v>
      </c>
      <c r="E3" s="196"/>
      <c r="F3" s="196" t="str">
        <f ca="1">IF('входные данные'!$H$51=2,"вт",IF(D3="","","вт"))</f>
        <v>вт</v>
      </c>
      <c r="G3" s="196"/>
      <c r="H3" s="196" t="str">
        <f ca="1">IF('входные данные'!$H$51=3,"ср",IF(F3="","","ср"))</f>
        <v>ср</v>
      </c>
      <c r="I3" s="196"/>
      <c r="J3" s="196" t="str">
        <f ca="1">IF('входные данные'!$H$51=4,"чт",IF(H3="","","чт"))</f>
        <v>чт</v>
      </c>
      <c r="K3" s="196"/>
      <c r="L3" s="196" t="str">
        <f ca="1">IF('входные данные'!$H$51=5,"пт",IF(J3="","","пт"))</f>
        <v>пт</v>
      </c>
      <c r="M3" s="196"/>
      <c r="N3" s="196"/>
      <c r="O3" s="196"/>
      <c r="P3" s="194" t="str">
        <f ca="1">IF(P2="","","пн")</f>
        <v>пн</v>
      </c>
      <c r="Q3" s="195"/>
      <c r="R3" s="194" t="str">
        <f ca="1">IF(R2="","","вт")</f>
        <v>вт</v>
      </c>
      <c r="S3" s="195"/>
      <c r="T3" s="194" t="str">
        <f ca="1">IF(T2="","","ср")</f>
        <v>ср</v>
      </c>
      <c r="U3" s="195"/>
      <c r="V3" s="194" t="str">
        <f ca="1">IF(V2="","","чт")</f>
        <v>чт</v>
      </c>
      <c r="W3" s="195"/>
      <c r="X3" s="194" t="str">
        <f ca="1">IF(X2="","","пт")</f>
        <v>пт</v>
      </c>
      <c r="Y3" s="195"/>
      <c r="Z3" s="196"/>
      <c r="AA3" s="196"/>
      <c r="AB3" s="194" t="str">
        <f ca="1">IF(AB2="","","пн")</f>
        <v>пн</v>
      </c>
      <c r="AC3" s="195"/>
      <c r="AD3" s="194" t="str">
        <f ca="1">IF(AD2="","","вт")</f>
        <v>вт</v>
      </c>
      <c r="AE3" s="195"/>
      <c r="AF3" s="194" t="str">
        <f ca="1">IF(AF2="","","ср")</f>
        <v>ср</v>
      </c>
      <c r="AG3" s="195"/>
      <c r="AH3" s="194" t="str">
        <f ca="1">IF(AH2="","","чт")</f>
        <v>чт</v>
      </c>
      <c r="AI3" s="195"/>
      <c r="AJ3" s="194" t="str">
        <f ca="1">IF(AJ2="","","пт")</f>
        <v>пт</v>
      </c>
      <c r="AK3" s="195"/>
      <c r="AL3" s="196"/>
      <c r="AM3" s="196"/>
      <c r="AN3" s="194" t="str">
        <f ca="1">IF(AN2="","","пн")</f>
        <v>пн</v>
      </c>
      <c r="AO3" s="195"/>
      <c r="AP3" s="194" t="str">
        <f ca="1">IF(AP2="","","вт")</f>
        <v>вт</v>
      </c>
      <c r="AQ3" s="195"/>
      <c r="AR3" s="194" t="str">
        <f ca="1">IF(AR2="","","ср")</f>
        <v>ср</v>
      </c>
      <c r="AS3" s="195"/>
      <c r="AT3" s="194" t="str">
        <f ca="1">IF(AT2="","","чт")</f>
        <v>чт</v>
      </c>
      <c r="AU3" s="195"/>
      <c r="AV3" s="194" t="str">
        <f ca="1">IF(AV2="","","пт")</f>
        <v>пт</v>
      </c>
      <c r="AW3" s="195"/>
      <c r="AX3" s="196"/>
      <c r="AY3" s="196"/>
      <c r="AZ3" s="194" t="str">
        <f ca="1">IF(AZ2="","","пн")</f>
        <v>пн</v>
      </c>
      <c r="BA3" s="195"/>
      <c r="BB3" s="194" t="str">
        <f ca="1">IF(BB2="","","вт")</f>
        <v>вт</v>
      </c>
      <c r="BC3" s="195"/>
      <c r="BD3" s="194" t="str">
        <f ca="1">IF(BD2="","","ср")</f>
        <v>ср</v>
      </c>
      <c r="BE3" s="195"/>
      <c r="BF3" s="194" t="str">
        <f ca="1">IF(BF2="","","чт")</f>
        <v/>
      </c>
      <c r="BG3" s="195"/>
      <c r="BH3" s="194" t="str">
        <f ca="1">IF(BH2="","","пт")</f>
        <v/>
      </c>
      <c r="BI3" s="195"/>
      <c r="BJ3" s="196"/>
      <c r="BK3" s="196"/>
      <c r="BL3" s="194" t="str">
        <f ca="1">IF(BL2="","","пн")</f>
        <v/>
      </c>
      <c r="BM3" s="195"/>
      <c r="BN3" s="194" t="str">
        <f ca="1">IF(BN2="","","вт")</f>
        <v/>
      </c>
      <c r="BO3" s="195"/>
      <c r="BP3" s="194" t="str">
        <f ca="1">IF(BP2="","","ср")</f>
        <v/>
      </c>
      <c r="BQ3" s="195"/>
      <c r="BR3" s="194" t="str">
        <f ca="1">IF(BR2="","","чт")</f>
        <v/>
      </c>
      <c r="BS3" s="195"/>
      <c r="BT3" s="194" t="str">
        <f ca="1">IF(BT2="","","пт")</f>
        <v/>
      </c>
      <c r="BU3" s="195"/>
      <c r="BV3" s="196"/>
      <c r="BW3" s="197"/>
    </row>
    <row r="4" spans="1:75" ht="15.75" customHeight="1" x14ac:dyDescent="0.25">
      <c r="A4" s="146" t="str">
        <f>IF('входные данные'!H3&gt;0,'входные данные'!G3,"")</f>
        <v>Менеджер 1</v>
      </c>
      <c r="B4" s="181" t="str">
        <f>'входные данные'!$C$3</f>
        <v>Звонки</v>
      </c>
      <c r="C4" s="45" t="s">
        <v>6</v>
      </c>
      <c r="D4" s="50">
        <f ca="1">IF(D$3="","",IF($A$4="","",'входные данные'!$D$3/'входные данные'!$H$52/'входные данные'!$H$53))</f>
        <v>13.043478260869566</v>
      </c>
      <c r="E4" s="175">
        <f ca="1">IFERROR(D5/D4,"")</f>
        <v>0</v>
      </c>
      <c r="F4" s="50">
        <f ca="1">IF(F$3="","",IF($A$4="","",'входные данные'!$D$3/'входные данные'!$H$52/'входные данные'!$H$53))</f>
        <v>13.043478260869566</v>
      </c>
      <c r="G4" s="175">
        <f ca="1">IFERROR(F5/F4,"")</f>
        <v>0</v>
      </c>
      <c r="H4" s="50">
        <f ca="1">IF(H$3="","",IF($A$4="","",'входные данные'!$D$3/'входные данные'!$H$52/'входные данные'!$H$53))</f>
        <v>13.043478260869566</v>
      </c>
      <c r="I4" s="175">
        <f ca="1">IFERROR(H5/H4,"")</f>
        <v>0</v>
      </c>
      <c r="J4" s="50">
        <f ca="1">IF(J$3="","",IF($A$4="","",'входные данные'!$D$3/'входные данные'!$H$52/'входные данные'!$H$53))</f>
        <v>13.043478260869566</v>
      </c>
      <c r="K4" s="175">
        <f ca="1">IFERROR(J5/J4,"")</f>
        <v>0</v>
      </c>
      <c r="L4" s="50">
        <f ca="1">IF(L$3="","",IF($A$4="","",'входные данные'!$D$3/'входные данные'!$H$52/'входные данные'!$H$53))</f>
        <v>13.043478260869566</v>
      </c>
      <c r="M4" s="175">
        <f ca="1">IFERROR(L5/L4,"")</f>
        <v>0</v>
      </c>
      <c r="N4" s="51">
        <f t="shared" ref="N4:N5" ca="1" si="0">SUM(D4,F4,H4,J4,L4)</f>
        <v>65.217391304347828</v>
      </c>
      <c r="O4" s="177">
        <f ca="1">IFERROR(N5/N4,"")</f>
        <v>0</v>
      </c>
      <c r="P4" s="50">
        <f ca="1">IF(P$3="","",IF($A$4="","",'входные данные'!$D$3/'входные данные'!$H$52/'входные данные'!$H$53))</f>
        <v>13.043478260869566</v>
      </c>
      <c r="Q4" s="175">
        <f ca="1">IFERROR(P5/P4,"")</f>
        <v>0</v>
      </c>
      <c r="R4" s="50">
        <f ca="1">IF(R$3="","",IF($A$4="","",'входные данные'!$D$3/'входные данные'!$H$52/'входные данные'!$H$53))</f>
        <v>13.043478260869566</v>
      </c>
      <c r="S4" s="175">
        <f ca="1">IFERROR(R5/R4,"")</f>
        <v>0</v>
      </c>
      <c r="T4" s="50">
        <f ca="1">IF(T$3="","",IF($A$4="","",'входные данные'!$D$3/'входные данные'!$H$52/'входные данные'!$H$53))</f>
        <v>13.043478260869566</v>
      </c>
      <c r="U4" s="175">
        <f ca="1">IFERROR(T5/T4,"")</f>
        <v>0</v>
      </c>
      <c r="V4" s="50">
        <f ca="1">IF(V$3="","",IF($A$4="","",'входные данные'!$D$3/'входные данные'!$H$52/'входные данные'!$H$53))</f>
        <v>13.043478260869566</v>
      </c>
      <c r="W4" s="175">
        <f ca="1">IFERROR(V5/V4,"")</f>
        <v>0</v>
      </c>
      <c r="X4" s="50">
        <f ca="1">IF(X$3="","",IF($A$4="","",'входные данные'!$D$3/'входные данные'!$H$52/'входные данные'!$H$53))</f>
        <v>13.043478260869566</v>
      </c>
      <c r="Y4" s="175">
        <f ca="1">IFERROR(X5/X4,"")</f>
        <v>0</v>
      </c>
      <c r="Z4" s="51">
        <f t="shared" ref="Z4:Z67" ca="1" si="1">SUM(P4,R4,T4,V4,X4)</f>
        <v>65.217391304347828</v>
      </c>
      <c r="AA4" s="177">
        <f ca="1">IFERROR(Z5/Z4,"")</f>
        <v>0</v>
      </c>
      <c r="AB4" s="50">
        <f ca="1">IF(AB$3="","",IF($A$4="","",'входные данные'!$D$3/'входные данные'!$H$52/'входные данные'!$H$53))</f>
        <v>13.043478260869566</v>
      </c>
      <c r="AC4" s="175">
        <f ca="1">IFERROR(AB5/AB4,"")</f>
        <v>0</v>
      </c>
      <c r="AD4" s="50">
        <f ca="1">IF(AD$3="","",IF($A$4="","",'входные данные'!$D$3/'входные данные'!$H$52/'входные данные'!$H$53))</f>
        <v>13.043478260869566</v>
      </c>
      <c r="AE4" s="175">
        <f ca="1">IFERROR(AD5/AD4,"")</f>
        <v>0</v>
      </c>
      <c r="AF4" s="50">
        <f ca="1">IF(AF$3="","",IF($A$4="","",'входные данные'!$D$3/'входные данные'!$H$52/'входные данные'!$H$53))</f>
        <v>13.043478260869566</v>
      </c>
      <c r="AG4" s="175">
        <f ca="1">IFERROR(AF5/AF4,"")</f>
        <v>0</v>
      </c>
      <c r="AH4" s="50">
        <f ca="1">IF(AH$3="","",IF($A$4="","",'входные данные'!$D$3/'входные данные'!$H$52/'входные данные'!$H$53))</f>
        <v>13.043478260869566</v>
      </c>
      <c r="AI4" s="175">
        <f ca="1">IFERROR(AH5/AH4,"")</f>
        <v>0</v>
      </c>
      <c r="AJ4" s="50">
        <f ca="1">IF(AJ$3="","",IF($A$4="","",'входные данные'!$D$3/'входные данные'!$H$52/'входные данные'!$H$53))</f>
        <v>13.043478260869566</v>
      </c>
      <c r="AK4" s="175">
        <f ca="1">IFERROR(AJ5/AJ4,"")</f>
        <v>0</v>
      </c>
      <c r="AL4" s="51">
        <f t="shared" ref="AL4:AL67" ca="1" si="2">SUM(AB4,AD4,AF4,AH4,AJ4)</f>
        <v>65.217391304347828</v>
      </c>
      <c r="AM4" s="177">
        <f ca="1">IFERROR(AL5/AL4,"")</f>
        <v>0</v>
      </c>
      <c r="AN4" s="50">
        <f ca="1">IF(AN$3="","",IF($A$4="","",'входные данные'!$D$3/'входные данные'!$H$52/'входные данные'!$H$53))</f>
        <v>13.043478260869566</v>
      </c>
      <c r="AO4" s="175">
        <f ca="1">IFERROR(AN5/AN4,"")</f>
        <v>0</v>
      </c>
      <c r="AP4" s="50">
        <f ca="1">IF(AP$3="","",IF($A$4="","",'входные данные'!$D$3/'входные данные'!$H$52/'входные данные'!$H$53))</f>
        <v>13.043478260869566</v>
      </c>
      <c r="AQ4" s="175">
        <f ca="1">IFERROR(AP5/AP4,"")</f>
        <v>0</v>
      </c>
      <c r="AR4" s="50">
        <f ca="1">IF(AR$3="","",IF($A$4="","",'входные данные'!$D$3/'входные данные'!$H$52/'входные данные'!$H$53))</f>
        <v>13.043478260869566</v>
      </c>
      <c r="AS4" s="175">
        <f ca="1">IFERROR(AR5/AR4,"")</f>
        <v>0</v>
      </c>
      <c r="AT4" s="50">
        <f ca="1">IF(AT$3="","",IF($A$4="","",'входные данные'!$D$3/'входные данные'!$H$52/'входные данные'!$H$53))</f>
        <v>13.043478260869566</v>
      </c>
      <c r="AU4" s="175">
        <f ca="1">IFERROR(AT5/AT4,"")</f>
        <v>0</v>
      </c>
      <c r="AV4" s="50">
        <f ca="1">IF(AV$3="","",IF($A$4="","",'входные данные'!$D$3/'входные данные'!$H$52/'входные данные'!$H$53))</f>
        <v>13.043478260869566</v>
      </c>
      <c r="AW4" s="175">
        <f ca="1">IFERROR(AV5/AV4,"")</f>
        <v>0</v>
      </c>
      <c r="AX4" s="51">
        <f t="shared" ref="AX4:AX67" ca="1" si="3">SUM(AN4,AP4,AR4,AT4,AV4)</f>
        <v>65.217391304347828</v>
      </c>
      <c r="AY4" s="177">
        <f ca="1">IFERROR(AX5/AX4,"")</f>
        <v>0</v>
      </c>
      <c r="AZ4" s="50">
        <f ca="1">IF(AZ$3="","",IF($A$4="","",'входные данные'!$D$3/'входные данные'!$H$52/'входные данные'!$H$53))</f>
        <v>13.043478260869566</v>
      </c>
      <c r="BA4" s="175">
        <f ca="1">IFERROR(AZ5/AZ4,"")</f>
        <v>0</v>
      </c>
      <c r="BB4" s="50">
        <f ca="1">IF(BB$3="","",IF($A$4="","",'входные данные'!$D$3/'входные данные'!$H$52/'входные данные'!$H$53))</f>
        <v>13.043478260869566</v>
      </c>
      <c r="BC4" s="175">
        <f ca="1">IFERROR(BB5/BB4,"")</f>
        <v>0</v>
      </c>
      <c r="BD4" s="50">
        <f ca="1">IF(BD$3="","",IF($A$4="","",'входные данные'!$D$3/'входные данные'!$H$52/'входные данные'!$H$53))</f>
        <v>13.043478260869566</v>
      </c>
      <c r="BE4" s="175">
        <f ca="1">IFERROR(BD5/BD4,"")</f>
        <v>0</v>
      </c>
      <c r="BF4" s="50" t="str">
        <f ca="1">IF(BF$3="","",IF($A$4="","",'входные данные'!$D$3/'входные данные'!$H$52/'входные данные'!$H$53))</f>
        <v/>
      </c>
      <c r="BG4" s="175" t="str">
        <f ca="1">IFERROR(BF5/BF4,"")</f>
        <v/>
      </c>
      <c r="BH4" s="50" t="str">
        <f ca="1">IF(BH$3="","",IF($A$4="","",'входные данные'!$D$3/'входные данные'!$H$52/'входные данные'!$H$53))</f>
        <v/>
      </c>
      <c r="BI4" s="175" t="str">
        <f ca="1">IFERROR(BH5/BH4,"")</f>
        <v/>
      </c>
      <c r="BJ4" s="51">
        <f t="shared" ref="BJ4:BJ67" ca="1" si="4">SUM(AZ4,BB4,BD4,BF4,BH4)</f>
        <v>39.130434782608702</v>
      </c>
      <c r="BK4" s="177">
        <f ca="1">IFERROR(BJ5/BJ4,"")</f>
        <v>0</v>
      </c>
      <c r="BL4" s="50" t="str">
        <f ca="1">IF(BL$3="","",IF($A$4="","",'входные данные'!$D$3/'входные данные'!$H$52/'входные данные'!$H$53))</f>
        <v/>
      </c>
      <c r="BM4" s="175" t="str">
        <f ca="1">IFERROR(BL5/BL4,"")</f>
        <v/>
      </c>
      <c r="BN4" s="50" t="str">
        <f ca="1">IF(BN$3="","",IF($A$4="","",'входные данные'!$D$3/'входные данные'!$H$52/'входные данные'!$H$53))</f>
        <v/>
      </c>
      <c r="BO4" s="175" t="str">
        <f ca="1">IFERROR(BN5/BN4,"")</f>
        <v/>
      </c>
      <c r="BP4" s="50" t="str">
        <f ca="1">IF(BP$3="","",IF($A$4="","",'входные данные'!$D$3/'входные данные'!$H$52/'входные данные'!$H$53))</f>
        <v/>
      </c>
      <c r="BQ4" s="175" t="str">
        <f ca="1">IFERROR(BP5/BP4,"")</f>
        <v/>
      </c>
      <c r="BR4" s="50" t="str">
        <f ca="1">IF(BR$3="","",IF($A$4="","",'входные данные'!$D$3/'входные данные'!$H$52/'входные данные'!$H$53))</f>
        <v/>
      </c>
      <c r="BS4" s="175" t="str">
        <f ca="1">IFERROR(BR5/BR4,"")</f>
        <v/>
      </c>
      <c r="BT4" s="50" t="str">
        <f ca="1">IF(BT$3="","",IF($A$4="","",'входные данные'!$D$3/'входные данные'!$H$52/'входные данные'!$H$53))</f>
        <v/>
      </c>
      <c r="BU4" s="175" t="str">
        <f ca="1">IFERROR(BT5/BT4,"")</f>
        <v/>
      </c>
      <c r="BV4" s="51">
        <f t="shared" ref="BV4:BV67" ca="1" si="5">SUM(BL4,BN4,BP4,BR4,BT4)</f>
        <v>0</v>
      </c>
      <c r="BW4" s="177" t="str">
        <f ca="1">IFERROR(BV5/BV4,"")</f>
        <v/>
      </c>
    </row>
    <row r="5" spans="1:75" x14ac:dyDescent="0.25">
      <c r="A5" s="147"/>
      <c r="B5" s="182"/>
      <c r="C5" s="46" t="s">
        <v>7</v>
      </c>
      <c r="D5" s="52"/>
      <c r="E5" s="176"/>
      <c r="F5" s="52"/>
      <c r="G5" s="176"/>
      <c r="H5" s="52"/>
      <c r="I5" s="176"/>
      <c r="J5" s="52"/>
      <c r="K5" s="176"/>
      <c r="L5" s="52"/>
      <c r="M5" s="176"/>
      <c r="N5" s="53">
        <f t="shared" si="0"/>
        <v>0</v>
      </c>
      <c r="O5" s="178"/>
      <c r="P5" s="52"/>
      <c r="Q5" s="176"/>
      <c r="R5" s="52"/>
      <c r="S5" s="176"/>
      <c r="T5" s="52"/>
      <c r="U5" s="176"/>
      <c r="V5" s="52"/>
      <c r="W5" s="176"/>
      <c r="X5" s="52"/>
      <c r="Y5" s="176"/>
      <c r="Z5" s="53">
        <f t="shared" si="1"/>
        <v>0</v>
      </c>
      <c r="AA5" s="178"/>
      <c r="AB5" s="52"/>
      <c r="AC5" s="176"/>
      <c r="AD5" s="52"/>
      <c r="AE5" s="176"/>
      <c r="AF5" s="52"/>
      <c r="AG5" s="176"/>
      <c r="AH5" s="52"/>
      <c r="AI5" s="176"/>
      <c r="AJ5" s="52"/>
      <c r="AK5" s="176"/>
      <c r="AL5" s="53">
        <f t="shared" si="2"/>
        <v>0</v>
      </c>
      <c r="AM5" s="178"/>
      <c r="AN5" s="52"/>
      <c r="AO5" s="176"/>
      <c r="AP5" s="52"/>
      <c r="AQ5" s="176"/>
      <c r="AR5" s="52"/>
      <c r="AS5" s="176"/>
      <c r="AT5" s="52"/>
      <c r="AU5" s="176"/>
      <c r="AV5" s="52"/>
      <c r="AW5" s="176"/>
      <c r="AX5" s="53">
        <f t="shared" si="3"/>
        <v>0</v>
      </c>
      <c r="AY5" s="178"/>
      <c r="AZ5" s="52"/>
      <c r="BA5" s="176"/>
      <c r="BB5" s="52"/>
      <c r="BC5" s="176"/>
      <c r="BD5" s="52"/>
      <c r="BE5" s="176"/>
      <c r="BF5" s="52"/>
      <c r="BG5" s="176"/>
      <c r="BH5" s="52"/>
      <c r="BI5" s="176"/>
      <c r="BJ5" s="53">
        <f t="shared" si="4"/>
        <v>0</v>
      </c>
      <c r="BK5" s="178"/>
      <c r="BL5" s="52"/>
      <c r="BM5" s="176"/>
      <c r="BN5" s="52"/>
      <c r="BO5" s="176"/>
      <c r="BP5" s="52"/>
      <c r="BQ5" s="176"/>
      <c r="BR5" s="52"/>
      <c r="BS5" s="176"/>
      <c r="BT5" s="52"/>
      <c r="BU5" s="176"/>
      <c r="BV5" s="53">
        <f t="shared" si="5"/>
        <v>0</v>
      </c>
      <c r="BW5" s="178"/>
    </row>
    <row r="6" spans="1:75" x14ac:dyDescent="0.25">
      <c r="A6" s="147"/>
      <c r="B6" s="179" t="str">
        <f>'входные данные'!$C$4</f>
        <v>Коммерческое предложение</v>
      </c>
      <c r="C6" s="44" t="s">
        <v>6</v>
      </c>
      <c r="D6" s="54">
        <f ca="1">IF(D$3="","",IF($A$4="","",'входные данные'!$D$4/'входные данные'!$H$52/'входные данные'!$H$53))</f>
        <v>2.1739130434782608</v>
      </c>
      <c r="E6" s="171">
        <f ca="1">IFERROR(D7/D6,"")</f>
        <v>0</v>
      </c>
      <c r="F6" s="54">
        <f ca="1">IF(F$3="","",IF($A$4="","",'входные данные'!$D$4/'входные данные'!$H$52/'входные данные'!$H$53))</f>
        <v>2.1739130434782608</v>
      </c>
      <c r="G6" s="171">
        <f ca="1">IFERROR(F7/F6,"")</f>
        <v>0</v>
      </c>
      <c r="H6" s="54">
        <f ca="1">IF(H$3="","",IF($A$4="","",'входные данные'!$D$4/'входные данные'!$H$52/'входные данные'!$H$53))</f>
        <v>2.1739130434782608</v>
      </c>
      <c r="I6" s="171">
        <f ca="1">IFERROR(H7/H6,"")</f>
        <v>0</v>
      </c>
      <c r="J6" s="54">
        <f ca="1">IF(J$3="","",IF($A$4="","",'входные данные'!$D$4/'входные данные'!$H$52/'входные данные'!$H$53))</f>
        <v>2.1739130434782608</v>
      </c>
      <c r="K6" s="171">
        <f ca="1">IFERROR(J7/J6,"")</f>
        <v>0</v>
      </c>
      <c r="L6" s="54">
        <f ca="1">IF(L$3="","",IF($A$4="","",'входные данные'!$D$4/'входные данные'!$H$52/'входные данные'!$H$53))</f>
        <v>2.1739130434782608</v>
      </c>
      <c r="M6" s="171">
        <f ca="1">IFERROR(L7/L6,"")</f>
        <v>0</v>
      </c>
      <c r="N6" s="55">
        <f t="shared" ref="N6:N11" ca="1" si="6">SUM(D6,F6,H6,J6,L6)</f>
        <v>10.869565217391305</v>
      </c>
      <c r="O6" s="171">
        <f ca="1">IFERROR(N7/N6,"")</f>
        <v>0</v>
      </c>
      <c r="P6" s="54">
        <f ca="1">IF(P$3="","",IF($A$4="","",'входные данные'!$D$4/'входные данные'!$H$52/'входные данные'!$H$53))</f>
        <v>2.1739130434782608</v>
      </c>
      <c r="Q6" s="171">
        <f ca="1">IFERROR(P7/P6,"")</f>
        <v>0</v>
      </c>
      <c r="R6" s="54">
        <f ca="1">IF(R$3="","",IF($A$4="","",'входные данные'!$D$4/'входные данные'!$H$52/'входные данные'!$H$53))</f>
        <v>2.1739130434782608</v>
      </c>
      <c r="S6" s="171">
        <f ca="1">IFERROR(R7/R6,"")</f>
        <v>0</v>
      </c>
      <c r="T6" s="54">
        <f ca="1">IF(T$3="","",IF($A$4="","",'входные данные'!$D$4/'входные данные'!$H$52/'входные данные'!$H$53))</f>
        <v>2.1739130434782608</v>
      </c>
      <c r="U6" s="171">
        <f ca="1">IFERROR(T7/T6,"")</f>
        <v>0</v>
      </c>
      <c r="V6" s="54">
        <f ca="1">IF(V$3="","",IF($A$4="","",'входные данные'!$D$4/'входные данные'!$H$52/'входные данные'!$H$53))</f>
        <v>2.1739130434782608</v>
      </c>
      <c r="W6" s="171">
        <f ca="1">IFERROR(V7/V6,"")</f>
        <v>0</v>
      </c>
      <c r="X6" s="54">
        <f ca="1">IF(X$3="","",IF($A$4="","",'входные данные'!$D$4/'входные данные'!$H$52/'входные данные'!$H$53))</f>
        <v>2.1739130434782608</v>
      </c>
      <c r="Y6" s="171">
        <f ca="1">IFERROR(X7/X6,"")</f>
        <v>0</v>
      </c>
      <c r="Z6" s="55">
        <f t="shared" ca="1" si="1"/>
        <v>10.869565217391305</v>
      </c>
      <c r="AA6" s="171">
        <f ca="1">IFERROR(Z7/Z6,"")</f>
        <v>0</v>
      </c>
      <c r="AB6" s="54">
        <f ca="1">IF(AB$3="","",IF($A$4="","",'входные данные'!$D$4/'входные данные'!$H$52/'входные данные'!$H$53))</f>
        <v>2.1739130434782608</v>
      </c>
      <c r="AC6" s="171">
        <f ca="1">IFERROR(AB7/AB6,"")</f>
        <v>0</v>
      </c>
      <c r="AD6" s="54">
        <f ca="1">IF(AD$3="","",IF($A$4="","",'входные данные'!$D$4/'входные данные'!$H$52/'входные данные'!$H$53))</f>
        <v>2.1739130434782608</v>
      </c>
      <c r="AE6" s="171">
        <f ca="1">IFERROR(AD7/AD6,"")</f>
        <v>0</v>
      </c>
      <c r="AF6" s="54">
        <f ca="1">IF(AF$3="","",IF($A$4="","",'входные данные'!$D$4/'входные данные'!$H$52/'входные данные'!$H$53))</f>
        <v>2.1739130434782608</v>
      </c>
      <c r="AG6" s="171">
        <f ca="1">IFERROR(AF7/AF6,"")</f>
        <v>0</v>
      </c>
      <c r="AH6" s="54">
        <f ca="1">IF(AH$3="","",IF($A$4="","",'входные данные'!$D$4/'входные данные'!$H$52/'входные данные'!$H$53))</f>
        <v>2.1739130434782608</v>
      </c>
      <c r="AI6" s="171">
        <f ca="1">IFERROR(AH7/AH6,"")</f>
        <v>0</v>
      </c>
      <c r="AJ6" s="54">
        <f ca="1">IF(AJ$3="","",IF($A$4="","",'входные данные'!$D$4/'входные данные'!$H$52/'входные данные'!$H$53))</f>
        <v>2.1739130434782608</v>
      </c>
      <c r="AK6" s="171">
        <f ca="1">IFERROR(AJ7/AJ6,"")</f>
        <v>0</v>
      </c>
      <c r="AL6" s="55">
        <f t="shared" ca="1" si="2"/>
        <v>10.869565217391305</v>
      </c>
      <c r="AM6" s="171">
        <f ca="1">IFERROR(AL7/AL6,"")</f>
        <v>0</v>
      </c>
      <c r="AN6" s="54">
        <f ca="1">IF(AN$3="","",IF($A$4="","",'входные данные'!$D$4/'входные данные'!$H$52/'входные данные'!$H$53))</f>
        <v>2.1739130434782608</v>
      </c>
      <c r="AO6" s="171">
        <f ca="1">IFERROR(AN7/AN6,"")</f>
        <v>0</v>
      </c>
      <c r="AP6" s="54">
        <f ca="1">IF(AP$3="","",IF($A$4="","",'входные данные'!$D$4/'входные данные'!$H$52/'входные данные'!$H$53))</f>
        <v>2.1739130434782608</v>
      </c>
      <c r="AQ6" s="171">
        <f ca="1">IFERROR(AP7/AP6,"")</f>
        <v>0</v>
      </c>
      <c r="AR6" s="54">
        <f ca="1">IF(AR$3="","",IF($A$4="","",'входные данные'!$D$4/'входные данные'!$H$52/'входные данные'!$H$53))</f>
        <v>2.1739130434782608</v>
      </c>
      <c r="AS6" s="171">
        <f ca="1">IFERROR(AR7/AR6,"")</f>
        <v>0</v>
      </c>
      <c r="AT6" s="54">
        <f ca="1">IF(AT$3="","",IF($A$4="","",'входные данные'!$D$4/'входные данные'!$H$52/'входные данные'!$H$53))</f>
        <v>2.1739130434782608</v>
      </c>
      <c r="AU6" s="171">
        <f ca="1">IFERROR(AT7/AT6,"")</f>
        <v>0</v>
      </c>
      <c r="AV6" s="54">
        <f ca="1">IF(AV$3="","",IF($A$4="","",'входные данные'!$D$4/'входные данные'!$H$52/'входные данные'!$H$53))</f>
        <v>2.1739130434782608</v>
      </c>
      <c r="AW6" s="171">
        <f ca="1">IFERROR(AV7/AV6,"")</f>
        <v>0</v>
      </c>
      <c r="AX6" s="55">
        <f t="shared" ca="1" si="3"/>
        <v>10.869565217391305</v>
      </c>
      <c r="AY6" s="171">
        <f ca="1">IFERROR(AX7/AX6,"")</f>
        <v>0</v>
      </c>
      <c r="AZ6" s="54">
        <f ca="1">IF(AZ$3="","",IF($A$4="","",'входные данные'!$D$4/'входные данные'!$H$52/'входные данные'!$H$53))</f>
        <v>2.1739130434782608</v>
      </c>
      <c r="BA6" s="171">
        <f ca="1">IFERROR(AZ7/AZ6,"")</f>
        <v>0</v>
      </c>
      <c r="BB6" s="54">
        <f ca="1">IF(BB$3="","",IF($A$4="","",'входные данные'!$D$4/'входные данные'!$H$52/'входные данные'!$H$53))</f>
        <v>2.1739130434782608</v>
      </c>
      <c r="BC6" s="171">
        <f ca="1">IFERROR(BB7/BB6,"")</f>
        <v>0</v>
      </c>
      <c r="BD6" s="54">
        <f ca="1">IF(BD$3="","",IF($A$4="","",'входные данные'!$D$4/'входные данные'!$H$52/'входные данные'!$H$53))</f>
        <v>2.1739130434782608</v>
      </c>
      <c r="BE6" s="171">
        <f ca="1">IFERROR(BD7/BD6,"")</f>
        <v>0</v>
      </c>
      <c r="BF6" s="54" t="str">
        <f ca="1">IF(BF$3="","",IF($A$4="","",'входные данные'!$D$4/'входные данные'!$H$52/'входные данные'!$H$53))</f>
        <v/>
      </c>
      <c r="BG6" s="171" t="str">
        <f ca="1">IFERROR(BF7/BF6,"")</f>
        <v/>
      </c>
      <c r="BH6" s="54" t="str">
        <f ca="1">IF(BH$3="","",IF($A$4="","",'входные данные'!$D$4/'входные данные'!$H$52/'входные данные'!$H$53))</f>
        <v/>
      </c>
      <c r="BI6" s="171" t="str">
        <f ca="1">IFERROR(BH7/BH6,"")</f>
        <v/>
      </c>
      <c r="BJ6" s="55">
        <f t="shared" ca="1" si="4"/>
        <v>6.5217391304347823</v>
      </c>
      <c r="BK6" s="171">
        <f ca="1">IFERROR(BJ7/BJ6,"")</f>
        <v>0</v>
      </c>
      <c r="BL6" s="54" t="str">
        <f ca="1">IF(BL$3="","",IF($A$4="","",'входные данные'!$D$4/'входные данные'!$H$52/'входные данные'!$H$53))</f>
        <v/>
      </c>
      <c r="BM6" s="171" t="str">
        <f ca="1">IFERROR(BL7/BL6,"")</f>
        <v/>
      </c>
      <c r="BN6" s="54" t="str">
        <f ca="1">IF(BN$3="","",IF($A$4="","",'входные данные'!$D$4/'входные данные'!$H$52/'входные данные'!$H$53))</f>
        <v/>
      </c>
      <c r="BO6" s="171" t="str">
        <f ca="1">IFERROR(BN7/BN6,"")</f>
        <v/>
      </c>
      <c r="BP6" s="54" t="str">
        <f ca="1">IF(BP$3="","",IF($A$4="","",'входные данные'!$D$4/'входные данные'!$H$52/'входные данные'!$H$53))</f>
        <v/>
      </c>
      <c r="BQ6" s="171" t="str">
        <f ca="1">IFERROR(BP7/BP6,"")</f>
        <v/>
      </c>
      <c r="BR6" s="54" t="str">
        <f ca="1">IF(BR$3="","",IF($A$4="","",'входные данные'!$D$4/'входные данные'!$H$52/'входные данные'!$H$53))</f>
        <v/>
      </c>
      <c r="BS6" s="171" t="str">
        <f ca="1">IFERROR(BR7/BR6,"")</f>
        <v/>
      </c>
      <c r="BT6" s="54" t="str">
        <f ca="1">IF(BT$3="","",IF($A$4="","",'входные данные'!$D$4/'входные данные'!$H$52/'входные данные'!$H$53))</f>
        <v/>
      </c>
      <c r="BU6" s="171" t="str">
        <f ca="1">IFERROR(BT7/BT6,"")</f>
        <v/>
      </c>
      <c r="BV6" s="55">
        <f t="shared" ca="1" si="5"/>
        <v>0</v>
      </c>
      <c r="BW6" s="171" t="str">
        <f ca="1">IFERROR(BV7/BV6,"")</f>
        <v/>
      </c>
    </row>
    <row r="7" spans="1:75" x14ac:dyDescent="0.25">
      <c r="A7" s="147"/>
      <c r="B7" s="180"/>
      <c r="C7" s="44" t="s">
        <v>7</v>
      </c>
      <c r="D7" s="52"/>
      <c r="E7" s="172"/>
      <c r="F7" s="52"/>
      <c r="G7" s="172"/>
      <c r="H7" s="52"/>
      <c r="I7" s="172"/>
      <c r="J7" s="52"/>
      <c r="K7" s="172"/>
      <c r="L7" s="52"/>
      <c r="M7" s="172"/>
      <c r="N7" s="56">
        <f t="shared" si="6"/>
        <v>0</v>
      </c>
      <c r="O7" s="172"/>
      <c r="P7" s="52"/>
      <c r="Q7" s="172"/>
      <c r="R7" s="52"/>
      <c r="S7" s="172"/>
      <c r="T7" s="52"/>
      <c r="U7" s="172"/>
      <c r="V7" s="52"/>
      <c r="W7" s="172"/>
      <c r="X7" s="52"/>
      <c r="Y7" s="172"/>
      <c r="Z7" s="56">
        <f t="shared" si="1"/>
        <v>0</v>
      </c>
      <c r="AA7" s="172"/>
      <c r="AB7" s="52"/>
      <c r="AC7" s="172"/>
      <c r="AD7" s="52"/>
      <c r="AE7" s="172"/>
      <c r="AF7" s="52"/>
      <c r="AG7" s="172"/>
      <c r="AH7" s="52"/>
      <c r="AI7" s="172"/>
      <c r="AJ7" s="52"/>
      <c r="AK7" s="172"/>
      <c r="AL7" s="56">
        <f t="shared" si="2"/>
        <v>0</v>
      </c>
      <c r="AM7" s="172"/>
      <c r="AN7" s="52"/>
      <c r="AO7" s="172"/>
      <c r="AP7" s="52"/>
      <c r="AQ7" s="172"/>
      <c r="AR7" s="52"/>
      <c r="AS7" s="172"/>
      <c r="AT7" s="52"/>
      <c r="AU7" s="172"/>
      <c r="AV7" s="52"/>
      <c r="AW7" s="172"/>
      <c r="AX7" s="56">
        <f t="shared" si="3"/>
        <v>0</v>
      </c>
      <c r="AY7" s="172"/>
      <c r="AZ7" s="52"/>
      <c r="BA7" s="172"/>
      <c r="BB7" s="52"/>
      <c r="BC7" s="172"/>
      <c r="BD7" s="52"/>
      <c r="BE7" s="172"/>
      <c r="BF7" s="52"/>
      <c r="BG7" s="172"/>
      <c r="BH7" s="52"/>
      <c r="BI7" s="172"/>
      <c r="BJ7" s="56">
        <f t="shared" si="4"/>
        <v>0</v>
      </c>
      <c r="BK7" s="172"/>
      <c r="BL7" s="52"/>
      <c r="BM7" s="172"/>
      <c r="BN7" s="52"/>
      <c r="BO7" s="172"/>
      <c r="BP7" s="52"/>
      <c r="BQ7" s="172"/>
      <c r="BR7" s="52"/>
      <c r="BS7" s="172"/>
      <c r="BT7" s="52"/>
      <c r="BU7" s="172"/>
      <c r="BV7" s="56">
        <f t="shared" si="5"/>
        <v>0</v>
      </c>
      <c r="BW7" s="172"/>
    </row>
    <row r="8" spans="1:75" x14ac:dyDescent="0.25">
      <c r="A8" s="147"/>
      <c r="B8" s="173" t="str">
        <f>'входные данные'!$C$5</f>
        <v>Встречи</v>
      </c>
      <c r="C8" s="43" t="s">
        <v>6</v>
      </c>
      <c r="D8" s="57">
        <f ca="1">IF(D$3="","",IF($A$4="","",'входные данные'!$D$5/'входные данные'!$H$52/'входные данные'!$H$53))</f>
        <v>1.3043478260869565</v>
      </c>
      <c r="E8" s="167">
        <f ca="1">IFERROR(D9/D8,"")</f>
        <v>0</v>
      </c>
      <c r="F8" s="57">
        <f ca="1">IF(F$3="","",IF($A$4="","",'входные данные'!$D$5/'входные данные'!$H$52/'входные данные'!$H$53))</f>
        <v>1.3043478260869565</v>
      </c>
      <c r="G8" s="167">
        <f ca="1">IFERROR(F9/F8,"")</f>
        <v>0</v>
      </c>
      <c r="H8" s="57">
        <f ca="1">IF(H$3="","",IF($A$4="","",'входные данные'!$D$5/'входные данные'!$H$52/'входные данные'!$H$53))</f>
        <v>1.3043478260869565</v>
      </c>
      <c r="I8" s="167">
        <f ca="1">IFERROR(H9/H8,"")</f>
        <v>0</v>
      </c>
      <c r="J8" s="57">
        <f ca="1">IF(J$3="","",IF($A$4="","",'входные данные'!$D$5/'входные данные'!$H$52/'входные данные'!$H$53))</f>
        <v>1.3043478260869565</v>
      </c>
      <c r="K8" s="167">
        <f ca="1">IFERROR(J9/J8,"")</f>
        <v>0</v>
      </c>
      <c r="L8" s="57">
        <f ca="1">IF(L$3="","",IF($A$4="","",'входные данные'!$D$5/'входные данные'!$H$52/'входные данные'!$H$53))</f>
        <v>1.3043478260869565</v>
      </c>
      <c r="M8" s="167">
        <f ca="1">IFERROR(L9/L8,"")</f>
        <v>0</v>
      </c>
      <c r="N8" s="58">
        <f t="shared" ca="1" si="6"/>
        <v>6.5217391304347831</v>
      </c>
      <c r="O8" s="167">
        <f ca="1">IFERROR(N9/N8,"")</f>
        <v>0</v>
      </c>
      <c r="P8" s="57">
        <f ca="1">IF(P$3="","",IF($A$4="","",'входные данные'!$D$5/'входные данные'!$H$52/'входные данные'!$H$53))</f>
        <v>1.3043478260869565</v>
      </c>
      <c r="Q8" s="167">
        <f ca="1">IFERROR(P9/P8,"")</f>
        <v>0</v>
      </c>
      <c r="R8" s="57">
        <f ca="1">IF(R$3="","",IF($A$4="","",'входные данные'!$D$5/'входные данные'!$H$52/'входные данные'!$H$53))</f>
        <v>1.3043478260869565</v>
      </c>
      <c r="S8" s="167">
        <f ca="1">IFERROR(R9/R8,"")</f>
        <v>0</v>
      </c>
      <c r="T8" s="57">
        <f ca="1">IF(T$3="","",IF($A$4="","",'входные данные'!$D$5/'входные данные'!$H$52/'входные данные'!$H$53))</f>
        <v>1.3043478260869565</v>
      </c>
      <c r="U8" s="167">
        <f ca="1">IFERROR(T9/T8,"")</f>
        <v>0</v>
      </c>
      <c r="V8" s="57">
        <f ca="1">IF(V$3="","",IF($A$4="","",'входные данные'!$D$5/'входные данные'!$H$52/'входные данные'!$H$53))</f>
        <v>1.3043478260869565</v>
      </c>
      <c r="W8" s="167">
        <f ca="1">IFERROR(V9/V8,"")</f>
        <v>0</v>
      </c>
      <c r="X8" s="57">
        <f ca="1">IF(X$3="","",IF($A$4="","",'входные данные'!$D$5/'входные данные'!$H$52/'входные данные'!$H$53))</f>
        <v>1.3043478260869565</v>
      </c>
      <c r="Y8" s="167">
        <f ca="1">IFERROR(X9/X8,"")</f>
        <v>0</v>
      </c>
      <c r="Z8" s="58">
        <f t="shared" ca="1" si="1"/>
        <v>6.5217391304347831</v>
      </c>
      <c r="AA8" s="167">
        <f ca="1">IFERROR(Z9/Z8,"")</f>
        <v>0</v>
      </c>
      <c r="AB8" s="57">
        <f ca="1">IF(AB$3="","",IF($A$4="","",'входные данные'!$D$5/'входные данные'!$H$52/'входные данные'!$H$53))</f>
        <v>1.3043478260869565</v>
      </c>
      <c r="AC8" s="167">
        <f ca="1">IFERROR(AB9/AB8,"")</f>
        <v>0</v>
      </c>
      <c r="AD8" s="57">
        <f ca="1">IF(AD$3="","",IF($A$4="","",'входные данные'!$D$5/'входные данные'!$H$52/'входные данные'!$H$53))</f>
        <v>1.3043478260869565</v>
      </c>
      <c r="AE8" s="167">
        <f ca="1">IFERROR(AD9/AD8,"")</f>
        <v>0</v>
      </c>
      <c r="AF8" s="57">
        <f ca="1">IF(AF$3="","",IF($A$4="","",'входные данные'!$D$5/'входные данные'!$H$52/'входные данные'!$H$53))</f>
        <v>1.3043478260869565</v>
      </c>
      <c r="AG8" s="167">
        <f ca="1">IFERROR(AF9/AF8,"")</f>
        <v>0</v>
      </c>
      <c r="AH8" s="57">
        <f ca="1">IF(AH$3="","",IF($A$4="","",'входные данные'!$D$5/'входные данные'!$H$52/'входные данные'!$H$53))</f>
        <v>1.3043478260869565</v>
      </c>
      <c r="AI8" s="167">
        <f ca="1">IFERROR(AH9/AH8,"")</f>
        <v>0</v>
      </c>
      <c r="AJ8" s="57">
        <f ca="1">IF(AJ$3="","",IF($A$4="","",'входные данные'!$D$5/'входные данные'!$H$52/'входные данные'!$H$53))</f>
        <v>1.3043478260869565</v>
      </c>
      <c r="AK8" s="167">
        <f ca="1">IFERROR(AJ9/AJ8,"")</f>
        <v>0</v>
      </c>
      <c r="AL8" s="58">
        <f t="shared" ca="1" si="2"/>
        <v>6.5217391304347831</v>
      </c>
      <c r="AM8" s="167">
        <f ca="1">IFERROR(AL9/AL8,"")</f>
        <v>0</v>
      </c>
      <c r="AN8" s="57">
        <f ca="1">IF(AN$3="","",IF($A$4="","",'входные данные'!$D$5/'входные данные'!$H$52/'входные данные'!$H$53))</f>
        <v>1.3043478260869565</v>
      </c>
      <c r="AO8" s="167">
        <f ca="1">IFERROR(AN9/AN8,"")</f>
        <v>0</v>
      </c>
      <c r="AP8" s="57">
        <f ca="1">IF(AP$3="","",IF($A$4="","",'входные данные'!$D$5/'входные данные'!$H$52/'входные данные'!$H$53))</f>
        <v>1.3043478260869565</v>
      </c>
      <c r="AQ8" s="167">
        <f ca="1">IFERROR(AP9/AP8,"")</f>
        <v>0</v>
      </c>
      <c r="AR8" s="57">
        <f ca="1">IF(AR$3="","",IF($A$4="","",'входные данные'!$D$5/'входные данные'!$H$52/'входные данные'!$H$53))</f>
        <v>1.3043478260869565</v>
      </c>
      <c r="AS8" s="167">
        <f ca="1">IFERROR(AR9/AR8,"")</f>
        <v>0</v>
      </c>
      <c r="AT8" s="57">
        <f ca="1">IF(AT$3="","",IF($A$4="","",'входные данные'!$D$5/'входные данные'!$H$52/'входные данные'!$H$53))</f>
        <v>1.3043478260869565</v>
      </c>
      <c r="AU8" s="167">
        <f ca="1">IFERROR(AT9/AT8,"")</f>
        <v>0</v>
      </c>
      <c r="AV8" s="57">
        <f ca="1">IF(AV$3="","",IF($A$4="","",'входные данные'!$D$5/'входные данные'!$H$52/'входные данные'!$H$53))</f>
        <v>1.3043478260869565</v>
      </c>
      <c r="AW8" s="167">
        <f ca="1">IFERROR(AV9/AV8,"")</f>
        <v>0</v>
      </c>
      <c r="AX8" s="58">
        <f t="shared" ca="1" si="3"/>
        <v>6.5217391304347831</v>
      </c>
      <c r="AY8" s="167">
        <f ca="1">IFERROR(AX9/AX8,"")</f>
        <v>0</v>
      </c>
      <c r="AZ8" s="57">
        <f ca="1">IF(AZ$3="","",IF($A$4="","",'входные данные'!$D$5/'входные данные'!$H$52/'входные данные'!$H$53))</f>
        <v>1.3043478260869565</v>
      </c>
      <c r="BA8" s="167">
        <f ca="1">IFERROR(AZ9/AZ8,"")</f>
        <v>0</v>
      </c>
      <c r="BB8" s="57">
        <f ca="1">IF(BB$3="","",IF($A$4="","",'входные данные'!$D$5/'входные данные'!$H$52/'входные данные'!$H$53))</f>
        <v>1.3043478260869565</v>
      </c>
      <c r="BC8" s="167">
        <f ca="1">IFERROR(BB9/BB8,"")</f>
        <v>0</v>
      </c>
      <c r="BD8" s="57">
        <f ca="1">IF(BD$3="","",IF($A$4="","",'входные данные'!$D$5/'входные данные'!$H$52/'входные данные'!$H$53))</f>
        <v>1.3043478260869565</v>
      </c>
      <c r="BE8" s="167">
        <f ca="1">IFERROR(BD9/BD8,"")</f>
        <v>0</v>
      </c>
      <c r="BF8" s="57" t="str">
        <f ca="1">IF(BF$3="","",IF($A$4="","",'входные данные'!$D$5/'входные данные'!$H$52/'входные данные'!$H$53))</f>
        <v/>
      </c>
      <c r="BG8" s="167" t="str">
        <f ca="1">IFERROR(BF9/BF8,"")</f>
        <v/>
      </c>
      <c r="BH8" s="57" t="str">
        <f ca="1">IF(BH$3="","",IF($A$4="","",'входные данные'!$D$5/'входные данные'!$H$52/'входные данные'!$H$53))</f>
        <v/>
      </c>
      <c r="BI8" s="167" t="str">
        <f ca="1">IFERROR(BH9/BH8,"")</f>
        <v/>
      </c>
      <c r="BJ8" s="58">
        <f t="shared" ca="1" si="4"/>
        <v>3.9130434782608696</v>
      </c>
      <c r="BK8" s="167">
        <f ca="1">IFERROR(BJ9/BJ8,"")</f>
        <v>0</v>
      </c>
      <c r="BL8" s="57" t="str">
        <f ca="1">IF(BL$3="","",IF($A$4="","",'входные данные'!$D$5/'входные данные'!$H$52/'входные данные'!$H$53))</f>
        <v/>
      </c>
      <c r="BM8" s="167" t="str">
        <f ca="1">IFERROR(BL9/BL8,"")</f>
        <v/>
      </c>
      <c r="BN8" s="57" t="str">
        <f ca="1">IF(BN$3="","",IF($A$4="","",'входные данные'!$D$5/'входные данные'!$H$52/'входные данные'!$H$53))</f>
        <v/>
      </c>
      <c r="BO8" s="167" t="str">
        <f ca="1">IFERROR(BN9/BN8,"")</f>
        <v/>
      </c>
      <c r="BP8" s="57" t="str">
        <f ca="1">IF(BP$3="","",IF($A$4="","",'входные данные'!$D$5/'входные данные'!$H$52/'входные данные'!$H$53))</f>
        <v/>
      </c>
      <c r="BQ8" s="167" t="str">
        <f ca="1">IFERROR(BP9/BP8,"")</f>
        <v/>
      </c>
      <c r="BR8" s="57" t="str">
        <f ca="1">IF(BR$3="","",IF($A$4="","",'входные данные'!$D$5/'входные данные'!$H$52/'входные данные'!$H$53))</f>
        <v/>
      </c>
      <c r="BS8" s="167" t="str">
        <f ca="1">IFERROR(BR9/BR8,"")</f>
        <v/>
      </c>
      <c r="BT8" s="57" t="str">
        <f ca="1">IF(BT$3="","",IF($A$4="","",'входные данные'!$D$5/'входные данные'!$H$52/'входные данные'!$H$53))</f>
        <v/>
      </c>
      <c r="BU8" s="167" t="str">
        <f ca="1">IFERROR(BT9/BT8,"")</f>
        <v/>
      </c>
      <c r="BV8" s="58">
        <f t="shared" ca="1" si="5"/>
        <v>0</v>
      </c>
      <c r="BW8" s="167" t="str">
        <f ca="1">IFERROR(BV9/BV8,"")</f>
        <v/>
      </c>
    </row>
    <row r="9" spans="1:75" x14ac:dyDescent="0.25">
      <c r="A9" s="147"/>
      <c r="B9" s="174"/>
      <c r="C9" s="43" t="s">
        <v>7</v>
      </c>
      <c r="D9" s="59"/>
      <c r="E9" s="168"/>
      <c r="F9" s="59"/>
      <c r="G9" s="168"/>
      <c r="H9" s="59"/>
      <c r="I9" s="168"/>
      <c r="J9" s="59"/>
      <c r="K9" s="168"/>
      <c r="L9" s="59"/>
      <c r="M9" s="168"/>
      <c r="N9" s="60">
        <f t="shared" si="6"/>
        <v>0</v>
      </c>
      <c r="O9" s="168"/>
      <c r="P9" s="59"/>
      <c r="Q9" s="168"/>
      <c r="R9" s="59"/>
      <c r="S9" s="168"/>
      <c r="T9" s="59"/>
      <c r="U9" s="168"/>
      <c r="V9" s="59"/>
      <c r="W9" s="168"/>
      <c r="X9" s="59"/>
      <c r="Y9" s="168"/>
      <c r="Z9" s="60">
        <f t="shared" si="1"/>
        <v>0</v>
      </c>
      <c r="AA9" s="168"/>
      <c r="AB9" s="59"/>
      <c r="AC9" s="168"/>
      <c r="AD9" s="59"/>
      <c r="AE9" s="168"/>
      <c r="AF9" s="59"/>
      <c r="AG9" s="168"/>
      <c r="AH9" s="59"/>
      <c r="AI9" s="168"/>
      <c r="AJ9" s="59"/>
      <c r="AK9" s="168"/>
      <c r="AL9" s="60">
        <f t="shared" si="2"/>
        <v>0</v>
      </c>
      <c r="AM9" s="168"/>
      <c r="AN9" s="59"/>
      <c r="AO9" s="168"/>
      <c r="AP9" s="59"/>
      <c r="AQ9" s="168"/>
      <c r="AR9" s="59"/>
      <c r="AS9" s="168"/>
      <c r="AT9" s="59"/>
      <c r="AU9" s="168"/>
      <c r="AV9" s="59"/>
      <c r="AW9" s="168"/>
      <c r="AX9" s="60">
        <f t="shared" si="3"/>
        <v>0</v>
      </c>
      <c r="AY9" s="168"/>
      <c r="AZ9" s="59"/>
      <c r="BA9" s="168"/>
      <c r="BB9" s="59"/>
      <c r="BC9" s="168"/>
      <c r="BD9" s="59"/>
      <c r="BE9" s="168"/>
      <c r="BF9" s="59"/>
      <c r="BG9" s="168"/>
      <c r="BH9" s="59"/>
      <c r="BI9" s="168"/>
      <c r="BJ9" s="60">
        <f t="shared" si="4"/>
        <v>0</v>
      </c>
      <c r="BK9" s="168"/>
      <c r="BL9" s="59"/>
      <c r="BM9" s="168"/>
      <c r="BN9" s="59"/>
      <c r="BO9" s="168"/>
      <c r="BP9" s="59"/>
      <c r="BQ9" s="168"/>
      <c r="BR9" s="59"/>
      <c r="BS9" s="168"/>
      <c r="BT9" s="59"/>
      <c r="BU9" s="168"/>
      <c r="BV9" s="60">
        <f t="shared" si="5"/>
        <v>0</v>
      </c>
      <c r="BW9" s="168"/>
    </row>
    <row r="10" spans="1:75" x14ac:dyDescent="0.25">
      <c r="A10" s="147"/>
      <c r="B10" s="169" t="str">
        <f>'входные данные'!$C$6</f>
        <v>Договоры</v>
      </c>
      <c r="C10" s="15" t="s">
        <v>6</v>
      </c>
      <c r="D10" s="61">
        <f ca="1">IF(D$3="","",IF($A$4="","",'входные данные'!$D$6/'входные данные'!$H$52/'входные данные'!$H$53))</f>
        <v>0.86956521739130432</v>
      </c>
      <c r="E10" s="163">
        <f ca="1">IFERROR(D11/D10,"")</f>
        <v>0</v>
      </c>
      <c r="F10" s="61">
        <f ca="1">IF(F$3="","",IF($A$4="","",'входные данные'!$D$6/'входные данные'!$H$52/'входные данные'!$H$53))</f>
        <v>0.86956521739130432</v>
      </c>
      <c r="G10" s="163">
        <f ca="1">IFERROR(F11/F10,"")</f>
        <v>0</v>
      </c>
      <c r="H10" s="61">
        <f ca="1">IF(H$3="","",IF($A$4="","",'входные данные'!$D$6/'входные данные'!$H$52/'входные данные'!$H$53))</f>
        <v>0.86956521739130432</v>
      </c>
      <c r="I10" s="163">
        <f ca="1">IFERROR(H11/H10,"")</f>
        <v>0</v>
      </c>
      <c r="J10" s="61">
        <f ca="1">IF(J$3="","",IF($A$4="","",'входные данные'!$D$6/'входные данные'!$H$52/'входные данные'!$H$53))</f>
        <v>0.86956521739130432</v>
      </c>
      <c r="K10" s="163">
        <f ca="1">IFERROR(J11/J10,"")</f>
        <v>0</v>
      </c>
      <c r="L10" s="61">
        <f ca="1">IF(L$3="","",IF($A$4="","",'входные данные'!$D$6/'входные данные'!$H$52/'входные данные'!$H$53))</f>
        <v>0.86956521739130432</v>
      </c>
      <c r="M10" s="163">
        <f ca="1">IFERROR(L11/L10,"")</f>
        <v>0</v>
      </c>
      <c r="N10" s="62">
        <f t="shared" ca="1" si="6"/>
        <v>4.3478260869565215</v>
      </c>
      <c r="O10" s="163">
        <f ca="1">IFERROR(N11/N10,"")</f>
        <v>0</v>
      </c>
      <c r="P10" s="61">
        <f ca="1">IF(P$3="","",IF($A$4="","",'входные данные'!$D$6/'входные данные'!$H$52/'входные данные'!$H$53))</f>
        <v>0.86956521739130432</v>
      </c>
      <c r="Q10" s="163">
        <f ca="1">IFERROR(P11/P10,"")</f>
        <v>0</v>
      </c>
      <c r="R10" s="61">
        <f ca="1">IF(R$3="","",IF($A$4="","",'входные данные'!$D$6/'входные данные'!$H$52/'входные данные'!$H$53))</f>
        <v>0.86956521739130432</v>
      </c>
      <c r="S10" s="163">
        <f ca="1">IFERROR(R11/R10,"")</f>
        <v>0</v>
      </c>
      <c r="T10" s="61">
        <f ca="1">IF(T$3="","",IF($A$4="","",'входные данные'!$D$6/'входные данные'!$H$52/'входные данные'!$H$53))</f>
        <v>0.86956521739130432</v>
      </c>
      <c r="U10" s="163">
        <f ca="1">IFERROR(T11/T10,"")</f>
        <v>0</v>
      </c>
      <c r="V10" s="61">
        <f ca="1">IF(V$3="","",IF($A$4="","",'входные данные'!$D$6/'входные данные'!$H$52/'входные данные'!$H$53))</f>
        <v>0.86956521739130432</v>
      </c>
      <c r="W10" s="163">
        <f ca="1">IFERROR(V11/V10,"")</f>
        <v>0</v>
      </c>
      <c r="X10" s="61">
        <f ca="1">IF(X$3="","",IF($A$4="","",'входные данные'!$D$6/'входные данные'!$H$52/'входные данные'!$H$53))</f>
        <v>0.86956521739130432</v>
      </c>
      <c r="Y10" s="163">
        <f ca="1">IFERROR(X11/X10,"")</f>
        <v>0</v>
      </c>
      <c r="Z10" s="62">
        <f t="shared" ca="1" si="1"/>
        <v>4.3478260869565215</v>
      </c>
      <c r="AA10" s="163">
        <f ca="1">IFERROR(Z11/Z10,"")</f>
        <v>0</v>
      </c>
      <c r="AB10" s="61">
        <f ca="1">IF(AB$3="","",IF($A$4="","",'входные данные'!$D$6/'входные данные'!$H$52/'входные данные'!$H$53))</f>
        <v>0.86956521739130432</v>
      </c>
      <c r="AC10" s="163">
        <f ca="1">IFERROR(AB11/AB10,"")</f>
        <v>0</v>
      </c>
      <c r="AD10" s="61">
        <f ca="1">IF(AD$3="","",IF($A$4="","",'входные данные'!$D$6/'входные данные'!$H$52/'входные данные'!$H$53))</f>
        <v>0.86956521739130432</v>
      </c>
      <c r="AE10" s="163">
        <f ca="1">IFERROR(AD11/AD10,"")</f>
        <v>0</v>
      </c>
      <c r="AF10" s="61">
        <f ca="1">IF(AF$3="","",IF($A$4="","",'входные данные'!$D$6/'входные данные'!$H$52/'входные данные'!$H$53))</f>
        <v>0.86956521739130432</v>
      </c>
      <c r="AG10" s="163">
        <f ca="1">IFERROR(AF11/AF10,"")</f>
        <v>0</v>
      </c>
      <c r="AH10" s="61">
        <f ca="1">IF(AH$3="","",IF($A$4="","",'входные данные'!$D$6/'входные данные'!$H$52/'входные данные'!$H$53))</f>
        <v>0.86956521739130432</v>
      </c>
      <c r="AI10" s="163">
        <f ca="1">IFERROR(AH11/AH10,"")</f>
        <v>0</v>
      </c>
      <c r="AJ10" s="61">
        <f ca="1">IF(AJ$3="","",IF($A$4="","",'входные данные'!$D$6/'входные данные'!$H$52/'входные данные'!$H$53))</f>
        <v>0.86956521739130432</v>
      </c>
      <c r="AK10" s="163">
        <f ca="1">IFERROR(AJ11/AJ10,"")</f>
        <v>0</v>
      </c>
      <c r="AL10" s="62">
        <f t="shared" ca="1" si="2"/>
        <v>4.3478260869565215</v>
      </c>
      <c r="AM10" s="163">
        <f ca="1">IFERROR(AL11/AL10,"")</f>
        <v>0</v>
      </c>
      <c r="AN10" s="61">
        <f ca="1">IF(AN$3="","",IF($A$4="","",'входные данные'!$D$6/'входные данные'!$H$52/'входные данные'!$H$53))</f>
        <v>0.86956521739130432</v>
      </c>
      <c r="AO10" s="163">
        <f ca="1">IFERROR(AN11/AN10,"")</f>
        <v>0</v>
      </c>
      <c r="AP10" s="61">
        <f ca="1">IF(AP$3="","",IF($A$4="","",'входные данные'!$D$6/'входные данные'!$H$52/'входные данные'!$H$53))</f>
        <v>0.86956521739130432</v>
      </c>
      <c r="AQ10" s="163">
        <f ca="1">IFERROR(AP11/AP10,"")</f>
        <v>0</v>
      </c>
      <c r="AR10" s="61">
        <f ca="1">IF(AR$3="","",IF($A$4="","",'входные данные'!$D$6/'входные данные'!$H$52/'входные данные'!$H$53))</f>
        <v>0.86956521739130432</v>
      </c>
      <c r="AS10" s="163">
        <f ca="1">IFERROR(AR11/AR10,"")</f>
        <v>0</v>
      </c>
      <c r="AT10" s="61">
        <f ca="1">IF(AT$3="","",IF($A$4="","",'входные данные'!$D$6/'входные данные'!$H$52/'входные данные'!$H$53))</f>
        <v>0.86956521739130432</v>
      </c>
      <c r="AU10" s="163">
        <f ca="1">IFERROR(AT11/AT10,"")</f>
        <v>0</v>
      </c>
      <c r="AV10" s="61">
        <f ca="1">IF(AV$3="","",IF($A$4="","",'входные данные'!$D$6/'входные данные'!$H$52/'входные данные'!$H$53))</f>
        <v>0.86956521739130432</v>
      </c>
      <c r="AW10" s="163">
        <f ca="1">IFERROR(AV11/AV10,"")</f>
        <v>0</v>
      </c>
      <c r="AX10" s="62">
        <f t="shared" ca="1" si="3"/>
        <v>4.3478260869565215</v>
      </c>
      <c r="AY10" s="163">
        <f ca="1">IFERROR(AX11/AX10,"")</f>
        <v>0</v>
      </c>
      <c r="AZ10" s="61">
        <f ca="1">IF(AZ$3="","",IF($A$4="","",'входные данные'!$D$6/'входные данные'!$H$52/'входные данные'!$H$53))</f>
        <v>0.86956521739130432</v>
      </c>
      <c r="BA10" s="163">
        <f ca="1">IFERROR(AZ11/AZ10,"")</f>
        <v>0</v>
      </c>
      <c r="BB10" s="61">
        <f ca="1">IF(BB$3="","",IF($A$4="","",'входные данные'!$D$6/'входные данные'!$H$52/'входные данные'!$H$53))</f>
        <v>0.86956521739130432</v>
      </c>
      <c r="BC10" s="163">
        <f ca="1">IFERROR(BB11/BB10,"")</f>
        <v>0</v>
      </c>
      <c r="BD10" s="61">
        <f ca="1">IF(BD$3="","",IF($A$4="","",'входные данные'!$D$6/'входные данные'!$H$52/'входные данные'!$H$53))</f>
        <v>0.86956521739130432</v>
      </c>
      <c r="BE10" s="163">
        <f ca="1">IFERROR(BD11/BD10,"")</f>
        <v>0</v>
      </c>
      <c r="BF10" s="61" t="str">
        <f ca="1">IF(BF$3="","",IF($A$4="","",'входные данные'!$D$6/'входные данные'!$H$52/'входные данные'!$H$53))</f>
        <v/>
      </c>
      <c r="BG10" s="163" t="str">
        <f ca="1">IFERROR(BF11/BF10,"")</f>
        <v/>
      </c>
      <c r="BH10" s="61" t="str">
        <f ca="1">IF(BH$3="","",IF($A$4="","",'входные данные'!$D$6/'входные данные'!$H$52/'входные данные'!$H$53))</f>
        <v/>
      </c>
      <c r="BI10" s="163" t="str">
        <f ca="1">IFERROR(BH11/BH10,"")</f>
        <v/>
      </c>
      <c r="BJ10" s="62">
        <f t="shared" ca="1" si="4"/>
        <v>2.6086956521739131</v>
      </c>
      <c r="BK10" s="163">
        <f ca="1">IFERROR(BJ11/BJ10,"")</f>
        <v>0</v>
      </c>
      <c r="BL10" s="61" t="str">
        <f ca="1">IF(BL$3="","",IF($A$4="","",'входные данные'!$D$6/'входные данные'!$H$52/'входные данные'!$H$53))</f>
        <v/>
      </c>
      <c r="BM10" s="163" t="str">
        <f ca="1">IFERROR(BL11/BL10,"")</f>
        <v/>
      </c>
      <c r="BN10" s="61" t="str">
        <f ca="1">IF(BN$3="","",IF($A$4="","",'входные данные'!$D$6/'входные данные'!$H$52/'входные данные'!$H$53))</f>
        <v/>
      </c>
      <c r="BO10" s="163" t="str">
        <f ca="1">IFERROR(BN11/BN10,"")</f>
        <v/>
      </c>
      <c r="BP10" s="61" t="str">
        <f ca="1">IF(BP$3="","",IF($A$4="","",'входные данные'!$D$6/'входные данные'!$H$52/'входные данные'!$H$53))</f>
        <v/>
      </c>
      <c r="BQ10" s="163" t="str">
        <f ca="1">IFERROR(BP11/BP10,"")</f>
        <v/>
      </c>
      <c r="BR10" s="61" t="str">
        <f ca="1">IF(BR$3="","",IF($A$4="","",'входные данные'!$D$6/'входные данные'!$H$52/'входные данные'!$H$53))</f>
        <v/>
      </c>
      <c r="BS10" s="163" t="str">
        <f ca="1">IFERROR(BR11/BR10,"")</f>
        <v/>
      </c>
      <c r="BT10" s="61" t="str">
        <f ca="1">IF(BT$3="","",IF($A$4="","",'входные данные'!$D$6/'входные данные'!$H$52/'входные данные'!$H$53))</f>
        <v/>
      </c>
      <c r="BU10" s="163" t="str">
        <f ca="1">IFERROR(BT11/BT10,"")</f>
        <v/>
      </c>
      <c r="BV10" s="62">
        <f t="shared" ca="1" si="5"/>
        <v>0</v>
      </c>
      <c r="BW10" s="163" t="str">
        <f ca="1">IFERROR(BV11/BV10,"")</f>
        <v/>
      </c>
    </row>
    <row r="11" spans="1:75" x14ac:dyDescent="0.25">
      <c r="A11" s="147"/>
      <c r="B11" s="170"/>
      <c r="C11" s="15" t="s">
        <v>7</v>
      </c>
      <c r="D11" s="52"/>
      <c r="E11" s="164"/>
      <c r="F11" s="52"/>
      <c r="G11" s="164"/>
      <c r="H11" s="52"/>
      <c r="I11" s="164"/>
      <c r="J11" s="52"/>
      <c r="K11" s="164"/>
      <c r="L11" s="52"/>
      <c r="M11" s="164"/>
      <c r="N11" s="64">
        <f t="shared" si="6"/>
        <v>0</v>
      </c>
      <c r="O11" s="164"/>
      <c r="P11" s="52"/>
      <c r="Q11" s="164"/>
      <c r="R11" s="52"/>
      <c r="S11" s="164"/>
      <c r="T11" s="52"/>
      <c r="U11" s="164"/>
      <c r="V11" s="52"/>
      <c r="W11" s="164"/>
      <c r="X11" s="52"/>
      <c r="Y11" s="164"/>
      <c r="Z11" s="64">
        <f t="shared" si="1"/>
        <v>0</v>
      </c>
      <c r="AA11" s="164"/>
      <c r="AB11" s="52"/>
      <c r="AC11" s="164"/>
      <c r="AD11" s="52"/>
      <c r="AE11" s="164"/>
      <c r="AF11" s="52"/>
      <c r="AG11" s="164"/>
      <c r="AH11" s="52"/>
      <c r="AI11" s="164"/>
      <c r="AJ11" s="52"/>
      <c r="AK11" s="164"/>
      <c r="AL11" s="64">
        <f t="shared" si="2"/>
        <v>0</v>
      </c>
      <c r="AM11" s="164"/>
      <c r="AN11" s="52"/>
      <c r="AO11" s="164"/>
      <c r="AP11" s="52"/>
      <c r="AQ11" s="164"/>
      <c r="AR11" s="52"/>
      <c r="AS11" s="164"/>
      <c r="AT11" s="52"/>
      <c r="AU11" s="164"/>
      <c r="AV11" s="52"/>
      <c r="AW11" s="164"/>
      <c r="AX11" s="64">
        <f t="shared" si="3"/>
        <v>0</v>
      </c>
      <c r="AY11" s="164"/>
      <c r="AZ11" s="52"/>
      <c r="BA11" s="164"/>
      <c r="BB11" s="52"/>
      <c r="BC11" s="164"/>
      <c r="BD11" s="52"/>
      <c r="BE11" s="164"/>
      <c r="BF11" s="52"/>
      <c r="BG11" s="164"/>
      <c r="BH11" s="52"/>
      <c r="BI11" s="164"/>
      <c r="BJ11" s="64">
        <f t="shared" si="4"/>
        <v>0</v>
      </c>
      <c r="BK11" s="164"/>
      <c r="BL11" s="52"/>
      <c r="BM11" s="164"/>
      <c r="BN11" s="52"/>
      <c r="BO11" s="164"/>
      <c r="BP11" s="52"/>
      <c r="BQ11" s="164"/>
      <c r="BR11" s="52"/>
      <c r="BS11" s="164"/>
      <c r="BT11" s="52"/>
      <c r="BU11" s="164"/>
      <c r="BV11" s="64">
        <f t="shared" si="5"/>
        <v>0</v>
      </c>
      <c r="BW11" s="164"/>
    </row>
    <row r="12" spans="1:75" x14ac:dyDescent="0.25">
      <c r="A12" s="147"/>
      <c r="B12" s="165" t="str">
        <f>'входные данные'!$C$7</f>
        <v>Счета</v>
      </c>
      <c r="C12" s="16" t="s">
        <v>6</v>
      </c>
      <c r="D12" s="65">
        <f ca="1">IF(D$3="","",IF($A$4="","",'входные данные'!$D$7/'входные данные'!$H$52/'входные данные'!$H$53))</f>
        <v>0.78260869565217395</v>
      </c>
      <c r="E12" s="161">
        <f ca="1">IFERROR(D13/D12,"")</f>
        <v>0</v>
      </c>
      <c r="F12" s="65">
        <f ca="1">IF(F$3="","",IF($A$4="","",'входные данные'!$D$7/'входные данные'!$H$52/'входные данные'!$H$53))</f>
        <v>0.78260869565217395</v>
      </c>
      <c r="G12" s="161">
        <f ca="1">IFERROR(F13/F12,"")</f>
        <v>0</v>
      </c>
      <c r="H12" s="65">
        <f ca="1">IF(H$3="","",IF($A$4="","",'входные данные'!$D$7/'входные данные'!$H$52/'входные данные'!$H$53))</f>
        <v>0.78260869565217395</v>
      </c>
      <c r="I12" s="161">
        <f ca="1">IFERROR(H13/H12,"")</f>
        <v>0</v>
      </c>
      <c r="J12" s="65">
        <f ca="1">IF(J$3="","",IF($A$4="","",'входные данные'!$D$7/'входные данные'!$H$52/'входные данные'!$H$53))</f>
        <v>0.78260869565217395</v>
      </c>
      <c r="K12" s="161">
        <f ca="1">IFERROR(J13/J12,"")</f>
        <v>0</v>
      </c>
      <c r="L12" s="65">
        <f ca="1">IF(L$3="","",IF($A$4="","",'входные данные'!$D$7/'входные данные'!$H$52/'входные данные'!$H$53))</f>
        <v>0.78260869565217395</v>
      </c>
      <c r="M12" s="161">
        <f ca="1">IFERROR(L13/L12,"")</f>
        <v>0</v>
      </c>
      <c r="N12" s="66">
        <f t="shared" ref="N12:N19" ca="1" si="7">SUM(D12,F12,H12,J12,L12)</f>
        <v>3.9130434782608696</v>
      </c>
      <c r="O12" s="161">
        <f ca="1">IFERROR(N13/N12,"")</f>
        <v>0</v>
      </c>
      <c r="P12" s="65">
        <f ca="1">IF(P$3="","",IF($A$4="","",'входные данные'!$D$7/'входные данные'!$H$52/'входные данные'!$H$53))</f>
        <v>0.78260869565217395</v>
      </c>
      <c r="Q12" s="161">
        <f ca="1">IFERROR(P13/P12,"")</f>
        <v>0</v>
      </c>
      <c r="R12" s="65">
        <f ca="1">IF(R$3="","",IF($A$4="","",'входные данные'!$D$7/'входные данные'!$H$52/'входные данные'!$H$53))</f>
        <v>0.78260869565217395</v>
      </c>
      <c r="S12" s="161">
        <f ca="1">IFERROR(R13/R12,"")</f>
        <v>0</v>
      </c>
      <c r="T12" s="65">
        <f ca="1">IF(T$3="","",IF($A$4="","",'входные данные'!$D$7/'входные данные'!$H$52/'входные данные'!$H$53))</f>
        <v>0.78260869565217395</v>
      </c>
      <c r="U12" s="161">
        <f ca="1">IFERROR(T13/T12,"")</f>
        <v>0</v>
      </c>
      <c r="V12" s="65">
        <f ca="1">IF(V$3="","",IF($A$4="","",'входные данные'!$D$7/'входные данные'!$H$52/'входные данные'!$H$53))</f>
        <v>0.78260869565217395</v>
      </c>
      <c r="W12" s="161">
        <f ca="1">IFERROR(V13/V12,"")</f>
        <v>0</v>
      </c>
      <c r="X12" s="65">
        <f ca="1">IF(X$3="","",IF($A$4="","",'входные данные'!$D$7/'входные данные'!$H$52/'входные данные'!$H$53))</f>
        <v>0.78260869565217395</v>
      </c>
      <c r="Y12" s="161">
        <f ca="1">IFERROR(X13/X12,"")</f>
        <v>0</v>
      </c>
      <c r="Z12" s="66">
        <f t="shared" ca="1" si="1"/>
        <v>3.9130434782608696</v>
      </c>
      <c r="AA12" s="161">
        <f ca="1">IFERROR(Z13/Z12,"")</f>
        <v>0</v>
      </c>
      <c r="AB12" s="65">
        <f ca="1">IF(AB$3="","",IF($A$4="","",'входные данные'!$D$7/'входные данные'!$H$52/'входные данные'!$H$53))</f>
        <v>0.78260869565217395</v>
      </c>
      <c r="AC12" s="161">
        <f ca="1">IFERROR(AB13/AB12,"")</f>
        <v>0</v>
      </c>
      <c r="AD12" s="65">
        <f ca="1">IF(AD$3="","",IF($A$4="","",'входные данные'!$D$7/'входные данные'!$H$52/'входные данные'!$H$53))</f>
        <v>0.78260869565217395</v>
      </c>
      <c r="AE12" s="161">
        <f ca="1">IFERROR(AD13/AD12,"")</f>
        <v>0</v>
      </c>
      <c r="AF12" s="65">
        <f ca="1">IF(AF$3="","",IF($A$4="","",'входные данные'!$D$7/'входные данные'!$H$52/'входные данные'!$H$53))</f>
        <v>0.78260869565217395</v>
      </c>
      <c r="AG12" s="161">
        <f ca="1">IFERROR(AF13/AF12,"")</f>
        <v>0</v>
      </c>
      <c r="AH12" s="65">
        <f ca="1">IF(AH$3="","",IF($A$4="","",'входные данные'!$D$7/'входные данные'!$H$52/'входные данные'!$H$53))</f>
        <v>0.78260869565217395</v>
      </c>
      <c r="AI12" s="161">
        <f ca="1">IFERROR(AH13/AH12,"")</f>
        <v>0</v>
      </c>
      <c r="AJ12" s="65">
        <f ca="1">IF(AJ$3="","",IF($A$4="","",'входные данные'!$D$7/'входные данные'!$H$52/'входные данные'!$H$53))</f>
        <v>0.78260869565217395</v>
      </c>
      <c r="AK12" s="161">
        <f ca="1">IFERROR(AJ13/AJ12,"")</f>
        <v>0</v>
      </c>
      <c r="AL12" s="66">
        <f t="shared" ca="1" si="2"/>
        <v>3.9130434782608696</v>
      </c>
      <c r="AM12" s="161">
        <f ca="1">IFERROR(AL13/AL12,"")</f>
        <v>0</v>
      </c>
      <c r="AN12" s="65">
        <f ca="1">IF(AN$3="","",IF($A$4="","",'входные данные'!$D$7/'входные данные'!$H$52/'входные данные'!$H$53))</f>
        <v>0.78260869565217395</v>
      </c>
      <c r="AO12" s="161">
        <f ca="1">IFERROR(AN13/AN12,"")</f>
        <v>0</v>
      </c>
      <c r="AP12" s="65">
        <f ca="1">IF(AP$3="","",IF($A$4="","",'входные данные'!$D$7/'входные данные'!$H$52/'входные данные'!$H$53))</f>
        <v>0.78260869565217395</v>
      </c>
      <c r="AQ12" s="161">
        <f ca="1">IFERROR(AP13/AP12,"")</f>
        <v>0</v>
      </c>
      <c r="AR12" s="65">
        <f ca="1">IF(AR$3="","",IF($A$4="","",'входные данные'!$D$7/'входные данные'!$H$52/'входные данные'!$H$53))</f>
        <v>0.78260869565217395</v>
      </c>
      <c r="AS12" s="161">
        <f ca="1">IFERROR(AR13/AR12,"")</f>
        <v>0</v>
      </c>
      <c r="AT12" s="65">
        <f ca="1">IF(AT$3="","",IF($A$4="","",'входные данные'!$D$7/'входные данные'!$H$52/'входные данные'!$H$53))</f>
        <v>0.78260869565217395</v>
      </c>
      <c r="AU12" s="161">
        <f ca="1">IFERROR(AT13/AT12,"")</f>
        <v>0</v>
      </c>
      <c r="AV12" s="65">
        <f ca="1">IF(AV$3="","",IF($A$4="","",'входные данные'!$D$7/'входные данные'!$H$52/'входные данные'!$H$53))</f>
        <v>0.78260869565217395</v>
      </c>
      <c r="AW12" s="161">
        <f ca="1">IFERROR(AV13/AV12,"")</f>
        <v>0</v>
      </c>
      <c r="AX12" s="66">
        <f t="shared" ca="1" si="3"/>
        <v>3.9130434782608696</v>
      </c>
      <c r="AY12" s="161">
        <f ca="1">IFERROR(AX13/AX12,"")</f>
        <v>0</v>
      </c>
      <c r="AZ12" s="65">
        <f ca="1">IF(AZ$3="","",IF($A$4="","",'входные данные'!$D$7/'входные данные'!$H$52/'входные данные'!$H$53))</f>
        <v>0.78260869565217395</v>
      </c>
      <c r="BA12" s="161">
        <f ca="1">IFERROR(AZ13/AZ12,"")</f>
        <v>0</v>
      </c>
      <c r="BB12" s="65">
        <f ca="1">IF(BB$3="","",IF($A$4="","",'входные данные'!$D$7/'входные данные'!$H$52/'входные данные'!$H$53))</f>
        <v>0.78260869565217395</v>
      </c>
      <c r="BC12" s="161">
        <f ca="1">IFERROR(BB13/BB12,"")</f>
        <v>0</v>
      </c>
      <c r="BD12" s="65">
        <f ca="1">IF(BD$3="","",IF($A$4="","",'входные данные'!$D$7/'входные данные'!$H$52/'входные данные'!$H$53))</f>
        <v>0.78260869565217395</v>
      </c>
      <c r="BE12" s="161">
        <f ca="1">IFERROR(BD13/BD12,"")</f>
        <v>0</v>
      </c>
      <c r="BF12" s="65" t="str">
        <f ca="1">IF(BF$3="","",IF($A$4="","",'входные данные'!$D$7/'входные данные'!$H$52/'входные данные'!$H$53))</f>
        <v/>
      </c>
      <c r="BG12" s="161" t="str">
        <f ca="1">IFERROR(BF13/BF12,"")</f>
        <v/>
      </c>
      <c r="BH12" s="65" t="str">
        <f ca="1">IF(BH$3="","",IF($A$4="","",'входные данные'!$D$7/'входные данные'!$H$52/'входные данные'!$H$53))</f>
        <v/>
      </c>
      <c r="BI12" s="161" t="str">
        <f ca="1">IFERROR(BH13/BH12,"")</f>
        <v/>
      </c>
      <c r="BJ12" s="66">
        <f t="shared" ca="1" si="4"/>
        <v>2.347826086956522</v>
      </c>
      <c r="BK12" s="161">
        <f ca="1">IFERROR(BJ13/BJ12,"")</f>
        <v>0</v>
      </c>
      <c r="BL12" s="65" t="str">
        <f ca="1">IF(BL$3="","",IF($A$4="","",'входные данные'!$D$7/'входные данные'!$H$52/'входные данные'!$H$53))</f>
        <v/>
      </c>
      <c r="BM12" s="161" t="str">
        <f ca="1">IFERROR(BL13/BL12,"")</f>
        <v/>
      </c>
      <c r="BN12" s="65" t="str">
        <f ca="1">IF(BN$3="","",IF($A$4="","",'входные данные'!$D$7/'входные данные'!$H$52/'входные данные'!$H$53))</f>
        <v/>
      </c>
      <c r="BO12" s="161" t="str">
        <f ca="1">IFERROR(BN13/BN12,"")</f>
        <v/>
      </c>
      <c r="BP12" s="65" t="str">
        <f ca="1">IF(BP$3="","",IF($A$4="","",'входные данные'!$D$7/'входные данные'!$H$52/'входные данные'!$H$53))</f>
        <v/>
      </c>
      <c r="BQ12" s="161" t="str">
        <f ca="1">IFERROR(BP13/BP12,"")</f>
        <v/>
      </c>
      <c r="BR12" s="65" t="str">
        <f ca="1">IF(BR$3="","",IF($A$4="","",'входные данные'!$D$7/'входные данные'!$H$52/'входные данные'!$H$53))</f>
        <v/>
      </c>
      <c r="BS12" s="161" t="str">
        <f ca="1">IFERROR(BR13/BR12,"")</f>
        <v/>
      </c>
      <c r="BT12" s="65" t="str">
        <f ca="1">IF(BT$3="","",IF($A$4="","",'входные данные'!$D$7/'входные данные'!$H$52/'входные данные'!$H$53))</f>
        <v/>
      </c>
      <c r="BU12" s="161" t="str">
        <f ca="1">IFERROR(BT13/BT12,"")</f>
        <v/>
      </c>
      <c r="BV12" s="66">
        <f t="shared" ca="1" si="5"/>
        <v>0</v>
      </c>
      <c r="BW12" s="161" t="str">
        <f ca="1">IFERROR(BV13/BV12,"")</f>
        <v/>
      </c>
    </row>
    <row r="13" spans="1:75" x14ac:dyDescent="0.25">
      <c r="A13" s="147"/>
      <c r="B13" s="166"/>
      <c r="C13" s="16" t="s">
        <v>7</v>
      </c>
      <c r="D13" s="52"/>
      <c r="E13" s="162"/>
      <c r="F13" s="52"/>
      <c r="G13" s="162"/>
      <c r="H13" s="52"/>
      <c r="I13" s="162"/>
      <c r="J13" s="52"/>
      <c r="K13" s="162"/>
      <c r="L13" s="52"/>
      <c r="M13" s="162"/>
      <c r="N13" s="68">
        <f t="shared" si="7"/>
        <v>0</v>
      </c>
      <c r="O13" s="162"/>
      <c r="P13" s="52"/>
      <c r="Q13" s="162"/>
      <c r="R13" s="52"/>
      <c r="S13" s="162"/>
      <c r="T13" s="52"/>
      <c r="U13" s="162"/>
      <c r="V13" s="52"/>
      <c r="W13" s="162"/>
      <c r="X13" s="52"/>
      <c r="Y13" s="162"/>
      <c r="Z13" s="68">
        <f t="shared" si="1"/>
        <v>0</v>
      </c>
      <c r="AA13" s="162"/>
      <c r="AB13" s="52"/>
      <c r="AC13" s="162"/>
      <c r="AD13" s="52"/>
      <c r="AE13" s="162"/>
      <c r="AF13" s="52"/>
      <c r="AG13" s="162"/>
      <c r="AH13" s="52"/>
      <c r="AI13" s="162"/>
      <c r="AJ13" s="52"/>
      <c r="AK13" s="162"/>
      <c r="AL13" s="68">
        <f t="shared" si="2"/>
        <v>0</v>
      </c>
      <c r="AM13" s="162"/>
      <c r="AN13" s="52"/>
      <c r="AO13" s="162"/>
      <c r="AP13" s="52"/>
      <c r="AQ13" s="162"/>
      <c r="AR13" s="52"/>
      <c r="AS13" s="162"/>
      <c r="AT13" s="52"/>
      <c r="AU13" s="162"/>
      <c r="AV13" s="52"/>
      <c r="AW13" s="162"/>
      <c r="AX13" s="68">
        <f t="shared" si="3"/>
        <v>0</v>
      </c>
      <c r="AY13" s="162"/>
      <c r="AZ13" s="52"/>
      <c r="BA13" s="162"/>
      <c r="BB13" s="52"/>
      <c r="BC13" s="162"/>
      <c r="BD13" s="52"/>
      <c r="BE13" s="162"/>
      <c r="BF13" s="52"/>
      <c r="BG13" s="162"/>
      <c r="BH13" s="52"/>
      <c r="BI13" s="162"/>
      <c r="BJ13" s="68">
        <f t="shared" si="4"/>
        <v>0</v>
      </c>
      <c r="BK13" s="162"/>
      <c r="BL13" s="52"/>
      <c r="BM13" s="162"/>
      <c r="BN13" s="52"/>
      <c r="BO13" s="162"/>
      <c r="BP13" s="52"/>
      <c r="BQ13" s="162"/>
      <c r="BR13" s="52"/>
      <c r="BS13" s="162"/>
      <c r="BT13" s="52"/>
      <c r="BU13" s="162"/>
      <c r="BV13" s="68">
        <f t="shared" si="5"/>
        <v>0</v>
      </c>
      <c r="BW13" s="162"/>
    </row>
    <row r="14" spans="1:75" x14ac:dyDescent="0.25">
      <c r="A14" s="147"/>
      <c r="B14" s="159" t="str">
        <f>'входные данные'!$C$8</f>
        <v>Мероприятия</v>
      </c>
      <c r="C14" s="47" t="s">
        <v>6</v>
      </c>
      <c r="D14" s="82">
        <f ca="1">IF(D$3="","",IF($A$4="","",'входные данные'!$D$8/'входные данные'!$H$52/'входные данные'!$H$53))</f>
        <v>0.13043478260869565</v>
      </c>
      <c r="E14" s="153">
        <f ca="1">IFERROR(D15/D14,"")</f>
        <v>0</v>
      </c>
      <c r="F14" s="82">
        <f ca="1">IF(F$3="","",IF($A$4="","",'входные данные'!$D$8/'входные данные'!$H$52/'входные данные'!$H$53))</f>
        <v>0.13043478260869565</v>
      </c>
      <c r="G14" s="153">
        <f ca="1">IFERROR(F15/F14,"")</f>
        <v>0</v>
      </c>
      <c r="H14" s="82">
        <f ca="1">IF(H$3="","",IF($A$4="","",'входные данные'!$D$8/'входные данные'!$H$52/'входные данные'!$H$53))</f>
        <v>0.13043478260869565</v>
      </c>
      <c r="I14" s="153">
        <f ca="1">IFERROR(H15/H14,"")</f>
        <v>0</v>
      </c>
      <c r="J14" s="82">
        <f ca="1">IF(J$3="","",IF($A$4="","",'входные данные'!$D$8/'входные данные'!$H$52/'входные данные'!$H$53))</f>
        <v>0.13043478260869565</v>
      </c>
      <c r="K14" s="153">
        <f ca="1">IFERROR(J15/J14,"")</f>
        <v>0</v>
      </c>
      <c r="L14" s="82">
        <f ca="1">IF(L$3="","",IF($A$4="","",'входные данные'!$D$8/'входные данные'!$H$52/'входные данные'!$H$53))</f>
        <v>0.13043478260869565</v>
      </c>
      <c r="M14" s="155">
        <f ca="1">IFERROR(L15/L14,"")</f>
        <v>0</v>
      </c>
      <c r="N14" s="69">
        <f t="shared" ca="1" si="7"/>
        <v>0.65217391304347827</v>
      </c>
      <c r="O14" s="155">
        <f ca="1">IFERROR(N15/N14,"")</f>
        <v>0</v>
      </c>
      <c r="P14" s="82">
        <f ca="1">IF(P$3="","",IF($A$4="","",'входные данные'!$D$8/'входные данные'!$H$52/'входные данные'!$H$53))</f>
        <v>0.13043478260869565</v>
      </c>
      <c r="Q14" s="153">
        <f ca="1">IFERROR(P15/P14,"")</f>
        <v>0</v>
      </c>
      <c r="R14" s="82">
        <f ca="1">IF(R$3="","",IF($A$4="","",'входные данные'!$D$8/'входные данные'!$H$52/'входные данные'!$H$53))</f>
        <v>0.13043478260869565</v>
      </c>
      <c r="S14" s="153">
        <f ca="1">IFERROR(R15/R14,"")</f>
        <v>0</v>
      </c>
      <c r="T14" s="82">
        <f ca="1">IF(T$3="","",IF($A$4="","",'входные данные'!$D$8/'входные данные'!$H$52/'входные данные'!$H$53))</f>
        <v>0.13043478260869565</v>
      </c>
      <c r="U14" s="153">
        <f ca="1">IFERROR(T15/T14,"")</f>
        <v>0</v>
      </c>
      <c r="V14" s="82">
        <f ca="1">IF(V$3="","",IF($A$4="","",'входные данные'!$D$8/'входные данные'!$H$52/'входные данные'!$H$53))</f>
        <v>0.13043478260869565</v>
      </c>
      <c r="W14" s="153">
        <f ca="1">IFERROR(V15/V14,"")</f>
        <v>0</v>
      </c>
      <c r="X14" s="82">
        <f ca="1">IF(X$3="","",IF($A$4="","",'входные данные'!$D$8/'входные данные'!$H$52/'входные данные'!$H$53))</f>
        <v>0.13043478260869565</v>
      </c>
      <c r="Y14" s="155">
        <f ca="1">IFERROR(X15/X14,"")</f>
        <v>0</v>
      </c>
      <c r="Z14" s="69">
        <f t="shared" ca="1" si="1"/>
        <v>0.65217391304347827</v>
      </c>
      <c r="AA14" s="155">
        <f ca="1">IFERROR(Z15/Z14,"")</f>
        <v>0</v>
      </c>
      <c r="AB14" s="82">
        <f ca="1">IF(AB$3="","",IF($A$4="","",'входные данные'!$D$8/'входные данные'!$H$52/'входные данные'!$H$53))</f>
        <v>0.13043478260869565</v>
      </c>
      <c r="AC14" s="153">
        <f ca="1">IFERROR(AB15/AB14,"")</f>
        <v>0</v>
      </c>
      <c r="AD14" s="82">
        <f ca="1">IF(AD$3="","",IF($A$4="","",'входные данные'!$D$8/'входные данные'!$H$52/'входные данные'!$H$53))</f>
        <v>0.13043478260869565</v>
      </c>
      <c r="AE14" s="153">
        <f ca="1">IFERROR(AD15/AD14,"")</f>
        <v>0</v>
      </c>
      <c r="AF14" s="82">
        <f ca="1">IF(AF$3="","",IF($A$4="","",'входные данные'!$D$8/'входные данные'!$H$52/'входные данные'!$H$53))</f>
        <v>0.13043478260869565</v>
      </c>
      <c r="AG14" s="153">
        <f ca="1">IFERROR(AF15/AF14,"")</f>
        <v>0</v>
      </c>
      <c r="AH14" s="82">
        <f ca="1">IF(AH$3="","",IF($A$4="","",'входные данные'!$D$8/'входные данные'!$H$52/'входные данные'!$H$53))</f>
        <v>0.13043478260869565</v>
      </c>
      <c r="AI14" s="153">
        <f ca="1">IFERROR(AH15/AH14,"")</f>
        <v>0</v>
      </c>
      <c r="AJ14" s="82">
        <f ca="1">IF(AJ$3="","",IF($A$4="","",'входные данные'!$D$8/'входные данные'!$H$52/'входные данные'!$H$53))</f>
        <v>0.13043478260869565</v>
      </c>
      <c r="AK14" s="155">
        <f ca="1">IFERROR(AJ15/AJ14,"")</f>
        <v>0</v>
      </c>
      <c r="AL14" s="69">
        <f t="shared" ca="1" si="2"/>
        <v>0.65217391304347827</v>
      </c>
      <c r="AM14" s="155">
        <f ca="1">IFERROR(AL15/AL14,"")</f>
        <v>0</v>
      </c>
      <c r="AN14" s="82">
        <f ca="1">IF(AN$3="","",IF($A$4="","",'входные данные'!$D$8/'входные данные'!$H$52/'входные данные'!$H$53))</f>
        <v>0.13043478260869565</v>
      </c>
      <c r="AO14" s="153">
        <f ca="1">IFERROR(AN15/AN14,"")</f>
        <v>0</v>
      </c>
      <c r="AP14" s="82">
        <f ca="1">IF(AP$3="","",IF($A$4="","",'входные данные'!$D$8/'входные данные'!$H$52/'входные данные'!$H$53))</f>
        <v>0.13043478260869565</v>
      </c>
      <c r="AQ14" s="153">
        <f ca="1">IFERROR(AP15/AP14,"")</f>
        <v>0</v>
      </c>
      <c r="AR14" s="82">
        <f ca="1">IF(AR$3="","",IF($A$4="","",'входные данные'!$D$8/'входные данные'!$H$52/'входные данные'!$H$53))</f>
        <v>0.13043478260869565</v>
      </c>
      <c r="AS14" s="153">
        <f ca="1">IFERROR(AR15/AR14,"")</f>
        <v>0</v>
      </c>
      <c r="AT14" s="82">
        <f ca="1">IF(AT$3="","",IF($A$4="","",'входные данные'!$D$8/'входные данные'!$H$52/'входные данные'!$H$53))</f>
        <v>0.13043478260869565</v>
      </c>
      <c r="AU14" s="153">
        <f ca="1">IFERROR(AT15/AT14,"")</f>
        <v>0</v>
      </c>
      <c r="AV14" s="82">
        <f ca="1">IF(AV$3="","",IF($A$4="","",'входные данные'!$D$8/'входные данные'!$H$52/'входные данные'!$H$53))</f>
        <v>0.13043478260869565</v>
      </c>
      <c r="AW14" s="155">
        <f ca="1">IFERROR(AV15/AV14,"")</f>
        <v>0</v>
      </c>
      <c r="AX14" s="69">
        <f t="shared" ca="1" si="3"/>
        <v>0.65217391304347827</v>
      </c>
      <c r="AY14" s="155">
        <f ca="1">IFERROR(AX15/AX14,"")</f>
        <v>0</v>
      </c>
      <c r="AZ14" s="82">
        <f ca="1">IF(AZ$3="","",IF($A$4="","",'входные данные'!$D$8/'входные данные'!$H$52/'входные данные'!$H$53))</f>
        <v>0.13043478260869565</v>
      </c>
      <c r="BA14" s="153">
        <f ca="1">IFERROR(AZ15/AZ14,"")</f>
        <v>0</v>
      </c>
      <c r="BB14" s="82">
        <f ca="1">IF(BB$3="","",IF($A$4="","",'входные данные'!$D$8/'входные данные'!$H$52/'входные данные'!$H$53))</f>
        <v>0.13043478260869565</v>
      </c>
      <c r="BC14" s="153">
        <f ca="1">IFERROR(BB15/BB14,"")</f>
        <v>0</v>
      </c>
      <c r="BD14" s="82">
        <f ca="1">IF(BD$3="","",IF($A$4="","",'входные данные'!$D$8/'входные данные'!$H$52/'входные данные'!$H$53))</f>
        <v>0.13043478260869565</v>
      </c>
      <c r="BE14" s="153">
        <f ca="1">IFERROR(BD15/BD14,"")</f>
        <v>0</v>
      </c>
      <c r="BF14" s="82" t="str">
        <f ca="1">IF(BF$3="","",IF($A$4="","",'входные данные'!$D$8/'входные данные'!$H$52/'входные данные'!$H$53))</f>
        <v/>
      </c>
      <c r="BG14" s="153" t="str">
        <f ca="1">IFERROR(BF15/BF14,"")</f>
        <v/>
      </c>
      <c r="BH14" s="82" t="str">
        <f ca="1">IF(BH$3="","",IF($A$4="","",'входные данные'!$D$8/'входные данные'!$H$52/'входные данные'!$H$53))</f>
        <v/>
      </c>
      <c r="BI14" s="155" t="str">
        <f ca="1">IFERROR(BH15/BH14,"")</f>
        <v/>
      </c>
      <c r="BJ14" s="69">
        <f t="shared" ca="1" si="4"/>
        <v>0.39130434782608692</v>
      </c>
      <c r="BK14" s="155">
        <f ca="1">IFERROR(BJ15/BJ14,"")</f>
        <v>0</v>
      </c>
      <c r="BL14" s="82" t="str">
        <f ca="1">IF(BL$3="","",IF($A$4="","",'входные данные'!$D$8/'входные данные'!$H$52/'входные данные'!$H$53))</f>
        <v/>
      </c>
      <c r="BM14" s="153" t="str">
        <f ca="1">IFERROR(BL15/BL14,"")</f>
        <v/>
      </c>
      <c r="BN14" s="82" t="str">
        <f ca="1">IF(BN$3="","",IF($A$4="","",'входные данные'!$D$8/'входные данные'!$H$52/'входные данные'!$H$53))</f>
        <v/>
      </c>
      <c r="BO14" s="153" t="str">
        <f ca="1">IFERROR(BN15/BN14,"")</f>
        <v/>
      </c>
      <c r="BP14" s="82" t="str">
        <f ca="1">IF(BP$3="","",IF($A$4="","",'входные данные'!$D$8/'входные данные'!$H$52/'входные данные'!$H$53))</f>
        <v/>
      </c>
      <c r="BQ14" s="153" t="str">
        <f ca="1">IFERROR(BP15/BP14,"")</f>
        <v/>
      </c>
      <c r="BR14" s="82" t="str">
        <f ca="1">IF(BR$3="","",IF($A$4="","",'входные данные'!$D$8/'входные данные'!$H$52/'входные данные'!$H$53))</f>
        <v/>
      </c>
      <c r="BS14" s="153" t="str">
        <f ca="1">IFERROR(BR15/BR14,"")</f>
        <v/>
      </c>
      <c r="BT14" s="82" t="str">
        <f ca="1">IF(BT$3="","",IF($A$4="","",'входные данные'!$D$8/'входные данные'!$H$52/'входные данные'!$H$53))</f>
        <v/>
      </c>
      <c r="BU14" s="155" t="str">
        <f ca="1">IFERROR(BT15/BT14,"")</f>
        <v/>
      </c>
      <c r="BV14" s="69">
        <f t="shared" ca="1" si="5"/>
        <v>0</v>
      </c>
      <c r="BW14" s="155" t="str">
        <f ca="1">IFERROR(BV15/BV14,"")</f>
        <v/>
      </c>
    </row>
    <row r="15" spans="1:75" x14ac:dyDescent="0.25">
      <c r="A15" s="147"/>
      <c r="B15" s="160"/>
      <c r="C15" s="47" t="s">
        <v>7</v>
      </c>
      <c r="D15" s="83"/>
      <c r="E15" s="154"/>
      <c r="F15" s="83"/>
      <c r="G15" s="154"/>
      <c r="H15" s="83"/>
      <c r="I15" s="154"/>
      <c r="J15" s="83"/>
      <c r="K15" s="154"/>
      <c r="L15" s="83"/>
      <c r="M15" s="156"/>
      <c r="N15" s="70">
        <f t="shared" si="7"/>
        <v>0</v>
      </c>
      <c r="O15" s="156"/>
      <c r="P15" s="83"/>
      <c r="Q15" s="154"/>
      <c r="R15" s="83"/>
      <c r="S15" s="154"/>
      <c r="T15" s="83"/>
      <c r="U15" s="154"/>
      <c r="V15" s="83"/>
      <c r="W15" s="154"/>
      <c r="X15" s="83"/>
      <c r="Y15" s="156"/>
      <c r="Z15" s="70">
        <f t="shared" si="1"/>
        <v>0</v>
      </c>
      <c r="AA15" s="156"/>
      <c r="AB15" s="83"/>
      <c r="AC15" s="154"/>
      <c r="AD15" s="83"/>
      <c r="AE15" s="154"/>
      <c r="AF15" s="83"/>
      <c r="AG15" s="154"/>
      <c r="AH15" s="83"/>
      <c r="AI15" s="154"/>
      <c r="AJ15" s="83"/>
      <c r="AK15" s="156"/>
      <c r="AL15" s="70">
        <f t="shared" si="2"/>
        <v>0</v>
      </c>
      <c r="AM15" s="156"/>
      <c r="AN15" s="83"/>
      <c r="AO15" s="154"/>
      <c r="AP15" s="83"/>
      <c r="AQ15" s="154"/>
      <c r="AR15" s="83"/>
      <c r="AS15" s="154"/>
      <c r="AT15" s="83"/>
      <c r="AU15" s="154"/>
      <c r="AV15" s="83"/>
      <c r="AW15" s="156"/>
      <c r="AX15" s="70">
        <f t="shared" si="3"/>
        <v>0</v>
      </c>
      <c r="AY15" s="156"/>
      <c r="AZ15" s="83"/>
      <c r="BA15" s="154"/>
      <c r="BB15" s="83"/>
      <c r="BC15" s="154"/>
      <c r="BD15" s="83"/>
      <c r="BE15" s="154"/>
      <c r="BF15" s="83"/>
      <c r="BG15" s="154"/>
      <c r="BH15" s="83"/>
      <c r="BI15" s="156"/>
      <c r="BJ15" s="70">
        <f t="shared" si="4"/>
        <v>0</v>
      </c>
      <c r="BK15" s="156"/>
      <c r="BL15" s="83"/>
      <c r="BM15" s="154"/>
      <c r="BN15" s="83"/>
      <c r="BO15" s="154"/>
      <c r="BP15" s="83"/>
      <c r="BQ15" s="154"/>
      <c r="BR15" s="83"/>
      <c r="BS15" s="154"/>
      <c r="BT15" s="83"/>
      <c r="BU15" s="156"/>
      <c r="BV15" s="70">
        <f t="shared" si="5"/>
        <v>0</v>
      </c>
      <c r="BW15" s="156"/>
    </row>
    <row r="16" spans="1:75" x14ac:dyDescent="0.25">
      <c r="A16" s="147"/>
      <c r="B16" s="157" t="str">
        <f>'входные данные'!$C$9</f>
        <v>Приход ДС</v>
      </c>
      <c r="C16" s="17" t="s">
        <v>6</v>
      </c>
      <c r="D16" s="71">
        <f ca="1">IF(D$3="","",IF($A$4="","",'входные данные'!$D$9/'входные данные'!$H$52/'входные данные'!$H$53))</f>
        <v>121739.13043478262</v>
      </c>
      <c r="E16" s="149">
        <f ca="1">IFERROR(D17/D16,"")</f>
        <v>0</v>
      </c>
      <c r="F16" s="71">
        <f ca="1">IF(F$3="","",IF($A$4="","",'входные данные'!$D$9/'входные данные'!$H$52/'входные данные'!$H$53))</f>
        <v>121739.13043478262</v>
      </c>
      <c r="G16" s="149">
        <f ca="1">IFERROR(F17/F16,"")</f>
        <v>0</v>
      </c>
      <c r="H16" s="71">
        <f ca="1">IF(H$3="","",IF($A$4="","",'входные данные'!$D$9/'входные данные'!$H$52/'входные данные'!$H$53))</f>
        <v>121739.13043478262</v>
      </c>
      <c r="I16" s="149">
        <f ca="1">IFERROR(H17/H16,"")</f>
        <v>0</v>
      </c>
      <c r="J16" s="71">
        <f ca="1">IF(J$3="","",IF($A$4="","",'входные данные'!$D$9/'входные данные'!$H$52/'входные данные'!$H$53))</f>
        <v>121739.13043478262</v>
      </c>
      <c r="K16" s="149">
        <f ca="1">IFERROR(J17/J16,"")</f>
        <v>0</v>
      </c>
      <c r="L16" s="71">
        <f ca="1">IF(L$3="","",IF($A$4="","",'входные данные'!$D$9/'входные данные'!$H$52/'входные данные'!$H$53))</f>
        <v>121739.13043478262</v>
      </c>
      <c r="M16" s="149">
        <f ca="1">IFERROR(L17/L16,"")</f>
        <v>0</v>
      </c>
      <c r="N16" s="72">
        <f t="shared" ca="1" si="7"/>
        <v>608695.65217391308</v>
      </c>
      <c r="O16" s="149">
        <f ca="1">IFERROR(N17/N16,"")</f>
        <v>0</v>
      </c>
      <c r="P16" s="71">
        <f ca="1">IF(P$3="","",IF($A$4="","",'входные данные'!$D$9/'входные данные'!$H$52/'входные данные'!$H$53))</f>
        <v>121739.13043478262</v>
      </c>
      <c r="Q16" s="149">
        <f ca="1">IFERROR(P17/P16,"")</f>
        <v>0</v>
      </c>
      <c r="R16" s="71">
        <f ca="1">IF(R$3="","",IF($A$4="","",'входные данные'!$D$9/'входные данные'!$H$52/'входные данные'!$H$53))</f>
        <v>121739.13043478262</v>
      </c>
      <c r="S16" s="149">
        <f ca="1">IFERROR(R17/R16,"")</f>
        <v>0</v>
      </c>
      <c r="T16" s="71">
        <f ca="1">IF(T$3="","",IF($A$4="","",'входные данные'!$D$9/'входные данные'!$H$52/'входные данные'!$H$53))</f>
        <v>121739.13043478262</v>
      </c>
      <c r="U16" s="149">
        <f ca="1">IFERROR(T17/T16,"")</f>
        <v>0</v>
      </c>
      <c r="V16" s="71">
        <f ca="1">IF(V$3="","",IF($A$4="","",'входные данные'!$D$9/'входные данные'!$H$52/'входные данные'!$H$53))</f>
        <v>121739.13043478262</v>
      </c>
      <c r="W16" s="149">
        <f ca="1">IFERROR(V17/V16,"")</f>
        <v>0</v>
      </c>
      <c r="X16" s="71">
        <f ca="1">IF(X$3="","",IF($A$4="","",'входные данные'!$D$9/'входные данные'!$H$52/'входные данные'!$H$53))</f>
        <v>121739.13043478262</v>
      </c>
      <c r="Y16" s="149">
        <f ca="1">IFERROR(X17/X16,"")</f>
        <v>0</v>
      </c>
      <c r="Z16" s="72">
        <f t="shared" ca="1" si="1"/>
        <v>608695.65217391308</v>
      </c>
      <c r="AA16" s="149">
        <f ca="1">IFERROR(Z17/Z16,"")</f>
        <v>0</v>
      </c>
      <c r="AB16" s="71">
        <f ca="1">IF(AB$3="","",IF($A$4="","",'входные данные'!$D$9/'входные данные'!$H$52/'входные данные'!$H$53))</f>
        <v>121739.13043478262</v>
      </c>
      <c r="AC16" s="149">
        <f ca="1">IFERROR(AB17/AB16,"")</f>
        <v>0</v>
      </c>
      <c r="AD16" s="71">
        <f ca="1">IF(AD$3="","",IF($A$4="","",'входные данные'!$D$9/'входные данные'!$H$52/'входные данные'!$H$53))</f>
        <v>121739.13043478262</v>
      </c>
      <c r="AE16" s="149">
        <f ca="1">IFERROR(AD17/AD16,"")</f>
        <v>0</v>
      </c>
      <c r="AF16" s="71">
        <f ca="1">IF(AF$3="","",IF($A$4="","",'входные данные'!$D$9/'входные данные'!$H$52/'входные данные'!$H$53))</f>
        <v>121739.13043478262</v>
      </c>
      <c r="AG16" s="149">
        <f ca="1">IFERROR(AF17/AF16,"")</f>
        <v>0</v>
      </c>
      <c r="AH16" s="71">
        <f ca="1">IF(AH$3="","",IF($A$4="","",'входные данные'!$D$9/'входные данные'!$H$52/'входные данные'!$H$53))</f>
        <v>121739.13043478262</v>
      </c>
      <c r="AI16" s="149">
        <f ca="1">IFERROR(AH17/AH16,"")</f>
        <v>0</v>
      </c>
      <c r="AJ16" s="71">
        <f ca="1">IF(AJ$3="","",IF($A$4="","",'входные данные'!$D$9/'входные данные'!$H$52/'входные данные'!$H$53))</f>
        <v>121739.13043478262</v>
      </c>
      <c r="AK16" s="149">
        <f ca="1">IFERROR(AJ17/AJ16,"")</f>
        <v>0</v>
      </c>
      <c r="AL16" s="72">
        <f t="shared" ca="1" si="2"/>
        <v>608695.65217391308</v>
      </c>
      <c r="AM16" s="149">
        <f ca="1">IFERROR(AL17/AL16,"")</f>
        <v>0</v>
      </c>
      <c r="AN16" s="71">
        <f ca="1">IF(AN$3="","",IF($A$4="","",'входные данные'!$D$9/'входные данные'!$H$52/'входные данные'!$H$53))</f>
        <v>121739.13043478262</v>
      </c>
      <c r="AO16" s="149">
        <f ca="1">IFERROR(AN17/AN16,"")</f>
        <v>0</v>
      </c>
      <c r="AP16" s="71">
        <f ca="1">IF(AP$3="","",IF($A$4="","",'входные данные'!$D$9/'входные данные'!$H$52/'входные данные'!$H$53))</f>
        <v>121739.13043478262</v>
      </c>
      <c r="AQ16" s="149">
        <f ca="1">IFERROR(AP17/AP16,"")</f>
        <v>0</v>
      </c>
      <c r="AR16" s="71">
        <f ca="1">IF(AR$3="","",IF($A$4="","",'входные данные'!$D$9/'входные данные'!$H$52/'входные данные'!$H$53))</f>
        <v>121739.13043478262</v>
      </c>
      <c r="AS16" s="149">
        <f ca="1">IFERROR(AR17/AR16,"")</f>
        <v>0</v>
      </c>
      <c r="AT16" s="71">
        <f ca="1">IF(AT$3="","",IF($A$4="","",'входные данные'!$D$9/'входные данные'!$H$52/'входные данные'!$H$53))</f>
        <v>121739.13043478262</v>
      </c>
      <c r="AU16" s="149">
        <f ca="1">IFERROR(AT17/AT16,"")</f>
        <v>0</v>
      </c>
      <c r="AV16" s="71">
        <f ca="1">IF(AV$3="","",IF($A$4="","",'входные данные'!$D$9/'входные данные'!$H$52/'входные данные'!$H$53))</f>
        <v>121739.13043478262</v>
      </c>
      <c r="AW16" s="149">
        <f ca="1">IFERROR(AV17/AV16,"")</f>
        <v>0</v>
      </c>
      <c r="AX16" s="72">
        <f t="shared" ca="1" si="3"/>
        <v>608695.65217391308</v>
      </c>
      <c r="AY16" s="149">
        <f ca="1">IFERROR(AX17/AX16,"")</f>
        <v>0</v>
      </c>
      <c r="AZ16" s="71">
        <f ca="1">IF(AZ$3="","",IF($A$4="","",'входные данные'!$D$9/'входные данные'!$H$52/'входные данные'!$H$53))</f>
        <v>121739.13043478262</v>
      </c>
      <c r="BA16" s="149">
        <f ca="1">IFERROR(AZ17/AZ16,"")</f>
        <v>0</v>
      </c>
      <c r="BB16" s="71">
        <f ca="1">IF(BB$3="","",IF($A$4="","",'входные данные'!$D$9/'входные данные'!$H$52/'входные данные'!$H$53))</f>
        <v>121739.13043478262</v>
      </c>
      <c r="BC16" s="149">
        <f ca="1">IFERROR(BB17/BB16,"")</f>
        <v>0</v>
      </c>
      <c r="BD16" s="71">
        <f ca="1">IF(BD$3="","",IF($A$4="","",'входные данные'!$D$9/'входные данные'!$H$52/'входные данные'!$H$53))</f>
        <v>121739.13043478262</v>
      </c>
      <c r="BE16" s="149">
        <f ca="1">IFERROR(BD17/BD16,"")</f>
        <v>0</v>
      </c>
      <c r="BF16" s="71" t="str">
        <f ca="1">IF(BF$3="","",IF($A$4="","",'входные данные'!$D$9/'входные данные'!$H$52/'входные данные'!$H$53))</f>
        <v/>
      </c>
      <c r="BG16" s="149" t="str">
        <f ca="1">IFERROR(BF17/BF16,"")</f>
        <v/>
      </c>
      <c r="BH16" s="71" t="str">
        <f ca="1">IF(BH$3="","",IF($A$4="","",'входные данные'!$D$9/'входные данные'!$H$52/'входные данные'!$H$53))</f>
        <v/>
      </c>
      <c r="BI16" s="149" t="str">
        <f ca="1">IFERROR(BH17/BH16,"")</f>
        <v/>
      </c>
      <c r="BJ16" s="72">
        <f t="shared" ca="1" si="4"/>
        <v>365217.3913043479</v>
      </c>
      <c r="BK16" s="149">
        <f ca="1">IFERROR(BJ17/BJ16,"")</f>
        <v>0</v>
      </c>
      <c r="BL16" s="71" t="str">
        <f ca="1">IF(BL$3="","",IF($A$4="","",'входные данные'!$D$9/'входные данные'!$H$52/'входные данные'!$H$53))</f>
        <v/>
      </c>
      <c r="BM16" s="149" t="str">
        <f ca="1">IFERROR(BL17/BL16,"")</f>
        <v/>
      </c>
      <c r="BN16" s="71" t="str">
        <f ca="1">IF(BN$3="","",IF($A$4="","",'входные данные'!$D$9/'входные данные'!$H$52/'входные данные'!$H$53))</f>
        <v/>
      </c>
      <c r="BO16" s="149" t="str">
        <f ca="1">IFERROR(BN17/BN16,"")</f>
        <v/>
      </c>
      <c r="BP16" s="71" t="str">
        <f ca="1">IF(BP$3="","",IF($A$4="","",'входные данные'!$D$9/'входные данные'!$H$52/'входные данные'!$H$53))</f>
        <v/>
      </c>
      <c r="BQ16" s="149" t="str">
        <f ca="1">IFERROR(BP17/BP16,"")</f>
        <v/>
      </c>
      <c r="BR16" s="71" t="str">
        <f ca="1">IF(BR$3="","",IF($A$4="","",'входные данные'!$D$9/'входные данные'!$H$52/'входные данные'!$H$53))</f>
        <v/>
      </c>
      <c r="BS16" s="149" t="str">
        <f ca="1">IFERROR(BR17/BR16,"")</f>
        <v/>
      </c>
      <c r="BT16" s="71" t="str">
        <f ca="1">IF(BT$3="","",IF($A$4="","",'входные данные'!$D$9/'входные данные'!$H$52/'входные данные'!$H$53))</f>
        <v/>
      </c>
      <c r="BU16" s="149" t="str">
        <f ca="1">IFERROR(BT17/BT16,"")</f>
        <v/>
      </c>
      <c r="BV16" s="72">
        <f t="shared" ca="1" si="5"/>
        <v>0</v>
      </c>
      <c r="BW16" s="149" t="str">
        <f ca="1">IFERROR(BV17/BV16,"")</f>
        <v/>
      </c>
    </row>
    <row r="17" spans="1:75" x14ac:dyDescent="0.25">
      <c r="A17" s="147"/>
      <c r="B17" s="158"/>
      <c r="C17" s="17" t="s">
        <v>7</v>
      </c>
      <c r="D17" s="52"/>
      <c r="E17" s="150"/>
      <c r="F17" s="52"/>
      <c r="G17" s="150"/>
      <c r="H17" s="52"/>
      <c r="I17" s="150"/>
      <c r="J17" s="52"/>
      <c r="K17" s="150"/>
      <c r="L17" s="52"/>
      <c r="M17" s="150"/>
      <c r="N17" s="74">
        <f t="shared" si="7"/>
        <v>0</v>
      </c>
      <c r="O17" s="150"/>
      <c r="P17" s="52"/>
      <c r="Q17" s="150"/>
      <c r="R17" s="52"/>
      <c r="S17" s="150"/>
      <c r="T17" s="52"/>
      <c r="U17" s="150"/>
      <c r="V17" s="52"/>
      <c r="W17" s="150"/>
      <c r="X17" s="52"/>
      <c r="Y17" s="150"/>
      <c r="Z17" s="74">
        <f t="shared" si="1"/>
        <v>0</v>
      </c>
      <c r="AA17" s="150"/>
      <c r="AB17" s="52"/>
      <c r="AC17" s="150"/>
      <c r="AD17" s="52"/>
      <c r="AE17" s="150"/>
      <c r="AF17" s="52"/>
      <c r="AG17" s="150"/>
      <c r="AH17" s="52"/>
      <c r="AI17" s="150"/>
      <c r="AJ17" s="52"/>
      <c r="AK17" s="150"/>
      <c r="AL17" s="74">
        <f t="shared" si="2"/>
        <v>0</v>
      </c>
      <c r="AM17" s="150"/>
      <c r="AN17" s="52"/>
      <c r="AO17" s="150"/>
      <c r="AP17" s="52"/>
      <c r="AQ17" s="150"/>
      <c r="AR17" s="52"/>
      <c r="AS17" s="150"/>
      <c r="AT17" s="52"/>
      <c r="AU17" s="150"/>
      <c r="AV17" s="52"/>
      <c r="AW17" s="150"/>
      <c r="AX17" s="74">
        <f t="shared" si="3"/>
        <v>0</v>
      </c>
      <c r="AY17" s="150"/>
      <c r="AZ17" s="52"/>
      <c r="BA17" s="150"/>
      <c r="BB17" s="52"/>
      <c r="BC17" s="150"/>
      <c r="BD17" s="52"/>
      <c r="BE17" s="150"/>
      <c r="BF17" s="52"/>
      <c r="BG17" s="150"/>
      <c r="BH17" s="52"/>
      <c r="BI17" s="150"/>
      <c r="BJ17" s="74">
        <f t="shared" si="4"/>
        <v>0</v>
      </c>
      <c r="BK17" s="150"/>
      <c r="BL17" s="52"/>
      <c r="BM17" s="150"/>
      <c r="BN17" s="52"/>
      <c r="BO17" s="150"/>
      <c r="BP17" s="52"/>
      <c r="BQ17" s="150"/>
      <c r="BR17" s="52"/>
      <c r="BS17" s="150"/>
      <c r="BT17" s="52"/>
      <c r="BU17" s="150"/>
      <c r="BV17" s="74">
        <f t="shared" si="5"/>
        <v>0</v>
      </c>
      <c r="BW17" s="150"/>
    </row>
    <row r="18" spans="1:75" s="1" customFormat="1" x14ac:dyDescent="0.25">
      <c r="A18" s="147"/>
      <c r="B18" s="151" t="str">
        <f>'входные данные'!$C$10</f>
        <v>Продажи (отгрузки)</v>
      </c>
      <c r="C18" s="48" t="s">
        <v>6</v>
      </c>
      <c r="D18" s="75">
        <f ca="1">IF(D$3="","",'входные данные'!$H$3/'входные данные'!$H$52)</f>
        <v>195652.17391304349</v>
      </c>
      <c r="E18" s="144">
        <f ca="1">IFERROR(D19/D18,"")</f>
        <v>0</v>
      </c>
      <c r="F18" s="75">
        <f ca="1">IF(F$3="","",'входные данные'!$H$3/'входные данные'!$H$52)</f>
        <v>195652.17391304349</v>
      </c>
      <c r="G18" s="144">
        <f ca="1">IFERROR(F19/F18,"")</f>
        <v>0</v>
      </c>
      <c r="H18" s="75">
        <f ca="1">IF(H$3="","",'входные данные'!$H$3/'входные данные'!$H$52)</f>
        <v>195652.17391304349</v>
      </c>
      <c r="I18" s="144">
        <f ca="1">IFERROR(H19/H18,"")</f>
        <v>0</v>
      </c>
      <c r="J18" s="75">
        <f ca="1">IF(J$3="","",'входные данные'!$H$3/'входные данные'!$H$52)</f>
        <v>195652.17391304349</v>
      </c>
      <c r="K18" s="144">
        <f ca="1">IFERROR(J19/J18,"")</f>
        <v>0</v>
      </c>
      <c r="L18" s="75">
        <f ca="1">IF(L$3="","",'входные данные'!$H$3/'входные данные'!$H$52)</f>
        <v>195652.17391304349</v>
      </c>
      <c r="M18" s="144">
        <f ca="1">IFERROR(L19/L18,"")</f>
        <v>0</v>
      </c>
      <c r="N18" s="76">
        <f t="shared" ca="1" si="7"/>
        <v>978260.86956521741</v>
      </c>
      <c r="O18" s="144">
        <f ca="1">IFERROR(N19/N18,"")</f>
        <v>0</v>
      </c>
      <c r="P18" s="75">
        <f ca="1">IF(P$3="","",'входные данные'!$H$3/'входные данные'!$H$52)</f>
        <v>195652.17391304349</v>
      </c>
      <c r="Q18" s="144">
        <f ca="1">IFERROR(P19/P18,"")</f>
        <v>0</v>
      </c>
      <c r="R18" s="75">
        <f ca="1">IF(R$3="","",'входные данные'!$H$3/'входные данные'!$H$52)</f>
        <v>195652.17391304349</v>
      </c>
      <c r="S18" s="144">
        <f ca="1">IFERROR(R19/R18,"")</f>
        <v>0</v>
      </c>
      <c r="T18" s="75">
        <f ca="1">IF(T$3="","",'входные данные'!$H$3/'входные данные'!$H$52)</f>
        <v>195652.17391304349</v>
      </c>
      <c r="U18" s="144">
        <f ca="1">IFERROR(T19/T18,"")</f>
        <v>0</v>
      </c>
      <c r="V18" s="75">
        <f ca="1">IF(V$3="","",'входные данные'!$H$3/'входные данные'!$H$52)</f>
        <v>195652.17391304349</v>
      </c>
      <c r="W18" s="144">
        <f ca="1">IFERROR(V19/V18,"")</f>
        <v>0</v>
      </c>
      <c r="X18" s="75">
        <f ca="1">IF(X$3="","",'входные данные'!$H$3/'входные данные'!$H$52)</f>
        <v>195652.17391304349</v>
      </c>
      <c r="Y18" s="144">
        <f ca="1">IFERROR(X19/X18,"")</f>
        <v>0</v>
      </c>
      <c r="Z18" s="76">
        <f t="shared" ca="1" si="1"/>
        <v>978260.86956521741</v>
      </c>
      <c r="AA18" s="144">
        <f ca="1">IFERROR(Z19/Z18,"")</f>
        <v>0</v>
      </c>
      <c r="AB18" s="75">
        <f ca="1">IF(AB$3="","",'входные данные'!$H$3/'входные данные'!$H$52)</f>
        <v>195652.17391304349</v>
      </c>
      <c r="AC18" s="144">
        <f ca="1">IFERROR(AB19/AB18,"")</f>
        <v>0</v>
      </c>
      <c r="AD18" s="75">
        <f ca="1">IF(AD$3="","",'входные данные'!$H$3/'входные данные'!$H$52)</f>
        <v>195652.17391304349</v>
      </c>
      <c r="AE18" s="144">
        <f ca="1">IFERROR(AD19/AD18,"")</f>
        <v>0</v>
      </c>
      <c r="AF18" s="75">
        <f ca="1">IF(AF$3="","",'входные данные'!$H$3/'входные данные'!$H$52)</f>
        <v>195652.17391304349</v>
      </c>
      <c r="AG18" s="144">
        <f ca="1">IFERROR(AF19/AF18,"")</f>
        <v>0</v>
      </c>
      <c r="AH18" s="75">
        <f ca="1">IF(AH$3="","",'входные данные'!$H$3/'входные данные'!$H$52)</f>
        <v>195652.17391304349</v>
      </c>
      <c r="AI18" s="144">
        <f ca="1">IFERROR(AH19/AH18,"")</f>
        <v>0</v>
      </c>
      <c r="AJ18" s="75">
        <f ca="1">IF(AJ$3="","",'входные данные'!$H$3/'входные данные'!$H$52)</f>
        <v>195652.17391304349</v>
      </c>
      <c r="AK18" s="144">
        <f ca="1">IFERROR(AJ19/AJ18,"")</f>
        <v>0</v>
      </c>
      <c r="AL18" s="76">
        <f t="shared" ca="1" si="2"/>
        <v>978260.86956521741</v>
      </c>
      <c r="AM18" s="144">
        <f ca="1">IFERROR(AL19/AL18,"")</f>
        <v>0</v>
      </c>
      <c r="AN18" s="75">
        <f ca="1">IF(AN$3="","",'входные данные'!$H$3/'входные данные'!$H$52)</f>
        <v>195652.17391304349</v>
      </c>
      <c r="AO18" s="144">
        <f ca="1">IFERROR(AN19/AN18,"")</f>
        <v>0</v>
      </c>
      <c r="AP18" s="75">
        <f ca="1">IF(AP$3="","",'входные данные'!$H$3/'входные данные'!$H$52)</f>
        <v>195652.17391304349</v>
      </c>
      <c r="AQ18" s="144">
        <f ca="1">IFERROR(AP19/AP18,"")</f>
        <v>0</v>
      </c>
      <c r="AR18" s="75">
        <f ca="1">IF(AR$3="","",'входные данные'!$H$3/'входные данные'!$H$52)</f>
        <v>195652.17391304349</v>
      </c>
      <c r="AS18" s="144">
        <f ca="1">IFERROR(AR19/AR18,"")</f>
        <v>0</v>
      </c>
      <c r="AT18" s="75">
        <f ca="1">IF(AT$3="","",'входные данные'!$H$3/'входные данные'!$H$52)</f>
        <v>195652.17391304349</v>
      </c>
      <c r="AU18" s="144">
        <f ca="1">IFERROR(AT19/AT18,"")</f>
        <v>0</v>
      </c>
      <c r="AV18" s="75">
        <f ca="1">IF(AV$3="","",'входные данные'!$H$3/'входные данные'!$H$52)</f>
        <v>195652.17391304349</v>
      </c>
      <c r="AW18" s="144">
        <f ca="1">IFERROR(AV19/AV18,"")</f>
        <v>0</v>
      </c>
      <c r="AX18" s="76">
        <f t="shared" ca="1" si="3"/>
        <v>978260.86956521741</v>
      </c>
      <c r="AY18" s="144">
        <f ca="1">IFERROR(AX19/AX18,"")</f>
        <v>0</v>
      </c>
      <c r="AZ18" s="75">
        <f ca="1">IF(AZ$3="","",'входные данные'!$H$3/'входные данные'!$H$52)</f>
        <v>195652.17391304349</v>
      </c>
      <c r="BA18" s="144">
        <f ca="1">IFERROR(AZ19/AZ18,"")</f>
        <v>0</v>
      </c>
      <c r="BB18" s="75">
        <f ca="1">IF(BB$3="","",'входные данные'!$H$3/'входные данные'!$H$52)</f>
        <v>195652.17391304349</v>
      </c>
      <c r="BC18" s="144">
        <f ca="1">IFERROR(BB19/BB18,"")</f>
        <v>0</v>
      </c>
      <c r="BD18" s="75">
        <f ca="1">IF(BD$3="","",'входные данные'!$H$3/'входные данные'!$H$52)</f>
        <v>195652.17391304349</v>
      </c>
      <c r="BE18" s="144">
        <f ca="1">IFERROR(BD19/BD18,"")</f>
        <v>0</v>
      </c>
      <c r="BF18" s="75" t="str">
        <f ca="1">IF(BF$3="","",'входные данные'!$H$3/'входные данные'!$H$52)</f>
        <v/>
      </c>
      <c r="BG18" s="144" t="str">
        <f ca="1">IFERROR(BF19/BF18,"")</f>
        <v/>
      </c>
      <c r="BH18" s="75" t="str">
        <f ca="1">IF(BH$3="","",'входные данные'!$H$3/'входные данные'!$H$52)</f>
        <v/>
      </c>
      <c r="BI18" s="144" t="str">
        <f ca="1">IFERROR(BH19/BH18,"")</f>
        <v/>
      </c>
      <c r="BJ18" s="76">
        <f t="shared" ca="1" si="4"/>
        <v>586956.52173913049</v>
      </c>
      <c r="BK18" s="144">
        <f ca="1">IFERROR(BJ19/BJ18,"")</f>
        <v>0</v>
      </c>
      <c r="BL18" s="75" t="str">
        <f ca="1">IF(BL$3="","",'входные данные'!$H$3/'входные данные'!$H$52)</f>
        <v/>
      </c>
      <c r="BM18" s="144" t="str">
        <f ca="1">IFERROR(BL19/BL18,"")</f>
        <v/>
      </c>
      <c r="BN18" s="75" t="str">
        <f ca="1">IF(BN$3="","",'входные данные'!$H$3/'входные данные'!$H$52)</f>
        <v/>
      </c>
      <c r="BO18" s="144" t="str">
        <f ca="1">IFERROR(BN19/BN18,"")</f>
        <v/>
      </c>
      <c r="BP18" s="75" t="str">
        <f ca="1">IF(BP$3="","",'входные данные'!$H$3/'входные данные'!$H$52)</f>
        <v/>
      </c>
      <c r="BQ18" s="144" t="str">
        <f ca="1">IFERROR(BP19/BP18,"")</f>
        <v/>
      </c>
      <c r="BR18" s="75" t="str">
        <f ca="1">IF(BR$3="","",'входные данные'!$H$3/'входные данные'!$H$52)</f>
        <v/>
      </c>
      <c r="BS18" s="144" t="str">
        <f ca="1">IFERROR(BR19/BR18,"")</f>
        <v/>
      </c>
      <c r="BT18" s="75" t="str">
        <f ca="1">IF(BT$3="","",'входные данные'!$H$3/'входные данные'!$H$52)</f>
        <v/>
      </c>
      <c r="BU18" s="144" t="str">
        <f ca="1">IFERROR(BT19/BT18,"")</f>
        <v/>
      </c>
      <c r="BV18" s="76">
        <f t="shared" ca="1" si="5"/>
        <v>0</v>
      </c>
      <c r="BW18" s="144" t="str">
        <f ca="1">IFERROR(BV19/BV18,"")</f>
        <v/>
      </c>
    </row>
    <row r="19" spans="1:75" ht="15.75" thickBot="1" x14ac:dyDescent="0.3">
      <c r="A19" s="148"/>
      <c r="B19" s="152"/>
      <c r="C19" s="49" t="s">
        <v>7</v>
      </c>
      <c r="D19" s="79"/>
      <c r="E19" s="145"/>
      <c r="F19" s="79"/>
      <c r="G19" s="145"/>
      <c r="H19" s="79"/>
      <c r="I19" s="145"/>
      <c r="J19" s="79"/>
      <c r="K19" s="145"/>
      <c r="L19" s="79"/>
      <c r="M19" s="145"/>
      <c r="N19" s="78">
        <f t="shared" si="7"/>
        <v>0</v>
      </c>
      <c r="O19" s="145"/>
      <c r="P19" s="79"/>
      <c r="Q19" s="145"/>
      <c r="R19" s="79"/>
      <c r="S19" s="145"/>
      <c r="T19" s="79"/>
      <c r="U19" s="145"/>
      <c r="V19" s="79"/>
      <c r="W19" s="145"/>
      <c r="X19" s="79"/>
      <c r="Y19" s="145"/>
      <c r="Z19" s="78">
        <f t="shared" si="1"/>
        <v>0</v>
      </c>
      <c r="AA19" s="145"/>
      <c r="AB19" s="79"/>
      <c r="AC19" s="145"/>
      <c r="AD19" s="79"/>
      <c r="AE19" s="145"/>
      <c r="AF19" s="79"/>
      <c r="AG19" s="145"/>
      <c r="AH19" s="79"/>
      <c r="AI19" s="145"/>
      <c r="AJ19" s="79"/>
      <c r="AK19" s="145"/>
      <c r="AL19" s="78">
        <f t="shared" si="2"/>
        <v>0</v>
      </c>
      <c r="AM19" s="145"/>
      <c r="AN19" s="79"/>
      <c r="AO19" s="145"/>
      <c r="AP19" s="79"/>
      <c r="AQ19" s="145"/>
      <c r="AR19" s="79"/>
      <c r="AS19" s="145"/>
      <c r="AT19" s="79"/>
      <c r="AU19" s="145"/>
      <c r="AV19" s="79"/>
      <c r="AW19" s="145"/>
      <c r="AX19" s="78">
        <f t="shared" si="3"/>
        <v>0</v>
      </c>
      <c r="AY19" s="145"/>
      <c r="AZ19" s="79"/>
      <c r="BA19" s="145"/>
      <c r="BB19" s="79"/>
      <c r="BC19" s="145"/>
      <c r="BD19" s="79"/>
      <c r="BE19" s="145"/>
      <c r="BF19" s="79"/>
      <c r="BG19" s="145"/>
      <c r="BH19" s="79"/>
      <c r="BI19" s="145"/>
      <c r="BJ19" s="78">
        <f t="shared" si="4"/>
        <v>0</v>
      </c>
      <c r="BK19" s="145"/>
      <c r="BL19" s="79"/>
      <c r="BM19" s="145"/>
      <c r="BN19" s="79"/>
      <c r="BO19" s="145"/>
      <c r="BP19" s="79"/>
      <c r="BQ19" s="145"/>
      <c r="BR19" s="79"/>
      <c r="BS19" s="145"/>
      <c r="BT19" s="79"/>
      <c r="BU19" s="145"/>
      <c r="BV19" s="78">
        <f t="shared" si="5"/>
        <v>0</v>
      </c>
      <c r="BW19" s="145"/>
    </row>
    <row r="20" spans="1:75" ht="15.75" customHeight="1" x14ac:dyDescent="0.25">
      <c r="A20" s="146" t="str">
        <f>IF('входные данные'!H4&gt;0,'входные данные'!G4,"")</f>
        <v>Менеджер 2</v>
      </c>
      <c r="B20" s="181" t="str">
        <f>'входные данные'!$C$3</f>
        <v>Звонки</v>
      </c>
      <c r="C20" s="45" t="s">
        <v>6</v>
      </c>
      <c r="D20" s="50">
        <f ca="1">IF(D$3="","",IF($A$20="","",'входные данные'!$D$3/'входные данные'!$H$52/'входные данные'!$H$53))</f>
        <v>13.043478260869566</v>
      </c>
      <c r="E20" s="175">
        <f ca="1">IFERROR(D21/D20,"")</f>
        <v>0</v>
      </c>
      <c r="F20" s="50">
        <f ca="1">IF(F$3="","",IF($A$20="","",'входные данные'!$D$3/'входные данные'!$H$52/'входные данные'!$H$53))</f>
        <v>13.043478260869566</v>
      </c>
      <c r="G20" s="175">
        <f ca="1">IFERROR(F21/F20,"")</f>
        <v>0</v>
      </c>
      <c r="H20" s="50">
        <f ca="1">IF(H$3="","",IF($A$20="","",'входные данные'!$D$3/'входные данные'!$H$52/'входные данные'!$H$53))</f>
        <v>13.043478260869566</v>
      </c>
      <c r="I20" s="175">
        <f ca="1">IFERROR(H21/H20,"")</f>
        <v>0</v>
      </c>
      <c r="J20" s="50">
        <f ca="1">IF(J$3="","",IF($A$20="","",'входные данные'!$D$3/'входные данные'!$H$52/'входные данные'!$H$53))</f>
        <v>13.043478260869566</v>
      </c>
      <c r="K20" s="175">
        <f ca="1">IFERROR(J21/J20,"")</f>
        <v>0</v>
      </c>
      <c r="L20" s="50">
        <f ca="1">IF(L$3="","",IF($A$20="","",'входные данные'!$D$3/'входные данные'!$H$52/'входные данные'!$H$53))</f>
        <v>13.043478260869566</v>
      </c>
      <c r="M20" s="175">
        <f ca="1">IFERROR(L21/L20,"")</f>
        <v>0</v>
      </c>
      <c r="N20" s="51">
        <f t="shared" ref="N20:N33" ca="1" si="8">SUM(D20,F20,H20,J20,L20)</f>
        <v>65.217391304347828</v>
      </c>
      <c r="O20" s="177">
        <f ca="1">IFERROR(N21/N20,"")</f>
        <v>0</v>
      </c>
      <c r="P20" s="50">
        <f ca="1">IF(P$3="","",IF($A$20="","",'входные данные'!$D$3/'входные данные'!$H$52/'входные данные'!$H$53))</f>
        <v>13.043478260869566</v>
      </c>
      <c r="Q20" s="175">
        <f ca="1">IFERROR(P21/P20,"")</f>
        <v>0</v>
      </c>
      <c r="R20" s="50">
        <f ca="1">IF(R$3="","",IF($A$20="","",'входные данные'!$D$3/'входные данные'!$H$52/'входные данные'!$H$53))</f>
        <v>13.043478260869566</v>
      </c>
      <c r="S20" s="175">
        <f ca="1">IFERROR(R21/R20,"")</f>
        <v>0</v>
      </c>
      <c r="T20" s="50">
        <f ca="1">IF(T$3="","",IF($A$20="","",'входные данные'!$D$3/'входные данные'!$H$52/'входные данные'!$H$53))</f>
        <v>13.043478260869566</v>
      </c>
      <c r="U20" s="175">
        <f ca="1">IFERROR(T21/T20,"")</f>
        <v>0</v>
      </c>
      <c r="V20" s="50">
        <f ca="1">IF(V$3="","",IF($A$20="","",'входные данные'!$D$3/'входные данные'!$H$52/'входные данные'!$H$53))</f>
        <v>13.043478260869566</v>
      </c>
      <c r="W20" s="175">
        <f ca="1">IFERROR(V21/V20,"")</f>
        <v>0</v>
      </c>
      <c r="X20" s="50">
        <f ca="1">IF(X$3="","",IF($A$20="","",'входные данные'!$D$3/'входные данные'!$H$52/'входные данные'!$H$53))</f>
        <v>13.043478260869566</v>
      </c>
      <c r="Y20" s="175">
        <f ca="1">IFERROR(X21/X20,"")</f>
        <v>0</v>
      </c>
      <c r="Z20" s="51">
        <f t="shared" ca="1" si="1"/>
        <v>65.217391304347828</v>
      </c>
      <c r="AA20" s="177">
        <f ca="1">IFERROR(Z21/Z20,"")</f>
        <v>0</v>
      </c>
      <c r="AB20" s="50">
        <f ca="1">IF(AB$3="","",IF($A$20="","",'входные данные'!$D$3/'входные данные'!$H$52/'входные данные'!$H$53))</f>
        <v>13.043478260869566</v>
      </c>
      <c r="AC20" s="175">
        <f ca="1">IFERROR(AB21/AB20,"")</f>
        <v>0</v>
      </c>
      <c r="AD20" s="50">
        <f ca="1">IF(AD$3="","",IF($A$20="","",'входные данные'!$D$3/'входные данные'!$H$52/'входные данные'!$H$53))</f>
        <v>13.043478260869566</v>
      </c>
      <c r="AE20" s="175">
        <f ca="1">IFERROR(AD21/AD20,"")</f>
        <v>0</v>
      </c>
      <c r="AF20" s="50">
        <f ca="1">IF(AF$3="","",IF($A$20="","",'входные данные'!$D$3/'входные данные'!$H$52/'входные данные'!$H$53))</f>
        <v>13.043478260869566</v>
      </c>
      <c r="AG20" s="175">
        <f ca="1">IFERROR(AF21/AF20,"")</f>
        <v>0</v>
      </c>
      <c r="AH20" s="50">
        <f ca="1">IF(AH$3="","",IF($A$20="","",'входные данные'!$D$3/'входные данные'!$H$52/'входные данные'!$H$53))</f>
        <v>13.043478260869566</v>
      </c>
      <c r="AI20" s="175">
        <f ca="1">IFERROR(AH21/AH20,"")</f>
        <v>0</v>
      </c>
      <c r="AJ20" s="50">
        <f ca="1">IF(AJ$3="","",IF($A$20="","",'входные данные'!$D$3/'входные данные'!$H$52/'входные данные'!$H$53))</f>
        <v>13.043478260869566</v>
      </c>
      <c r="AK20" s="175">
        <f ca="1">IFERROR(AJ21/AJ20,"")</f>
        <v>0</v>
      </c>
      <c r="AL20" s="51">
        <f t="shared" ca="1" si="2"/>
        <v>65.217391304347828</v>
      </c>
      <c r="AM20" s="177">
        <f ca="1">IFERROR(AL21/AL20,"")</f>
        <v>0</v>
      </c>
      <c r="AN20" s="50">
        <f ca="1">IF(AN$3="","",IF($A$20="","",'входные данные'!$D$3/'входные данные'!$H$52/'входные данные'!$H$53))</f>
        <v>13.043478260869566</v>
      </c>
      <c r="AO20" s="175">
        <f ca="1">IFERROR(AN21/AN20,"")</f>
        <v>0</v>
      </c>
      <c r="AP20" s="50">
        <f ca="1">IF(AP$3="","",IF($A$20="","",'входные данные'!$D$3/'входные данные'!$H$52/'входные данные'!$H$53))</f>
        <v>13.043478260869566</v>
      </c>
      <c r="AQ20" s="175">
        <f ca="1">IFERROR(AP21/AP20,"")</f>
        <v>0</v>
      </c>
      <c r="AR20" s="50">
        <f ca="1">IF(AR$3="","",IF($A$20="","",'входные данные'!$D$3/'входные данные'!$H$52/'входные данные'!$H$53))</f>
        <v>13.043478260869566</v>
      </c>
      <c r="AS20" s="175">
        <f ca="1">IFERROR(AR21/AR20,"")</f>
        <v>0</v>
      </c>
      <c r="AT20" s="50">
        <f ca="1">IF(AT$3="","",IF($A$20="","",'входные данные'!$D$3/'входные данные'!$H$52/'входные данные'!$H$53))</f>
        <v>13.043478260869566</v>
      </c>
      <c r="AU20" s="175">
        <f ca="1">IFERROR(AT21/AT20,"")</f>
        <v>0</v>
      </c>
      <c r="AV20" s="50">
        <f ca="1">IF(AV$3="","",IF($A$20="","",'входные данные'!$D$3/'входные данные'!$H$52/'входные данные'!$H$53))</f>
        <v>13.043478260869566</v>
      </c>
      <c r="AW20" s="175">
        <f ca="1">IFERROR(AV21/AV20,"")</f>
        <v>0</v>
      </c>
      <c r="AX20" s="51">
        <f t="shared" ca="1" si="3"/>
        <v>65.217391304347828</v>
      </c>
      <c r="AY20" s="177">
        <f ca="1">IFERROR(AX21/AX20,"")</f>
        <v>0</v>
      </c>
      <c r="AZ20" s="50">
        <f ca="1">IF(AZ$3="","",IF($A$20="","",'входные данные'!$D$3/'входные данные'!$H$52/'входные данные'!$H$53))</f>
        <v>13.043478260869566</v>
      </c>
      <c r="BA20" s="175">
        <f ca="1">IFERROR(AZ21/AZ20,"")</f>
        <v>0</v>
      </c>
      <c r="BB20" s="50">
        <f ca="1">IF(BB$3="","",IF($A$20="","",'входные данные'!$D$3/'входные данные'!$H$52/'входные данные'!$H$53))</f>
        <v>13.043478260869566</v>
      </c>
      <c r="BC20" s="175">
        <f ca="1">IFERROR(BB21/BB20,"")</f>
        <v>0</v>
      </c>
      <c r="BD20" s="50">
        <f ca="1">IF(BD$3="","",IF($A$20="","",'входные данные'!$D$3/'входные данные'!$H$52/'входные данные'!$H$53))</f>
        <v>13.043478260869566</v>
      </c>
      <c r="BE20" s="175">
        <f ca="1">IFERROR(BD21/BD20,"")</f>
        <v>0</v>
      </c>
      <c r="BF20" s="50" t="str">
        <f ca="1">IF(BF$3="","",IF($A$20="","",'входные данные'!$D$3/'входные данные'!$H$52/'входные данные'!$H$53))</f>
        <v/>
      </c>
      <c r="BG20" s="175" t="str">
        <f ca="1">IFERROR(BF21/BF20,"")</f>
        <v/>
      </c>
      <c r="BH20" s="50" t="str">
        <f ca="1">IF(BH$3="","",IF($A$20="","",'входные данные'!$D$3/'входные данные'!$H$52/'входные данные'!$H$53))</f>
        <v/>
      </c>
      <c r="BI20" s="175" t="str">
        <f ca="1">IFERROR(BH21/BH20,"")</f>
        <v/>
      </c>
      <c r="BJ20" s="51">
        <f t="shared" ca="1" si="4"/>
        <v>39.130434782608702</v>
      </c>
      <c r="BK20" s="177">
        <f ca="1">IFERROR(BJ21/BJ20,"")</f>
        <v>0</v>
      </c>
      <c r="BL20" s="50" t="str">
        <f ca="1">IF(BL$3="","",IF($A$20="","",'входные данные'!$D$3/'входные данные'!$H$52/'входные данные'!$H$53))</f>
        <v/>
      </c>
      <c r="BM20" s="175" t="str">
        <f ca="1">IFERROR(BL21/BL20,"")</f>
        <v/>
      </c>
      <c r="BN20" s="50" t="str">
        <f ca="1">IF(BN$3="","",IF($A$20="","",'входные данные'!$D$3/'входные данные'!$H$52/'входные данные'!$H$53))</f>
        <v/>
      </c>
      <c r="BO20" s="175" t="str">
        <f ca="1">IFERROR(BN21/BN20,"")</f>
        <v/>
      </c>
      <c r="BP20" s="50" t="str">
        <f ca="1">IF(BP$3="","",IF($A$20="","",'входные данные'!$D$3/'входные данные'!$H$52/'входные данные'!$H$53))</f>
        <v/>
      </c>
      <c r="BQ20" s="175" t="str">
        <f ca="1">IFERROR(BP21/BP20,"")</f>
        <v/>
      </c>
      <c r="BR20" s="50" t="str">
        <f ca="1">IF(BR$3="","",IF($A$20="","",'входные данные'!$D$3/'входные данные'!$H$52/'входные данные'!$H$53))</f>
        <v/>
      </c>
      <c r="BS20" s="175" t="str">
        <f ca="1">IFERROR(BR21/BR20,"")</f>
        <v/>
      </c>
      <c r="BT20" s="50" t="str">
        <f ca="1">IF(BT$3="","",IF($A$20="","",'входные данные'!$D$3/'входные данные'!$H$52/'входные данные'!$H$53))</f>
        <v/>
      </c>
      <c r="BU20" s="175" t="str">
        <f ca="1">IFERROR(BT21/BT20,"")</f>
        <v/>
      </c>
      <c r="BV20" s="51">
        <f t="shared" ca="1" si="5"/>
        <v>0</v>
      </c>
      <c r="BW20" s="177" t="str">
        <f ca="1">IFERROR(BV21/BV20,"")</f>
        <v/>
      </c>
    </row>
    <row r="21" spans="1:75" x14ac:dyDescent="0.25">
      <c r="A21" s="147"/>
      <c r="B21" s="182"/>
      <c r="C21" s="46" t="s">
        <v>7</v>
      </c>
      <c r="D21" s="52"/>
      <c r="E21" s="176"/>
      <c r="F21" s="52"/>
      <c r="G21" s="176"/>
      <c r="H21" s="52"/>
      <c r="I21" s="176"/>
      <c r="J21" s="52"/>
      <c r="K21" s="176"/>
      <c r="L21" s="52"/>
      <c r="M21" s="176"/>
      <c r="N21" s="53">
        <f t="shared" si="8"/>
        <v>0</v>
      </c>
      <c r="O21" s="178"/>
      <c r="P21" s="52"/>
      <c r="Q21" s="176"/>
      <c r="R21" s="52"/>
      <c r="S21" s="176"/>
      <c r="T21" s="52"/>
      <c r="U21" s="176"/>
      <c r="V21" s="52"/>
      <c r="W21" s="176"/>
      <c r="X21" s="52"/>
      <c r="Y21" s="176"/>
      <c r="Z21" s="53">
        <f t="shared" si="1"/>
        <v>0</v>
      </c>
      <c r="AA21" s="178"/>
      <c r="AB21" s="52"/>
      <c r="AC21" s="176"/>
      <c r="AD21" s="52"/>
      <c r="AE21" s="176"/>
      <c r="AF21" s="52"/>
      <c r="AG21" s="176"/>
      <c r="AH21" s="52"/>
      <c r="AI21" s="176"/>
      <c r="AJ21" s="52"/>
      <c r="AK21" s="176"/>
      <c r="AL21" s="53">
        <f t="shared" si="2"/>
        <v>0</v>
      </c>
      <c r="AM21" s="178"/>
      <c r="AN21" s="52"/>
      <c r="AO21" s="176"/>
      <c r="AP21" s="52"/>
      <c r="AQ21" s="176"/>
      <c r="AR21" s="52"/>
      <c r="AS21" s="176"/>
      <c r="AT21" s="52"/>
      <c r="AU21" s="176"/>
      <c r="AV21" s="52"/>
      <c r="AW21" s="176"/>
      <c r="AX21" s="53">
        <f t="shared" si="3"/>
        <v>0</v>
      </c>
      <c r="AY21" s="178"/>
      <c r="AZ21" s="52"/>
      <c r="BA21" s="176"/>
      <c r="BB21" s="52"/>
      <c r="BC21" s="176"/>
      <c r="BD21" s="52"/>
      <c r="BE21" s="176"/>
      <c r="BF21" s="52"/>
      <c r="BG21" s="176"/>
      <c r="BH21" s="52"/>
      <c r="BI21" s="176"/>
      <c r="BJ21" s="53">
        <f t="shared" si="4"/>
        <v>0</v>
      </c>
      <c r="BK21" s="178"/>
      <c r="BL21" s="52"/>
      <c r="BM21" s="176"/>
      <c r="BN21" s="52"/>
      <c r="BO21" s="176"/>
      <c r="BP21" s="52"/>
      <c r="BQ21" s="176"/>
      <c r="BR21" s="52"/>
      <c r="BS21" s="176"/>
      <c r="BT21" s="52"/>
      <c r="BU21" s="176"/>
      <c r="BV21" s="53">
        <f t="shared" si="5"/>
        <v>0</v>
      </c>
      <c r="BW21" s="178"/>
    </row>
    <row r="22" spans="1:75" x14ac:dyDescent="0.25">
      <c r="A22" s="147"/>
      <c r="B22" s="179" t="str">
        <f>'входные данные'!$C$4</f>
        <v>Коммерческое предложение</v>
      </c>
      <c r="C22" s="44" t="s">
        <v>6</v>
      </c>
      <c r="D22" s="54">
        <f ca="1">IF(D$3="","",IF($A$20="","",'входные данные'!$D$4/'входные данные'!$H$52/'входные данные'!$H$53))</f>
        <v>2.1739130434782608</v>
      </c>
      <c r="E22" s="171">
        <f ca="1">IFERROR(D23/D22,"")</f>
        <v>0</v>
      </c>
      <c r="F22" s="54">
        <f ca="1">IF(F$3="","",IF($A$20="","",'входные данные'!$D$4/'входные данные'!$H$52/'входные данные'!$H$53))</f>
        <v>2.1739130434782608</v>
      </c>
      <c r="G22" s="171">
        <f ca="1">IFERROR(F23/F22,"")</f>
        <v>0</v>
      </c>
      <c r="H22" s="54">
        <f ca="1">IF(H$3="","",IF($A$20="","",'входные данные'!$D$4/'входные данные'!$H$52/'входные данные'!$H$53))</f>
        <v>2.1739130434782608</v>
      </c>
      <c r="I22" s="171">
        <f ca="1">IFERROR(H23/H22,"")</f>
        <v>0</v>
      </c>
      <c r="J22" s="54">
        <f ca="1">IF(J$3="","",IF($A$20="","",'входные данные'!$D$4/'входные данные'!$H$52/'входные данные'!$H$53))</f>
        <v>2.1739130434782608</v>
      </c>
      <c r="K22" s="171">
        <f ca="1">IFERROR(J23/J22,"")</f>
        <v>0</v>
      </c>
      <c r="L22" s="54">
        <f ca="1">IF(L$3="","",IF($A$20="","",'входные данные'!$D$4/'входные данные'!$H$52/'входные данные'!$H$53))</f>
        <v>2.1739130434782608</v>
      </c>
      <c r="M22" s="171">
        <f ca="1">IFERROR(L23/L22,"")</f>
        <v>0</v>
      </c>
      <c r="N22" s="55">
        <f t="shared" ca="1" si="8"/>
        <v>10.869565217391305</v>
      </c>
      <c r="O22" s="171">
        <f ca="1">IFERROR(N23/N22,"")</f>
        <v>0</v>
      </c>
      <c r="P22" s="54">
        <f ca="1">IF(P$3="","",IF($A$20="","",'входные данные'!$D$4/'входные данные'!$H$52/'входные данные'!$H$53))</f>
        <v>2.1739130434782608</v>
      </c>
      <c r="Q22" s="171">
        <f ca="1">IFERROR(P23/P22,"")</f>
        <v>0</v>
      </c>
      <c r="R22" s="54">
        <f ca="1">IF(R$3="","",IF($A$20="","",'входные данные'!$D$4/'входные данные'!$H$52/'входные данные'!$H$53))</f>
        <v>2.1739130434782608</v>
      </c>
      <c r="S22" s="171">
        <f ca="1">IFERROR(R23/R22,"")</f>
        <v>0</v>
      </c>
      <c r="T22" s="54">
        <f ca="1">IF(T$3="","",IF($A$20="","",'входные данные'!$D$4/'входные данные'!$H$52/'входные данные'!$H$53))</f>
        <v>2.1739130434782608</v>
      </c>
      <c r="U22" s="171">
        <f ca="1">IFERROR(T23/T22,"")</f>
        <v>0</v>
      </c>
      <c r="V22" s="54">
        <f ca="1">IF(V$3="","",IF($A$20="","",'входные данные'!$D$4/'входные данные'!$H$52/'входные данные'!$H$53))</f>
        <v>2.1739130434782608</v>
      </c>
      <c r="W22" s="171">
        <f ca="1">IFERROR(V23/V22,"")</f>
        <v>0</v>
      </c>
      <c r="X22" s="54">
        <f ca="1">IF(X$3="","",IF($A$20="","",'входные данные'!$D$4/'входные данные'!$H$52/'входные данные'!$H$53))</f>
        <v>2.1739130434782608</v>
      </c>
      <c r="Y22" s="171">
        <f ca="1">IFERROR(X23/X22,"")</f>
        <v>0</v>
      </c>
      <c r="Z22" s="55">
        <f t="shared" ca="1" si="1"/>
        <v>10.869565217391305</v>
      </c>
      <c r="AA22" s="171">
        <f ca="1">IFERROR(Z23/Z22,"")</f>
        <v>0</v>
      </c>
      <c r="AB22" s="54">
        <f ca="1">IF(AB$3="","",IF($A$20="","",'входные данные'!$D$4/'входные данные'!$H$52/'входные данные'!$H$53))</f>
        <v>2.1739130434782608</v>
      </c>
      <c r="AC22" s="171">
        <f ca="1">IFERROR(AB23/AB22,"")</f>
        <v>0</v>
      </c>
      <c r="AD22" s="54">
        <f ca="1">IF(AD$3="","",IF($A$20="","",'входные данные'!$D$4/'входные данные'!$H$52/'входные данные'!$H$53))</f>
        <v>2.1739130434782608</v>
      </c>
      <c r="AE22" s="171">
        <f ca="1">IFERROR(AD23/AD22,"")</f>
        <v>0</v>
      </c>
      <c r="AF22" s="54">
        <f ca="1">IF(AF$3="","",IF($A$20="","",'входные данные'!$D$4/'входные данные'!$H$52/'входные данные'!$H$53))</f>
        <v>2.1739130434782608</v>
      </c>
      <c r="AG22" s="171">
        <f ca="1">IFERROR(AF23/AF22,"")</f>
        <v>0</v>
      </c>
      <c r="AH22" s="54">
        <f ca="1">IF(AH$3="","",IF($A$20="","",'входные данные'!$D$4/'входные данные'!$H$52/'входные данные'!$H$53))</f>
        <v>2.1739130434782608</v>
      </c>
      <c r="AI22" s="171">
        <f ca="1">IFERROR(AH23/AH22,"")</f>
        <v>0</v>
      </c>
      <c r="AJ22" s="54">
        <f ca="1">IF(AJ$3="","",IF($A$20="","",'входные данные'!$D$4/'входные данные'!$H$52/'входные данные'!$H$53))</f>
        <v>2.1739130434782608</v>
      </c>
      <c r="AK22" s="171">
        <f ca="1">IFERROR(AJ23/AJ22,"")</f>
        <v>0</v>
      </c>
      <c r="AL22" s="55">
        <f t="shared" ca="1" si="2"/>
        <v>10.869565217391305</v>
      </c>
      <c r="AM22" s="171">
        <f ca="1">IFERROR(AL23/AL22,"")</f>
        <v>0</v>
      </c>
      <c r="AN22" s="54">
        <f ca="1">IF(AN$3="","",IF($A$20="","",'входные данные'!$D$4/'входные данные'!$H$52/'входные данные'!$H$53))</f>
        <v>2.1739130434782608</v>
      </c>
      <c r="AO22" s="171">
        <f ca="1">IFERROR(AN23/AN22,"")</f>
        <v>0</v>
      </c>
      <c r="AP22" s="54">
        <f ca="1">IF(AP$3="","",IF($A$20="","",'входные данные'!$D$4/'входные данные'!$H$52/'входные данные'!$H$53))</f>
        <v>2.1739130434782608</v>
      </c>
      <c r="AQ22" s="171">
        <f ca="1">IFERROR(AP23/AP22,"")</f>
        <v>0</v>
      </c>
      <c r="AR22" s="54">
        <f ca="1">IF(AR$3="","",IF($A$20="","",'входные данные'!$D$4/'входные данные'!$H$52/'входные данные'!$H$53))</f>
        <v>2.1739130434782608</v>
      </c>
      <c r="AS22" s="171">
        <f ca="1">IFERROR(AR23/AR22,"")</f>
        <v>0</v>
      </c>
      <c r="AT22" s="54">
        <f ca="1">IF(AT$3="","",IF($A$20="","",'входные данные'!$D$4/'входные данные'!$H$52/'входные данные'!$H$53))</f>
        <v>2.1739130434782608</v>
      </c>
      <c r="AU22" s="171">
        <f ca="1">IFERROR(AT23/AT22,"")</f>
        <v>0</v>
      </c>
      <c r="AV22" s="54">
        <f ca="1">IF(AV$3="","",IF($A$20="","",'входные данные'!$D$4/'входные данные'!$H$52/'входные данные'!$H$53))</f>
        <v>2.1739130434782608</v>
      </c>
      <c r="AW22" s="171">
        <f ca="1">IFERROR(AV23/AV22,"")</f>
        <v>0</v>
      </c>
      <c r="AX22" s="55">
        <f t="shared" ca="1" si="3"/>
        <v>10.869565217391305</v>
      </c>
      <c r="AY22" s="171">
        <f ca="1">IFERROR(AX23/AX22,"")</f>
        <v>0</v>
      </c>
      <c r="AZ22" s="54">
        <f ca="1">IF(AZ$3="","",IF($A$20="","",'входные данные'!$D$4/'входные данные'!$H$52/'входные данные'!$H$53))</f>
        <v>2.1739130434782608</v>
      </c>
      <c r="BA22" s="171">
        <f ca="1">IFERROR(AZ23/AZ22,"")</f>
        <v>0</v>
      </c>
      <c r="BB22" s="54">
        <f ca="1">IF(BB$3="","",IF($A$20="","",'входные данные'!$D$4/'входные данные'!$H$52/'входные данные'!$H$53))</f>
        <v>2.1739130434782608</v>
      </c>
      <c r="BC22" s="171">
        <f ca="1">IFERROR(BB23/BB22,"")</f>
        <v>0</v>
      </c>
      <c r="BD22" s="54">
        <f ca="1">IF(BD$3="","",IF($A$20="","",'входные данные'!$D$4/'входные данные'!$H$52/'входные данные'!$H$53))</f>
        <v>2.1739130434782608</v>
      </c>
      <c r="BE22" s="171">
        <f ca="1">IFERROR(BD23/BD22,"")</f>
        <v>0</v>
      </c>
      <c r="BF22" s="54" t="str">
        <f ca="1">IF(BF$3="","",IF($A$20="","",'входные данные'!$D$4/'входные данные'!$H$52/'входные данные'!$H$53))</f>
        <v/>
      </c>
      <c r="BG22" s="171" t="str">
        <f ca="1">IFERROR(BF23/BF22,"")</f>
        <v/>
      </c>
      <c r="BH22" s="54" t="str">
        <f ca="1">IF(BH$3="","",IF($A$20="","",'входные данные'!$D$4/'входные данные'!$H$52/'входные данные'!$H$53))</f>
        <v/>
      </c>
      <c r="BI22" s="171" t="str">
        <f ca="1">IFERROR(BH23/BH22,"")</f>
        <v/>
      </c>
      <c r="BJ22" s="55">
        <f t="shared" ca="1" si="4"/>
        <v>6.5217391304347823</v>
      </c>
      <c r="BK22" s="171">
        <f ca="1">IFERROR(BJ23/BJ22,"")</f>
        <v>0</v>
      </c>
      <c r="BL22" s="54" t="str">
        <f ca="1">IF(BL$3="","",IF($A$20="","",'входные данные'!$D$4/'входные данные'!$H$52/'входные данные'!$H$53))</f>
        <v/>
      </c>
      <c r="BM22" s="171" t="str">
        <f ca="1">IFERROR(BL23/BL22,"")</f>
        <v/>
      </c>
      <c r="BN22" s="54" t="str">
        <f ca="1">IF(BN$3="","",IF($A$20="","",'входные данные'!$D$4/'входные данные'!$H$52/'входные данные'!$H$53))</f>
        <v/>
      </c>
      <c r="BO22" s="171" t="str">
        <f ca="1">IFERROR(BN23/BN22,"")</f>
        <v/>
      </c>
      <c r="BP22" s="54" t="str">
        <f ca="1">IF(BP$3="","",IF($A$20="","",'входные данные'!$D$4/'входные данные'!$H$52/'входные данные'!$H$53))</f>
        <v/>
      </c>
      <c r="BQ22" s="171" t="str">
        <f ca="1">IFERROR(BP23/BP22,"")</f>
        <v/>
      </c>
      <c r="BR22" s="54" t="str">
        <f ca="1">IF(BR$3="","",IF($A$20="","",'входные данные'!$D$4/'входные данные'!$H$52/'входные данные'!$H$53))</f>
        <v/>
      </c>
      <c r="BS22" s="171" t="str">
        <f ca="1">IFERROR(BR23/BR22,"")</f>
        <v/>
      </c>
      <c r="BT22" s="54" t="str">
        <f ca="1">IF(BT$3="","",IF($A$20="","",'входные данные'!$D$4/'входные данные'!$H$52/'входные данные'!$H$53))</f>
        <v/>
      </c>
      <c r="BU22" s="171" t="str">
        <f ca="1">IFERROR(BT23/BT22,"")</f>
        <v/>
      </c>
      <c r="BV22" s="55">
        <f t="shared" ca="1" si="5"/>
        <v>0</v>
      </c>
      <c r="BW22" s="171" t="str">
        <f ca="1">IFERROR(BV23/BV22,"")</f>
        <v/>
      </c>
    </row>
    <row r="23" spans="1:75" x14ac:dyDescent="0.25">
      <c r="A23" s="147"/>
      <c r="B23" s="180"/>
      <c r="C23" s="44" t="s">
        <v>7</v>
      </c>
      <c r="D23" s="52"/>
      <c r="E23" s="172"/>
      <c r="F23" s="52"/>
      <c r="G23" s="172"/>
      <c r="H23" s="52"/>
      <c r="I23" s="172"/>
      <c r="J23" s="52"/>
      <c r="K23" s="172"/>
      <c r="L23" s="52"/>
      <c r="M23" s="172"/>
      <c r="N23" s="56">
        <f t="shared" si="8"/>
        <v>0</v>
      </c>
      <c r="O23" s="172"/>
      <c r="P23" s="52"/>
      <c r="Q23" s="172"/>
      <c r="R23" s="52"/>
      <c r="S23" s="172"/>
      <c r="T23" s="52"/>
      <c r="U23" s="172"/>
      <c r="V23" s="52"/>
      <c r="W23" s="172"/>
      <c r="X23" s="52"/>
      <c r="Y23" s="172"/>
      <c r="Z23" s="56">
        <f t="shared" si="1"/>
        <v>0</v>
      </c>
      <c r="AA23" s="172"/>
      <c r="AB23" s="52"/>
      <c r="AC23" s="172"/>
      <c r="AD23" s="52"/>
      <c r="AE23" s="172"/>
      <c r="AF23" s="52"/>
      <c r="AG23" s="172"/>
      <c r="AH23" s="52"/>
      <c r="AI23" s="172"/>
      <c r="AJ23" s="52"/>
      <c r="AK23" s="172"/>
      <c r="AL23" s="56">
        <f t="shared" si="2"/>
        <v>0</v>
      </c>
      <c r="AM23" s="172"/>
      <c r="AN23" s="52"/>
      <c r="AO23" s="172"/>
      <c r="AP23" s="52"/>
      <c r="AQ23" s="172"/>
      <c r="AR23" s="52"/>
      <c r="AS23" s="172"/>
      <c r="AT23" s="52"/>
      <c r="AU23" s="172"/>
      <c r="AV23" s="52"/>
      <c r="AW23" s="172"/>
      <c r="AX23" s="56">
        <f t="shared" si="3"/>
        <v>0</v>
      </c>
      <c r="AY23" s="172"/>
      <c r="AZ23" s="52"/>
      <c r="BA23" s="172"/>
      <c r="BB23" s="52"/>
      <c r="BC23" s="172"/>
      <c r="BD23" s="52"/>
      <c r="BE23" s="172"/>
      <c r="BF23" s="52"/>
      <c r="BG23" s="172"/>
      <c r="BH23" s="52"/>
      <c r="BI23" s="172"/>
      <c r="BJ23" s="56">
        <f t="shared" si="4"/>
        <v>0</v>
      </c>
      <c r="BK23" s="172"/>
      <c r="BL23" s="52"/>
      <c r="BM23" s="172"/>
      <c r="BN23" s="52"/>
      <c r="BO23" s="172"/>
      <c r="BP23" s="52"/>
      <c r="BQ23" s="172"/>
      <c r="BR23" s="52"/>
      <c r="BS23" s="172"/>
      <c r="BT23" s="52"/>
      <c r="BU23" s="172"/>
      <c r="BV23" s="56">
        <f t="shared" si="5"/>
        <v>0</v>
      </c>
      <c r="BW23" s="172"/>
    </row>
    <row r="24" spans="1:75" x14ac:dyDescent="0.25">
      <c r="A24" s="147"/>
      <c r="B24" s="173" t="str">
        <f>'входные данные'!$C$5</f>
        <v>Встречи</v>
      </c>
      <c r="C24" s="43" t="s">
        <v>6</v>
      </c>
      <c r="D24" s="57">
        <f ca="1">IF(D$3="","",IF($A$20="","",'входные данные'!$D$5/'входные данные'!$H$52/'входные данные'!$H$53))</f>
        <v>1.3043478260869565</v>
      </c>
      <c r="E24" s="167">
        <f ca="1">IFERROR(D25/D24,"")</f>
        <v>0</v>
      </c>
      <c r="F24" s="57">
        <f ca="1">IF(F$3="","",IF($A$20="","",'входные данные'!$D$5/'входные данные'!$H$52/'входные данные'!$H$53))</f>
        <v>1.3043478260869565</v>
      </c>
      <c r="G24" s="167">
        <f ca="1">IFERROR(F25/F24,"")</f>
        <v>0</v>
      </c>
      <c r="H24" s="57">
        <f ca="1">IF(H$3="","",IF($A$20="","",'входные данные'!$D$5/'входные данные'!$H$52/'входные данные'!$H$53))</f>
        <v>1.3043478260869565</v>
      </c>
      <c r="I24" s="167">
        <f ca="1">IFERROR(H25/H24,"")</f>
        <v>0</v>
      </c>
      <c r="J24" s="57">
        <f ca="1">IF(J$3="","",IF($A$20="","",'входные данные'!$D$5/'входные данные'!$H$52/'входные данные'!$H$53))</f>
        <v>1.3043478260869565</v>
      </c>
      <c r="K24" s="167">
        <f ca="1">IFERROR(J25/J24,"")</f>
        <v>0</v>
      </c>
      <c r="L24" s="57">
        <f ca="1">IF(L$3="","",IF($A$20="","",'входные данные'!$D$5/'входные данные'!$H$52/'входные данные'!$H$53))</f>
        <v>1.3043478260869565</v>
      </c>
      <c r="M24" s="167">
        <f ca="1">IFERROR(L25/L24,"")</f>
        <v>0</v>
      </c>
      <c r="N24" s="58">
        <f t="shared" ca="1" si="8"/>
        <v>6.5217391304347831</v>
      </c>
      <c r="O24" s="167">
        <f ca="1">IFERROR(N25/N24,"")</f>
        <v>0</v>
      </c>
      <c r="P24" s="57">
        <f ca="1">IF(P$3="","",IF($A$20="","",'входные данные'!$D$5/'входные данные'!$H$52/'входные данные'!$H$53))</f>
        <v>1.3043478260869565</v>
      </c>
      <c r="Q24" s="167">
        <f ca="1">IFERROR(P25/P24,"")</f>
        <v>0</v>
      </c>
      <c r="R24" s="57">
        <f ca="1">IF(R$3="","",IF($A$20="","",'входные данные'!$D$5/'входные данные'!$H$52/'входные данные'!$H$53))</f>
        <v>1.3043478260869565</v>
      </c>
      <c r="S24" s="167">
        <f ca="1">IFERROR(R25/R24,"")</f>
        <v>0</v>
      </c>
      <c r="T24" s="57">
        <f ca="1">IF(T$3="","",IF($A$20="","",'входные данные'!$D$5/'входные данные'!$H$52/'входные данные'!$H$53))</f>
        <v>1.3043478260869565</v>
      </c>
      <c r="U24" s="167">
        <f ca="1">IFERROR(T25/T24,"")</f>
        <v>0</v>
      </c>
      <c r="V24" s="57">
        <f ca="1">IF(V$3="","",IF($A$20="","",'входные данные'!$D$5/'входные данные'!$H$52/'входные данные'!$H$53))</f>
        <v>1.3043478260869565</v>
      </c>
      <c r="W24" s="167">
        <f ca="1">IFERROR(V25/V24,"")</f>
        <v>0</v>
      </c>
      <c r="X24" s="57">
        <f ca="1">IF(X$3="","",IF($A$20="","",'входные данные'!$D$5/'входные данные'!$H$52/'входные данные'!$H$53))</f>
        <v>1.3043478260869565</v>
      </c>
      <c r="Y24" s="167">
        <f ca="1">IFERROR(X25/X24,"")</f>
        <v>0</v>
      </c>
      <c r="Z24" s="58">
        <f t="shared" ca="1" si="1"/>
        <v>6.5217391304347831</v>
      </c>
      <c r="AA24" s="167">
        <f ca="1">IFERROR(Z25/Z24,"")</f>
        <v>0</v>
      </c>
      <c r="AB24" s="57">
        <f ca="1">IF(AB$3="","",IF($A$20="","",'входные данные'!$D$5/'входные данные'!$H$52/'входные данные'!$H$53))</f>
        <v>1.3043478260869565</v>
      </c>
      <c r="AC24" s="167">
        <f ca="1">IFERROR(AB25/AB24,"")</f>
        <v>0</v>
      </c>
      <c r="AD24" s="57">
        <f ca="1">IF(AD$3="","",IF($A$20="","",'входные данные'!$D$5/'входные данные'!$H$52/'входные данные'!$H$53))</f>
        <v>1.3043478260869565</v>
      </c>
      <c r="AE24" s="167">
        <f ca="1">IFERROR(AD25/AD24,"")</f>
        <v>0</v>
      </c>
      <c r="AF24" s="57">
        <f ca="1">IF(AF$3="","",IF($A$20="","",'входные данные'!$D$5/'входные данные'!$H$52/'входные данные'!$H$53))</f>
        <v>1.3043478260869565</v>
      </c>
      <c r="AG24" s="167">
        <f ca="1">IFERROR(AF25/AF24,"")</f>
        <v>0</v>
      </c>
      <c r="AH24" s="57">
        <f ca="1">IF(AH$3="","",IF($A$20="","",'входные данные'!$D$5/'входные данные'!$H$52/'входные данные'!$H$53))</f>
        <v>1.3043478260869565</v>
      </c>
      <c r="AI24" s="167">
        <f ca="1">IFERROR(AH25/AH24,"")</f>
        <v>0</v>
      </c>
      <c r="AJ24" s="57">
        <f ca="1">IF(AJ$3="","",IF($A$20="","",'входные данные'!$D$5/'входные данные'!$H$52/'входные данные'!$H$53))</f>
        <v>1.3043478260869565</v>
      </c>
      <c r="AK24" s="167">
        <f ca="1">IFERROR(AJ25/AJ24,"")</f>
        <v>0</v>
      </c>
      <c r="AL24" s="58">
        <f t="shared" ca="1" si="2"/>
        <v>6.5217391304347831</v>
      </c>
      <c r="AM24" s="167">
        <f ca="1">IFERROR(AL25/AL24,"")</f>
        <v>0</v>
      </c>
      <c r="AN24" s="57">
        <f ca="1">IF(AN$3="","",IF($A$20="","",'входные данные'!$D$5/'входные данные'!$H$52/'входные данные'!$H$53))</f>
        <v>1.3043478260869565</v>
      </c>
      <c r="AO24" s="167">
        <f ca="1">IFERROR(AN25/AN24,"")</f>
        <v>0</v>
      </c>
      <c r="AP24" s="57">
        <f ca="1">IF(AP$3="","",IF($A$20="","",'входные данные'!$D$5/'входные данные'!$H$52/'входные данные'!$H$53))</f>
        <v>1.3043478260869565</v>
      </c>
      <c r="AQ24" s="167">
        <f ca="1">IFERROR(AP25/AP24,"")</f>
        <v>0</v>
      </c>
      <c r="AR24" s="57">
        <f ca="1">IF(AR$3="","",IF($A$20="","",'входные данные'!$D$5/'входные данные'!$H$52/'входные данные'!$H$53))</f>
        <v>1.3043478260869565</v>
      </c>
      <c r="AS24" s="167">
        <f ca="1">IFERROR(AR25/AR24,"")</f>
        <v>0</v>
      </c>
      <c r="AT24" s="57">
        <f ca="1">IF(AT$3="","",IF($A$20="","",'входные данные'!$D$5/'входные данные'!$H$52/'входные данные'!$H$53))</f>
        <v>1.3043478260869565</v>
      </c>
      <c r="AU24" s="167">
        <f ca="1">IFERROR(AT25/AT24,"")</f>
        <v>0</v>
      </c>
      <c r="AV24" s="57">
        <f ca="1">IF(AV$3="","",IF($A$20="","",'входные данные'!$D$5/'входные данные'!$H$52/'входные данные'!$H$53))</f>
        <v>1.3043478260869565</v>
      </c>
      <c r="AW24" s="167">
        <f ca="1">IFERROR(AV25/AV24,"")</f>
        <v>0</v>
      </c>
      <c r="AX24" s="58">
        <f t="shared" ca="1" si="3"/>
        <v>6.5217391304347831</v>
      </c>
      <c r="AY24" s="167">
        <f ca="1">IFERROR(AX25/AX24,"")</f>
        <v>0</v>
      </c>
      <c r="AZ24" s="57">
        <f ca="1">IF(AZ$3="","",IF($A$20="","",'входные данные'!$D$5/'входные данные'!$H$52/'входные данные'!$H$53))</f>
        <v>1.3043478260869565</v>
      </c>
      <c r="BA24" s="167">
        <f ca="1">IFERROR(AZ25/AZ24,"")</f>
        <v>0</v>
      </c>
      <c r="BB24" s="57">
        <f ca="1">IF(BB$3="","",IF($A$20="","",'входные данные'!$D$5/'входные данные'!$H$52/'входные данные'!$H$53))</f>
        <v>1.3043478260869565</v>
      </c>
      <c r="BC24" s="167">
        <f ca="1">IFERROR(BB25/BB24,"")</f>
        <v>0</v>
      </c>
      <c r="BD24" s="57">
        <f ca="1">IF(BD$3="","",IF($A$20="","",'входные данные'!$D$5/'входные данные'!$H$52/'входные данные'!$H$53))</f>
        <v>1.3043478260869565</v>
      </c>
      <c r="BE24" s="167">
        <f ca="1">IFERROR(BD25/BD24,"")</f>
        <v>0</v>
      </c>
      <c r="BF24" s="57" t="str">
        <f ca="1">IF(BF$3="","",IF($A$20="","",'входные данные'!$D$5/'входные данные'!$H$52/'входные данные'!$H$53))</f>
        <v/>
      </c>
      <c r="BG24" s="167" t="str">
        <f ca="1">IFERROR(BF25/BF24,"")</f>
        <v/>
      </c>
      <c r="BH24" s="57" t="str">
        <f ca="1">IF(BH$3="","",IF($A$20="","",'входные данные'!$D$5/'входные данные'!$H$52/'входные данные'!$H$53))</f>
        <v/>
      </c>
      <c r="BI24" s="167" t="str">
        <f ca="1">IFERROR(BH25/BH24,"")</f>
        <v/>
      </c>
      <c r="BJ24" s="58">
        <f t="shared" ca="1" si="4"/>
        <v>3.9130434782608696</v>
      </c>
      <c r="BK24" s="167">
        <f ca="1">IFERROR(BJ25/BJ24,"")</f>
        <v>0</v>
      </c>
      <c r="BL24" s="57" t="str">
        <f ca="1">IF(BL$3="","",IF($A$20="","",'входные данные'!$D$5/'входные данные'!$H$52/'входные данные'!$H$53))</f>
        <v/>
      </c>
      <c r="BM24" s="167" t="str">
        <f ca="1">IFERROR(BL25/BL24,"")</f>
        <v/>
      </c>
      <c r="BN24" s="57" t="str">
        <f ca="1">IF(BN$3="","",IF($A$20="","",'входные данные'!$D$5/'входные данные'!$H$52/'входные данные'!$H$53))</f>
        <v/>
      </c>
      <c r="BO24" s="167" t="str">
        <f ca="1">IFERROR(BN25/BN24,"")</f>
        <v/>
      </c>
      <c r="BP24" s="57" t="str">
        <f ca="1">IF(BP$3="","",IF($A$20="","",'входные данные'!$D$5/'входные данные'!$H$52/'входные данные'!$H$53))</f>
        <v/>
      </c>
      <c r="BQ24" s="167" t="str">
        <f ca="1">IFERROR(BP25/BP24,"")</f>
        <v/>
      </c>
      <c r="BR24" s="57" t="str">
        <f ca="1">IF(BR$3="","",IF($A$20="","",'входные данные'!$D$5/'входные данные'!$H$52/'входные данные'!$H$53))</f>
        <v/>
      </c>
      <c r="BS24" s="167" t="str">
        <f ca="1">IFERROR(BR25/BR24,"")</f>
        <v/>
      </c>
      <c r="BT24" s="57" t="str">
        <f ca="1">IF(BT$3="","",IF($A$20="","",'входные данные'!$D$5/'входные данные'!$H$52/'входные данные'!$H$53))</f>
        <v/>
      </c>
      <c r="BU24" s="167" t="str">
        <f ca="1">IFERROR(BT25/BT24,"")</f>
        <v/>
      </c>
      <c r="BV24" s="58">
        <f t="shared" ca="1" si="5"/>
        <v>0</v>
      </c>
      <c r="BW24" s="167" t="str">
        <f ca="1">IFERROR(BV25/BV24,"")</f>
        <v/>
      </c>
    </row>
    <row r="25" spans="1:75" x14ac:dyDescent="0.25">
      <c r="A25" s="147"/>
      <c r="B25" s="174"/>
      <c r="C25" s="43" t="s">
        <v>7</v>
      </c>
      <c r="D25" s="59"/>
      <c r="E25" s="168"/>
      <c r="F25" s="59"/>
      <c r="G25" s="168"/>
      <c r="H25" s="59"/>
      <c r="I25" s="168"/>
      <c r="J25" s="59"/>
      <c r="K25" s="168"/>
      <c r="L25" s="59"/>
      <c r="M25" s="168"/>
      <c r="N25" s="60">
        <f t="shared" si="8"/>
        <v>0</v>
      </c>
      <c r="O25" s="168"/>
      <c r="P25" s="59"/>
      <c r="Q25" s="168"/>
      <c r="R25" s="59"/>
      <c r="S25" s="168"/>
      <c r="T25" s="59"/>
      <c r="U25" s="168"/>
      <c r="V25" s="59"/>
      <c r="W25" s="168"/>
      <c r="X25" s="59"/>
      <c r="Y25" s="168"/>
      <c r="Z25" s="60">
        <f t="shared" si="1"/>
        <v>0</v>
      </c>
      <c r="AA25" s="168"/>
      <c r="AB25" s="59"/>
      <c r="AC25" s="168"/>
      <c r="AD25" s="59"/>
      <c r="AE25" s="168"/>
      <c r="AF25" s="59"/>
      <c r="AG25" s="168"/>
      <c r="AH25" s="59"/>
      <c r="AI25" s="168"/>
      <c r="AJ25" s="59"/>
      <c r="AK25" s="168"/>
      <c r="AL25" s="60">
        <f t="shared" si="2"/>
        <v>0</v>
      </c>
      <c r="AM25" s="168"/>
      <c r="AN25" s="59"/>
      <c r="AO25" s="168"/>
      <c r="AP25" s="59"/>
      <c r="AQ25" s="168"/>
      <c r="AR25" s="59"/>
      <c r="AS25" s="168"/>
      <c r="AT25" s="59"/>
      <c r="AU25" s="168"/>
      <c r="AV25" s="59"/>
      <c r="AW25" s="168"/>
      <c r="AX25" s="60">
        <f t="shared" si="3"/>
        <v>0</v>
      </c>
      <c r="AY25" s="168"/>
      <c r="AZ25" s="59"/>
      <c r="BA25" s="168"/>
      <c r="BB25" s="59"/>
      <c r="BC25" s="168"/>
      <c r="BD25" s="59"/>
      <c r="BE25" s="168"/>
      <c r="BF25" s="59"/>
      <c r="BG25" s="168"/>
      <c r="BH25" s="59"/>
      <c r="BI25" s="168"/>
      <c r="BJ25" s="60">
        <f t="shared" si="4"/>
        <v>0</v>
      </c>
      <c r="BK25" s="168"/>
      <c r="BL25" s="59"/>
      <c r="BM25" s="168"/>
      <c r="BN25" s="59"/>
      <c r="BO25" s="168"/>
      <c r="BP25" s="59"/>
      <c r="BQ25" s="168"/>
      <c r="BR25" s="59"/>
      <c r="BS25" s="168"/>
      <c r="BT25" s="59"/>
      <c r="BU25" s="168"/>
      <c r="BV25" s="60">
        <f t="shared" si="5"/>
        <v>0</v>
      </c>
      <c r="BW25" s="168"/>
    </row>
    <row r="26" spans="1:75" x14ac:dyDescent="0.25">
      <c r="A26" s="147"/>
      <c r="B26" s="169" t="str">
        <f>'входные данные'!$C$6</f>
        <v>Договоры</v>
      </c>
      <c r="C26" s="15" t="s">
        <v>6</v>
      </c>
      <c r="D26" s="61">
        <f ca="1">IF(D$3="","",IF($A$20="","",'входные данные'!$D$6/'входные данные'!$H$52/'входные данные'!$H$53))</f>
        <v>0.86956521739130432</v>
      </c>
      <c r="E26" s="163">
        <f ca="1">IFERROR(D27/D26,"")</f>
        <v>0</v>
      </c>
      <c r="F26" s="61">
        <f ca="1">IF(F$3="","",IF($A$20="","",'входные данные'!$D$6/'входные данные'!$H$52/'входные данные'!$H$53))</f>
        <v>0.86956521739130432</v>
      </c>
      <c r="G26" s="163">
        <f ca="1">IFERROR(F27/F26,"")</f>
        <v>0</v>
      </c>
      <c r="H26" s="61">
        <f ca="1">IF(H$3="","",IF($A$20="","",'входные данные'!$D$6/'входные данные'!$H$52/'входные данные'!$H$53))</f>
        <v>0.86956521739130432</v>
      </c>
      <c r="I26" s="163">
        <f ca="1">IFERROR(H27/H26,"")</f>
        <v>0</v>
      </c>
      <c r="J26" s="61">
        <f ca="1">IF(J$3="","",IF($A$20="","",'входные данные'!$D$6/'входные данные'!$H$52/'входные данные'!$H$53))</f>
        <v>0.86956521739130432</v>
      </c>
      <c r="K26" s="163">
        <f ca="1">IFERROR(J27/J26,"")</f>
        <v>0</v>
      </c>
      <c r="L26" s="61">
        <f ca="1">IF(L$3="","",IF($A$20="","",'входные данные'!$D$6/'входные данные'!$H$52/'входные данные'!$H$53))</f>
        <v>0.86956521739130432</v>
      </c>
      <c r="M26" s="163">
        <f ca="1">IFERROR(L27/L26,"")</f>
        <v>0</v>
      </c>
      <c r="N26" s="62">
        <f t="shared" ca="1" si="8"/>
        <v>4.3478260869565215</v>
      </c>
      <c r="O26" s="163">
        <f ca="1">IFERROR(N27/N26,"")</f>
        <v>0</v>
      </c>
      <c r="P26" s="61">
        <f ca="1">IF(P$3="","",IF($A$20="","",'входные данные'!$D$6/'входные данные'!$H$52/'входные данные'!$H$53))</f>
        <v>0.86956521739130432</v>
      </c>
      <c r="Q26" s="163">
        <f ca="1">IFERROR(P27/P26,"")</f>
        <v>0</v>
      </c>
      <c r="R26" s="61">
        <f ca="1">IF(R$3="","",IF($A$20="","",'входные данные'!$D$6/'входные данные'!$H$52/'входные данные'!$H$53))</f>
        <v>0.86956521739130432</v>
      </c>
      <c r="S26" s="163">
        <f ca="1">IFERROR(R27/R26,"")</f>
        <v>0</v>
      </c>
      <c r="T26" s="61">
        <f ca="1">IF(T$3="","",IF($A$20="","",'входные данные'!$D$6/'входные данные'!$H$52/'входные данные'!$H$53))</f>
        <v>0.86956521739130432</v>
      </c>
      <c r="U26" s="163">
        <f ca="1">IFERROR(T27/T26,"")</f>
        <v>0</v>
      </c>
      <c r="V26" s="61">
        <f ca="1">IF(V$3="","",IF($A$20="","",'входные данные'!$D$6/'входные данные'!$H$52/'входные данные'!$H$53))</f>
        <v>0.86956521739130432</v>
      </c>
      <c r="W26" s="163">
        <f ca="1">IFERROR(V27/V26,"")</f>
        <v>0</v>
      </c>
      <c r="X26" s="61">
        <f ca="1">IF(X$3="","",IF($A$20="","",'входные данные'!$D$6/'входные данные'!$H$52/'входные данные'!$H$53))</f>
        <v>0.86956521739130432</v>
      </c>
      <c r="Y26" s="163">
        <f ca="1">IFERROR(X27/X26,"")</f>
        <v>0</v>
      </c>
      <c r="Z26" s="62">
        <f t="shared" ca="1" si="1"/>
        <v>4.3478260869565215</v>
      </c>
      <c r="AA26" s="163">
        <f ca="1">IFERROR(Z27/Z26,"")</f>
        <v>0</v>
      </c>
      <c r="AB26" s="61">
        <f ca="1">IF(AB$3="","",IF($A$20="","",'входные данные'!$D$6/'входные данные'!$H$52/'входные данные'!$H$53))</f>
        <v>0.86956521739130432</v>
      </c>
      <c r="AC26" s="163">
        <f ca="1">IFERROR(AB27/AB26,"")</f>
        <v>0</v>
      </c>
      <c r="AD26" s="61">
        <f ca="1">IF(AD$3="","",IF($A$20="","",'входные данные'!$D$6/'входные данные'!$H$52/'входные данные'!$H$53))</f>
        <v>0.86956521739130432</v>
      </c>
      <c r="AE26" s="163">
        <f ca="1">IFERROR(AD27/AD26,"")</f>
        <v>0</v>
      </c>
      <c r="AF26" s="61">
        <f ca="1">IF(AF$3="","",IF($A$20="","",'входные данные'!$D$6/'входные данные'!$H$52/'входные данные'!$H$53))</f>
        <v>0.86956521739130432</v>
      </c>
      <c r="AG26" s="163">
        <f ca="1">IFERROR(AF27/AF26,"")</f>
        <v>0</v>
      </c>
      <c r="AH26" s="61">
        <f ca="1">IF(AH$3="","",IF($A$20="","",'входные данные'!$D$6/'входные данные'!$H$52/'входные данные'!$H$53))</f>
        <v>0.86956521739130432</v>
      </c>
      <c r="AI26" s="163">
        <f ca="1">IFERROR(AH27/AH26,"")</f>
        <v>0</v>
      </c>
      <c r="AJ26" s="61">
        <f ca="1">IF(AJ$3="","",IF($A$20="","",'входные данные'!$D$6/'входные данные'!$H$52/'входные данные'!$H$53))</f>
        <v>0.86956521739130432</v>
      </c>
      <c r="AK26" s="163">
        <f ca="1">IFERROR(AJ27/AJ26,"")</f>
        <v>0</v>
      </c>
      <c r="AL26" s="62">
        <f t="shared" ca="1" si="2"/>
        <v>4.3478260869565215</v>
      </c>
      <c r="AM26" s="163">
        <f ca="1">IFERROR(AL27/AL26,"")</f>
        <v>0</v>
      </c>
      <c r="AN26" s="61">
        <f ca="1">IF(AN$3="","",IF($A$20="","",'входные данные'!$D$6/'входные данные'!$H$52/'входные данные'!$H$53))</f>
        <v>0.86956521739130432</v>
      </c>
      <c r="AO26" s="163">
        <f ca="1">IFERROR(AN27/AN26,"")</f>
        <v>0</v>
      </c>
      <c r="AP26" s="61">
        <f ca="1">IF(AP$3="","",IF($A$20="","",'входные данные'!$D$6/'входные данные'!$H$52/'входные данные'!$H$53))</f>
        <v>0.86956521739130432</v>
      </c>
      <c r="AQ26" s="163">
        <f ca="1">IFERROR(AP27/AP26,"")</f>
        <v>0</v>
      </c>
      <c r="AR26" s="61">
        <f ca="1">IF(AR$3="","",IF($A$20="","",'входные данные'!$D$6/'входные данные'!$H$52/'входные данные'!$H$53))</f>
        <v>0.86956521739130432</v>
      </c>
      <c r="AS26" s="163">
        <f ca="1">IFERROR(AR27/AR26,"")</f>
        <v>0</v>
      </c>
      <c r="AT26" s="61">
        <f ca="1">IF(AT$3="","",IF($A$20="","",'входные данные'!$D$6/'входные данные'!$H$52/'входные данные'!$H$53))</f>
        <v>0.86956521739130432</v>
      </c>
      <c r="AU26" s="163">
        <f ca="1">IFERROR(AT27/AT26,"")</f>
        <v>0</v>
      </c>
      <c r="AV26" s="61">
        <f ca="1">IF(AV$3="","",IF($A$20="","",'входные данные'!$D$6/'входные данные'!$H$52/'входные данные'!$H$53))</f>
        <v>0.86956521739130432</v>
      </c>
      <c r="AW26" s="163">
        <f ca="1">IFERROR(AV27/AV26,"")</f>
        <v>0</v>
      </c>
      <c r="AX26" s="62">
        <f t="shared" ca="1" si="3"/>
        <v>4.3478260869565215</v>
      </c>
      <c r="AY26" s="163">
        <f ca="1">IFERROR(AX27/AX26,"")</f>
        <v>0</v>
      </c>
      <c r="AZ26" s="61">
        <f ca="1">IF(AZ$3="","",IF($A$20="","",'входные данные'!$D$6/'входные данные'!$H$52/'входные данные'!$H$53))</f>
        <v>0.86956521739130432</v>
      </c>
      <c r="BA26" s="163">
        <f ca="1">IFERROR(AZ27/AZ26,"")</f>
        <v>0</v>
      </c>
      <c r="BB26" s="61">
        <f ca="1">IF(BB$3="","",IF($A$20="","",'входные данные'!$D$6/'входные данные'!$H$52/'входные данные'!$H$53))</f>
        <v>0.86956521739130432</v>
      </c>
      <c r="BC26" s="163">
        <f ca="1">IFERROR(BB27/BB26,"")</f>
        <v>0</v>
      </c>
      <c r="BD26" s="61">
        <f ca="1">IF(BD$3="","",IF($A$20="","",'входные данные'!$D$6/'входные данные'!$H$52/'входные данные'!$H$53))</f>
        <v>0.86956521739130432</v>
      </c>
      <c r="BE26" s="163">
        <f ca="1">IFERROR(BD27/BD26,"")</f>
        <v>0</v>
      </c>
      <c r="BF26" s="61" t="str">
        <f ca="1">IF(BF$3="","",IF($A$20="","",'входные данные'!$D$6/'входные данные'!$H$52/'входные данные'!$H$53))</f>
        <v/>
      </c>
      <c r="BG26" s="163" t="str">
        <f ca="1">IFERROR(BF27/BF26,"")</f>
        <v/>
      </c>
      <c r="BH26" s="61" t="str">
        <f ca="1">IF(BH$3="","",IF($A$20="","",'входные данные'!$D$6/'входные данные'!$H$52/'входные данные'!$H$53))</f>
        <v/>
      </c>
      <c r="BI26" s="163" t="str">
        <f ca="1">IFERROR(BH27/BH26,"")</f>
        <v/>
      </c>
      <c r="BJ26" s="62">
        <f t="shared" ca="1" si="4"/>
        <v>2.6086956521739131</v>
      </c>
      <c r="BK26" s="163">
        <f ca="1">IFERROR(BJ27/BJ26,"")</f>
        <v>0</v>
      </c>
      <c r="BL26" s="61" t="str">
        <f ca="1">IF(BL$3="","",IF($A$20="","",'входные данные'!$D$6/'входные данные'!$H$52/'входные данные'!$H$53))</f>
        <v/>
      </c>
      <c r="BM26" s="163" t="str">
        <f ca="1">IFERROR(BL27/BL26,"")</f>
        <v/>
      </c>
      <c r="BN26" s="61" t="str">
        <f ca="1">IF(BN$3="","",IF($A$20="","",'входные данные'!$D$6/'входные данные'!$H$52/'входные данные'!$H$53))</f>
        <v/>
      </c>
      <c r="BO26" s="163" t="str">
        <f ca="1">IFERROR(BN27/BN26,"")</f>
        <v/>
      </c>
      <c r="BP26" s="61" t="str">
        <f ca="1">IF(BP$3="","",IF($A$20="","",'входные данные'!$D$6/'входные данные'!$H$52/'входные данные'!$H$53))</f>
        <v/>
      </c>
      <c r="BQ26" s="163" t="str">
        <f ca="1">IFERROR(BP27/BP26,"")</f>
        <v/>
      </c>
      <c r="BR26" s="61" t="str">
        <f ca="1">IF(BR$3="","",IF($A$20="","",'входные данные'!$D$6/'входные данные'!$H$52/'входные данные'!$H$53))</f>
        <v/>
      </c>
      <c r="BS26" s="163" t="str">
        <f ca="1">IFERROR(BR27/BR26,"")</f>
        <v/>
      </c>
      <c r="BT26" s="61" t="str">
        <f ca="1">IF(BT$3="","",IF($A$20="","",'входные данные'!$D$6/'входные данные'!$H$52/'входные данные'!$H$53))</f>
        <v/>
      </c>
      <c r="BU26" s="163" t="str">
        <f ca="1">IFERROR(BT27/BT26,"")</f>
        <v/>
      </c>
      <c r="BV26" s="62">
        <f t="shared" ca="1" si="5"/>
        <v>0</v>
      </c>
      <c r="BW26" s="163" t="str">
        <f ca="1">IFERROR(BV27/BV26,"")</f>
        <v/>
      </c>
    </row>
    <row r="27" spans="1:75" x14ac:dyDescent="0.25">
      <c r="A27" s="147"/>
      <c r="B27" s="170"/>
      <c r="C27" s="15" t="s">
        <v>7</v>
      </c>
      <c r="D27" s="52"/>
      <c r="E27" s="164"/>
      <c r="F27" s="52"/>
      <c r="G27" s="164"/>
      <c r="H27" s="52"/>
      <c r="I27" s="164"/>
      <c r="J27" s="52"/>
      <c r="K27" s="164"/>
      <c r="L27" s="52"/>
      <c r="M27" s="164"/>
      <c r="N27" s="64">
        <f t="shared" si="8"/>
        <v>0</v>
      </c>
      <c r="O27" s="164"/>
      <c r="P27" s="52"/>
      <c r="Q27" s="164"/>
      <c r="R27" s="52"/>
      <c r="S27" s="164"/>
      <c r="T27" s="52"/>
      <c r="U27" s="164"/>
      <c r="V27" s="52"/>
      <c r="W27" s="164"/>
      <c r="X27" s="52"/>
      <c r="Y27" s="164"/>
      <c r="Z27" s="64">
        <f t="shared" si="1"/>
        <v>0</v>
      </c>
      <c r="AA27" s="164"/>
      <c r="AB27" s="52"/>
      <c r="AC27" s="164"/>
      <c r="AD27" s="52"/>
      <c r="AE27" s="164"/>
      <c r="AF27" s="52"/>
      <c r="AG27" s="164"/>
      <c r="AH27" s="52"/>
      <c r="AI27" s="164"/>
      <c r="AJ27" s="52"/>
      <c r="AK27" s="164"/>
      <c r="AL27" s="64">
        <f t="shared" si="2"/>
        <v>0</v>
      </c>
      <c r="AM27" s="164"/>
      <c r="AN27" s="52"/>
      <c r="AO27" s="164"/>
      <c r="AP27" s="52"/>
      <c r="AQ27" s="164"/>
      <c r="AR27" s="52"/>
      <c r="AS27" s="164"/>
      <c r="AT27" s="52"/>
      <c r="AU27" s="164"/>
      <c r="AV27" s="52"/>
      <c r="AW27" s="164"/>
      <c r="AX27" s="64">
        <f t="shared" si="3"/>
        <v>0</v>
      </c>
      <c r="AY27" s="164"/>
      <c r="AZ27" s="52"/>
      <c r="BA27" s="164"/>
      <c r="BB27" s="52"/>
      <c r="BC27" s="164"/>
      <c r="BD27" s="52"/>
      <c r="BE27" s="164"/>
      <c r="BF27" s="52"/>
      <c r="BG27" s="164"/>
      <c r="BH27" s="52"/>
      <c r="BI27" s="164"/>
      <c r="BJ27" s="64">
        <f t="shared" si="4"/>
        <v>0</v>
      </c>
      <c r="BK27" s="164"/>
      <c r="BL27" s="52"/>
      <c r="BM27" s="164"/>
      <c r="BN27" s="52"/>
      <c r="BO27" s="164"/>
      <c r="BP27" s="52"/>
      <c r="BQ27" s="164"/>
      <c r="BR27" s="52"/>
      <c r="BS27" s="164"/>
      <c r="BT27" s="52"/>
      <c r="BU27" s="164"/>
      <c r="BV27" s="64">
        <f t="shared" si="5"/>
        <v>0</v>
      </c>
      <c r="BW27" s="164"/>
    </row>
    <row r="28" spans="1:75" x14ac:dyDescent="0.25">
      <c r="A28" s="147"/>
      <c r="B28" s="165" t="str">
        <f>'входные данные'!$C$7</f>
        <v>Счета</v>
      </c>
      <c r="C28" s="16" t="s">
        <v>6</v>
      </c>
      <c r="D28" s="65">
        <f ca="1">IF(D$3="","",IF($A$20="","",'входные данные'!$D$7/'входные данные'!$H$52/'входные данные'!$H$53))</f>
        <v>0.78260869565217395</v>
      </c>
      <c r="E28" s="161">
        <f ca="1">IFERROR(D29/D28,"")</f>
        <v>0</v>
      </c>
      <c r="F28" s="65">
        <f ca="1">IF(F$3="","",IF($A$20="","",'входные данные'!$D$7/'входные данные'!$H$52/'входные данные'!$H$53))</f>
        <v>0.78260869565217395</v>
      </c>
      <c r="G28" s="161">
        <f ca="1">IFERROR(F29/F28,"")</f>
        <v>0</v>
      </c>
      <c r="H28" s="65">
        <f ca="1">IF(H$3="","",IF($A$20="","",'входные данные'!$D$7/'входные данные'!$H$52/'входные данные'!$H$53))</f>
        <v>0.78260869565217395</v>
      </c>
      <c r="I28" s="161">
        <f ca="1">IFERROR(H29/H28,"")</f>
        <v>0</v>
      </c>
      <c r="J28" s="65">
        <f ca="1">IF(J$3="","",IF($A$20="","",'входные данные'!$D$7/'входные данные'!$H$52/'входные данные'!$H$53))</f>
        <v>0.78260869565217395</v>
      </c>
      <c r="K28" s="161">
        <f ca="1">IFERROR(J29/J28,"")</f>
        <v>0</v>
      </c>
      <c r="L28" s="65">
        <f ca="1">IF(L$3="","",IF($A$20="","",'входные данные'!$D$7/'входные данные'!$H$52/'входные данные'!$H$53))</f>
        <v>0.78260869565217395</v>
      </c>
      <c r="M28" s="161">
        <f ca="1">IFERROR(L29/L28,"")</f>
        <v>0</v>
      </c>
      <c r="N28" s="66">
        <f t="shared" ca="1" si="8"/>
        <v>3.9130434782608696</v>
      </c>
      <c r="O28" s="161">
        <f ca="1">IFERROR(N29/N28,"")</f>
        <v>0</v>
      </c>
      <c r="P28" s="65">
        <f ca="1">IF(P$3="","",IF($A$20="","",'входные данные'!$D$7/'входные данные'!$H$52/'входные данные'!$H$53))</f>
        <v>0.78260869565217395</v>
      </c>
      <c r="Q28" s="161">
        <f ca="1">IFERROR(P29/P28,"")</f>
        <v>0</v>
      </c>
      <c r="R28" s="65">
        <f ca="1">IF(R$3="","",IF($A$20="","",'входные данные'!$D$7/'входные данные'!$H$52/'входные данные'!$H$53))</f>
        <v>0.78260869565217395</v>
      </c>
      <c r="S28" s="161">
        <f ca="1">IFERROR(R29/R28,"")</f>
        <v>0</v>
      </c>
      <c r="T28" s="65">
        <f ca="1">IF(T$3="","",IF($A$20="","",'входные данные'!$D$7/'входные данные'!$H$52/'входные данные'!$H$53))</f>
        <v>0.78260869565217395</v>
      </c>
      <c r="U28" s="161">
        <f ca="1">IFERROR(T29/T28,"")</f>
        <v>0</v>
      </c>
      <c r="V28" s="65">
        <f ca="1">IF(V$3="","",IF($A$20="","",'входные данные'!$D$7/'входные данные'!$H$52/'входные данные'!$H$53))</f>
        <v>0.78260869565217395</v>
      </c>
      <c r="W28" s="161">
        <f ca="1">IFERROR(V29/V28,"")</f>
        <v>0</v>
      </c>
      <c r="X28" s="65">
        <f ca="1">IF(X$3="","",IF($A$20="","",'входные данные'!$D$7/'входные данные'!$H$52/'входные данные'!$H$53))</f>
        <v>0.78260869565217395</v>
      </c>
      <c r="Y28" s="161">
        <f ca="1">IFERROR(X29/X28,"")</f>
        <v>0</v>
      </c>
      <c r="Z28" s="66">
        <f t="shared" ca="1" si="1"/>
        <v>3.9130434782608696</v>
      </c>
      <c r="AA28" s="161">
        <f ca="1">IFERROR(Z29/Z28,"")</f>
        <v>0</v>
      </c>
      <c r="AB28" s="65">
        <f ca="1">IF(AB$3="","",IF($A$20="","",'входные данные'!$D$7/'входные данные'!$H$52/'входные данные'!$H$53))</f>
        <v>0.78260869565217395</v>
      </c>
      <c r="AC28" s="161">
        <f ca="1">IFERROR(AB29/AB28,"")</f>
        <v>0</v>
      </c>
      <c r="AD28" s="65">
        <f ca="1">IF(AD$3="","",IF($A$20="","",'входные данные'!$D$7/'входные данные'!$H$52/'входные данные'!$H$53))</f>
        <v>0.78260869565217395</v>
      </c>
      <c r="AE28" s="161">
        <f ca="1">IFERROR(AD29/AD28,"")</f>
        <v>0</v>
      </c>
      <c r="AF28" s="65">
        <f ca="1">IF(AF$3="","",IF($A$20="","",'входные данные'!$D$7/'входные данные'!$H$52/'входные данные'!$H$53))</f>
        <v>0.78260869565217395</v>
      </c>
      <c r="AG28" s="161">
        <f ca="1">IFERROR(AF29/AF28,"")</f>
        <v>0</v>
      </c>
      <c r="AH28" s="65">
        <f ca="1">IF(AH$3="","",IF($A$20="","",'входные данные'!$D$7/'входные данные'!$H$52/'входные данные'!$H$53))</f>
        <v>0.78260869565217395</v>
      </c>
      <c r="AI28" s="161">
        <f ca="1">IFERROR(AH29/AH28,"")</f>
        <v>0</v>
      </c>
      <c r="AJ28" s="65">
        <f ca="1">IF(AJ$3="","",IF($A$20="","",'входные данные'!$D$7/'входные данные'!$H$52/'входные данные'!$H$53))</f>
        <v>0.78260869565217395</v>
      </c>
      <c r="AK28" s="161">
        <f ca="1">IFERROR(AJ29/AJ28,"")</f>
        <v>0</v>
      </c>
      <c r="AL28" s="66">
        <f t="shared" ca="1" si="2"/>
        <v>3.9130434782608696</v>
      </c>
      <c r="AM28" s="161">
        <f ca="1">IFERROR(AL29/AL28,"")</f>
        <v>0</v>
      </c>
      <c r="AN28" s="65">
        <f ca="1">IF(AN$3="","",IF($A$20="","",'входные данные'!$D$7/'входные данные'!$H$52/'входные данные'!$H$53))</f>
        <v>0.78260869565217395</v>
      </c>
      <c r="AO28" s="161">
        <f ca="1">IFERROR(AN29/AN28,"")</f>
        <v>0</v>
      </c>
      <c r="AP28" s="65">
        <f ca="1">IF(AP$3="","",IF($A$20="","",'входные данные'!$D$7/'входные данные'!$H$52/'входные данные'!$H$53))</f>
        <v>0.78260869565217395</v>
      </c>
      <c r="AQ28" s="161">
        <f ca="1">IFERROR(AP29/AP28,"")</f>
        <v>0</v>
      </c>
      <c r="AR28" s="65">
        <f ca="1">IF(AR$3="","",IF($A$20="","",'входные данные'!$D$7/'входные данные'!$H$52/'входные данные'!$H$53))</f>
        <v>0.78260869565217395</v>
      </c>
      <c r="AS28" s="161">
        <f ca="1">IFERROR(AR29/AR28,"")</f>
        <v>0</v>
      </c>
      <c r="AT28" s="65">
        <f ca="1">IF(AT$3="","",IF($A$20="","",'входные данные'!$D$7/'входные данные'!$H$52/'входные данные'!$H$53))</f>
        <v>0.78260869565217395</v>
      </c>
      <c r="AU28" s="161">
        <f ca="1">IFERROR(AT29/AT28,"")</f>
        <v>0</v>
      </c>
      <c r="AV28" s="65">
        <f ca="1">IF(AV$3="","",IF($A$20="","",'входные данные'!$D$7/'входные данные'!$H$52/'входные данные'!$H$53))</f>
        <v>0.78260869565217395</v>
      </c>
      <c r="AW28" s="161">
        <f ca="1">IFERROR(AV29/AV28,"")</f>
        <v>0</v>
      </c>
      <c r="AX28" s="66">
        <f t="shared" ca="1" si="3"/>
        <v>3.9130434782608696</v>
      </c>
      <c r="AY28" s="161">
        <f ca="1">IFERROR(AX29/AX28,"")</f>
        <v>0</v>
      </c>
      <c r="AZ28" s="65">
        <f ca="1">IF(AZ$3="","",IF($A$20="","",'входные данные'!$D$7/'входные данные'!$H$52/'входные данные'!$H$53))</f>
        <v>0.78260869565217395</v>
      </c>
      <c r="BA28" s="161">
        <f ca="1">IFERROR(AZ29/AZ28,"")</f>
        <v>0</v>
      </c>
      <c r="BB28" s="65">
        <f ca="1">IF(BB$3="","",IF($A$20="","",'входные данные'!$D$7/'входные данные'!$H$52/'входные данные'!$H$53))</f>
        <v>0.78260869565217395</v>
      </c>
      <c r="BC28" s="161">
        <f ca="1">IFERROR(BB29/BB28,"")</f>
        <v>0</v>
      </c>
      <c r="BD28" s="65">
        <f ca="1">IF(BD$3="","",IF($A$20="","",'входные данные'!$D$7/'входные данные'!$H$52/'входные данные'!$H$53))</f>
        <v>0.78260869565217395</v>
      </c>
      <c r="BE28" s="161">
        <f ca="1">IFERROR(BD29/BD28,"")</f>
        <v>0</v>
      </c>
      <c r="BF28" s="65" t="str">
        <f ca="1">IF(BF$3="","",IF($A$20="","",'входные данные'!$D$7/'входные данные'!$H$52/'входные данные'!$H$53))</f>
        <v/>
      </c>
      <c r="BG28" s="161" t="str">
        <f ca="1">IFERROR(BF29/BF28,"")</f>
        <v/>
      </c>
      <c r="BH28" s="65" t="str">
        <f ca="1">IF(BH$3="","",IF($A$20="","",'входные данные'!$D$7/'входные данные'!$H$52/'входные данные'!$H$53))</f>
        <v/>
      </c>
      <c r="BI28" s="161" t="str">
        <f ca="1">IFERROR(BH29/BH28,"")</f>
        <v/>
      </c>
      <c r="BJ28" s="66">
        <f t="shared" ca="1" si="4"/>
        <v>2.347826086956522</v>
      </c>
      <c r="BK28" s="161">
        <f ca="1">IFERROR(BJ29/BJ28,"")</f>
        <v>0</v>
      </c>
      <c r="BL28" s="65" t="str">
        <f ca="1">IF(BL$3="","",IF($A$20="","",'входные данные'!$D$7/'входные данные'!$H$52/'входные данные'!$H$53))</f>
        <v/>
      </c>
      <c r="BM28" s="161" t="str">
        <f ca="1">IFERROR(BL29/BL28,"")</f>
        <v/>
      </c>
      <c r="BN28" s="65" t="str">
        <f ca="1">IF(BN$3="","",IF($A$20="","",'входные данные'!$D$7/'входные данные'!$H$52/'входные данные'!$H$53))</f>
        <v/>
      </c>
      <c r="BO28" s="161" t="str">
        <f ca="1">IFERROR(BN29/BN28,"")</f>
        <v/>
      </c>
      <c r="BP28" s="65" t="str">
        <f ca="1">IF(BP$3="","",IF($A$20="","",'входные данные'!$D$7/'входные данные'!$H$52/'входные данные'!$H$53))</f>
        <v/>
      </c>
      <c r="BQ28" s="161" t="str">
        <f ca="1">IFERROR(BP29/BP28,"")</f>
        <v/>
      </c>
      <c r="BR28" s="65" t="str">
        <f ca="1">IF(BR$3="","",IF($A$20="","",'входные данные'!$D$7/'входные данные'!$H$52/'входные данные'!$H$53))</f>
        <v/>
      </c>
      <c r="BS28" s="161" t="str">
        <f ca="1">IFERROR(BR29/BR28,"")</f>
        <v/>
      </c>
      <c r="BT28" s="65" t="str">
        <f ca="1">IF(BT$3="","",IF($A$20="","",'входные данные'!$D$7/'входные данные'!$H$52/'входные данные'!$H$53))</f>
        <v/>
      </c>
      <c r="BU28" s="161" t="str">
        <f ca="1">IFERROR(BT29/BT28,"")</f>
        <v/>
      </c>
      <c r="BV28" s="66">
        <f t="shared" ca="1" si="5"/>
        <v>0</v>
      </c>
      <c r="BW28" s="161" t="str">
        <f ca="1">IFERROR(BV29/BV28,"")</f>
        <v/>
      </c>
    </row>
    <row r="29" spans="1:75" x14ac:dyDescent="0.25">
      <c r="A29" s="147"/>
      <c r="B29" s="166"/>
      <c r="C29" s="16" t="s">
        <v>7</v>
      </c>
      <c r="D29" s="52"/>
      <c r="E29" s="162"/>
      <c r="F29" s="52"/>
      <c r="G29" s="162"/>
      <c r="H29" s="52"/>
      <c r="I29" s="162"/>
      <c r="J29" s="52"/>
      <c r="K29" s="162"/>
      <c r="L29" s="52"/>
      <c r="M29" s="162"/>
      <c r="N29" s="68">
        <f t="shared" si="8"/>
        <v>0</v>
      </c>
      <c r="O29" s="162"/>
      <c r="P29" s="52"/>
      <c r="Q29" s="162"/>
      <c r="R29" s="52"/>
      <c r="S29" s="162"/>
      <c r="T29" s="52"/>
      <c r="U29" s="162"/>
      <c r="V29" s="52"/>
      <c r="W29" s="162"/>
      <c r="X29" s="52"/>
      <c r="Y29" s="162"/>
      <c r="Z29" s="68">
        <f t="shared" si="1"/>
        <v>0</v>
      </c>
      <c r="AA29" s="162"/>
      <c r="AB29" s="52"/>
      <c r="AC29" s="162"/>
      <c r="AD29" s="52"/>
      <c r="AE29" s="162"/>
      <c r="AF29" s="52"/>
      <c r="AG29" s="162"/>
      <c r="AH29" s="52"/>
      <c r="AI29" s="162"/>
      <c r="AJ29" s="52"/>
      <c r="AK29" s="162"/>
      <c r="AL29" s="68">
        <f t="shared" si="2"/>
        <v>0</v>
      </c>
      <c r="AM29" s="162"/>
      <c r="AN29" s="52"/>
      <c r="AO29" s="162"/>
      <c r="AP29" s="52"/>
      <c r="AQ29" s="162"/>
      <c r="AR29" s="52"/>
      <c r="AS29" s="162"/>
      <c r="AT29" s="52"/>
      <c r="AU29" s="162"/>
      <c r="AV29" s="52"/>
      <c r="AW29" s="162"/>
      <c r="AX29" s="68">
        <f t="shared" si="3"/>
        <v>0</v>
      </c>
      <c r="AY29" s="162"/>
      <c r="AZ29" s="52"/>
      <c r="BA29" s="162"/>
      <c r="BB29" s="52"/>
      <c r="BC29" s="162"/>
      <c r="BD29" s="52"/>
      <c r="BE29" s="162"/>
      <c r="BF29" s="52"/>
      <c r="BG29" s="162"/>
      <c r="BH29" s="52"/>
      <c r="BI29" s="162"/>
      <c r="BJ29" s="68">
        <f t="shared" si="4"/>
        <v>0</v>
      </c>
      <c r="BK29" s="162"/>
      <c r="BL29" s="52"/>
      <c r="BM29" s="162"/>
      <c r="BN29" s="52"/>
      <c r="BO29" s="162"/>
      <c r="BP29" s="52"/>
      <c r="BQ29" s="162"/>
      <c r="BR29" s="52"/>
      <c r="BS29" s="162"/>
      <c r="BT29" s="52"/>
      <c r="BU29" s="162"/>
      <c r="BV29" s="68">
        <f t="shared" si="5"/>
        <v>0</v>
      </c>
      <c r="BW29" s="162"/>
    </row>
    <row r="30" spans="1:75" x14ac:dyDescent="0.25">
      <c r="A30" s="147"/>
      <c r="B30" s="159" t="str">
        <f>'входные данные'!$C$8</f>
        <v>Мероприятия</v>
      </c>
      <c r="C30" s="47" t="s">
        <v>6</v>
      </c>
      <c r="D30" s="82">
        <f ca="1">IF(D$3="","",IF($A$20="","",'входные данные'!$D$8/'входные данные'!$H$52/'входные данные'!$H$53))</f>
        <v>0.13043478260869565</v>
      </c>
      <c r="E30" s="153">
        <f ca="1">IFERROR(D31/D30,"")</f>
        <v>0</v>
      </c>
      <c r="F30" s="82">
        <f ca="1">IF(F$3="","",IF($A$20="","",'входные данные'!$D$8/'входные данные'!$H$52/'входные данные'!$H$53))</f>
        <v>0.13043478260869565</v>
      </c>
      <c r="G30" s="153">
        <f ca="1">IFERROR(F31/F30,"")</f>
        <v>0</v>
      </c>
      <c r="H30" s="82">
        <f ca="1">IF(H$3="","",IF($A$20="","",'входные данные'!$D$8/'входные данные'!$H$52/'входные данные'!$H$53))</f>
        <v>0.13043478260869565</v>
      </c>
      <c r="I30" s="153">
        <f ca="1">IFERROR(H31/H30,"")</f>
        <v>0</v>
      </c>
      <c r="J30" s="82">
        <f ca="1">IF(J$3="","",IF($A$20="","",'входные данные'!$D$8/'входные данные'!$H$52/'входные данные'!$H$53))</f>
        <v>0.13043478260869565</v>
      </c>
      <c r="K30" s="153">
        <f ca="1">IFERROR(J31/J30,"")</f>
        <v>0</v>
      </c>
      <c r="L30" s="82">
        <f ca="1">IF(L$3="","",IF($A$20="","",'входные данные'!$D$8/'входные данные'!$H$52/'входные данные'!$H$53))</f>
        <v>0.13043478260869565</v>
      </c>
      <c r="M30" s="155">
        <f ca="1">IFERROR(L31/L30,"")</f>
        <v>0</v>
      </c>
      <c r="N30" s="69">
        <f t="shared" ca="1" si="8"/>
        <v>0.65217391304347827</v>
      </c>
      <c r="O30" s="155">
        <f ca="1">IFERROR(N31/N30,"")</f>
        <v>0</v>
      </c>
      <c r="P30" s="82">
        <f ca="1">IF(P$3="","",IF($A$20="","",'входные данные'!$D$8/'входные данные'!$H$52/'входные данные'!$H$53))</f>
        <v>0.13043478260869565</v>
      </c>
      <c r="Q30" s="153">
        <f ca="1">IFERROR(P31/P30,"")</f>
        <v>0</v>
      </c>
      <c r="R30" s="82">
        <f ca="1">IF(R$3="","",IF($A$20="","",'входные данные'!$D$8/'входные данные'!$H$52/'входные данные'!$H$53))</f>
        <v>0.13043478260869565</v>
      </c>
      <c r="S30" s="153">
        <f ca="1">IFERROR(R31/R30,"")</f>
        <v>0</v>
      </c>
      <c r="T30" s="82">
        <f ca="1">IF(T$3="","",IF($A$20="","",'входные данные'!$D$8/'входные данные'!$H$52/'входные данные'!$H$53))</f>
        <v>0.13043478260869565</v>
      </c>
      <c r="U30" s="153">
        <f ca="1">IFERROR(T31/T30,"")</f>
        <v>0</v>
      </c>
      <c r="V30" s="82">
        <f ca="1">IF(V$3="","",IF($A$20="","",'входные данные'!$D$8/'входные данные'!$H$52/'входные данные'!$H$53))</f>
        <v>0.13043478260869565</v>
      </c>
      <c r="W30" s="153">
        <f ca="1">IFERROR(V31/V30,"")</f>
        <v>0</v>
      </c>
      <c r="X30" s="82">
        <f ca="1">IF(X$3="","",IF($A$20="","",'входные данные'!$D$8/'входные данные'!$H$52/'входные данные'!$H$53))</f>
        <v>0.13043478260869565</v>
      </c>
      <c r="Y30" s="155">
        <f ca="1">IFERROR(X31/X30,"")</f>
        <v>0</v>
      </c>
      <c r="Z30" s="69">
        <f t="shared" ca="1" si="1"/>
        <v>0.65217391304347827</v>
      </c>
      <c r="AA30" s="155">
        <f ca="1">IFERROR(Z31/Z30,"")</f>
        <v>0</v>
      </c>
      <c r="AB30" s="82">
        <f ca="1">IF(AB$3="","",IF($A$20="","",'входные данные'!$D$8/'входные данные'!$H$52/'входные данные'!$H$53))</f>
        <v>0.13043478260869565</v>
      </c>
      <c r="AC30" s="153">
        <f ca="1">IFERROR(AB31/AB30,"")</f>
        <v>0</v>
      </c>
      <c r="AD30" s="82">
        <f ca="1">IF(AD$3="","",IF($A$20="","",'входные данные'!$D$8/'входные данные'!$H$52/'входные данные'!$H$53))</f>
        <v>0.13043478260869565</v>
      </c>
      <c r="AE30" s="153">
        <f ca="1">IFERROR(AD31/AD30,"")</f>
        <v>0</v>
      </c>
      <c r="AF30" s="82">
        <f ca="1">IF(AF$3="","",IF($A$20="","",'входные данные'!$D$8/'входные данные'!$H$52/'входные данные'!$H$53))</f>
        <v>0.13043478260869565</v>
      </c>
      <c r="AG30" s="153">
        <f ca="1">IFERROR(AF31/AF30,"")</f>
        <v>0</v>
      </c>
      <c r="AH30" s="82">
        <f ca="1">IF(AH$3="","",IF($A$20="","",'входные данные'!$D$8/'входные данные'!$H$52/'входные данные'!$H$53))</f>
        <v>0.13043478260869565</v>
      </c>
      <c r="AI30" s="153">
        <f ca="1">IFERROR(AH31/AH30,"")</f>
        <v>0</v>
      </c>
      <c r="AJ30" s="82">
        <f ca="1">IF(AJ$3="","",IF($A$20="","",'входные данные'!$D$8/'входные данные'!$H$52/'входные данные'!$H$53))</f>
        <v>0.13043478260869565</v>
      </c>
      <c r="AK30" s="155">
        <f ca="1">IFERROR(AJ31/AJ30,"")</f>
        <v>0</v>
      </c>
      <c r="AL30" s="69">
        <f t="shared" ca="1" si="2"/>
        <v>0.65217391304347827</v>
      </c>
      <c r="AM30" s="155">
        <f ca="1">IFERROR(AL31/AL30,"")</f>
        <v>0</v>
      </c>
      <c r="AN30" s="82">
        <f ca="1">IF(AN$3="","",IF($A$20="","",'входные данные'!$D$8/'входные данные'!$H$52/'входные данные'!$H$53))</f>
        <v>0.13043478260869565</v>
      </c>
      <c r="AO30" s="153">
        <f ca="1">IFERROR(AN31/AN30,"")</f>
        <v>0</v>
      </c>
      <c r="AP30" s="82">
        <f ca="1">IF(AP$3="","",IF($A$20="","",'входные данные'!$D$8/'входные данные'!$H$52/'входные данные'!$H$53))</f>
        <v>0.13043478260869565</v>
      </c>
      <c r="AQ30" s="153">
        <f ca="1">IFERROR(AP31/AP30,"")</f>
        <v>0</v>
      </c>
      <c r="AR30" s="82">
        <f ca="1">IF(AR$3="","",IF($A$20="","",'входные данные'!$D$8/'входные данные'!$H$52/'входные данные'!$H$53))</f>
        <v>0.13043478260869565</v>
      </c>
      <c r="AS30" s="153">
        <f ca="1">IFERROR(AR31/AR30,"")</f>
        <v>0</v>
      </c>
      <c r="AT30" s="82">
        <f ca="1">IF(AT$3="","",IF($A$20="","",'входные данные'!$D$8/'входные данные'!$H$52/'входные данные'!$H$53))</f>
        <v>0.13043478260869565</v>
      </c>
      <c r="AU30" s="153">
        <f ca="1">IFERROR(AT31/AT30,"")</f>
        <v>0</v>
      </c>
      <c r="AV30" s="82">
        <f ca="1">IF(AV$3="","",IF($A$20="","",'входные данные'!$D$8/'входные данные'!$H$52/'входные данные'!$H$53))</f>
        <v>0.13043478260869565</v>
      </c>
      <c r="AW30" s="155">
        <f ca="1">IFERROR(AV31/AV30,"")</f>
        <v>0</v>
      </c>
      <c r="AX30" s="69">
        <f t="shared" ca="1" si="3"/>
        <v>0.65217391304347827</v>
      </c>
      <c r="AY30" s="155">
        <f ca="1">IFERROR(AX31/AX30,"")</f>
        <v>0</v>
      </c>
      <c r="AZ30" s="82">
        <f ca="1">IF(AZ$3="","",IF($A$20="","",'входные данные'!$D$8/'входные данные'!$H$52/'входные данные'!$H$53))</f>
        <v>0.13043478260869565</v>
      </c>
      <c r="BA30" s="153">
        <f ca="1">IFERROR(AZ31/AZ30,"")</f>
        <v>0</v>
      </c>
      <c r="BB30" s="82">
        <f ca="1">IF(BB$3="","",IF($A$20="","",'входные данные'!$D$8/'входные данные'!$H$52/'входные данные'!$H$53))</f>
        <v>0.13043478260869565</v>
      </c>
      <c r="BC30" s="153">
        <f ca="1">IFERROR(BB31/BB30,"")</f>
        <v>0</v>
      </c>
      <c r="BD30" s="82">
        <f ca="1">IF(BD$3="","",IF($A$20="","",'входные данные'!$D$8/'входные данные'!$H$52/'входные данные'!$H$53))</f>
        <v>0.13043478260869565</v>
      </c>
      <c r="BE30" s="153">
        <f ca="1">IFERROR(BD31/BD30,"")</f>
        <v>0</v>
      </c>
      <c r="BF30" s="82" t="str">
        <f ca="1">IF(BF$3="","",IF($A$20="","",'входные данные'!$D$8/'входные данные'!$H$52/'входные данные'!$H$53))</f>
        <v/>
      </c>
      <c r="BG30" s="153" t="str">
        <f ca="1">IFERROR(BF31/BF30,"")</f>
        <v/>
      </c>
      <c r="BH30" s="82" t="str">
        <f ca="1">IF(BH$3="","",IF($A$20="","",'входные данные'!$D$8/'входные данные'!$H$52/'входные данные'!$H$53))</f>
        <v/>
      </c>
      <c r="BI30" s="155" t="str">
        <f ca="1">IFERROR(BH31/BH30,"")</f>
        <v/>
      </c>
      <c r="BJ30" s="69">
        <f t="shared" ca="1" si="4"/>
        <v>0.39130434782608692</v>
      </c>
      <c r="BK30" s="155">
        <f ca="1">IFERROR(BJ31/BJ30,"")</f>
        <v>0</v>
      </c>
      <c r="BL30" s="82" t="str">
        <f ca="1">IF(BL$3="","",IF($A$20="","",'входные данные'!$D$8/'входные данные'!$H$52/'входные данные'!$H$53))</f>
        <v/>
      </c>
      <c r="BM30" s="153" t="str">
        <f ca="1">IFERROR(BL31/BL30,"")</f>
        <v/>
      </c>
      <c r="BN30" s="82" t="str">
        <f ca="1">IF(BN$3="","",IF($A$20="","",'входные данные'!$D$8/'входные данные'!$H$52/'входные данные'!$H$53))</f>
        <v/>
      </c>
      <c r="BO30" s="153" t="str">
        <f ca="1">IFERROR(BN31/BN30,"")</f>
        <v/>
      </c>
      <c r="BP30" s="82" t="str">
        <f ca="1">IF(BP$3="","",IF($A$20="","",'входные данные'!$D$8/'входные данные'!$H$52/'входные данные'!$H$53))</f>
        <v/>
      </c>
      <c r="BQ30" s="153" t="str">
        <f ca="1">IFERROR(BP31/BP30,"")</f>
        <v/>
      </c>
      <c r="BR30" s="82" t="str">
        <f ca="1">IF(BR$3="","",IF($A$20="","",'входные данные'!$D$8/'входные данные'!$H$52/'входные данные'!$H$53))</f>
        <v/>
      </c>
      <c r="BS30" s="153" t="str">
        <f ca="1">IFERROR(BR31/BR30,"")</f>
        <v/>
      </c>
      <c r="BT30" s="82" t="str">
        <f ca="1">IF(BT$3="","",IF($A$20="","",'входные данные'!$D$8/'входные данные'!$H$52/'входные данные'!$H$53))</f>
        <v/>
      </c>
      <c r="BU30" s="155" t="str">
        <f ca="1">IFERROR(BT31/BT30,"")</f>
        <v/>
      </c>
      <c r="BV30" s="69">
        <f t="shared" ca="1" si="5"/>
        <v>0</v>
      </c>
      <c r="BW30" s="155" t="str">
        <f ca="1">IFERROR(BV31/BV30,"")</f>
        <v/>
      </c>
    </row>
    <row r="31" spans="1:75" x14ac:dyDescent="0.25">
      <c r="A31" s="147"/>
      <c r="B31" s="160"/>
      <c r="C31" s="47" t="s">
        <v>7</v>
      </c>
      <c r="D31" s="83"/>
      <c r="E31" s="154"/>
      <c r="F31" s="83"/>
      <c r="G31" s="154"/>
      <c r="H31" s="83"/>
      <c r="I31" s="154"/>
      <c r="J31" s="83"/>
      <c r="K31" s="154"/>
      <c r="L31" s="83"/>
      <c r="M31" s="156"/>
      <c r="N31" s="70">
        <f t="shared" si="8"/>
        <v>0</v>
      </c>
      <c r="O31" s="156"/>
      <c r="P31" s="83"/>
      <c r="Q31" s="154"/>
      <c r="R31" s="83"/>
      <c r="S31" s="154"/>
      <c r="T31" s="83"/>
      <c r="U31" s="154"/>
      <c r="V31" s="83"/>
      <c r="W31" s="154"/>
      <c r="X31" s="83"/>
      <c r="Y31" s="156"/>
      <c r="Z31" s="70">
        <f t="shared" si="1"/>
        <v>0</v>
      </c>
      <c r="AA31" s="156"/>
      <c r="AB31" s="83"/>
      <c r="AC31" s="154"/>
      <c r="AD31" s="83"/>
      <c r="AE31" s="154"/>
      <c r="AF31" s="83"/>
      <c r="AG31" s="154"/>
      <c r="AH31" s="83"/>
      <c r="AI31" s="154"/>
      <c r="AJ31" s="83"/>
      <c r="AK31" s="156"/>
      <c r="AL31" s="70">
        <f t="shared" si="2"/>
        <v>0</v>
      </c>
      <c r="AM31" s="156"/>
      <c r="AN31" s="83"/>
      <c r="AO31" s="154"/>
      <c r="AP31" s="83"/>
      <c r="AQ31" s="154"/>
      <c r="AR31" s="83"/>
      <c r="AS31" s="154"/>
      <c r="AT31" s="83"/>
      <c r="AU31" s="154"/>
      <c r="AV31" s="83"/>
      <c r="AW31" s="156"/>
      <c r="AX31" s="70">
        <f t="shared" si="3"/>
        <v>0</v>
      </c>
      <c r="AY31" s="156"/>
      <c r="AZ31" s="83"/>
      <c r="BA31" s="154"/>
      <c r="BB31" s="83"/>
      <c r="BC31" s="154"/>
      <c r="BD31" s="83"/>
      <c r="BE31" s="154"/>
      <c r="BF31" s="83"/>
      <c r="BG31" s="154"/>
      <c r="BH31" s="83"/>
      <c r="BI31" s="156"/>
      <c r="BJ31" s="70">
        <f t="shared" si="4"/>
        <v>0</v>
      </c>
      <c r="BK31" s="156"/>
      <c r="BL31" s="83"/>
      <c r="BM31" s="154"/>
      <c r="BN31" s="83"/>
      <c r="BO31" s="154"/>
      <c r="BP31" s="83"/>
      <c r="BQ31" s="154"/>
      <c r="BR31" s="83"/>
      <c r="BS31" s="154"/>
      <c r="BT31" s="83"/>
      <c r="BU31" s="156"/>
      <c r="BV31" s="70">
        <f t="shared" si="5"/>
        <v>0</v>
      </c>
      <c r="BW31" s="156"/>
    </row>
    <row r="32" spans="1:75" x14ac:dyDescent="0.25">
      <c r="A32" s="147"/>
      <c r="B32" s="157" t="str">
        <f>'входные данные'!$C$9</f>
        <v>Приход ДС</v>
      </c>
      <c r="C32" s="17" t="s">
        <v>6</v>
      </c>
      <c r="D32" s="71">
        <f ca="1">IF(D$3="","",IF($A$20="","",'входные данные'!$D$9/'входные данные'!$H$52/'входные данные'!$H$53))</f>
        <v>121739.13043478262</v>
      </c>
      <c r="E32" s="149">
        <f ca="1">IFERROR(D33/D32,"")</f>
        <v>0</v>
      </c>
      <c r="F32" s="71">
        <f ca="1">IF(F$3="","",IF($A$20="","",'входные данные'!$D$9/'входные данные'!$H$52/'входные данные'!$H$53))</f>
        <v>121739.13043478262</v>
      </c>
      <c r="G32" s="149">
        <f ca="1">IFERROR(F33/F32,"")</f>
        <v>0</v>
      </c>
      <c r="H32" s="71">
        <f ca="1">IF(H$3="","",IF($A$20="","",'входные данные'!$D$9/'входные данные'!$H$52/'входные данные'!$H$53))</f>
        <v>121739.13043478262</v>
      </c>
      <c r="I32" s="149">
        <f ca="1">IFERROR(H33/H32,"")</f>
        <v>0</v>
      </c>
      <c r="J32" s="71">
        <f ca="1">IF(J$3="","",IF($A$20="","",'входные данные'!$D$9/'входные данные'!$H$52/'входные данные'!$H$53))</f>
        <v>121739.13043478262</v>
      </c>
      <c r="K32" s="149">
        <f ca="1">IFERROR(J33/J32,"")</f>
        <v>0</v>
      </c>
      <c r="L32" s="71">
        <f ca="1">IF(L$3="","",IF($A$20="","",'входные данные'!$D$9/'входные данные'!$H$52/'входные данные'!$H$53))</f>
        <v>121739.13043478262</v>
      </c>
      <c r="M32" s="149">
        <f ca="1">IFERROR(L33/L32,"")</f>
        <v>0</v>
      </c>
      <c r="N32" s="72">
        <f t="shared" ca="1" si="8"/>
        <v>608695.65217391308</v>
      </c>
      <c r="O32" s="149">
        <f ca="1">IFERROR(N33/N32,"")</f>
        <v>0</v>
      </c>
      <c r="P32" s="71">
        <f ca="1">IF(P$3="","",IF($A$20="","",'входные данные'!$D$9/'входные данные'!$H$52/'входные данные'!$H$53))</f>
        <v>121739.13043478262</v>
      </c>
      <c r="Q32" s="149">
        <f ca="1">IFERROR(P33/P32,"")</f>
        <v>0</v>
      </c>
      <c r="R32" s="71">
        <f ca="1">IF(R$3="","",IF($A$20="","",'входные данные'!$D$9/'входные данные'!$H$52/'входные данные'!$H$53))</f>
        <v>121739.13043478262</v>
      </c>
      <c r="S32" s="149">
        <f ca="1">IFERROR(R33/R32,"")</f>
        <v>0</v>
      </c>
      <c r="T32" s="71">
        <f ca="1">IF(T$3="","",IF($A$20="","",'входные данные'!$D$9/'входные данные'!$H$52/'входные данные'!$H$53))</f>
        <v>121739.13043478262</v>
      </c>
      <c r="U32" s="149">
        <f ca="1">IFERROR(T33/T32,"")</f>
        <v>0</v>
      </c>
      <c r="V32" s="71">
        <f ca="1">IF(V$3="","",IF($A$20="","",'входные данные'!$D$9/'входные данные'!$H$52/'входные данные'!$H$53))</f>
        <v>121739.13043478262</v>
      </c>
      <c r="W32" s="149">
        <f ca="1">IFERROR(V33/V32,"")</f>
        <v>0</v>
      </c>
      <c r="X32" s="71">
        <f ca="1">IF(X$3="","",IF($A$20="","",'входные данные'!$D$9/'входные данные'!$H$52/'входные данные'!$H$53))</f>
        <v>121739.13043478262</v>
      </c>
      <c r="Y32" s="149">
        <f ca="1">IFERROR(X33/X32,"")</f>
        <v>0</v>
      </c>
      <c r="Z32" s="72">
        <f t="shared" ca="1" si="1"/>
        <v>608695.65217391308</v>
      </c>
      <c r="AA32" s="149">
        <f ca="1">IFERROR(Z33/Z32,"")</f>
        <v>0</v>
      </c>
      <c r="AB32" s="71">
        <f ca="1">IF(AB$3="","",IF($A$20="","",'входные данные'!$D$9/'входные данные'!$H$52/'входные данные'!$H$53))</f>
        <v>121739.13043478262</v>
      </c>
      <c r="AC32" s="149">
        <f ca="1">IFERROR(AB33/AB32,"")</f>
        <v>0</v>
      </c>
      <c r="AD32" s="71">
        <f ca="1">IF(AD$3="","",IF($A$20="","",'входные данные'!$D$9/'входные данные'!$H$52/'входные данные'!$H$53))</f>
        <v>121739.13043478262</v>
      </c>
      <c r="AE32" s="149">
        <f ca="1">IFERROR(AD33/AD32,"")</f>
        <v>0</v>
      </c>
      <c r="AF32" s="71">
        <f ca="1">IF(AF$3="","",IF($A$20="","",'входные данные'!$D$9/'входные данные'!$H$52/'входные данные'!$H$53))</f>
        <v>121739.13043478262</v>
      </c>
      <c r="AG32" s="149">
        <f ca="1">IFERROR(AF33/AF32,"")</f>
        <v>0</v>
      </c>
      <c r="AH32" s="71">
        <f ca="1">IF(AH$3="","",IF($A$20="","",'входные данные'!$D$9/'входные данные'!$H$52/'входные данные'!$H$53))</f>
        <v>121739.13043478262</v>
      </c>
      <c r="AI32" s="149">
        <f ca="1">IFERROR(AH33/AH32,"")</f>
        <v>0</v>
      </c>
      <c r="AJ32" s="71">
        <f ca="1">IF(AJ$3="","",IF($A$20="","",'входные данные'!$D$9/'входные данные'!$H$52/'входные данные'!$H$53))</f>
        <v>121739.13043478262</v>
      </c>
      <c r="AK32" s="149">
        <f ca="1">IFERROR(AJ33/AJ32,"")</f>
        <v>0</v>
      </c>
      <c r="AL32" s="72">
        <f t="shared" ca="1" si="2"/>
        <v>608695.65217391308</v>
      </c>
      <c r="AM32" s="149">
        <f ca="1">IFERROR(AL33/AL32,"")</f>
        <v>0</v>
      </c>
      <c r="AN32" s="71">
        <f ca="1">IF(AN$3="","",IF($A$20="","",'входные данные'!$D$9/'входные данные'!$H$52/'входные данные'!$H$53))</f>
        <v>121739.13043478262</v>
      </c>
      <c r="AO32" s="149">
        <f ca="1">IFERROR(AN33/AN32,"")</f>
        <v>0</v>
      </c>
      <c r="AP32" s="71">
        <f ca="1">IF(AP$3="","",IF($A$20="","",'входные данные'!$D$9/'входные данные'!$H$52/'входные данные'!$H$53))</f>
        <v>121739.13043478262</v>
      </c>
      <c r="AQ32" s="149">
        <f ca="1">IFERROR(AP33/AP32,"")</f>
        <v>0</v>
      </c>
      <c r="AR32" s="71">
        <f ca="1">IF(AR$3="","",IF($A$20="","",'входные данные'!$D$9/'входные данные'!$H$52/'входные данные'!$H$53))</f>
        <v>121739.13043478262</v>
      </c>
      <c r="AS32" s="149">
        <f ca="1">IFERROR(AR33/AR32,"")</f>
        <v>0</v>
      </c>
      <c r="AT32" s="71">
        <f ca="1">IF(AT$3="","",IF($A$20="","",'входные данные'!$D$9/'входные данные'!$H$52/'входные данные'!$H$53))</f>
        <v>121739.13043478262</v>
      </c>
      <c r="AU32" s="149">
        <f ca="1">IFERROR(AT33/AT32,"")</f>
        <v>0</v>
      </c>
      <c r="AV32" s="71">
        <f ca="1">IF(AV$3="","",IF($A$20="","",'входные данные'!$D$9/'входные данные'!$H$52/'входные данные'!$H$53))</f>
        <v>121739.13043478262</v>
      </c>
      <c r="AW32" s="149">
        <f ca="1">IFERROR(AV33/AV32,"")</f>
        <v>0</v>
      </c>
      <c r="AX32" s="72">
        <f t="shared" ca="1" si="3"/>
        <v>608695.65217391308</v>
      </c>
      <c r="AY32" s="149">
        <f ca="1">IFERROR(AX33/AX32,"")</f>
        <v>0</v>
      </c>
      <c r="AZ32" s="71">
        <f ca="1">IF(AZ$3="","",IF($A$20="","",'входные данные'!$D$9/'входные данные'!$H$52/'входные данные'!$H$53))</f>
        <v>121739.13043478262</v>
      </c>
      <c r="BA32" s="149">
        <f ca="1">IFERROR(AZ33/AZ32,"")</f>
        <v>0</v>
      </c>
      <c r="BB32" s="71">
        <f ca="1">IF(BB$3="","",IF($A$20="","",'входные данные'!$D$9/'входные данные'!$H$52/'входные данные'!$H$53))</f>
        <v>121739.13043478262</v>
      </c>
      <c r="BC32" s="149">
        <f ca="1">IFERROR(BB33/BB32,"")</f>
        <v>0</v>
      </c>
      <c r="BD32" s="71">
        <f ca="1">IF(BD$3="","",IF($A$20="","",'входные данные'!$D$9/'входные данные'!$H$52/'входные данные'!$H$53))</f>
        <v>121739.13043478262</v>
      </c>
      <c r="BE32" s="149">
        <f ca="1">IFERROR(BD33/BD32,"")</f>
        <v>0</v>
      </c>
      <c r="BF32" s="71" t="str">
        <f ca="1">IF(BF$3="","",IF($A$20="","",'входные данные'!$D$9/'входные данные'!$H$52/'входные данные'!$H$53))</f>
        <v/>
      </c>
      <c r="BG32" s="149" t="str">
        <f ca="1">IFERROR(BF33/BF32,"")</f>
        <v/>
      </c>
      <c r="BH32" s="71" t="str">
        <f ca="1">IF(BH$3="","",IF($A$20="","",'входные данные'!$D$9/'входные данные'!$H$52/'входные данные'!$H$53))</f>
        <v/>
      </c>
      <c r="BI32" s="149" t="str">
        <f ca="1">IFERROR(BH33/BH32,"")</f>
        <v/>
      </c>
      <c r="BJ32" s="72">
        <f t="shared" ca="1" si="4"/>
        <v>365217.3913043479</v>
      </c>
      <c r="BK32" s="149">
        <f ca="1">IFERROR(BJ33/BJ32,"")</f>
        <v>0</v>
      </c>
      <c r="BL32" s="71" t="str">
        <f ca="1">IF(BL$3="","",IF($A$20="","",'входные данные'!$D$9/'входные данные'!$H$52/'входные данные'!$H$53))</f>
        <v/>
      </c>
      <c r="BM32" s="149" t="str">
        <f ca="1">IFERROR(BL33/BL32,"")</f>
        <v/>
      </c>
      <c r="BN32" s="71" t="str">
        <f ca="1">IF(BN$3="","",IF($A$20="","",'входные данные'!$D$9/'входные данные'!$H$52/'входные данные'!$H$53))</f>
        <v/>
      </c>
      <c r="BO32" s="149" t="str">
        <f ca="1">IFERROR(BN33/BN32,"")</f>
        <v/>
      </c>
      <c r="BP32" s="71" t="str">
        <f ca="1">IF(BP$3="","",IF($A$20="","",'входные данные'!$D$9/'входные данные'!$H$52/'входные данные'!$H$53))</f>
        <v/>
      </c>
      <c r="BQ32" s="149" t="str">
        <f ca="1">IFERROR(BP33/BP32,"")</f>
        <v/>
      </c>
      <c r="BR32" s="71" t="str">
        <f ca="1">IF(BR$3="","",IF($A$20="","",'входные данные'!$D$9/'входные данные'!$H$52/'входные данные'!$H$53))</f>
        <v/>
      </c>
      <c r="BS32" s="149" t="str">
        <f ca="1">IFERROR(BR33/BR32,"")</f>
        <v/>
      </c>
      <c r="BT32" s="71" t="str">
        <f ca="1">IF(BT$3="","",IF($A$20="","",'входные данные'!$D$9/'входные данные'!$H$52/'входные данные'!$H$53))</f>
        <v/>
      </c>
      <c r="BU32" s="149" t="str">
        <f ca="1">IFERROR(BT33/BT32,"")</f>
        <v/>
      </c>
      <c r="BV32" s="72">
        <f t="shared" ca="1" si="5"/>
        <v>0</v>
      </c>
      <c r="BW32" s="149" t="str">
        <f ca="1">IFERROR(BV33/BV32,"")</f>
        <v/>
      </c>
    </row>
    <row r="33" spans="1:75" x14ac:dyDescent="0.25">
      <c r="A33" s="147"/>
      <c r="B33" s="158"/>
      <c r="C33" s="17" t="s">
        <v>7</v>
      </c>
      <c r="D33" s="52"/>
      <c r="E33" s="150"/>
      <c r="F33" s="52"/>
      <c r="G33" s="150"/>
      <c r="H33" s="52"/>
      <c r="I33" s="150"/>
      <c r="J33" s="52"/>
      <c r="K33" s="150"/>
      <c r="L33" s="52"/>
      <c r="M33" s="150"/>
      <c r="N33" s="74">
        <f t="shared" si="8"/>
        <v>0</v>
      </c>
      <c r="O33" s="150"/>
      <c r="P33" s="52"/>
      <c r="Q33" s="150"/>
      <c r="R33" s="52"/>
      <c r="S33" s="150"/>
      <c r="T33" s="52"/>
      <c r="U33" s="150"/>
      <c r="V33" s="52"/>
      <c r="W33" s="150"/>
      <c r="X33" s="52"/>
      <c r="Y33" s="150"/>
      <c r="Z33" s="74">
        <f t="shared" si="1"/>
        <v>0</v>
      </c>
      <c r="AA33" s="150"/>
      <c r="AB33" s="52"/>
      <c r="AC33" s="150"/>
      <c r="AD33" s="52"/>
      <c r="AE33" s="150"/>
      <c r="AF33" s="52"/>
      <c r="AG33" s="150"/>
      <c r="AH33" s="52"/>
      <c r="AI33" s="150"/>
      <c r="AJ33" s="52"/>
      <c r="AK33" s="150"/>
      <c r="AL33" s="74">
        <f t="shared" si="2"/>
        <v>0</v>
      </c>
      <c r="AM33" s="150"/>
      <c r="AN33" s="52"/>
      <c r="AO33" s="150"/>
      <c r="AP33" s="52"/>
      <c r="AQ33" s="150"/>
      <c r="AR33" s="52"/>
      <c r="AS33" s="150"/>
      <c r="AT33" s="52"/>
      <c r="AU33" s="150"/>
      <c r="AV33" s="52"/>
      <c r="AW33" s="150"/>
      <c r="AX33" s="74">
        <f t="shared" si="3"/>
        <v>0</v>
      </c>
      <c r="AY33" s="150"/>
      <c r="AZ33" s="52"/>
      <c r="BA33" s="150"/>
      <c r="BB33" s="52"/>
      <c r="BC33" s="150"/>
      <c r="BD33" s="52"/>
      <c r="BE33" s="150"/>
      <c r="BF33" s="52"/>
      <c r="BG33" s="150"/>
      <c r="BH33" s="52"/>
      <c r="BI33" s="150"/>
      <c r="BJ33" s="74">
        <f t="shared" si="4"/>
        <v>0</v>
      </c>
      <c r="BK33" s="150"/>
      <c r="BL33" s="52"/>
      <c r="BM33" s="150"/>
      <c r="BN33" s="52"/>
      <c r="BO33" s="150"/>
      <c r="BP33" s="52"/>
      <c r="BQ33" s="150"/>
      <c r="BR33" s="52"/>
      <c r="BS33" s="150"/>
      <c r="BT33" s="52"/>
      <c r="BU33" s="150"/>
      <c r="BV33" s="74">
        <f t="shared" si="5"/>
        <v>0</v>
      </c>
      <c r="BW33" s="150"/>
    </row>
    <row r="34" spans="1:75" s="1" customFormat="1" x14ac:dyDescent="0.25">
      <c r="A34" s="147"/>
      <c r="B34" s="151" t="str">
        <f>'входные данные'!$C$10</f>
        <v>Продажи (отгрузки)</v>
      </c>
      <c r="C34" s="48" t="s">
        <v>6</v>
      </c>
      <c r="D34" s="75">
        <f ca="1">IF(D$3="","",'входные данные'!$H$4/'входные данные'!$H$52)</f>
        <v>152173.91304347827</v>
      </c>
      <c r="E34" s="144">
        <f ca="1">IFERROR(D35/D34,"")</f>
        <v>0</v>
      </c>
      <c r="F34" s="75">
        <f ca="1">IF(F$3="","",'входные данные'!$H$4/'входные данные'!$H$52)</f>
        <v>152173.91304347827</v>
      </c>
      <c r="G34" s="144">
        <f ca="1">IFERROR(F35/F34,"")</f>
        <v>0</v>
      </c>
      <c r="H34" s="75">
        <f ca="1">IF(H$3="","",'входные данные'!$H$4/'входные данные'!$H$52)</f>
        <v>152173.91304347827</v>
      </c>
      <c r="I34" s="144">
        <f ca="1">IFERROR(H35/H34,"")</f>
        <v>0</v>
      </c>
      <c r="J34" s="75">
        <f ca="1">IF(J$3="","",'входные данные'!$H$4/'входные данные'!$H$52)</f>
        <v>152173.91304347827</v>
      </c>
      <c r="K34" s="144">
        <f ca="1">IFERROR(J35/J34,"")</f>
        <v>0</v>
      </c>
      <c r="L34" s="75">
        <f ca="1">IF(L$3="","",'входные данные'!$H$4/'входные данные'!$H$52)</f>
        <v>152173.91304347827</v>
      </c>
      <c r="M34" s="144">
        <f ca="1">IFERROR(L35/L34,"")</f>
        <v>0</v>
      </c>
      <c r="N34" s="76">
        <f t="shared" ref="N34:N49" ca="1" si="9">SUM(D34,F34,H34,J34,L34)</f>
        <v>760869.56521739135</v>
      </c>
      <c r="O34" s="144">
        <f ca="1">IFERROR(N35/N34,"")</f>
        <v>0</v>
      </c>
      <c r="P34" s="75">
        <f ca="1">IF(P$3="","",'входные данные'!$H$4/'входные данные'!$H$52)</f>
        <v>152173.91304347827</v>
      </c>
      <c r="Q34" s="144">
        <f ca="1">IFERROR(P35/P34,"")</f>
        <v>0</v>
      </c>
      <c r="R34" s="75">
        <f ca="1">IF(R$3="","",'входные данные'!$H$4/'входные данные'!$H$52)</f>
        <v>152173.91304347827</v>
      </c>
      <c r="S34" s="144">
        <f ca="1">IFERROR(R35/R34,"")</f>
        <v>0</v>
      </c>
      <c r="T34" s="75">
        <f ca="1">IF(T$3="","",'входные данные'!$H$4/'входные данные'!$H$52)</f>
        <v>152173.91304347827</v>
      </c>
      <c r="U34" s="144">
        <f ca="1">IFERROR(T35/T34,"")</f>
        <v>0</v>
      </c>
      <c r="V34" s="75">
        <f ca="1">IF(V$3="","",'входные данные'!$H$4/'входные данные'!$H$52)</f>
        <v>152173.91304347827</v>
      </c>
      <c r="W34" s="144">
        <f ca="1">IFERROR(V35/V34,"")</f>
        <v>0</v>
      </c>
      <c r="X34" s="75">
        <f ca="1">IF(X$3="","",'входные данные'!$H$4/'входные данные'!$H$52)</f>
        <v>152173.91304347827</v>
      </c>
      <c r="Y34" s="144">
        <f ca="1">IFERROR(X35/X34,"")</f>
        <v>0</v>
      </c>
      <c r="Z34" s="76">
        <f t="shared" ca="1" si="1"/>
        <v>760869.56521739135</v>
      </c>
      <c r="AA34" s="144">
        <f ca="1">IFERROR(Z35/Z34,"")</f>
        <v>0</v>
      </c>
      <c r="AB34" s="75">
        <f ca="1">IF(AB$3="","",'входные данные'!$H$4/'входные данные'!$H$52)</f>
        <v>152173.91304347827</v>
      </c>
      <c r="AC34" s="144">
        <f ca="1">IFERROR(AB35/AB34,"")</f>
        <v>0</v>
      </c>
      <c r="AD34" s="75">
        <f ca="1">IF(AD$3="","",'входные данные'!$H$4/'входные данные'!$H$52)</f>
        <v>152173.91304347827</v>
      </c>
      <c r="AE34" s="144">
        <f ca="1">IFERROR(AD35/AD34,"")</f>
        <v>0</v>
      </c>
      <c r="AF34" s="75">
        <f ca="1">IF(AF$3="","",'входные данные'!$H$4/'входные данные'!$H$52)</f>
        <v>152173.91304347827</v>
      </c>
      <c r="AG34" s="144">
        <f ca="1">IFERROR(AF35/AF34,"")</f>
        <v>0</v>
      </c>
      <c r="AH34" s="75">
        <f ca="1">IF(AH$3="","",'входные данные'!$H$4/'входные данные'!$H$52)</f>
        <v>152173.91304347827</v>
      </c>
      <c r="AI34" s="144">
        <f ca="1">IFERROR(AH35/AH34,"")</f>
        <v>0</v>
      </c>
      <c r="AJ34" s="75">
        <f ca="1">IF(AJ$3="","",'входные данные'!$H$4/'входные данные'!$H$52)</f>
        <v>152173.91304347827</v>
      </c>
      <c r="AK34" s="144">
        <f ca="1">IFERROR(AJ35/AJ34,"")</f>
        <v>0</v>
      </c>
      <c r="AL34" s="76">
        <f t="shared" ca="1" si="2"/>
        <v>760869.56521739135</v>
      </c>
      <c r="AM34" s="144">
        <f ca="1">IFERROR(AL35/AL34,"")</f>
        <v>0</v>
      </c>
      <c r="AN34" s="75">
        <f ca="1">IF(AN$3="","",'входные данные'!$H$4/'входные данные'!$H$52)</f>
        <v>152173.91304347827</v>
      </c>
      <c r="AO34" s="144">
        <f ca="1">IFERROR(AN35/AN34,"")</f>
        <v>0</v>
      </c>
      <c r="AP34" s="75">
        <f ca="1">IF(AP$3="","",'входные данные'!$H$4/'входные данные'!$H$52)</f>
        <v>152173.91304347827</v>
      </c>
      <c r="AQ34" s="144">
        <f ca="1">IFERROR(AP35/AP34,"")</f>
        <v>0</v>
      </c>
      <c r="AR34" s="75">
        <f ca="1">IF(AR$3="","",'входные данные'!$H$4/'входные данные'!$H$52)</f>
        <v>152173.91304347827</v>
      </c>
      <c r="AS34" s="144">
        <f ca="1">IFERROR(AR35/AR34,"")</f>
        <v>0</v>
      </c>
      <c r="AT34" s="75">
        <f ca="1">IF(AT$3="","",'входные данные'!$H$4/'входные данные'!$H$52)</f>
        <v>152173.91304347827</v>
      </c>
      <c r="AU34" s="144">
        <f ca="1">IFERROR(AT35/AT34,"")</f>
        <v>0</v>
      </c>
      <c r="AV34" s="75">
        <f ca="1">IF(AV$3="","",'входные данные'!$H$4/'входные данные'!$H$52)</f>
        <v>152173.91304347827</v>
      </c>
      <c r="AW34" s="144">
        <f ca="1">IFERROR(AV35/AV34,"")</f>
        <v>0</v>
      </c>
      <c r="AX34" s="76">
        <f t="shared" ca="1" si="3"/>
        <v>760869.56521739135</v>
      </c>
      <c r="AY34" s="144">
        <f ca="1">IFERROR(AX35/AX34,"")</f>
        <v>0</v>
      </c>
      <c r="AZ34" s="75">
        <f ca="1">IF(AZ$3="","",'входные данные'!$H$4/'входные данные'!$H$52)</f>
        <v>152173.91304347827</v>
      </c>
      <c r="BA34" s="144">
        <f ca="1">IFERROR(AZ35/AZ34,"")</f>
        <v>0</v>
      </c>
      <c r="BB34" s="75">
        <f ca="1">IF(BB$3="","",'входные данные'!$H$4/'входные данные'!$H$52)</f>
        <v>152173.91304347827</v>
      </c>
      <c r="BC34" s="144">
        <f ca="1">IFERROR(BB35/BB34,"")</f>
        <v>0</v>
      </c>
      <c r="BD34" s="75">
        <f ca="1">IF(BD$3="","",'входные данные'!$H$4/'входные данные'!$H$52)</f>
        <v>152173.91304347827</v>
      </c>
      <c r="BE34" s="144">
        <f ca="1">IFERROR(BD35/BD34,"")</f>
        <v>0</v>
      </c>
      <c r="BF34" s="75" t="str">
        <f ca="1">IF(BF$3="","",'входные данные'!$H$4/'входные данные'!$H$52)</f>
        <v/>
      </c>
      <c r="BG34" s="144" t="str">
        <f ca="1">IFERROR(BF35/BF34,"")</f>
        <v/>
      </c>
      <c r="BH34" s="75" t="str">
        <f ca="1">IF(BH$3="","",'входные данные'!$H$4/'входные данные'!$H$52)</f>
        <v/>
      </c>
      <c r="BI34" s="144" t="str">
        <f ca="1">IFERROR(BH35/BH34,"")</f>
        <v/>
      </c>
      <c r="BJ34" s="76">
        <f t="shared" ca="1" si="4"/>
        <v>456521.73913043481</v>
      </c>
      <c r="BK34" s="144">
        <f ca="1">IFERROR(BJ35/BJ34,"")</f>
        <v>0</v>
      </c>
      <c r="BL34" s="75" t="str">
        <f ca="1">IF(BL$3="","",'входные данные'!$H$4/'входные данные'!$H$52)</f>
        <v/>
      </c>
      <c r="BM34" s="144" t="str">
        <f ca="1">IFERROR(BL35/BL34,"")</f>
        <v/>
      </c>
      <c r="BN34" s="75" t="str">
        <f ca="1">IF(BN$3="","",'входные данные'!$H$4/'входные данные'!$H$52)</f>
        <v/>
      </c>
      <c r="BO34" s="144" t="str">
        <f ca="1">IFERROR(BN35/BN34,"")</f>
        <v/>
      </c>
      <c r="BP34" s="75" t="str">
        <f ca="1">IF(BP$3="","",'входные данные'!$H$4/'входные данные'!$H$52)</f>
        <v/>
      </c>
      <c r="BQ34" s="144" t="str">
        <f ca="1">IFERROR(BP35/BP34,"")</f>
        <v/>
      </c>
      <c r="BR34" s="75" t="str">
        <f ca="1">IF(BR$3="","",'входные данные'!$H$4/'входные данные'!$H$52)</f>
        <v/>
      </c>
      <c r="BS34" s="144" t="str">
        <f ca="1">IFERROR(BR35/BR34,"")</f>
        <v/>
      </c>
      <c r="BT34" s="75" t="str">
        <f ca="1">IF(BT$3="","",'входные данные'!$H$4/'входные данные'!$H$52)</f>
        <v/>
      </c>
      <c r="BU34" s="144" t="str">
        <f ca="1">IFERROR(BT35/BT34,"")</f>
        <v/>
      </c>
      <c r="BV34" s="76">
        <f t="shared" ca="1" si="5"/>
        <v>0</v>
      </c>
      <c r="BW34" s="144" t="str">
        <f ca="1">IFERROR(BV35/BV34,"")</f>
        <v/>
      </c>
    </row>
    <row r="35" spans="1:75" ht="15.75" thickBot="1" x14ac:dyDescent="0.3">
      <c r="A35" s="148"/>
      <c r="B35" s="152"/>
      <c r="C35" s="49" t="s">
        <v>7</v>
      </c>
      <c r="D35" s="79"/>
      <c r="E35" s="145"/>
      <c r="F35" s="79"/>
      <c r="G35" s="145"/>
      <c r="H35" s="79"/>
      <c r="I35" s="145"/>
      <c r="J35" s="79"/>
      <c r="K35" s="145"/>
      <c r="L35" s="79"/>
      <c r="M35" s="145"/>
      <c r="N35" s="78">
        <f t="shared" si="9"/>
        <v>0</v>
      </c>
      <c r="O35" s="145"/>
      <c r="P35" s="79"/>
      <c r="Q35" s="145"/>
      <c r="R35" s="79"/>
      <c r="S35" s="145"/>
      <c r="T35" s="79"/>
      <c r="U35" s="145"/>
      <c r="V35" s="79"/>
      <c r="W35" s="145"/>
      <c r="X35" s="79"/>
      <c r="Y35" s="145"/>
      <c r="Z35" s="78">
        <f t="shared" si="1"/>
        <v>0</v>
      </c>
      <c r="AA35" s="145"/>
      <c r="AB35" s="79"/>
      <c r="AC35" s="145"/>
      <c r="AD35" s="79"/>
      <c r="AE35" s="145"/>
      <c r="AF35" s="79"/>
      <c r="AG35" s="145"/>
      <c r="AH35" s="79"/>
      <c r="AI35" s="145"/>
      <c r="AJ35" s="79"/>
      <c r="AK35" s="145"/>
      <c r="AL35" s="78">
        <f t="shared" si="2"/>
        <v>0</v>
      </c>
      <c r="AM35" s="145"/>
      <c r="AN35" s="79"/>
      <c r="AO35" s="145"/>
      <c r="AP35" s="79"/>
      <c r="AQ35" s="145"/>
      <c r="AR35" s="79"/>
      <c r="AS35" s="145"/>
      <c r="AT35" s="79"/>
      <c r="AU35" s="145"/>
      <c r="AV35" s="79"/>
      <c r="AW35" s="145"/>
      <c r="AX35" s="78">
        <f t="shared" si="3"/>
        <v>0</v>
      </c>
      <c r="AY35" s="145"/>
      <c r="AZ35" s="79"/>
      <c r="BA35" s="145"/>
      <c r="BB35" s="79"/>
      <c r="BC35" s="145"/>
      <c r="BD35" s="79"/>
      <c r="BE35" s="145"/>
      <c r="BF35" s="79"/>
      <c r="BG35" s="145"/>
      <c r="BH35" s="79"/>
      <c r="BI35" s="145"/>
      <c r="BJ35" s="78">
        <f t="shared" si="4"/>
        <v>0</v>
      </c>
      <c r="BK35" s="145"/>
      <c r="BL35" s="79"/>
      <c r="BM35" s="145"/>
      <c r="BN35" s="79"/>
      <c r="BO35" s="145"/>
      <c r="BP35" s="79"/>
      <c r="BQ35" s="145"/>
      <c r="BR35" s="79"/>
      <c r="BS35" s="145"/>
      <c r="BT35" s="79"/>
      <c r="BU35" s="145"/>
      <c r="BV35" s="78">
        <f t="shared" si="5"/>
        <v>0</v>
      </c>
      <c r="BW35" s="145"/>
    </row>
    <row r="36" spans="1:75" ht="15.75" customHeight="1" outlineLevel="1" x14ac:dyDescent="0.25">
      <c r="A36" s="146" t="str">
        <f>IF('входные данные'!H5&gt;0,'входные данные'!G5,"")</f>
        <v>Менеджер 3</v>
      </c>
      <c r="B36" s="181" t="str">
        <f>'входные данные'!$C$3</f>
        <v>Звонки</v>
      </c>
      <c r="C36" s="45" t="s">
        <v>6</v>
      </c>
      <c r="D36" s="50">
        <f ca="1">IF(D$3="","",IF($A$36="","",'входные данные'!$D$3/'входные данные'!$H$52/'входные данные'!$H$53))</f>
        <v>13.043478260869566</v>
      </c>
      <c r="E36" s="175">
        <f ca="1">IFERROR(D37/D36,"")</f>
        <v>0</v>
      </c>
      <c r="F36" s="50">
        <f ca="1">IF(F$3="","",IF($A$36="","",'входные данные'!$D$3/'входные данные'!$H$52/'входные данные'!$H$53))</f>
        <v>13.043478260869566</v>
      </c>
      <c r="G36" s="175">
        <f ca="1">IFERROR(F37/F36,"")</f>
        <v>0</v>
      </c>
      <c r="H36" s="50">
        <f ca="1">IF(H$3="","",IF($A$36="","",'входные данные'!$D$3/'входные данные'!$H$52/'входные данные'!$H$53))</f>
        <v>13.043478260869566</v>
      </c>
      <c r="I36" s="175">
        <f ca="1">IFERROR(H37/H36,"")</f>
        <v>0</v>
      </c>
      <c r="J36" s="50">
        <f ca="1">IF(J$3="","",IF($A$36="","",'входные данные'!$D$3/'входные данные'!$H$52/'входные данные'!$H$53))</f>
        <v>13.043478260869566</v>
      </c>
      <c r="K36" s="175">
        <f ca="1">IFERROR(J37/J36,"")</f>
        <v>0</v>
      </c>
      <c r="L36" s="50">
        <f ca="1">IF(L$3="","",IF($A$36="","",'входные данные'!$D$3/'входные данные'!$H$52/'входные данные'!$H$53))</f>
        <v>13.043478260869566</v>
      </c>
      <c r="M36" s="175">
        <f ca="1">IFERROR(L37/L36,"")</f>
        <v>0</v>
      </c>
      <c r="N36" s="51">
        <f t="shared" ca="1" si="9"/>
        <v>65.217391304347828</v>
      </c>
      <c r="O36" s="177">
        <f ca="1">IFERROR(N37/N36,"")</f>
        <v>0</v>
      </c>
      <c r="P36" s="50">
        <f ca="1">IF(P$3="","",IF($A$36="","",'входные данные'!$D$3/'входные данные'!$H$52/'входные данные'!$H$53))</f>
        <v>13.043478260869566</v>
      </c>
      <c r="Q36" s="175">
        <f ca="1">IFERROR(P37/P36,"")</f>
        <v>0</v>
      </c>
      <c r="R36" s="50">
        <f ca="1">IF(R$3="","",IF($A$36="","",'входные данные'!$D$3/'входные данные'!$H$52/'входные данные'!$H$53))</f>
        <v>13.043478260869566</v>
      </c>
      <c r="S36" s="175">
        <f ca="1">IFERROR(R37/R36,"")</f>
        <v>0</v>
      </c>
      <c r="T36" s="50">
        <f ca="1">IF(T$3="","",IF($A$36="","",'входные данные'!$D$3/'входные данные'!$H$52/'входные данные'!$H$53))</f>
        <v>13.043478260869566</v>
      </c>
      <c r="U36" s="175">
        <f ca="1">IFERROR(T37/T36,"")</f>
        <v>0</v>
      </c>
      <c r="V36" s="50">
        <f ca="1">IF(V$3="","",IF($A$36="","",'входные данные'!$D$3/'входные данные'!$H$52/'входные данные'!$H$53))</f>
        <v>13.043478260869566</v>
      </c>
      <c r="W36" s="175">
        <f ca="1">IFERROR(V37/V36,"")</f>
        <v>0</v>
      </c>
      <c r="X36" s="50">
        <f ca="1">IF(X$3="","",IF($A$36="","",'входные данные'!$D$3/'входные данные'!$H$52/'входные данные'!$H$53))</f>
        <v>13.043478260869566</v>
      </c>
      <c r="Y36" s="175">
        <f ca="1">IFERROR(X37/X36,"")</f>
        <v>0</v>
      </c>
      <c r="Z36" s="51">
        <f t="shared" ca="1" si="1"/>
        <v>65.217391304347828</v>
      </c>
      <c r="AA36" s="177">
        <f ca="1">IFERROR(Z37/Z36,"")</f>
        <v>0</v>
      </c>
      <c r="AB36" s="50">
        <f ca="1">IF(AB$3="","",IF($A$36="","",'входные данные'!$D$3/'входные данные'!$H$52/'входные данные'!$H$53))</f>
        <v>13.043478260869566</v>
      </c>
      <c r="AC36" s="175">
        <f ca="1">IFERROR(AB37/AB36,"")</f>
        <v>0</v>
      </c>
      <c r="AD36" s="50">
        <f ca="1">IF(AD$3="","",IF($A$36="","",'входные данные'!$D$3/'входные данные'!$H$52/'входные данные'!$H$53))</f>
        <v>13.043478260869566</v>
      </c>
      <c r="AE36" s="175">
        <f ca="1">IFERROR(AD37/AD36,"")</f>
        <v>0</v>
      </c>
      <c r="AF36" s="50">
        <f ca="1">IF(AF$3="","",IF($A$36="","",'входные данные'!$D$3/'входные данные'!$H$52/'входные данные'!$H$53))</f>
        <v>13.043478260869566</v>
      </c>
      <c r="AG36" s="175">
        <f ca="1">IFERROR(AF37/AF36,"")</f>
        <v>0</v>
      </c>
      <c r="AH36" s="50">
        <f ca="1">IF(AH$3="","",IF($A$36="","",'входные данные'!$D$3/'входные данные'!$H$52/'входные данные'!$H$53))</f>
        <v>13.043478260869566</v>
      </c>
      <c r="AI36" s="175">
        <f ca="1">IFERROR(AH37/AH36,"")</f>
        <v>0</v>
      </c>
      <c r="AJ36" s="50">
        <f ca="1">IF(AJ$3="","",IF($A$36="","",'входные данные'!$D$3/'входные данные'!$H$52/'входные данные'!$H$53))</f>
        <v>13.043478260869566</v>
      </c>
      <c r="AK36" s="175">
        <f ca="1">IFERROR(AJ37/AJ36,"")</f>
        <v>0</v>
      </c>
      <c r="AL36" s="51">
        <f t="shared" ca="1" si="2"/>
        <v>65.217391304347828</v>
      </c>
      <c r="AM36" s="177">
        <f ca="1">IFERROR(AL37/AL36,"")</f>
        <v>0</v>
      </c>
      <c r="AN36" s="50">
        <f ca="1">IF(AN$3="","",IF($A$36="","",'входные данные'!$D$3/'входные данные'!$H$52/'входные данные'!$H$53))</f>
        <v>13.043478260869566</v>
      </c>
      <c r="AO36" s="175">
        <f ca="1">IFERROR(AN37/AN36,"")</f>
        <v>0</v>
      </c>
      <c r="AP36" s="50">
        <f ca="1">IF(AP$3="","",IF($A$36="","",'входные данные'!$D$3/'входные данные'!$H$52/'входные данные'!$H$53))</f>
        <v>13.043478260869566</v>
      </c>
      <c r="AQ36" s="175">
        <f ca="1">IFERROR(AP37/AP36,"")</f>
        <v>0</v>
      </c>
      <c r="AR36" s="50">
        <f ca="1">IF(AR$3="","",IF($A$36="","",'входные данные'!$D$3/'входные данные'!$H$52/'входные данные'!$H$53))</f>
        <v>13.043478260869566</v>
      </c>
      <c r="AS36" s="175">
        <f ca="1">IFERROR(AR37/AR36,"")</f>
        <v>0</v>
      </c>
      <c r="AT36" s="50">
        <f ca="1">IF(AT$3="","",IF($A$36="","",'входные данные'!$D$3/'входные данные'!$H$52/'входные данные'!$H$53))</f>
        <v>13.043478260869566</v>
      </c>
      <c r="AU36" s="175">
        <f ca="1">IFERROR(AT37/AT36,"")</f>
        <v>0</v>
      </c>
      <c r="AV36" s="50">
        <f ca="1">IF(AV$3="","",IF($A$36="","",'входные данные'!$D$3/'входные данные'!$H$52/'входные данные'!$H$53))</f>
        <v>13.043478260869566</v>
      </c>
      <c r="AW36" s="175">
        <f ca="1">IFERROR(AV37/AV36,"")</f>
        <v>0</v>
      </c>
      <c r="AX36" s="51">
        <f t="shared" ca="1" si="3"/>
        <v>65.217391304347828</v>
      </c>
      <c r="AY36" s="177">
        <f ca="1">IFERROR(AX37/AX36,"")</f>
        <v>0</v>
      </c>
      <c r="AZ36" s="50">
        <f ca="1">IF(AZ$3="","",IF($A$36="","",'входные данные'!$D$3/'входные данные'!$H$52/'входные данные'!$H$53))</f>
        <v>13.043478260869566</v>
      </c>
      <c r="BA36" s="175">
        <f ca="1">IFERROR(AZ37/AZ36,"")</f>
        <v>0</v>
      </c>
      <c r="BB36" s="50">
        <f ca="1">IF(BB$3="","",IF($A$36="","",'входные данные'!$D$3/'входные данные'!$H$52/'входные данные'!$H$53))</f>
        <v>13.043478260869566</v>
      </c>
      <c r="BC36" s="175">
        <f ca="1">IFERROR(BB37/BB36,"")</f>
        <v>0</v>
      </c>
      <c r="BD36" s="50">
        <f ca="1">IF(BD$3="","",IF($A$36="","",'входные данные'!$D$3/'входные данные'!$H$52/'входные данные'!$H$53))</f>
        <v>13.043478260869566</v>
      </c>
      <c r="BE36" s="175">
        <f ca="1">IFERROR(BD37/BD36,"")</f>
        <v>0</v>
      </c>
      <c r="BF36" s="50" t="str">
        <f ca="1">IF(BF$3="","",IF($A$36="","",'входные данные'!$D$3/'входные данные'!$H$52/'входные данные'!$H$53))</f>
        <v/>
      </c>
      <c r="BG36" s="175" t="str">
        <f ca="1">IFERROR(BF37/BF36,"")</f>
        <v/>
      </c>
      <c r="BH36" s="50" t="str">
        <f ca="1">IF(BH$3="","",IF($A$36="","",'входные данные'!$D$3/'входные данные'!$H$52/'входные данные'!$H$53))</f>
        <v/>
      </c>
      <c r="BI36" s="175" t="str">
        <f ca="1">IFERROR(BH37/BH36,"")</f>
        <v/>
      </c>
      <c r="BJ36" s="51">
        <f t="shared" ca="1" si="4"/>
        <v>39.130434782608702</v>
      </c>
      <c r="BK36" s="177">
        <f ca="1">IFERROR(BJ37/BJ36,"")</f>
        <v>0</v>
      </c>
      <c r="BL36" s="50" t="str">
        <f ca="1">IF(BL$3="","",IF($A$36="","",'входные данные'!$D$3/'входные данные'!$H$52/'входные данные'!$H$53))</f>
        <v/>
      </c>
      <c r="BM36" s="175" t="str">
        <f ca="1">IFERROR(BL37/BL36,"")</f>
        <v/>
      </c>
      <c r="BN36" s="50" t="str">
        <f ca="1">IF(BN$3="","",IF($A$36="","",'входные данные'!$D$3/'входные данные'!$H$52/'входные данные'!$H$53))</f>
        <v/>
      </c>
      <c r="BO36" s="175" t="str">
        <f ca="1">IFERROR(BN37/BN36,"")</f>
        <v/>
      </c>
      <c r="BP36" s="50" t="str">
        <f ca="1">IF(BP$3="","",IF($A$36="","",'входные данные'!$D$3/'входные данные'!$H$52/'входные данные'!$H$53))</f>
        <v/>
      </c>
      <c r="BQ36" s="175" t="str">
        <f ca="1">IFERROR(BP37/BP36,"")</f>
        <v/>
      </c>
      <c r="BR36" s="50" t="str">
        <f ca="1">IF(BR$3="","",IF($A$36="","",'входные данные'!$D$3/'входные данные'!$H$52/'входные данные'!$H$53))</f>
        <v/>
      </c>
      <c r="BS36" s="175" t="str">
        <f ca="1">IFERROR(BR37/BR36,"")</f>
        <v/>
      </c>
      <c r="BT36" s="50" t="str">
        <f ca="1">IF(BT$3="","",IF($A$36="","",'входные данные'!$D$3/'входные данные'!$H$52/'входные данные'!$H$53))</f>
        <v/>
      </c>
      <c r="BU36" s="175" t="str">
        <f ca="1">IFERROR(BT37/BT36,"")</f>
        <v/>
      </c>
      <c r="BV36" s="51">
        <f t="shared" ca="1" si="5"/>
        <v>0</v>
      </c>
      <c r="BW36" s="177" t="str">
        <f ca="1">IFERROR(BV37/BV36,"")</f>
        <v/>
      </c>
    </row>
    <row r="37" spans="1:75" outlineLevel="1" x14ac:dyDescent="0.25">
      <c r="A37" s="147"/>
      <c r="B37" s="182"/>
      <c r="C37" s="46" t="s">
        <v>7</v>
      </c>
      <c r="D37" s="52"/>
      <c r="E37" s="176"/>
      <c r="F37" s="52"/>
      <c r="G37" s="176"/>
      <c r="H37" s="52"/>
      <c r="I37" s="176"/>
      <c r="J37" s="52"/>
      <c r="K37" s="176"/>
      <c r="L37" s="52"/>
      <c r="M37" s="176"/>
      <c r="N37" s="53">
        <f t="shared" si="9"/>
        <v>0</v>
      </c>
      <c r="O37" s="178"/>
      <c r="P37" s="52"/>
      <c r="Q37" s="176"/>
      <c r="R37" s="52"/>
      <c r="S37" s="176"/>
      <c r="T37" s="52"/>
      <c r="U37" s="176"/>
      <c r="V37" s="52"/>
      <c r="W37" s="176"/>
      <c r="X37" s="52"/>
      <c r="Y37" s="176"/>
      <c r="Z37" s="53">
        <f t="shared" si="1"/>
        <v>0</v>
      </c>
      <c r="AA37" s="178"/>
      <c r="AB37" s="52"/>
      <c r="AC37" s="176"/>
      <c r="AD37" s="52"/>
      <c r="AE37" s="176"/>
      <c r="AF37" s="52"/>
      <c r="AG37" s="176"/>
      <c r="AH37" s="52"/>
      <c r="AI37" s="176"/>
      <c r="AJ37" s="52"/>
      <c r="AK37" s="176"/>
      <c r="AL37" s="53">
        <f t="shared" si="2"/>
        <v>0</v>
      </c>
      <c r="AM37" s="178"/>
      <c r="AN37" s="52"/>
      <c r="AO37" s="176"/>
      <c r="AP37" s="52"/>
      <c r="AQ37" s="176"/>
      <c r="AR37" s="52"/>
      <c r="AS37" s="176"/>
      <c r="AT37" s="52"/>
      <c r="AU37" s="176"/>
      <c r="AV37" s="52"/>
      <c r="AW37" s="176"/>
      <c r="AX37" s="53">
        <f t="shared" si="3"/>
        <v>0</v>
      </c>
      <c r="AY37" s="178"/>
      <c r="AZ37" s="52"/>
      <c r="BA37" s="176"/>
      <c r="BB37" s="52"/>
      <c r="BC37" s="176"/>
      <c r="BD37" s="52"/>
      <c r="BE37" s="176"/>
      <c r="BF37" s="52"/>
      <c r="BG37" s="176"/>
      <c r="BH37" s="52"/>
      <c r="BI37" s="176"/>
      <c r="BJ37" s="53">
        <f t="shared" si="4"/>
        <v>0</v>
      </c>
      <c r="BK37" s="178"/>
      <c r="BL37" s="52"/>
      <c r="BM37" s="176"/>
      <c r="BN37" s="52"/>
      <c r="BO37" s="176"/>
      <c r="BP37" s="52"/>
      <c r="BQ37" s="176"/>
      <c r="BR37" s="52"/>
      <c r="BS37" s="176"/>
      <c r="BT37" s="52"/>
      <c r="BU37" s="176"/>
      <c r="BV37" s="53">
        <f t="shared" si="5"/>
        <v>0</v>
      </c>
      <c r="BW37" s="178"/>
    </row>
    <row r="38" spans="1:75" outlineLevel="1" x14ac:dyDescent="0.25">
      <c r="A38" s="147"/>
      <c r="B38" s="179" t="str">
        <f>'входные данные'!$C$4</f>
        <v>Коммерческое предложение</v>
      </c>
      <c r="C38" s="44" t="s">
        <v>6</v>
      </c>
      <c r="D38" s="54">
        <f ca="1">IF(D$3="","",IF($A$36="","",'входные данные'!$D$4/'входные данные'!$H$52/'входные данные'!$H$53))</f>
        <v>2.1739130434782608</v>
      </c>
      <c r="E38" s="171">
        <f ca="1">IFERROR(D39/D38,"")</f>
        <v>0</v>
      </c>
      <c r="F38" s="54">
        <f ca="1">IF(F$3="","",IF($A$36="","",'входные данные'!$D$4/'входные данные'!$H$52/'входные данные'!$H$53))</f>
        <v>2.1739130434782608</v>
      </c>
      <c r="G38" s="171">
        <f ca="1">IFERROR(F39/F38,"")</f>
        <v>0</v>
      </c>
      <c r="H38" s="54">
        <f ca="1">IF(H$3="","",IF($A$36="","",'входные данные'!$D$4/'входные данные'!$H$52/'входные данные'!$H$53))</f>
        <v>2.1739130434782608</v>
      </c>
      <c r="I38" s="171">
        <f ca="1">IFERROR(H39/H38,"")</f>
        <v>0</v>
      </c>
      <c r="J38" s="54">
        <f ca="1">IF(J$3="","",IF($A$36="","",'входные данные'!$D$4/'входные данные'!$H$52/'входные данные'!$H$53))</f>
        <v>2.1739130434782608</v>
      </c>
      <c r="K38" s="171">
        <f ca="1">IFERROR(J39/J38,"")</f>
        <v>0</v>
      </c>
      <c r="L38" s="54">
        <f ca="1">IF(L$3="","",IF($A$36="","",'входные данные'!$D$4/'входные данные'!$H$52/'входные данные'!$H$53))</f>
        <v>2.1739130434782608</v>
      </c>
      <c r="M38" s="171">
        <f ca="1">IFERROR(L39/L38,"")</f>
        <v>0</v>
      </c>
      <c r="N38" s="55">
        <f t="shared" ca="1" si="9"/>
        <v>10.869565217391305</v>
      </c>
      <c r="O38" s="171">
        <f ca="1">IFERROR(N39/N38,"")</f>
        <v>0</v>
      </c>
      <c r="P38" s="54">
        <f ca="1">IF(P$3="","",IF($A$36="","",'входные данные'!$D$4/'входные данные'!$H$52/'входные данные'!$H$53))</f>
        <v>2.1739130434782608</v>
      </c>
      <c r="Q38" s="171">
        <f ca="1">IFERROR(P39/P38,"")</f>
        <v>0</v>
      </c>
      <c r="R38" s="54">
        <f ca="1">IF(R$3="","",IF($A$36="","",'входные данные'!$D$4/'входные данные'!$H$52/'входные данные'!$H$53))</f>
        <v>2.1739130434782608</v>
      </c>
      <c r="S38" s="171">
        <f ca="1">IFERROR(R39/R38,"")</f>
        <v>0</v>
      </c>
      <c r="T38" s="54">
        <f ca="1">IF(T$3="","",IF($A$36="","",'входные данные'!$D$4/'входные данные'!$H$52/'входные данные'!$H$53))</f>
        <v>2.1739130434782608</v>
      </c>
      <c r="U38" s="171">
        <f ca="1">IFERROR(T39/T38,"")</f>
        <v>0</v>
      </c>
      <c r="V38" s="54">
        <f ca="1">IF(V$3="","",IF($A$36="","",'входные данные'!$D$4/'входные данные'!$H$52/'входные данные'!$H$53))</f>
        <v>2.1739130434782608</v>
      </c>
      <c r="W38" s="171">
        <f ca="1">IFERROR(V39/V38,"")</f>
        <v>0</v>
      </c>
      <c r="X38" s="54">
        <f ca="1">IF(X$3="","",IF($A$36="","",'входные данные'!$D$4/'входные данные'!$H$52/'входные данные'!$H$53))</f>
        <v>2.1739130434782608</v>
      </c>
      <c r="Y38" s="171">
        <f ca="1">IFERROR(X39/X38,"")</f>
        <v>0</v>
      </c>
      <c r="Z38" s="55">
        <f t="shared" ca="1" si="1"/>
        <v>10.869565217391305</v>
      </c>
      <c r="AA38" s="171">
        <f ca="1">IFERROR(Z39/Z38,"")</f>
        <v>0</v>
      </c>
      <c r="AB38" s="54">
        <f ca="1">IF(AB$3="","",IF($A$36="","",'входные данные'!$D$4/'входные данные'!$H$52/'входные данные'!$H$53))</f>
        <v>2.1739130434782608</v>
      </c>
      <c r="AC38" s="171">
        <f ca="1">IFERROR(AB39/AB38,"")</f>
        <v>0</v>
      </c>
      <c r="AD38" s="54">
        <f ca="1">IF(AD$3="","",IF($A$36="","",'входные данные'!$D$4/'входные данные'!$H$52/'входные данные'!$H$53))</f>
        <v>2.1739130434782608</v>
      </c>
      <c r="AE38" s="171">
        <f ca="1">IFERROR(AD39/AD38,"")</f>
        <v>0</v>
      </c>
      <c r="AF38" s="54">
        <f ca="1">IF(AF$3="","",IF($A$36="","",'входные данные'!$D$4/'входные данные'!$H$52/'входные данные'!$H$53))</f>
        <v>2.1739130434782608</v>
      </c>
      <c r="AG38" s="171">
        <f ca="1">IFERROR(AF39/AF38,"")</f>
        <v>0</v>
      </c>
      <c r="AH38" s="54">
        <f ca="1">IF(AH$3="","",IF($A$36="","",'входные данные'!$D$4/'входные данные'!$H$52/'входные данные'!$H$53))</f>
        <v>2.1739130434782608</v>
      </c>
      <c r="AI38" s="171">
        <f ca="1">IFERROR(AH39/AH38,"")</f>
        <v>0</v>
      </c>
      <c r="AJ38" s="54">
        <f ca="1">IF(AJ$3="","",IF($A$36="","",'входные данные'!$D$4/'входные данные'!$H$52/'входные данные'!$H$53))</f>
        <v>2.1739130434782608</v>
      </c>
      <c r="AK38" s="171">
        <f ca="1">IFERROR(AJ39/AJ38,"")</f>
        <v>0</v>
      </c>
      <c r="AL38" s="55">
        <f t="shared" ca="1" si="2"/>
        <v>10.869565217391305</v>
      </c>
      <c r="AM38" s="171">
        <f ca="1">IFERROR(AL39/AL38,"")</f>
        <v>0</v>
      </c>
      <c r="AN38" s="54">
        <f ca="1">IF(AN$3="","",IF($A$36="","",'входные данные'!$D$4/'входные данные'!$H$52/'входные данные'!$H$53))</f>
        <v>2.1739130434782608</v>
      </c>
      <c r="AO38" s="171">
        <f ca="1">IFERROR(AN39/AN38,"")</f>
        <v>0</v>
      </c>
      <c r="AP38" s="54">
        <f ca="1">IF(AP$3="","",IF($A$36="","",'входные данные'!$D$4/'входные данные'!$H$52/'входные данные'!$H$53))</f>
        <v>2.1739130434782608</v>
      </c>
      <c r="AQ38" s="171">
        <f ca="1">IFERROR(AP39/AP38,"")</f>
        <v>0</v>
      </c>
      <c r="AR38" s="54">
        <f ca="1">IF(AR$3="","",IF($A$36="","",'входные данные'!$D$4/'входные данные'!$H$52/'входные данные'!$H$53))</f>
        <v>2.1739130434782608</v>
      </c>
      <c r="AS38" s="171">
        <f ca="1">IFERROR(AR39/AR38,"")</f>
        <v>0</v>
      </c>
      <c r="AT38" s="54">
        <f ca="1">IF(AT$3="","",IF($A$36="","",'входные данные'!$D$4/'входные данные'!$H$52/'входные данные'!$H$53))</f>
        <v>2.1739130434782608</v>
      </c>
      <c r="AU38" s="171">
        <f ca="1">IFERROR(AT39/AT38,"")</f>
        <v>0</v>
      </c>
      <c r="AV38" s="54">
        <f ca="1">IF(AV$3="","",IF($A$36="","",'входные данные'!$D$4/'входные данные'!$H$52/'входные данные'!$H$53))</f>
        <v>2.1739130434782608</v>
      </c>
      <c r="AW38" s="171">
        <f ca="1">IFERROR(AV39/AV38,"")</f>
        <v>0</v>
      </c>
      <c r="AX38" s="55">
        <f t="shared" ca="1" si="3"/>
        <v>10.869565217391305</v>
      </c>
      <c r="AY38" s="171">
        <f ca="1">IFERROR(AX39/AX38,"")</f>
        <v>0</v>
      </c>
      <c r="AZ38" s="54">
        <f ca="1">IF(AZ$3="","",IF($A$36="","",'входные данные'!$D$4/'входные данные'!$H$52/'входные данные'!$H$53))</f>
        <v>2.1739130434782608</v>
      </c>
      <c r="BA38" s="171">
        <f ca="1">IFERROR(AZ39/AZ38,"")</f>
        <v>0</v>
      </c>
      <c r="BB38" s="54">
        <f ca="1">IF(BB$3="","",IF($A$36="","",'входные данные'!$D$4/'входные данные'!$H$52/'входные данные'!$H$53))</f>
        <v>2.1739130434782608</v>
      </c>
      <c r="BC38" s="171">
        <f ca="1">IFERROR(BB39/BB38,"")</f>
        <v>0</v>
      </c>
      <c r="BD38" s="54">
        <f ca="1">IF(BD$3="","",IF($A$36="","",'входные данные'!$D$4/'входные данные'!$H$52/'входные данные'!$H$53))</f>
        <v>2.1739130434782608</v>
      </c>
      <c r="BE38" s="171">
        <f ca="1">IFERROR(BD39/BD38,"")</f>
        <v>0</v>
      </c>
      <c r="BF38" s="54" t="str">
        <f ca="1">IF(BF$3="","",IF($A$36="","",'входные данные'!$D$4/'входные данные'!$H$52/'входные данные'!$H$53))</f>
        <v/>
      </c>
      <c r="BG38" s="171" t="str">
        <f ca="1">IFERROR(BF39/BF38,"")</f>
        <v/>
      </c>
      <c r="BH38" s="54" t="str">
        <f ca="1">IF(BH$3="","",IF($A$36="","",'входные данные'!$D$4/'входные данные'!$H$52/'входные данные'!$H$53))</f>
        <v/>
      </c>
      <c r="BI38" s="171" t="str">
        <f ca="1">IFERROR(BH39/BH38,"")</f>
        <v/>
      </c>
      <c r="BJ38" s="55">
        <f t="shared" ca="1" si="4"/>
        <v>6.5217391304347823</v>
      </c>
      <c r="BK38" s="171">
        <f ca="1">IFERROR(BJ39/BJ38,"")</f>
        <v>0</v>
      </c>
      <c r="BL38" s="54" t="str">
        <f ca="1">IF(BL$3="","",IF($A$36="","",'входные данные'!$D$4/'входные данные'!$H$52/'входные данные'!$H$53))</f>
        <v/>
      </c>
      <c r="BM38" s="171" t="str">
        <f ca="1">IFERROR(BL39/BL38,"")</f>
        <v/>
      </c>
      <c r="BN38" s="54" t="str">
        <f ca="1">IF(BN$3="","",IF($A$36="","",'входные данные'!$D$4/'входные данные'!$H$52/'входные данные'!$H$53))</f>
        <v/>
      </c>
      <c r="BO38" s="171" t="str">
        <f ca="1">IFERROR(BN39/BN38,"")</f>
        <v/>
      </c>
      <c r="BP38" s="54" t="str">
        <f ca="1">IF(BP$3="","",IF($A$36="","",'входные данные'!$D$4/'входные данные'!$H$52/'входные данные'!$H$53))</f>
        <v/>
      </c>
      <c r="BQ38" s="171" t="str">
        <f ca="1">IFERROR(BP39/BP38,"")</f>
        <v/>
      </c>
      <c r="BR38" s="54" t="str">
        <f ca="1">IF(BR$3="","",IF($A$36="","",'входные данные'!$D$4/'входные данные'!$H$52/'входные данные'!$H$53))</f>
        <v/>
      </c>
      <c r="BS38" s="171" t="str">
        <f ca="1">IFERROR(BR39/BR38,"")</f>
        <v/>
      </c>
      <c r="BT38" s="54" t="str">
        <f ca="1">IF(BT$3="","",IF($A$36="","",'входные данные'!$D$4/'входные данные'!$H$52/'входные данные'!$H$53))</f>
        <v/>
      </c>
      <c r="BU38" s="171" t="str">
        <f ca="1">IFERROR(BT39/BT38,"")</f>
        <v/>
      </c>
      <c r="BV38" s="55">
        <f t="shared" ca="1" si="5"/>
        <v>0</v>
      </c>
      <c r="BW38" s="171" t="str">
        <f ca="1">IFERROR(BV39/BV38,"")</f>
        <v/>
      </c>
    </row>
    <row r="39" spans="1:75" outlineLevel="1" x14ac:dyDescent="0.25">
      <c r="A39" s="147"/>
      <c r="B39" s="180"/>
      <c r="C39" s="44" t="s">
        <v>7</v>
      </c>
      <c r="D39" s="52"/>
      <c r="E39" s="172"/>
      <c r="F39" s="52"/>
      <c r="G39" s="172"/>
      <c r="H39" s="52"/>
      <c r="I39" s="172"/>
      <c r="J39" s="52"/>
      <c r="K39" s="172"/>
      <c r="L39" s="52"/>
      <c r="M39" s="172"/>
      <c r="N39" s="56">
        <f t="shared" si="9"/>
        <v>0</v>
      </c>
      <c r="O39" s="172"/>
      <c r="P39" s="52"/>
      <c r="Q39" s="172"/>
      <c r="R39" s="52"/>
      <c r="S39" s="172"/>
      <c r="T39" s="52"/>
      <c r="U39" s="172"/>
      <c r="V39" s="52"/>
      <c r="W39" s="172"/>
      <c r="X39" s="52"/>
      <c r="Y39" s="172"/>
      <c r="Z39" s="56">
        <f t="shared" si="1"/>
        <v>0</v>
      </c>
      <c r="AA39" s="172"/>
      <c r="AB39" s="52"/>
      <c r="AC39" s="172"/>
      <c r="AD39" s="52"/>
      <c r="AE39" s="172"/>
      <c r="AF39" s="52"/>
      <c r="AG39" s="172"/>
      <c r="AH39" s="52"/>
      <c r="AI39" s="172"/>
      <c r="AJ39" s="52"/>
      <c r="AK39" s="172"/>
      <c r="AL39" s="56">
        <f t="shared" si="2"/>
        <v>0</v>
      </c>
      <c r="AM39" s="172"/>
      <c r="AN39" s="52"/>
      <c r="AO39" s="172"/>
      <c r="AP39" s="52"/>
      <c r="AQ39" s="172"/>
      <c r="AR39" s="52"/>
      <c r="AS39" s="172"/>
      <c r="AT39" s="52"/>
      <c r="AU39" s="172"/>
      <c r="AV39" s="52"/>
      <c r="AW39" s="172"/>
      <c r="AX39" s="56">
        <f t="shared" si="3"/>
        <v>0</v>
      </c>
      <c r="AY39" s="172"/>
      <c r="AZ39" s="52"/>
      <c r="BA39" s="172"/>
      <c r="BB39" s="52"/>
      <c r="BC39" s="172"/>
      <c r="BD39" s="52"/>
      <c r="BE39" s="172"/>
      <c r="BF39" s="52"/>
      <c r="BG39" s="172"/>
      <c r="BH39" s="52"/>
      <c r="BI39" s="172"/>
      <c r="BJ39" s="56">
        <f t="shared" si="4"/>
        <v>0</v>
      </c>
      <c r="BK39" s="172"/>
      <c r="BL39" s="52"/>
      <c r="BM39" s="172"/>
      <c r="BN39" s="52"/>
      <c r="BO39" s="172"/>
      <c r="BP39" s="52"/>
      <c r="BQ39" s="172"/>
      <c r="BR39" s="52"/>
      <c r="BS39" s="172"/>
      <c r="BT39" s="52"/>
      <c r="BU39" s="172"/>
      <c r="BV39" s="56">
        <f t="shared" si="5"/>
        <v>0</v>
      </c>
      <c r="BW39" s="172"/>
    </row>
    <row r="40" spans="1:75" outlineLevel="1" x14ac:dyDescent="0.25">
      <c r="A40" s="147"/>
      <c r="B40" s="173" t="str">
        <f>'входные данные'!$C$5</f>
        <v>Встречи</v>
      </c>
      <c r="C40" s="43" t="s">
        <v>6</v>
      </c>
      <c r="D40" s="57">
        <f ca="1">IF(D$3="","",IF($A$36="","",'входные данные'!$D$5/'входные данные'!$H$52/'входные данные'!$H$53))</f>
        <v>1.3043478260869565</v>
      </c>
      <c r="E40" s="167">
        <f ca="1">IFERROR(D41/D40,"")</f>
        <v>0</v>
      </c>
      <c r="F40" s="57">
        <f ca="1">IF(F$3="","",IF($A$36="","",'входные данные'!$D$5/'входные данные'!$H$52/'входные данные'!$H$53))</f>
        <v>1.3043478260869565</v>
      </c>
      <c r="G40" s="167">
        <f ca="1">IFERROR(F41/F40,"")</f>
        <v>0</v>
      </c>
      <c r="H40" s="57">
        <f ca="1">IF(H$3="","",IF($A$36="","",'входные данные'!$D$5/'входные данные'!$H$52/'входные данные'!$H$53))</f>
        <v>1.3043478260869565</v>
      </c>
      <c r="I40" s="167">
        <f ca="1">IFERROR(H41/H40,"")</f>
        <v>0</v>
      </c>
      <c r="J40" s="57">
        <f ca="1">IF(J$3="","",IF($A$36="","",'входные данные'!$D$5/'входные данные'!$H$52/'входные данные'!$H$53))</f>
        <v>1.3043478260869565</v>
      </c>
      <c r="K40" s="167">
        <f ca="1">IFERROR(J41/J40,"")</f>
        <v>0</v>
      </c>
      <c r="L40" s="57">
        <f ca="1">IF(L$3="","",IF($A$36="","",'входные данные'!$D$5/'входные данные'!$H$52/'входные данные'!$H$53))</f>
        <v>1.3043478260869565</v>
      </c>
      <c r="M40" s="167">
        <f ca="1">IFERROR(L41/L40,"")</f>
        <v>0</v>
      </c>
      <c r="N40" s="58">
        <f t="shared" ca="1" si="9"/>
        <v>6.5217391304347831</v>
      </c>
      <c r="O40" s="167">
        <f ca="1">IFERROR(N41/N40,"")</f>
        <v>0</v>
      </c>
      <c r="P40" s="57">
        <f ca="1">IF(P$3="","",IF($A$36="","",'входные данные'!$D$5/'входные данные'!$H$52/'входные данные'!$H$53))</f>
        <v>1.3043478260869565</v>
      </c>
      <c r="Q40" s="167">
        <f ca="1">IFERROR(P41/P40,"")</f>
        <v>0</v>
      </c>
      <c r="R40" s="57">
        <f ca="1">IF(R$3="","",IF($A$36="","",'входные данные'!$D$5/'входные данные'!$H$52/'входные данные'!$H$53))</f>
        <v>1.3043478260869565</v>
      </c>
      <c r="S40" s="167">
        <f ca="1">IFERROR(R41/R40,"")</f>
        <v>0</v>
      </c>
      <c r="T40" s="57">
        <f ca="1">IF(T$3="","",IF($A$36="","",'входные данные'!$D$5/'входные данные'!$H$52/'входные данные'!$H$53))</f>
        <v>1.3043478260869565</v>
      </c>
      <c r="U40" s="167">
        <f ca="1">IFERROR(T41/T40,"")</f>
        <v>0</v>
      </c>
      <c r="V40" s="57">
        <f ca="1">IF(V$3="","",IF($A$36="","",'входные данные'!$D$5/'входные данные'!$H$52/'входные данные'!$H$53))</f>
        <v>1.3043478260869565</v>
      </c>
      <c r="W40" s="167">
        <f ca="1">IFERROR(V41/V40,"")</f>
        <v>0</v>
      </c>
      <c r="X40" s="57">
        <f ca="1">IF(X$3="","",IF($A$36="","",'входные данные'!$D$5/'входные данные'!$H$52/'входные данные'!$H$53))</f>
        <v>1.3043478260869565</v>
      </c>
      <c r="Y40" s="167">
        <f ca="1">IFERROR(X41/X40,"")</f>
        <v>0</v>
      </c>
      <c r="Z40" s="58">
        <f t="shared" ca="1" si="1"/>
        <v>6.5217391304347831</v>
      </c>
      <c r="AA40" s="167">
        <f ca="1">IFERROR(Z41/Z40,"")</f>
        <v>0</v>
      </c>
      <c r="AB40" s="57">
        <f ca="1">IF(AB$3="","",IF($A$36="","",'входные данные'!$D$5/'входные данные'!$H$52/'входные данные'!$H$53))</f>
        <v>1.3043478260869565</v>
      </c>
      <c r="AC40" s="167">
        <f ca="1">IFERROR(AB41/AB40,"")</f>
        <v>0</v>
      </c>
      <c r="AD40" s="57">
        <f ca="1">IF(AD$3="","",IF($A$36="","",'входные данные'!$D$5/'входные данные'!$H$52/'входные данные'!$H$53))</f>
        <v>1.3043478260869565</v>
      </c>
      <c r="AE40" s="167">
        <f ca="1">IFERROR(AD41/AD40,"")</f>
        <v>0</v>
      </c>
      <c r="AF40" s="57">
        <f ca="1">IF(AF$3="","",IF($A$36="","",'входные данные'!$D$5/'входные данные'!$H$52/'входные данные'!$H$53))</f>
        <v>1.3043478260869565</v>
      </c>
      <c r="AG40" s="167">
        <f ca="1">IFERROR(AF41/AF40,"")</f>
        <v>0</v>
      </c>
      <c r="AH40" s="57">
        <f ca="1">IF(AH$3="","",IF($A$36="","",'входные данные'!$D$5/'входные данные'!$H$52/'входные данные'!$H$53))</f>
        <v>1.3043478260869565</v>
      </c>
      <c r="AI40" s="167">
        <f ca="1">IFERROR(AH41/AH40,"")</f>
        <v>0</v>
      </c>
      <c r="AJ40" s="57">
        <f ca="1">IF(AJ$3="","",IF($A$36="","",'входные данные'!$D$5/'входные данные'!$H$52/'входные данные'!$H$53))</f>
        <v>1.3043478260869565</v>
      </c>
      <c r="AK40" s="167">
        <f ca="1">IFERROR(AJ41/AJ40,"")</f>
        <v>0</v>
      </c>
      <c r="AL40" s="58">
        <f t="shared" ca="1" si="2"/>
        <v>6.5217391304347831</v>
      </c>
      <c r="AM40" s="167">
        <f ca="1">IFERROR(AL41/AL40,"")</f>
        <v>0</v>
      </c>
      <c r="AN40" s="57">
        <f ca="1">IF(AN$3="","",IF($A$36="","",'входные данные'!$D$5/'входные данные'!$H$52/'входные данные'!$H$53))</f>
        <v>1.3043478260869565</v>
      </c>
      <c r="AO40" s="167">
        <f ca="1">IFERROR(AN41/AN40,"")</f>
        <v>0</v>
      </c>
      <c r="AP40" s="57">
        <f ca="1">IF(AP$3="","",IF($A$36="","",'входные данные'!$D$5/'входные данные'!$H$52/'входные данные'!$H$53))</f>
        <v>1.3043478260869565</v>
      </c>
      <c r="AQ40" s="167">
        <f ca="1">IFERROR(AP41/AP40,"")</f>
        <v>0</v>
      </c>
      <c r="AR40" s="57">
        <f ca="1">IF(AR$3="","",IF($A$36="","",'входные данные'!$D$5/'входные данные'!$H$52/'входные данные'!$H$53))</f>
        <v>1.3043478260869565</v>
      </c>
      <c r="AS40" s="167">
        <f ca="1">IFERROR(AR41/AR40,"")</f>
        <v>0</v>
      </c>
      <c r="AT40" s="57">
        <f ca="1">IF(AT$3="","",IF($A$36="","",'входные данные'!$D$5/'входные данные'!$H$52/'входные данные'!$H$53))</f>
        <v>1.3043478260869565</v>
      </c>
      <c r="AU40" s="167">
        <f ca="1">IFERROR(AT41/AT40,"")</f>
        <v>0</v>
      </c>
      <c r="AV40" s="57">
        <f ca="1">IF(AV$3="","",IF($A$36="","",'входные данные'!$D$5/'входные данные'!$H$52/'входные данные'!$H$53))</f>
        <v>1.3043478260869565</v>
      </c>
      <c r="AW40" s="167">
        <f ca="1">IFERROR(AV41/AV40,"")</f>
        <v>0</v>
      </c>
      <c r="AX40" s="58">
        <f t="shared" ca="1" si="3"/>
        <v>6.5217391304347831</v>
      </c>
      <c r="AY40" s="167">
        <f ca="1">IFERROR(AX41/AX40,"")</f>
        <v>0</v>
      </c>
      <c r="AZ40" s="57">
        <f ca="1">IF(AZ$3="","",IF($A$36="","",'входные данные'!$D$5/'входные данные'!$H$52/'входные данные'!$H$53))</f>
        <v>1.3043478260869565</v>
      </c>
      <c r="BA40" s="167">
        <f ca="1">IFERROR(AZ41/AZ40,"")</f>
        <v>0</v>
      </c>
      <c r="BB40" s="57">
        <f ca="1">IF(BB$3="","",IF($A$36="","",'входные данные'!$D$5/'входные данные'!$H$52/'входные данные'!$H$53))</f>
        <v>1.3043478260869565</v>
      </c>
      <c r="BC40" s="167">
        <f ca="1">IFERROR(BB41/BB40,"")</f>
        <v>0</v>
      </c>
      <c r="BD40" s="57">
        <f ca="1">IF(BD$3="","",IF($A$36="","",'входные данные'!$D$5/'входные данные'!$H$52/'входные данные'!$H$53))</f>
        <v>1.3043478260869565</v>
      </c>
      <c r="BE40" s="167">
        <f ca="1">IFERROR(BD41/BD40,"")</f>
        <v>0</v>
      </c>
      <c r="BF40" s="57" t="str">
        <f ca="1">IF(BF$3="","",IF($A$36="","",'входные данные'!$D$5/'входные данные'!$H$52/'входные данные'!$H$53))</f>
        <v/>
      </c>
      <c r="BG40" s="167" t="str">
        <f ca="1">IFERROR(BF41/BF40,"")</f>
        <v/>
      </c>
      <c r="BH40" s="57" t="str">
        <f ca="1">IF(BH$3="","",IF($A$36="","",'входные данные'!$D$5/'входные данные'!$H$52/'входные данные'!$H$53))</f>
        <v/>
      </c>
      <c r="BI40" s="167" t="str">
        <f ca="1">IFERROR(BH41/BH40,"")</f>
        <v/>
      </c>
      <c r="BJ40" s="58">
        <f t="shared" ca="1" si="4"/>
        <v>3.9130434782608696</v>
      </c>
      <c r="BK40" s="167">
        <f ca="1">IFERROR(BJ41/BJ40,"")</f>
        <v>0</v>
      </c>
      <c r="BL40" s="57" t="str">
        <f ca="1">IF(BL$3="","",IF($A$36="","",'входные данные'!$D$5/'входные данные'!$H$52/'входные данные'!$H$53))</f>
        <v/>
      </c>
      <c r="BM40" s="167" t="str">
        <f ca="1">IFERROR(BL41/BL40,"")</f>
        <v/>
      </c>
      <c r="BN40" s="57" t="str">
        <f ca="1">IF(BN$3="","",IF($A$36="","",'входные данные'!$D$5/'входные данные'!$H$52/'входные данные'!$H$53))</f>
        <v/>
      </c>
      <c r="BO40" s="167" t="str">
        <f ca="1">IFERROR(BN41/BN40,"")</f>
        <v/>
      </c>
      <c r="BP40" s="57" t="str">
        <f ca="1">IF(BP$3="","",IF($A$36="","",'входные данные'!$D$5/'входные данные'!$H$52/'входные данные'!$H$53))</f>
        <v/>
      </c>
      <c r="BQ40" s="167" t="str">
        <f ca="1">IFERROR(BP41/BP40,"")</f>
        <v/>
      </c>
      <c r="BR40" s="57" t="str">
        <f ca="1">IF(BR$3="","",IF($A$36="","",'входные данные'!$D$5/'входные данные'!$H$52/'входные данные'!$H$53))</f>
        <v/>
      </c>
      <c r="BS40" s="167" t="str">
        <f ca="1">IFERROR(BR41/BR40,"")</f>
        <v/>
      </c>
      <c r="BT40" s="57" t="str">
        <f ca="1">IF(BT$3="","",IF($A$36="","",'входные данные'!$D$5/'входные данные'!$H$52/'входные данные'!$H$53))</f>
        <v/>
      </c>
      <c r="BU40" s="167" t="str">
        <f ca="1">IFERROR(BT41/BT40,"")</f>
        <v/>
      </c>
      <c r="BV40" s="58">
        <f t="shared" ca="1" si="5"/>
        <v>0</v>
      </c>
      <c r="BW40" s="167" t="str">
        <f ca="1">IFERROR(BV41/BV40,"")</f>
        <v/>
      </c>
    </row>
    <row r="41" spans="1:75" outlineLevel="1" x14ac:dyDescent="0.25">
      <c r="A41" s="147"/>
      <c r="B41" s="174"/>
      <c r="C41" s="43" t="s">
        <v>7</v>
      </c>
      <c r="D41" s="59"/>
      <c r="E41" s="168"/>
      <c r="F41" s="59"/>
      <c r="G41" s="168"/>
      <c r="H41" s="59"/>
      <c r="I41" s="168"/>
      <c r="J41" s="59"/>
      <c r="K41" s="168"/>
      <c r="L41" s="59"/>
      <c r="M41" s="168"/>
      <c r="N41" s="60">
        <f t="shared" si="9"/>
        <v>0</v>
      </c>
      <c r="O41" s="168"/>
      <c r="P41" s="59"/>
      <c r="Q41" s="168"/>
      <c r="R41" s="59"/>
      <c r="S41" s="168"/>
      <c r="T41" s="59"/>
      <c r="U41" s="168"/>
      <c r="V41" s="59"/>
      <c r="W41" s="168"/>
      <c r="X41" s="59"/>
      <c r="Y41" s="168"/>
      <c r="Z41" s="60">
        <f t="shared" si="1"/>
        <v>0</v>
      </c>
      <c r="AA41" s="168"/>
      <c r="AB41" s="59"/>
      <c r="AC41" s="168"/>
      <c r="AD41" s="59"/>
      <c r="AE41" s="168"/>
      <c r="AF41" s="59"/>
      <c r="AG41" s="168"/>
      <c r="AH41" s="59"/>
      <c r="AI41" s="168"/>
      <c r="AJ41" s="59"/>
      <c r="AK41" s="168"/>
      <c r="AL41" s="60">
        <f t="shared" si="2"/>
        <v>0</v>
      </c>
      <c r="AM41" s="168"/>
      <c r="AN41" s="59"/>
      <c r="AO41" s="168"/>
      <c r="AP41" s="59"/>
      <c r="AQ41" s="168"/>
      <c r="AR41" s="59"/>
      <c r="AS41" s="168"/>
      <c r="AT41" s="59"/>
      <c r="AU41" s="168"/>
      <c r="AV41" s="59"/>
      <c r="AW41" s="168"/>
      <c r="AX41" s="60">
        <f t="shared" si="3"/>
        <v>0</v>
      </c>
      <c r="AY41" s="168"/>
      <c r="AZ41" s="59"/>
      <c r="BA41" s="168"/>
      <c r="BB41" s="59"/>
      <c r="BC41" s="168"/>
      <c r="BD41" s="59"/>
      <c r="BE41" s="168"/>
      <c r="BF41" s="59"/>
      <c r="BG41" s="168"/>
      <c r="BH41" s="59"/>
      <c r="BI41" s="168"/>
      <c r="BJ41" s="60">
        <f t="shared" si="4"/>
        <v>0</v>
      </c>
      <c r="BK41" s="168"/>
      <c r="BL41" s="59"/>
      <c r="BM41" s="168"/>
      <c r="BN41" s="59"/>
      <c r="BO41" s="168"/>
      <c r="BP41" s="59"/>
      <c r="BQ41" s="168"/>
      <c r="BR41" s="59"/>
      <c r="BS41" s="168"/>
      <c r="BT41" s="59"/>
      <c r="BU41" s="168"/>
      <c r="BV41" s="60">
        <f t="shared" si="5"/>
        <v>0</v>
      </c>
      <c r="BW41" s="168"/>
    </row>
    <row r="42" spans="1:75" outlineLevel="1" x14ac:dyDescent="0.25">
      <c r="A42" s="147"/>
      <c r="B42" s="169" t="str">
        <f>'входные данные'!$C$6</f>
        <v>Договоры</v>
      </c>
      <c r="C42" s="15" t="s">
        <v>6</v>
      </c>
      <c r="D42" s="61">
        <f ca="1">IF(D$3="","",IF($A$36="","",'входные данные'!$D$6/'входные данные'!$H$52/'входные данные'!$H$53))</f>
        <v>0.86956521739130432</v>
      </c>
      <c r="E42" s="163">
        <f ca="1">IFERROR(D43/D42,"")</f>
        <v>0</v>
      </c>
      <c r="F42" s="61">
        <f ca="1">IF(F$3="","",IF($A$36="","",'входные данные'!$D$6/'входные данные'!$H$52/'входные данные'!$H$53))</f>
        <v>0.86956521739130432</v>
      </c>
      <c r="G42" s="163">
        <f ca="1">IFERROR(F43/F42,"")</f>
        <v>0</v>
      </c>
      <c r="H42" s="61">
        <f ca="1">IF(H$3="","",IF($A$36="","",'входные данные'!$D$6/'входные данные'!$H$52/'входные данные'!$H$53))</f>
        <v>0.86956521739130432</v>
      </c>
      <c r="I42" s="163">
        <f ca="1">IFERROR(H43/H42,"")</f>
        <v>0</v>
      </c>
      <c r="J42" s="61">
        <f ca="1">IF(J$3="","",IF($A$36="","",'входные данные'!$D$6/'входные данные'!$H$52/'входные данные'!$H$53))</f>
        <v>0.86956521739130432</v>
      </c>
      <c r="K42" s="163">
        <f ca="1">IFERROR(J43/J42,"")</f>
        <v>0</v>
      </c>
      <c r="L42" s="61">
        <f ca="1">IF(L$3="","",IF($A$36="","",'входные данные'!$D$6/'входные данные'!$H$52/'входные данные'!$H$53))</f>
        <v>0.86956521739130432</v>
      </c>
      <c r="M42" s="163">
        <f ca="1">IFERROR(L43/L42,"")</f>
        <v>0</v>
      </c>
      <c r="N42" s="62">
        <f t="shared" ca="1" si="9"/>
        <v>4.3478260869565215</v>
      </c>
      <c r="O42" s="163">
        <f ca="1">IFERROR(N43/N42,"")</f>
        <v>0</v>
      </c>
      <c r="P42" s="61">
        <f ca="1">IF(P$3="","",IF($A$36="","",'входные данные'!$D$6/'входные данные'!$H$52/'входные данные'!$H$53))</f>
        <v>0.86956521739130432</v>
      </c>
      <c r="Q42" s="163">
        <f ca="1">IFERROR(P43/P42,"")</f>
        <v>0</v>
      </c>
      <c r="R42" s="61">
        <f ca="1">IF(R$3="","",IF($A$36="","",'входные данные'!$D$6/'входные данные'!$H$52/'входные данные'!$H$53))</f>
        <v>0.86956521739130432</v>
      </c>
      <c r="S42" s="163">
        <f ca="1">IFERROR(R43/R42,"")</f>
        <v>0</v>
      </c>
      <c r="T42" s="61">
        <f ca="1">IF(T$3="","",IF($A$36="","",'входные данные'!$D$6/'входные данные'!$H$52/'входные данные'!$H$53))</f>
        <v>0.86956521739130432</v>
      </c>
      <c r="U42" s="163">
        <f ca="1">IFERROR(T43/T42,"")</f>
        <v>0</v>
      </c>
      <c r="V42" s="61">
        <f ca="1">IF(V$3="","",IF($A$36="","",'входные данные'!$D$6/'входные данные'!$H$52/'входные данные'!$H$53))</f>
        <v>0.86956521739130432</v>
      </c>
      <c r="W42" s="163">
        <f ca="1">IFERROR(V43/V42,"")</f>
        <v>0</v>
      </c>
      <c r="X42" s="61">
        <f ca="1">IF(X$3="","",IF($A$36="","",'входные данные'!$D$6/'входные данные'!$H$52/'входные данные'!$H$53))</f>
        <v>0.86956521739130432</v>
      </c>
      <c r="Y42" s="163">
        <f ca="1">IFERROR(X43/X42,"")</f>
        <v>0</v>
      </c>
      <c r="Z42" s="62">
        <f t="shared" ca="1" si="1"/>
        <v>4.3478260869565215</v>
      </c>
      <c r="AA42" s="163">
        <f ca="1">IFERROR(Z43/Z42,"")</f>
        <v>0</v>
      </c>
      <c r="AB42" s="61">
        <f ca="1">IF(AB$3="","",IF($A$36="","",'входные данные'!$D$6/'входные данные'!$H$52/'входные данные'!$H$53))</f>
        <v>0.86956521739130432</v>
      </c>
      <c r="AC42" s="163">
        <f ca="1">IFERROR(AB43/AB42,"")</f>
        <v>0</v>
      </c>
      <c r="AD42" s="61">
        <f ca="1">IF(AD$3="","",IF($A$36="","",'входные данные'!$D$6/'входные данные'!$H$52/'входные данные'!$H$53))</f>
        <v>0.86956521739130432</v>
      </c>
      <c r="AE42" s="163">
        <f ca="1">IFERROR(AD43/AD42,"")</f>
        <v>0</v>
      </c>
      <c r="AF42" s="61">
        <f ca="1">IF(AF$3="","",IF($A$36="","",'входные данные'!$D$6/'входные данные'!$H$52/'входные данные'!$H$53))</f>
        <v>0.86956521739130432</v>
      </c>
      <c r="AG42" s="163">
        <f ca="1">IFERROR(AF43/AF42,"")</f>
        <v>0</v>
      </c>
      <c r="AH42" s="61">
        <f ca="1">IF(AH$3="","",IF($A$36="","",'входные данные'!$D$6/'входные данные'!$H$52/'входные данные'!$H$53))</f>
        <v>0.86956521739130432</v>
      </c>
      <c r="AI42" s="163">
        <f ca="1">IFERROR(AH43/AH42,"")</f>
        <v>0</v>
      </c>
      <c r="AJ42" s="61">
        <f ca="1">IF(AJ$3="","",IF($A$36="","",'входные данные'!$D$6/'входные данные'!$H$52/'входные данные'!$H$53))</f>
        <v>0.86956521739130432</v>
      </c>
      <c r="AK42" s="163">
        <f ca="1">IFERROR(AJ43/AJ42,"")</f>
        <v>0</v>
      </c>
      <c r="AL42" s="62">
        <f t="shared" ca="1" si="2"/>
        <v>4.3478260869565215</v>
      </c>
      <c r="AM42" s="163">
        <f ca="1">IFERROR(AL43/AL42,"")</f>
        <v>0</v>
      </c>
      <c r="AN42" s="61">
        <f ca="1">IF(AN$3="","",IF($A$36="","",'входные данные'!$D$6/'входные данные'!$H$52/'входные данные'!$H$53))</f>
        <v>0.86956521739130432</v>
      </c>
      <c r="AO42" s="163">
        <f ca="1">IFERROR(AN43/AN42,"")</f>
        <v>0</v>
      </c>
      <c r="AP42" s="61">
        <f ca="1">IF(AP$3="","",IF($A$36="","",'входные данные'!$D$6/'входные данные'!$H$52/'входные данные'!$H$53))</f>
        <v>0.86956521739130432</v>
      </c>
      <c r="AQ42" s="163">
        <f ca="1">IFERROR(AP43/AP42,"")</f>
        <v>0</v>
      </c>
      <c r="AR42" s="61">
        <f ca="1">IF(AR$3="","",IF($A$36="","",'входные данные'!$D$6/'входные данные'!$H$52/'входные данные'!$H$53))</f>
        <v>0.86956521739130432</v>
      </c>
      <c r="AS42" s="163">
        <f ca="1">IFERROR(AR43/AR42,"")</f>
        <v>0</v>
      </c>
      <c r="AT42" s="61">
        <f ca="1">IF(AT$3="","",IF($A$36="","",'входные данные'!$D$6/'входные данные'!$H$52/'входные данные'!$H$53))</f>
        <v>0.86956521739130432</v>
      </c>
      <c r="AU42" s="163">
        <f ca="1">IFERROR(AT43/AT42,"")</f>
        <v>0</v>
      </c>
      <c r="AV42" s="61">
        <f ca="1">IF(AV$3="","",IF($A$36="","",'входные данные'!$D$6/'входные данные'!$H$52/'входные данные'!$H$53))</f>
        <v>0.86956521739130432</v>
      </c>
      <c r="AW42" s="163">
        <f ca="1">IFERROR(AV43/AV42,"")</f>
        <v>0</v>
      </c>
      <c r="AX42" s="62">
        <f t="shared" ca="1" si="3"/>
        <v>4.3478260869565215</v>
      </c>
      <c r="AY42" s="163">
        <f ca="1">IFERROR(AX43/AX42,"")</f>
        <v>0</v>
      </c>
      <c r="AZ42" s="61">
        <f ca="1">IF(AZ$3="","",IF($A$36="","",'входные данные'!$D$6/'входные данные'!$H$52/'входные данные'!$H$53))</f>
        <v>0.86956521739130432</v>
      </c>
      <c r="BA42" s="163">
        <f ca="1">IFERROR(AZ43/AZ42,"")</f>
        <v>0</v>
      </c>
      <c r="BB42" s="61">
        <f ca="1">IF(BB$3="","",IF($A$36="","",'входные данные'!$D$6/'входные данные'!$H$52/'входные данные'!$H$53))</f>
        <v>0.86956521739130432</v>
      </c>
      <c r="BC42" s="163">
        <f ca="1">IFERROR(BB43/BB42,"")</f>
        <v>0</v>
      </c>
      <c r="BD42" s="61">
        <f ca="1">IF(BD$3="","",IF($A$36="","",'входные данные'!$D$6/'входные данные'!$H$52/'входные данные'!$H$53))</f>
        <v>0.86956521739130432</v>
      </c>
      <c r="BE42" s="163">
        <f ca="1">IFERROR(BD43/BD42,"")</f>
        <v>0</v>
      </c>
      <c r="BF42" s="61" t="str">
        <f ca="1">IF(BF$3="","",IF($A$36="","",'входные данные'!$D$6/'входные данные'!$H$52/'входные данные'!$H$53))</f>
        <v/>
      </c>
      <c r="BG42" s="163" t="str">
        <f ca="1">IFERROR(BF43/BF42,"")</f>
        <v/>
      </c>
      <c r="BH42" s="61" t="str">
        <f ca="1">IF(BH$3="","",IF($A$36="","",'входные данные'!$D$6/'входные данные'!$H$52/'входные данные'!$H$53))</f>
        <v/>
      </c>
      <c r="BI42" s="163" t="str">
        <f ca="1">IFERROR(BH43/BH42,"")</f>
        <v/>
      </c>
      <c r="BJ42" s="62">
        <f t="shared" ca="1" si="4"/>
        <v>2.6086956521739131</v>
      </c>
      <c r="BK42" s="163">
        <f ca="1">IFERROR(BJ43/BJ42,"")</f>
        <v>0</v>
      </c>
      <c r="BL42" s="61" t="str">
        <f ca="1">IF(BL$3="","",IF($A$36="","",'входные данные'!$D$6/'входные данные'!$H$52/'входные данные'!$H$53))</f>
        <v/>
      </c>
      <c r="BM42" s="163" t="str">
        <f ca="1">IFERROR(BL43/BL42,"")</f>
        <v/>
      </c>
      <c r="BN42" s="61" t="str">
        <f ca="1">IF(BN$3="","",IF($A$36="","",'входные данные'!$D$6/'входные данные'!$H$52/'входные данные'!$H$53))</f>
        <v/>
      </c>
      <c r="BO42" s="163" t="str">
        <f ca="1">IFERROR(BN43/BN42,"")</f>
        <v/>
      </c>
      <c r="BP42" s="61" t="str">
        <f ca="1">IF(BP$3="","",IF($A$36="","",'входные данные'!$D$6/'входные данные'!$H$52/'входные данные'!$H$53))</f>
        <v/>
      </c>
      <c r="BQ42" s="163" t="str">
        <f ca="1">IFERROR(BP43/BP42,"")</f>
        <v/>
      </c>
      <c r="BR42" s="61" t="str">
        <f ca="1">IF(BR$3="","",IF($A$36="","",'входные данные'!$D$6/'входные данные'!$H$52/'входные данные'!$H$53))</f>
        <v/>
      </c>
      <c r="BS42" s="163" t="str">
        <f ca="1">IFERROR(BR43/BR42,"")</f>
        <v/>
      </c>
      <c r="BT42" s="61" t="str">
        <f ca="1">IF(BT$3="","",IF($A$36="","",'входные данные'!$D$6/'входные данные'!$H$52/'входные данные'!$H$53))</f>
        <v/>
      </c>
      <c r="BU42" s="163" t="str">
        <f ca="1">IFERROR(BT43/BT42,"")</f>
        <v/>
      </c>
      <c r="BV42" s="62">
        <f t="shared" ca="1" si="5"/>
        <v>0</v>
      </c>
      <c r="BW42" s="163" t="str">
        <f ca="1">IFERROR(BV43/BV42,"")</f>
        <v/>
      </c>
    </row>
    <row r="43" spans="1:75" outlineLevel="1" x14ac:dyDescent="0.25">
      <c r="A43" s="147"/>
      <c r="B43" s="170"/>
      <c r="C43" s="15" t="s">
        <v>7</v>
      </c>
      <c r="D43" s="52"/>
      <c r="E43" s="164"/>
      <c r="F43" s="52"/>
      <c r="G43" s="164"/>
      <c r="H43" s="52"/>
      <c r="I43" s="164"/>
      <c r="J43" s="52"/>
      <c r="K43" s="164"/>
      <c r="L43" s="52"/>
      <c r="M43" s="164"/>
      <c r="N43" s="64">
        <f t="shared" si="9"/>
        <v>0</v>
      </c>
      <c r="O43" s="164"/>
      <c r="P43" s="52"/>
      <c r="Q43" s="164"/>
      <c r="R43" s="52"/>
      <c r="S43" s="164"/>
      <c r="T43" s="52"/>
      <c r="U43" s="164"/>
      <c r="V43" s="52"/>
      <c r="W43" s="164"/>
      <c r="X43" s="52"/>
      <c r="Y43" s="164"/>
      <c r="Z43" s="64">
        <f t="shared" si="1"/>
        <v>0</v>
      </c>
      <c r="AA43" s="164"/>
      <c r="AB43" s="52"/>
      <c r="AC43" s="164"/>
      <c r="AD43" s="52"/>
      <c r="AE43" s="164"/>
      <c r="AF43" s="52"/>
      <c r="AG43" s="164"/>
      <c r="AH43" s="52"/>
      <c r="AI43" s="164"/>
      <c r="AJ43" s="52"/>
      <c r="AK43" s="164"/>
      <c r="AL43" s="64">
        <f t="shared" si="2"/>
        <v>0</v>
      </c>
      <c r="AM43" s="164"/>
      <c r="AN43" s="52"/>
      <c r="AO43" s="164"/>
      <c r="AP43" s="52"/>
      <c r="AQ43" s="164"/>
      <c r="AR43" s="52"/>
      <c r="AS43" s="164"/>
      <c r="AT43" s="52"/>
      <c r="AU43" s="164"/>
      <c r="AV43" s="52"/>
      <c r="AW43" s="164"/>
      <c r="AX43" s="64">
        <f t="shared" si="3"/>
        <v>0</v>
      </c>
      <c r="AY43" s="164"/>
      <c r="AZ43" s="52"/>
      <c r="BA43" s="164"/>
      <c r="BB43" s="52"/>
      <c r="BC43" s="164"/>
      <c r="BD43" s="52"/>
      <c r="BE43" s="164"/>
      <c r="BF43" s="52"/>
      <c r="BG43" s="164"/>
      <c r="BH43" s="52"/>
      <c r="BI43" s="164"/>
      <c r="BJ43" s="64">
        <f t="shared" si="4"/>
        <v>0</v>
      </c>
      <c r="BK43" s="164"/>
      <c r="BL43" s="52"/>
      <c r="BM43" s="164"/>
      <c r="BN43" s="52"/>
      <c r="BO43" s="164"/>
      <c r="BP43" s="52"/>
      <c r="BQ43" s="164"/>
      <c r="BR43" s="52"/>
      <c r="BS43" s="164"/>
      <c r="BT43" s="52"/>
      <c r="BU43" s="164"/>
      <c r="BV43" s="64">
        <f t="shared" si="5"/>
        <v>0</v>
      </c>
      <c r="BW43" s="164"/>
    </row>
    <row r="44" spans="1:75" outlineLevel="1" x14ac:dyDescent="0.25">
      <c r="A44" s="147"/>
      <c r="B44" s="165" t="str">
        <f>'входные данные'!$C$7</f>
        <v>Счета</v>
      </c>
      <c r="C44" s="16" t="s">
        <v>6</v>
      </c>
      <c r="D44" s="65">
        <f ca="1">IF(D$3="","",IF($A$36="","",'входные данные'!$D$7/'входные данные'!$H$52/'входные данные'!$H$53))</f>
        <v>0.78260869565217395</v>
      </c>
      <c r="E44" s="161">
        <f ca="1">IFERROR(D45/D44,"")</f>
        <v>0</v>
      </c>
      <c r="F44" s="65">
        <f ca="1">IF(F$3="","",IF($A$36="","",'входные данные'!$D$7/'входные данные'!$H$52/'входные данные'!$H$53))</f>
        <v>0.78260869565217395</v>
      </c>
      <c r="G44" s="161">
        <f ca="1">IFERROR(F45/F44,"")</f>
        <v>0</v>
      </c>
      <c r="H44" s="65">
        <f ca="1">IF(H$3="","",IF($A$36="","",'входные данные'!$D$7/'входные данные'!$H$52/'входные данные'!$H$53))</f>
        <v>0.78260869565217395</v>
      </c>
      <c r="I44" s="161">
        <f ca="1">IFERROR(H45/H44,"")</f>
        <v>0</v>
      </c>
      <c r="J44" s="65">
        <f ca="1">IF(J$3="","",IF($A$36="","",'входные данные'!$D$7/'входные данные'!$H$52/'входные данные'!$H$53))</f>
        <v>0.78260869565217395</v>
      </c>
      <c r="K44" s="161">
        <f ca="1">IFERROR(J45/J44,"")</f>
        <v>0</v>
      </c>
      <c r="L44" s="65">
        <f ca="1">IF(L$3="","",IF($A$36="","",'входные данные'!$D$7/'входные данные'!$H$52/'входные данные'!$H$53))</f>
        <v>0.78260869565217395</v>
      </c>
      <c r="M44" s="161">
        <f ca="1">IFERROR(L45/L44,"")</f>
        <v>0</v>
      </c>
      <c r="N44" s="66">
        <f t="shared" ca="1" si="9"/>
        <v>3.9130434782608696</v>
      </c>
      <c r="O44" s="161">
        <f ca="1">IFERROR(N45/N44,"")</f>
        <v>0</v>
      </c>
      <c r="P44" s="65">
        <f ca="1">IF(P$3="","",IF($A$36="","",'входные данные'!$D$7/'входные данные'!$H$52/'входные данные'!$H$53))</f>
        <v>0.78260869565217395</v>
      </c>
      <c r="Q44" s="161">
        <f ca="1">IFERROR(P45/P44,"")</f>
        <v>0</v>
      </c>
      <c r="R44" s="65">
        <f ca="1">IF(R$3="","",IF($A$36="","",'входные данные'!$D$7/'входные данные'!$H$52/'входные данные'!$H$53))</f>
        <v>0.78260869565217395</v>
      </c>
      <c r="S44" s="161">
        <f ca="1">IFERROR(R45/R44,"")</f>
        <v>0</v>
      </c>
      <c r="T44" s="65">
        <f ca="1">IF(T$3="","",IF($A$36="","",'входные данные'!$D$7/'входные данные'!$H$52/'входные данные'!$H$53))</f>
        <v>0.78260869565217395</v>
      </c>
      <c r="U44" s="161">
        <f ca="1">IFERROR(T45/T44,"")</f>
        <v>0</v>
      </c>
      <c r="V44" s="65">
        <f ca="1">IF(V$3="","",IF($A$36="","",'входные данные'!$D$7/'входные данные'!$H$52/'входные данные'!$H$53))</f>
        <v>0.78260869565217395</v>
      </c>
      <c r="W44" s="161">
        <f ca="1">IFERROR(V45/V44,"")</f>
        <v>0</v>
      </c>
      <c r="X44" s="65">
        <f ca="1">IF(X$3="","",IF($A$36="","",'входные данные'!$D$7/'входные данные'!$H$52/'входные данные'!$H$53))</f>
        <v>0.78260869565217395</v>
      </c>
      <c r="Y44" s="161">
        <f ca="1">IFERROR(X45/X44,"")</f>
        <v>0</v>
      </c>
      <c r="Z44" s="66">
        <f t="shared" ca="1" si="1"/>
        <v>3.9130434782608696</v>
      </c>
      <c r="AA44" s="161">
        <f ca="1">IFERROR(Z45/Z44,"")</f>
        <v>0</v>
      </c>
      <c r="AB44" s="65">
        <f ca="1">IF(AB$3="","",IF($A$36="","",'входные данные'!$D$7/'входные данные'!$H$52/'входные данные'!$H$53))</f>
        <v>0.78260869565217395</v>
      </c>
      <c r="AC44" s="161">
        <f ca="1">IFERROR(AB45/AB44,"")</f>
        <v>0</v>
      </c>
      <c r="AD44" s="65">
        <f ca="1">IF(AD$3="","",IF($A$36="","",'входные данные'!$D$7/'входные данные'!$H$52/'входные данные'!$H$53))</f>
        <v>0.78260869565217395</v>
      </c>
      <c r="AE44" s="161">
        <f ca="1">IFERROR(AD45/AD44,"")</f>
        <v>0</v>
      </c>
      <c r="AF44" s="65">
        <f ca="1">IF(AF$3="","",IF($A$36="","",'входные данные'!$D$7/'входные данные'!$H$52/'входные данные'!$H$53))</f>
        <v>0.78260869565217395</v>
      </c>
      <c r="AG44" s="161">
        <f ca="1">IFERROR(AF45/AF44,"")</f>
        <v>0</v>
      </c>
      <c r="AH44" s="65">
        <f ca="1">IF(AH$3="","",IF($A$36="","",'входные данные'!$D$7/'входные данные'!$H$52/'входные данные'!$H$53))</f>
        <v>0.78260869565217395</v>
      </c>
      <c r="AI44" s="161">
        <f ca="1">IFERROR(AH45/AH44,"")</f>
        <v>0</v>
      </c>
      <c r="AJ44" s="65">
        <f ca="1">IF(AJ$3="","",IF($A$36="","",'входные данные'!$D$7/'входные данные'!$H$52/'входные данные'!$H$53))</f>
        <v>0.78260869565217395</v>
      </c>
      <c r="AK44" s="161">
        <f ca="1">IFERROR(AJ45/AJ44,"")</f>
        <v>0</v>
      </c>
      <c r="AL44" s="66">
        <f t="shared" ca="1" si="2"/>
        <v>3.9130434782608696</v>
      </c>
      <c r="AM44" s="161">
        <f ca="1">IFERROR(AL45/AL44,"")</f>
        <v>0</v>
      </c>
      <c r="AN44" s="65">
        <f ca="1">IF(AN$3="","",IF($A$36="","",'входные данные'!$D$7/'входные данные'!$H$52/'входные данные'!$H$53))</f>
        <v>0.78260869565217395</v>
      </c>
      <c r="AO44" s="161">
        <f ca="1">IFERROR(AN45/AN44,"")</f>
        <v>0</v>
      </c>
      <c r="AP44" s="65">
        <f ca="1">IF(AP$3="","",IF($A$36="","",'входные данные'!$D$7/'входные данные'!$H$52/'входные данные'!$H$53))</f>
        <v>0.78260869565217395</v>
      </c>
      <c r="AQ44" s="161">
        <f ca="1">IFERROR(AP45/AP44,"")</f>
        <v>0</v>
      </c>
      <c r="AR44" s="65">
        <f ca="1">IF(AR$3="","",IF($A$36="","",'входные данные'!$D$7/'входные данные'!$H$52/'входные данные'!$H$53))</f>
        <v>0.78260869565217395</v>
      </c>
      <c r="AS44" s="161">
        <f ca="1">IFERROR(AR45/AR44,"")</f>
        <v>0</v>
      </c>
      <c r="AT44" s="65">
        <f ca="1">IF(AT$3="","",IF($A$36="","",'входные данные'!$D$7/'входные данные'!$H$52/'входные данные'!$H$53))</f>
        <v>0.78260869565217395</v>
      </c>
      <c r="AU44" s="161">
        <f ca="1">IFERROR(AT45/AT44,"")</f>
        <v>0</v>
      </c>
      <c r="AV44" s="65">
        <f ca="1">IF(AV$3="","",IF($A$36="","",'входные данные'!$D$7/'входные данные'!$H$52/'входные данные'!$H$53))</f>
        <v>0.78260869565217395</v>
      </c>
      <c r="AW44" s="161">
        <f ca="1">IFERROR(AV45/AV44,"")</f>
        <v>0</v>
      </c>
      <c r="AX44" s="66">
        <f t="shared" ca="1" si="3"/>
        <v>3.9130434782608696</v>
      </c>
      <c r="AY44" s="161">
        <f ca="1">IFERROR(AX45/AX44,"")</f>
        <v>0</v>
      </c>
      <c r="AZ44" s="65">
        <f ca="1">IF(AZ$3="","",IF($A$36="","",'входные данные'!$D$7/'входные данные'!$H$52/'входные данные'!$H$53))</f>
        <v>0.78260869565217395</v>
      </c>
      <c r="BA44" s="161">
        <f ca="1">IFERROR(AZ45/AZ44,"")</f>
        <v>0</v>
      </c>
      <c r="BB44" s="65">
        <f ca="1">IF(BB$3="","",IF($A$36="","",'входные данные'!$D$7/'входные данные'!$H$52/'входные данные'!$H$53))</f>
        <v>0.78260869565217395</v>
      </c>
      <c r="BC44" s="161">
        <f ca="1">IFERROR(BB45/BB44,"")</f>
        <v>0</v>
      </c>
      <c r="BD44" s="65">
        <f ca="1">IF(BD$3="","",IF($A$36="","",'входные данные'!$D$7/'входные данные'!$H$52/'входные данные'!$H$53))</f>
        <v>0.78260869565217395</v>
      </c>
      <c r="BE44" s="161">
        <f ca="1">IFERROR(BD45/BD44,"")</f>
        <v>0</v>
      </c>
      <c r="BF44" s="65" t="str">
        <f ca="1">IF(BF$3="","",IF($A$36="","",'входные данные'!$D$7/'входные данные'!$H$52/'входные данные'!$H$53))</f>
        <v/>
      </c>
      <c r="BG44" s="161" t="str">
        <f ca="1">IFERROR(BF45/BF44,"")</f>
        <v/>
      </c>
      <c r="BH44" s="65" t="str">
        <f ca="1">IF(BH$3="","",IF($A$36="","",'входные данные'!$D$7/'входные данные'!$H$52/'входные данные'!$H$53))</f>
        <v/>
      </c>
      <c r="BI44" s="161" t="str">
        <f ca="1">IFERROR(BH45/BH44,"")</f>
        <v/>
      </c>
      <c r="BJ44" s="66">
        <f t="shared" ca="1" si="4"/>
        <v>2.347826086956522</v>
      </c>
      <c r="BK44" s="161">
        <f ca="1">IFERROR(BJ45/BJ44,"")</f>
        <v>0</v>
      </c>
      <c r="BL44" s="65" t="str">
        <f ca="1">IF(BL$3="","",IF($A$36="","",'входные данные'!$D$7/'входные данные'!$H$52/'входные данные'!$H$53))</f>
        <v/>
      </c>
      <c r="BM44" s="161" t="str">
        <f ca="1">IFERROR(BL45/BL44,"")</f>
        <v/>
      </c>
      <c r="BN44" s="65" t="str">
        <f ca="1">IF(BN$3="","",IF($A$36="","",'входные данные'!$D$7/'входные данные'!$H$52/'входные данные'!$H$53))</f>
        <v/>
      </c>
      <c r="BO44" s="161" t="str">
        <f ca="1">IFERROR(BN45/BN44,"")</f>
        <v/>
      </c>
      <c r="BP44" s="65" t="str">
        <f ca="1">IF(BP$3="","",IF($A$36="","",'входные данные'!$D$7/'входные данные'!$H$52/'входные данные'!$H$53))</f>
        <v/>
      </c>
      <c r="BQ44" s="161" t="str">
        <f ca="1">IFERROR(BP45/BP44,"")</f>
        <v/>
      </c>
      <c r="BR44" s="65" t="str">
        <f ca="1">IF(BR$3="","",IF($A$36="","",'входные данные'!$D$7/'входные данные'!$H$52/'входные данные'!$H$53))</f>
        <v/>
      </c>
      <c r="BS44" s="161" t="str">
        <f ca="1">IFERROR(BR45/BR44,"")</f>
        <v/>
      </c>
      <c r="BT44" s="65" t="str">
        <f ca="1">IF(BT$3="","",IF($A$36="","",'входные данные'!$D$7/'входные данные'!$H$52/'входные данные'!$H$53))</f>
        <v/>
      </c>
      <c r="BU44" s="161" t="str">
        <f ca="1">IFERROR(BT45/BT44,"")</f>
        <v/>
      </c>
      <c r="BV44" s="66">
        <f t="shared" ca="1" si="5"/>
        <v>0</v>
      </c>
      <c r="BW44" s="161" t="str">
        <f ca="1">IFERROR(BV45/BV44,"")</f>
        <v/>
      </c>
    </row>
    <row r="45" spans="1:75" outlineLevel="1" x14ac:dyDescent="0.25">
      <c r="A45" s="147"/>
      <c r="B45" s="166"/>
      <c r="C45" s="16" t="s">
        <v>7</v>
      </c>
      <c r="D45" s="52"/>
      <c r="E45" s="162"/>
      <c r="F45" s="52"/>
      <c r="G45" s="162"/>
      <c r="H45" s="52"/>
      <c r="I45" s="162"/>
      <c r="J45" s="52"/>
      <c r="K45" s="162"/>
      <c r="L45" s="52"/>
      <c r="M45" s="162"/>
      <c r="N45" s="68">
        <f t="shared" si="9"/>
        <v>0</v>
      </c>
      <c r="O45" s="162"/>
      <c r="P45" s="52"/>
      <c r="Q45" s="162"/>
      <c r="R45" s="52"/>
      <c r="S45" s="162"/>
      <c r="T45" s="52"/>
      <c r="U45" s="162"/>
      <c r="V45" s="52"/>
      <c r="W45" s="162"/>
      <c r="X45" s="52"/>
      <c r="Y45" s="162"/>
      <c r="Z45" s="68">
        <f t="shared" si="1"/>
        <v>0</v>
      </c>
      <c r="AA45" s="162"/>
      <c r="AB45" s="52"/>
      <c r="AC45" s="162"/>
      <c r="AD45" s="52"/>
      <c r="AE45" s="162"/>
      <c r="AF45" s="52"/>
      <c r="AG45" s="162"/>
      <c r="AH45" s="52"/>
      <c r="AI45" s="162"/>
      <c r="AJ45" s="52"/>
      <c r="AK45" s="162"/>
      <c r="AL45" s="68">
        <f t="shared" si="2"/>
        <v>0</v>
      </c>
      <c r="AM45" s="162"/>
      <c r="AN45" s="52"/>
      <c r="AO45" s="162"/>
      <c r="AP45" s="52"/>
      <c r="AQ45" s="162"/>
      <c r="AR45" s="52"/>
      <c r="AS45" s="162"/>
      <c r="AT45" s="52"/>
      <c r="AU45" s="162"/>
      <c r="AV45" s="52"/>
      <c r="AW45" s="162"/>
      <c r="AX45" s="68">
        <f t="shared" si="3"/>
        <v>0</v>
      </c>
      <c r="AY45" s="162"/>
      <c r="AZ45" s="52"/>
      <c r="BA45" s="162"/>
      <c r="BB45" s="52"/>
      <c r="BC45" s="162"/>
      <c r="BD45" s="52"/>
      <c r="BE45" s="162"/>
      <c r="BF45" s="52"/>
      <c r="BG45" s="162"/>
      <c r="BH45" s="52"/>
      <c r="BI45" s="162"/>
      <c r="BJ45" s="68">
        <f t="shared" si="4"/>
        <v>0</v>
      </c>
      <c r="BK45" s="162"/>
      <c r="BL45" s="52"/>
      <c r="BM45" s="162"/>
      <c r="BN45" s="52"/>
      <c r="BO45" s="162"/>
      <c r="BP45" s="52"/>
      <c r="BQ45" s="162"/>
      <c r="BR45" s="52"/>
      <c r="BS45" s="162"/>
      <c r="BT45" s="52"/>
      <c r="BU45" s="162"/>
      <c r="BV45" s="68">
        <f t="shared" si="5"/>
        <v>0</v>
      </c>
      <c r="BW45" s="162"/>
    </row>
    <row r="46" spans="1:75" outlineLevel="1" x14ac:dyDescent="0.25">
      <c r="A46" s="147"/>
      <c r="B46" s="159" t="str">
        <f>'входные данные'!$C$8</f>
        <v>Мероприятия</v>
      </c>
      <c r="C46" s="47" t="s">
        <v>6</v>
      </c>
      <c r="D46" s="82">
        <f ca="1">IF(D$3="","",IF($A$36="","",'входные данные'!$D$8/'входные данные'!$H$52/'входные данные'!$H$53))</f>
        <v>0.13043478260869565</v>
      </c>
      <c r="E46" s="153">
        <f ca="1">IFERROR(D47/D46,"")</f>
        <v>0</v>
      </c>
      <c r="F46" s="82">
        <f ca="1">IF(F$3="","",IF($A$36="","",'входные данные'!$D$8/'входные данные'!$H$52/'входные данные'!$H$53))</f>
        <v>0.13043478260869565</v>
      </c>
      <c r="G46" s="153">
        <f ca="1">IFERROR(F47/F46,"")</f>
        <v>0</v>
      </c>
      <c r="H46" s="82">
        <f ca="1">IF(H$3="","",IF($A$36="","",'входные данные'!$D$8/'входные данные'!$H$52/'входные данные'!$H$53))</f>
        <v>0.13043478260869565</v>
      </c>
      <c r="I46" s="153">
        <f ca="1">IFERROR(H47/H46,"")</f>
        <v>0</v>
      </c>
      <c r="J46" s="82">
        <f ca="1">IF(J$3="","",IF($A$36="","",'входные данные'!$D$8/'входные данные'!$H$52/'входные данные'!$H$53))</f>
        <v>0.13043478260869565</v>
      </c>
      <c r="K46" s="153">
        <f ca="1">IFERROR(J47/J46,"")</f>
        <v>0</v>
      </c>
      <c r="L46" s="82">
        <f ca="1">IF(L$3="","",IF($A$36="","",'входные данные'!$D$8/'входные данные'!$H$52/'входные данные'!$H$53))</f>
        <v>0.13043478260869565</v>
      </c>
      <c r="M46" s="155">
        <f ca="1">IFERROR(L47/L46,"")</f>
        <v>0</v>
      </c>
      <c r="N46" s="69">
        <f t="shared" ca="1" si="9"/>
        <v>0.65217391304347827</v>
      </c>
      <c r="O46" s="155">
        <f ca="1">IFERROR(N47/N46,"")</f>
        <v>0</v>
      </c>
      <c r="P46" s="82">
        <f ca="1">IF(P$3="","",IF($A$36="","",'входные данные'!$D$8/'входные данные'!$H$52/'входные данные'!$H$53))</f>
        <v>0.13043478260869565</v>
      </c>
      <c r="Q46" s="153">
        <f ca="1">IFERROR(P47/P46,"")</f>
        <v>0</v>
      </c>
      <c r="R46" s="82">
        <f ca="1">IF(R$3="","",IF($A$36="","",'входные данные'!$D$8/'входные данные'!$H$52/'входные данные'!$H$53))</f>
        <v>0.13043478260869565</v>
      </c>
      <c r="S46" s="153">
        <f ca="1">IFERROR(R47/R46,"")</f>
        <v>0</v>
      </c>
      <c r="T46" s="82">
        <f ca="1">IF(T$3="","",IF($A$36="","",'входные данные'!$D$8/'входные данные'!$H$52/'входные данные'!$H$53))</f>
        <v>0.13043478260869565</v>
      </c>
      <c r="U46" s="153">
        <f ca="1">IFERROR(T47/T46,"")</f>
        <v>0</v>
      </c>
      <c r="V46" s="82">
        <f ca="1">IF(V$3="","",IF($A$36="","",'входные данные'!$D$8/'входные данные'!$H$52/'входные данные'!$H$53))</f>
        <v>0.13043478260869565</v>
      </c>
      <c r="W46" s="153">
        <f ca="1">IFERROR(V47/V46,"")</f>
        <v>0</v>
      </c>
      <c r="X46" s="82">
        <f ca="1">IF(X$3="","",IF($A$36="","",'входные данные'!$D$8/'входные данные'!$H$52/'входные данные'!$H$53))</f>
        <v>0.13043478260869565</v>
      </c>
      <c r="Y46" s="155">
        <f ca="1">IFERROR(X47/X46,"")</f>
        <v>0</v>
      </c>
      <c r="Z46" s="69">
        <f t="shared" ca="1" si="1"/>
        <v>0.65217391304347827</v>
      </c>
      <c r="AA46" s="155">
        <f ca="1">IFERROR(Z47/Z46,"")</f>
        <v>0</v>
      </c>
      <c r="AB46" s="82">
        <f ca="1">IF(AB$3="","",IF($A$36="","",'входные данные'!$D$8/'входные данные'!$H$52/'входные данные'!$H$53))</f>
        <v>0.13043478260869565</v>
      </c>
      <c r="AC46" s="153">
        <f ca="1">IFERROR(AB47/AB46,"")</f>
        <v>0</v>
      </c>
      <c r="AD46" s="82">
        <f ca="1">IF(AD$3="","",IF($A$36="","",'входные данные'!$D$8/'входные данные'!$H$52/'входные данные'!$H$53))</f>
        <v>0.13043478260869565</v>
      </c>
      <c r="AE46" s="153">
        <f ca="1">IFERROR(AD47/AD46,"")</f>
        <v>0</v>
      </c>
      <c r="AF46" s="82">
        <f ca="1">IF(AF$3="","",IF($A$36="","",'входные данные'!$D$8/'входные данные'!$H$52/'входные данные'!$H$53))</f>
        <v>0.13043478260869565</v>
      </c>
      <c r="AG46" s="153">
        <f ca="1">IFERROR(AF47/AF46,"")</f>
        <v>0</v>
      </c>
      <c r="AH46" s="82">
        <f ca="1">IF(AH$3="","",IF($A$36="","",'входные данные'!$D$8/'входные данные'!$H$52/'входные данные'!$H$53))</f>
        <v>0.13043478260869565</v>
      </c>
      <c r="AI46" s="153">
        <f ca="1">IFERROR(AH47/AH46,"")</f>
        <v>0</v>
      </c>
      <c r="AJ46" s="82">
        <f ca="1">IF(AJ$3="","",IF($A$36="","",'входные данные'!$D$8/'входные данные'!$H$52/'входные данные'!$H$53))</f>
        <v>0.13043478260869565</v>
      </c>
      <c r="AK46" s="155">
        <f ca="1">IFERROR(AJ47/AJ46,"")</f>
        <v>0</v>
      </c>
      <c r="AL46" s="69">
        <f t="shared" ca="1" si="2"/>
        <v>0.65217391304347827</v>
      </c>
      <c r="AM46" s="155">
        <f ca="1">IFERROR(AL47/AL46,"")</f>
        <v>0</v>
      </c>
      <c r="AN46" s="82">
        <f ca="1">IF(AN$3="","",IF($A$36="","",'входные данные'!$D$8/'входные данные'!$H$52/'входные данные'!$H$53))</f>
        <v>0.13043478260869565</v>
      </c>
      <c r="AO46" s="153">
        <f ca="1">IFERROR(AN47/AN46,"")</f>
        <v>0</v>
      </c>
      <c r="AP46" s="82">
        <f ca="1">IF(AP$3="","",IF($A$36="","",'входные данные'!$D$8/'входные данные'!$H$52/'входные данные'!$H$53))</f>
        <v>0.13043478260869565</v>
      </c>
      <c r="AQ46" s="153">
        <f ca="1">IFERROR(AP47/AP46,"")</f>
        <v>0</v>
      </c>
      <c r="AR46" s="82">
        <f ca="1">IF(AR$3="","",IF($A$36="","",'входные данные'!$D$8/'входные данные'!$H$52/'входные данные'!$H$53))</f>
        <v>0.13043478260869565</v>
      </c>
      <c r="AS46" s="153">
        <f ca="1">IFERROR(AR47/AR46,"")</f>
        <v>0</v>
      </c>
      <c r="AT46" s="82">
        <f ca="1">IF(AT$3="","",IF($A$36="","",'входные данные'!$D$8/'входные данные'!$H$52/'входные данные'!$H$53))</f>
        <v>0.13043478260869565</v>
      </c>
      <c r="AU46" s="153">
        <f ca="1">IFERROR(AT47/AT46,"")</f>
        <v>0</v>
      </c>
      <c r="AV46" s="82">
        <f ca="1">IF(AV$3="","",IF($A$36="","",'входные данные'!$D$8/'входные данные'!$H$52/'входные данные'!$H$53))</f>
        <v>0.13043478260869565</v>
      </c>
      <c r="AW46" s="155">
        <f ca="1">IFERROR(AV47/AV46,"")</f>
        <v>0</v>
      </c>
      <c r="AX46" s="69">
        <f t="shared" ca="1" si="3"/>
        <v>0.65217391304347827</v>
      </c>
      <c r="AY46" s="155">
        <f ca="1">IFERROR(AX47/AX46,"")</f>
        <v>0</v>
      </c>
      <c r="AZ46" s="82">
        <f ca="1">IF(AZ$3="","",IF($A$36="","",'входные данные'!$D$8/'входные данные'!$H$52/'входные данные'!$H$53))</f>
        <v>0.13043478260869565</v>
      </c>
      <c r="BA46" s="153">
        <f ca="1">IFERROR(AZ47/AZ46,"")</f>
        <v>0</v>
      </c>
      <c r="BB46" s="82">
        <f ca="1">IF(BB$3="","",IF($A$36="","",'входные данные'!$D$8/'входные данные'!$H$52/'входные данные'!$H$53))</f>
        <v>0.13043478260869565</v>
      </c>
      <c r="BC46" s="153">
        <f ca="1">IFERROR(BB47/BB46,"")</f>
        <v>0</v>
      </c>
      <c r="BD46" s="82">
        <f ca="1">IF(BD$3="","",IF($A$36="","",'входные данные'!$D$8/'входные данные'!$H$52/'входные данные'!$H$53))</f>
        <v>0.13043478260869565</v>
      </c>
      <c r="BE46" s="153">
        <f ca="1">IFERROR(BD47/BD46,"")</f>
        <v>0</v>
      </c>
      <c r="BF46" s="82" t="str">
        <f ca="1">IF(BF$3="","",IF($A$36="","",'входные данные'!$D$8/'входные данные'!$H$52/'входные данные'!$H$53))</f>
        <v/>
      </c>
      <c r="BG46" s="153" t="str">
        <f ca="1">IFERROR(BF47/BF46,"")</f>
        <v/>
      </c>
      <c r="BH46" s="82" t="str">
        <f ca="1">IF(BH$3="","",IF($A$36="","",'входные данные'!$D$8/'входные данные'!$H$52/'входные данные'!$H$53))</f>
        <v/>
      </c>
      <c r="BI46" s="155" t="str">
        <f ca="1">IFERROR(BH47/BH46,"")</f>
        <v/>
      </c>
      <c r="BJ46" s="69">
        <f t="shared" ca="1" si="4"/>
        <v>0.39130434782608692</v>
      </c>
      <c r="BK46" s="155">
        <f ca="1">IFERROR(BJ47/BJ46,"")</f>
        <v>0</v>
      </c>
      <c r="BL46" s="82" t="str">
        <f ca="1">IF(BL$3="","",IF($A$36="","",'входные данные'!$D$8/'входные данные'!$H$52/'входные данные'!$H$53))</f>
        <v/>
      </c>
      <c r="BM46" s="153" t="str">
        <f ca="1">IFERROR(BL47/BL46,"")</f>
        <v/>
      </c>
      <c r="BN46" s="82" t="str">
        <f ca="1">IF(BN$3="","",IF($A$36="","",'входные данные'!$D$8/'входные данные'!$H$52/'входные данные'!$H$53))</f>
        <v/>
      </c>
      <c r="BO46" s="153" t="str">
        <f ca="1">IFERROR(BN47/BN46,"")</f>
        <v/>
      </c>
      <c r="BP46" s="82" t="str">
        <f ca="1">IF(BP$3="","",IF($A$36="","",'входные данные'!$D$8/'входные данные'!$H$52/'входные данные'!$H$53))</f>
        <v/>
      </c>
      <c r="BQ46" s="153" t="str">
        <f ca="1">IFERROR(BP47/BP46,"")</f>
        <v/>
      </c>
      <c r="BR46" s="82" t="str">
        <f ca="1">IF(BR$3="","",IF($A$36="","",'входные данные'!$D$8/'входные данные'!$H$52/'входные данные'!$H$53))</f>
        <v/>
      </c>
      <c r="BS46" s="153" t="str">
        <f ca="1">IFERROR(BR47/BR46,"")</f>
        <v/>
      </c>
      <c r="BT46" s="82" t="str">
        <f ca="1">IF(BT$3="","",IF($A$36="","",'входные данные'!$D$8/'входные данные'!$H$52/'входные данные'!$H$53))</f>
        <v/>
      </c>
      <c r="BU46" s="155" t="str">
        <f ca="1">IFERROR(BT47/BT46,"")</f>
        <v/>
      </c>
      <c r="BV46" s="69">
        <f t="shared" ca="1" si="5"/>
        <v>0</v>
      </c>
      <c r="BW46" s="155" t="str">
        <f ca="1">IFERROR(BV47/BV46,"")</f>
        <v/>
      </c>
    </row>
    <row r="47" spans="1:75" outlineLevel="1" x14ac:dyDescent="0.25">
      <c r="A47" s="147"/>
      <c r="B47" s="160"/>
      <c r="C47" s="47" t="s">
        <v>7</v>
      </c>
      <c r="D47" s="83"/>
      <c r="E47" s="154"/>
      <c r="F47" s="83"/>
      <c r="G47" s="154"/>
      <c r="H47" s="83"/>
      <c r="I47" s="154"/>
      <c r="J47" s="83"/>
      <c r="K47" s="154"/>
      <c r="L47" s="83"/>
      <c r="M47" s="156"/>
      <c r="N47" s="70">
        <f t="shared" si="9"/>
        <v>0</v>
      </c>
      <c r="O47" s="156"/>
      <c r="P47" s="83"/>
      <c r="Q47" s="154"/>
      <c r="R47" s="83"/>
      <c r="S47" s="154"/>
      <c r="T47" s="83"/>
      <c r="U47" s="154"/>
      <c r="V47" s="83"/>
      <c r="W47" s="154"/>
      <c r="X47" s="83"/>
      <c r="Y47" s="156"/>
      <c r="Z47" s="70">
        <f t="shared" si="1"/>
        <v>0</v>
      </c>
      <c r="AA47" s="156"/>
      <c r="AB47" s="83"/>
      <c r="AC47" s="154"/>
      <c r="AD47" s="83"/>
      <c r="AE47" s="154"/>
      <c r="AF47" s="83"/>
      <c r="AG47" s="154"/>
      <c r="AH47" s="83"/>
      <c r="AI47" s="154"/>
      <c r="AJ47" s="83"/>
      <c r="AK47" s="156"/>
      <c r="AL47" s="70">
        <f t="shared" si="2"/>
        <v>0</v>
      </c>
      <c r="AM47" s="156"/>
      <c r="AN47" s="83"/>
      <c r="AO47" s="154"/>
      <c r="AP47" s="83"/>
      <c r="AQ47" s="154"/>
      <c r="AR47" s="83"/>
      <c r="AS47" s="154"/>
      <c r="AT47" s="83"/>
      <c r="AU47" s="154"/>
      <c r="AV47" s="83"/>
      <c r="AW47" s="156"/>
      <c r="AX47" s="70">
        <f t="shared" si="3"/>
        <v>0</v>
      </c>
      <c r="AY47" s="156"/>
      <c r="AZ47" s="83"/>
      <c r="BA47" s="154"/>
      <c r="BB47" s="83"/>
      <c r="BC47" s="154"/>
      <c r="BD47" s="83"/>
      <c r="BE47" s="154"/>
      <c r="BF47" s="83"/>
      <c r="BG47" s="154"/>
      <c r="BH47" s="83"/>
      <c r="BI47" s="156"/>
      <c r="BJ47" s="70">
        <f t="shared" si="4"/>
        <v>0</v>
      </c>
      <c r="BK47" s="156"/>
      <c r="BL47" s="83"/>
      <c r="BM47" s="154"/>
      <c r="BN47" s="83"/>
      <c r="BO47" s="154"/>
      <c r="BP47" s="83"/>
      <c r="BQ47" s="154"/>
      <c r="BR47" s="83"/>
      <c r="BS47" s="154"/>
      <c r="BT47" s="83"/>
      <c r="BU47" s="156"/>
      <c r="BV47" s="70">
        <f t="shared" si="5"/>
        <v>0</v>
      </c>
      <c r="BW47" s="156"/>
    </row>
    <row r="48" spans="1:75" outlineLevel="1" x14ac:dyDescent="0.25">
      <c r="A48" s="147"/>
      <c r="B48" s="157" t="str">
        <f>'входные данные'!$C$9</f>
        <v>Приход ДС</v>
      </c>
      <c r="C48" s="17" t="s">
        <v>6</v>
      </c>
      <c r="D48" s="71">
        <f ca="1">IF(D$3="","",IF($A$36="","",'входные данные'!$D$9/'входные данные'!$H$52/'входные данные'!$H$53))</f>
        <v>121739.13043478262</v>
      </c>
      <c r="E48" s="149">
        <f ca="1">IFERROR(D49/D48,"")</f>
        <v>0</v>
      </c>
      <c r="F48" s="71">
        <f ca="1">IF(F$3="","",IF($A$36="","",'входные данные'!$D$9/'входные данные'!$H$52/'входные данные'!$H$53))</f>
        <v>121739.13043478262</v>
      </c>
      <c r="G48" s="149">
        <f ca="1">IFERROR(F49/F48,"")</f>
        <v>0</v>
      </c>
      <c r="H48" s="71">
        <f ca="1">IF(H$3="","",IF($A$36="","",'входные данные'!$D$9/'входные данные'!$H$52/'входные данные'!$H$53))</f>
        <v>121739.13043478262</v>
      </c>
      <c r="I48" s="149">
        <f ca="1">IFERROR(H49/H48,"")</f>
        <v>0</v>
      </c>
      <c r="J48" s="71">
        <f ca="1">IF(J$3="","",IF($A$36="","",'входные данные'!$D$9/'входные данные'!$H$52/'входные данные'!$H$53))</f>
        <v>121739.13043478262</v>
      </c>
      <c r="K48" s="149">
        <f ca="1">IFERROR(J49/J48,"")</f>
        <v>0</v>
      </c>
      <c r="L48" s="71">
        <f ca="1">IF(L$3="","",IF($A$36="","",'входные данные'!$D$9/'входные данные'!$H$52/'входные данные'!$H$53))</f>
        <v>121739.13043478262</v>
      </c>
      <c r="M48" s="149">
        <f ca="1">IFERROR(L49/L48,"")</f>
        <v>0</v>
      </c>
      <c r="N48" s="72">
        <f t="shared" ca="1" si="9"/>
        <v>608695.65217391308</v>
      </c>
      <c r="O48" s="149">
        <f ca="1">IFERROR(N49/N48,"")</f>
        <v>0</v>
      </c>
      <c r="P48" s="71">
        <f ca="1">IF(P$3="","",IF($A$36="","",'входные данные'!$D$9/'входные данные'!$H$52/'входные данные'!$H$53))</f>
        <v>121739.13043478262</v>
      </c>
      <c r="Q48" s="149">
        <f ca="1">IFERROR(P49/P48,"")</f>
        <v>0</v>
      </c>
      <c r="R48" s="71">
        <f ca="1">IF(R$3="","",IF($A$36="","",'входные данные'!$D$9/'входные данные'!$H$52/'входные данные'!$H$53))</f>
        <v>121739.13043478262</v>
      </c>
      <c r="S48" s="149">
        <f ca="1">IFERROR(R49/R48,"")</f>
        <v>0</v>
      </c>
      <c r="T48" s="71">
        <f ca="1">IF(T$3="","",IF($A$36="","",'входные данные'!$D$9/'входные данные'!$H$52/'входные данные'!$H$53))</f>
        <v>121739.13043478262</v>
      </c>
      <c r="U48" s="149">
        <f ca="1">IFERROR(T49/T48,"")</f>
        <v>0</v>
      </c>
      <c r="V48" s="71">
        <f ca="1">IF(V$3="","",IF($A$36="","",'входные данные'!$D$9/'входные данные'!$H$52/'входные данные'!$H$53))</f>
        <v>121739.13043478262</v>
      </c>
      <c r="W48" s="149">
        <f ca="1">IFERROR(V49/V48,"")</f>
        <v>0</v>
      </c>
      <c r="X48" s="71">
        <f ca="1">IF(X$3="","",IF($A$36="","",'входные данные'!$D$9/'входные данные'!$H$52/'входные данные'!$H$53))</f>
        <v>121739.13043478262</v>
      </c>
      <c r="Y48" s="149">
        <f ca="1">IFERROR(X49/X48,"")</f>
        <v>0</v>
      </c>
      <c r="Z48" s="72">
        <f t="shared" ca="1" si="1"/>
        <v>608695.65217391308</v>
      </c>
      <c r="AA48" s="149">
        <f ca="1">IFERROR(Z49/Z48,"")</f>
        <v>0</v>
      </c>
      <c r="AB48" s="71">
        <f ca="1">IF(AB$3="","",IF($A$36="","",'входные данные'!$D$9/'входные данные'!$H$52/'входные данные'!$H$53))</f>
        <v>121739.13043478262</v>
      </c>
      <c r="AC48" s="149">
        <f ca="1">IFERROR(AB49/AB48,"")</f>
        <v>0</v>
      </c>
      <c r="AD48" s="71">
        <f ca="1">IF(AD$3="","",IF($A$36="","",'входные данные'!$D$9/'входные данные'!$H$52/'входные данные'!$H$53))</f>
        <v>121739.13043478262</v>
      </c>
      <c r="AE48" s="149">
        <f ca="1">IFERROR(AD49/AD48,"")</f>
        <v>0</v>
      </c>
      <c r="AF48" s="71">
        <f ca="1">IF(AF$3="","",IF($A$36="","",'входные данные'!$D$9/'входные данные'!$H$52/'входные данные'!$H$53))</f>
        <v>121739.13043478262</v>
      </c>
      <c r="AG48" s="149">
        <f ca="1">IFERROR(AF49/AF48,"")</f>
        <v>0</v>
      </c>
      <c r="AH48" s="71">
        <f ca="1">IF(AH$3="","",IF($A$36="","",'входные данные'!$D$9/'входные данные'!$H$52/'входные данные'!$H$53))</f>
        <v>121739.13043478262</v>
      </c>
      <c r="AI48" s="149">
        <f ca="1">IFERROR(AH49/AH48,"")</f>
        <v>0</v>
      </c>
      <c r="AJ48" s="71">
        <f ca="1">IF(AJ$3="","",IF($A$36="","",'входные данные'!$D$9/'входные данные'!$H$52/'входные данные'!$H$53))</f>
        <v>121739.13043478262</v>
      </c>
      <c r="AK48" s="149">
        <f ca="1">IFERROR(AJ49/AJ48,"")</f>
        <v>0</v>
      </c>
      <c r="AL48" s="72">
        <f t="shared" ca="1" si="2"/>
        <v>608695.65217391308</v>
      </c>
      <c r="AM48" s="149">
        <f ca="1">IFERROR(AL49/AL48,"")</f>
        <v>0</v>
      </c>
      <c r="AN48" s="71">
        <f ca="1">IF(AN$3="","",IF($A$36="","",'входные данные'!$D$9/'входные данные'!$H$52/'входные данные'!$H$53))</f>
        <v>121739.13043478262</v>
      </c>
      <c r="AO48" s="149">
        <f ca="1">IFERROR(AN49/AN48,"")</f>
        <v>0</v>
      </c>
      <c r="AP48" s="71">
        <f ca="1">IF(AP$3="","",IF($A$36="","",'входные данные'!$D$9/'входные данные'!$H$52/'входные данные'!$H$53))</f>
        <v>121739.13043478262</v>
      </c>
      <c r="AQ48" s="149">
        <f ca="1">IFERROR(AP49/AP48,"")</f>
        <v>0</v>
      </c>
      <c r="AR48" s="71">
        <f ca="1">IF(AR$3="","",IF($A$36="","",'входные данные'!$D$9/'входные данные'!$H$52/'входные данные'!$H$53))</f>
        <v>121739.13043478262</v>
      </c>
      <c r="AS48" s="149">
        <f ca="1">IFERROR(AR49/AR48,"")</f>
        <v>0</v>
      </c>
      <c r="AT48" s="71">
        <f ca="1">IF(AT$3="","",IF($A$36="","",'входные данные'!$D$9/'входные данные'!$H$52/'входные данные'!$H$53))</f>
        <v>121739.13043478262</v>
      </c>
      <c r="AU48" s="149">
        <f ca="1">IFERROR(AT49/AT48,"")</f>
        <v>0</v>
      </c>
      <c r="AV48" s="71">
        <f ca="1">IF(AV$3="","",IF($A$36="","",'входные данные'!$D$9/'входные данные'!$H$52/'входные данные'!$H$53))</f>
        <v>121739.13043478262</v>
      </c>
      <c r="AW48" s="149">
        <f ca="1">IFERROR(AV49/AV48,"")</f>
        <v>0</v>
      </c>
      <c r="AX48" s="72">
        <f t="shared" ca="1" si="3"/>
        <v>608695.65217391308</v>
      </c>
      <c r="AY48" s="149">
        <f ca="1">IFERROR(AX49/AX48,"")</f>
        <v>0</v>
      </c>
      <c r="AZ48" s="71">
        <f ca="1">IF(AZ$3="","",IF($A$36="","",'входные данные'!$D$9/'входные данные'!$H$52/'входные данные'!$H$53))</f>
        <v>121739.13043478262</v>
      </c>
      <c r="BA48" s="149">
        <f ca="1">IFERROR(AZ49/AZ48,"")</f>
        <v>0</v>
      </c>
      <c r="BB48" s="71">
        <f ca="1">IF(BB$3="","",IF($A$36="","",'входные данные'!$D$9/'входные данные'!$H$52/'входные данные'!$H$53))</f>
        <v>121739.13043478262</v>
      </c>
      <c r="BC48" s="149">
        <f ca="1">IFERROR(BB49/BB48,"")</f>
        <v>0</v>
      </c>
      <c r="BD48" s="71">
        <f ca="1">IF(BD$3="","",IF($A$36="","",'входные данные'!$D$9/'входные данные'!$H$52/'входные данные'!$H$53))</f>
        <v>121739.13043478262</v>
      </c>
      <c r="BE48" s="149">
        <f ca="1">IFERROR(BD49/BD48,"")</f>
        <v>0</v>
      </c>
      <c r="BF48" s="71" t="str">
        <f ca="1">IF(BF$3="","",IF($A$36="","",'входные данные'!$D$9/'входные данные'!$H$52/'входные данные'!$H$53))</f>
        <v/>
      </c>
      <c r="BG48" s="149" t="str">
        <f ca="1">IFERROR(BF49/BF48,"")</f>
        <v/>
      </c>
      <c r="BH48" s="71" t="str">
        <f ca="1">IF(BH$3="","",IF($A$36="","",'входные данные'!$D$9/'входные данные'!$H$52/'входные данные'!$H$53))</f>
        <v/>
      </c>
      <c r="BI48" s="149" t="str">
        <f ca="1">IFERROR(BH49/BH48,"")</f>
        <v/>
      </c>
      <c r="BJ48" s="72">
        <f t="shared" ca="1" si="4"/>
        <v>365217.3913043479</v>
      </c>
      <c r="BK48" s="149">
        <f ca="1">IFERROR(BJ49/BJ48,"")</f>
        <v>0</v>
      </c>
      <c r="BL48" s="71" t="str">
        <f ca="1">IF(BL$3="","",IF($A$36="","",'входные данные'!$D$9/'входные данные'!$H$52/'входные данные'!$H$53))</f>
        <v/>
      </c>
      <c r="BM48" s="149" t="str">
        <f ca="1">IFERROR(BL49/BL48,"")</f>
        <v/>
      </c>
      <c r="BN48" s="71" t="str">
        <f ca="1">IF(BN$3="","",IF($A$36="","",'входные данные'!$D$9/'входные данные'!$H$52/'входные данные'!$H$53))</f>
        <v/>
      </c>
      <c r="BO48" s="149" t="str">
        <f ca="1">IFERROR(BN49/BN48,"")</f>
        <v/>
      </c>
      <c r="BP48" s="71" t="str">
        <f ca="1">IF(BP$3="","",IF($A$36="","",'входные данные'!$D$9/'входные данные'!$H$52/'входные данные'!$H$53))</f>
        <v/>
      </c>
      <c r="BQ48" s="149" t="str">
        <f ca="1">IFERROR(BP49/BP48,"")</f>
        <v/>
      </c>
      <c r="BR48" s="71" t="str">
        <f ca="1">IF(BR$3="","",IF($A$36="","",'входные данные'!$D$9/'входные данные'!$H$52/'входные данные'!$H$53))</f>
        <v/>
      </c>
      <c r="BS48" s="149" t="str">
        <f ca="1">IFERROR(BR49/BR48,"")</f>
        <v/>
      </c>
      <c r="BT48" s="71" t="str">
        <f ca="1">IF(BT$3="","",IF($A$36="","",'входные данные'!$D$9/'входные данные'!$H$52/'входные данные'!$H$53))</f>
        <v/>
      </c>
      <c r="BU48" s="149" t="str">
        <f ca="1">IFERROR(BT49/BT48,"")</f>
        <v/>
      </c>
      <c r="BV48" s="72">
        <f t="shared" ca="1" si="5"/>
        <v>0</v>
      </c>
      <c r="BW48" s="149" t="str">
        <f ca="1">IFERROR(BV49/BV48,"")</f>
        <v/>
      </c>
    </row>
    <row r="49" spans="1:75" outlineLevel="1" x14ac:dyDescent="0.25">
      <c r="A49" s="147"/>
      <c r="B49" s="158"/>
      <c r="C49" s="17" t="s">
        <v>7</v>
      </c>
      <c r="D49" s="52"/>
      <c r="E49" s="150"/>
      <c r="F49" s="52"/>
      <c r="G49" s="150"/>
      <c r="H49" s="52"/>
      <c r="I49" s="150"/>
      <c r="J49" s="52"/>
      <c r="K49" s="150"/>
      <c r="L49" s="52"/>
      <c r="M49" s="150"/>
      <c r="N49" s="74">
        <f t="shared" si="9"/>
        <v>0</v>
      </c>
      <c r="O49" s="150"/>
      <c r="P49" s="52"/>
      <c r="Q49" s="150"/>
      <c r="R49" s="52"/>
      <c r="S49" s="150"/>
      <c r="T49" s="52"/>
      <c r="U49" s="150"/>
      <c r="V49" s="52"/>
      <c r="W49" s="150"/>
      <c r="X49" s="52"/>
      <c r="Y49" s="150"/>
      <c r="Z49" s="74">
        <f t="shared" si="1"/>
        <v>0</v>
      </c>
      <c r="AA49" s="150"/>
      <c r="AB49" s="52"/>
      <c r="AC49" s="150"/>
      <c r="AD49" s="52"/>
      <c r="AE49" s="150"/>
      <c r="AF49" s="52"/>
      <c r="AG49" s="150"/>
      <c r="AH49" s="52"/>
      <c r="AI49" s="150"/>
      <c r="AJ49" s="52"/>
      <c r="AK49" s="150"/>
      <c r="AL49" s="74">
        <f t="shared" si="2"/>
        <v>0</v>
      </c>
      <c r="AM49" s="150"/>
      <c r="AN49" s="52"/>
      <c r="AO49" s="150"/>
      <c r="AP49" s="52"/>
      <c r="AQ49" s="150"/>
      <c r="AR49" s="52"/>
      <c r="AS49" s="150"/>
      <c r="AT49" s="52"/>
      <c r="AU49" s="150"/>
      <c r="AV49" s="52"/>
      <c r="AW49" s="150"/>
      <c r="AX49" s="74">
        <f t="shared" si="3"/>
        <v>0</v>
      </c>
      <c r="AY49" s="150"/>
      <c r="AZ49" s="52"/>
      <c r="BA49" s="150"/>
      <c r="BB49" s="52"/>
      <c r="BC49" s="150"/>
      <c r="BD49" s="52"/>
      <c r="BE49" s="150"/>
      <c r="BF49" s="52"/>
      <c r="BG49" s="150"/>
      <c r="BH49" s="52"/>
      <c r="BI49" s="150"/>
      <c r="BJ49" s="74">
        <f t="shared" si="4"/>
        <v>0</v>
      </c>
      <c r="BK49" s="150"/>
      <c r="BL49" s="52"/>
      <c r="BM49" s="150"/>
      <c r="BN49" s="52"/>
      <c r="BO49" s="150"/>
      <c r="BP49" s="52"/>
      <c r="BQ49" s="150"/>
      <c r="BR49" s="52"/>
      <c r="BS49" s="150"/>
      <c r="BT49" s="52"/>
      <c r="BU49" s="150"/>
      <c r="BV49" s="74">
        <f t="shared" si="5"/>
        <v>0</v>
      </c>
      <c r="BW49" s="150"/>
    </row>
    <row r="50" spans="1:75" s="1" customFormat="1" outlineLevel="1" x14ac:dyDescent="0.25">
      <c r="A50" s="147"/>
      <c r="B50" s="151" t="str">
        <f>'входные данные'!$C$10</f>
        <v>Продажи (отгрузки)</v>
      </c>
      <c r="C50" s="48" t="s">
        <v>6</v>
      </c>
      <c r="D50" s="75">
        <f ca="1">IF(D$3="","",'входные данные'!$H$5/'входные данные'!$H$52)</f>
        <v>78260.869565217392</v>
      </c>
      <c r="E50" s="144">
        <f ca="1">IFERROR(D51/D50,"")</f>
        <v>0</v>
      </c>
      <c r="F50" s="75">
        <f ca="1">IF(F$3="","",'входные данные'!$H$5/'входные данные'!$H$52)</f>
        <v>78260.869565217392</v>
      </c>
      <c r="G50" s="144">
        <f ca="1">IFERROR(F51/F50,"")</f>
        <v>0</v>
      </c>
      <c r="H50" s="75">
        <f ca="1">IF(H$3="","",'входные данные'!$H$5/'входные данные'!$H$52)</f>
        <v>78260.869565217392</v>
      </c>
      <c r="I50" s="144">
        <f ca="1">IFERROR(H51/H50,"")</f>
        <v>0</v>
      </c>
      <c r="J50" s="75">
        <f ca="1">IF(J$3="","",'входные данные'!$H$5/'входные данные'!$H$52)</f>
        <v>78260.869565217392</v>
      </c>
      <c r="K50" s="144">
        <f ca="1">IFERROR(J51/J50,"")</f>
        <v>0</v>
      </c>
      <c r="L50" s="75">
        <f ca="1">IF(L$3="","",'входные данные'!$H$5/'входные данные'!$H$52)</f>
        <v>78260.869565217392</v>
      </c>
      <c r="M50" s="144">
        <f ca="1">IFERROR(L51/L50,"")</f>
        <v>0</v>
      </c>
      <c r="N50" s="76">
        <f t="shared" ref="N50:N65" ca="1" si="10">SUM(D50,F50,H50,J50,L50)</f>
        <v>391304.34782608697</v>
      </c>
      <c r="O50" s="144">
        <f ca="1">IFERROR(N51/N50,"")</f>
        <v>0</v>
      </c>
      <c r="P50" s="75">
        <f ca="1">IF(P$3="","",'входные данные'!$H$5/'входные данные'!$H$52)</f>
        <v>78260.869565217392</v>
      </c>
      <c r="Q50" s="144">
        <f ca="1">IFERROR(P51/P50,"")</f>
        <v>0</v>
      </c>
      <c r="R50" s="75">
        <f ca="1">IF(R$3="","",'входные данные'!$H$5/'входные данные'!$H$52)</f>
        <v>78260.869565217392</v>
      </c>
      <c r="S50" s="144">
        <f ca="1">IFERROR(R51/R50,"")</f>
        <v>0</v>
      </c>
      <c r="T50" s="75">
        <f ca="1">IF(T$3="","",'входные данные'!$H$5/'входные данные'!$H$52)</f>
        <v>78260.869565217392</v>
      </c>
      <c r="U50" s="144">
        <f ca="1">IFERROR(T51/T50,"")</f>
        <v>0</v>
      </c>
      <c r="V50" s="75">
        <f ca="1">IF(V$3="","",'входные данные'!$H$5/'входные данные'!$H$52)</f>
        <v>78260.869565217392</v>
      </c>
      <c r="W50" s="144">
        <f ca="1">IFERROR(V51/V50,"")</f>
        <v>0</v>
      </c>
      <c r="X50" s="75">
        <f ca="1">IF(X$3="","",'входные данные'!$H$5/'входные данные'!$H$52)</f>
        <v>78260.869565217392</v>
      </c>
      <c r="Y50" s="144">
        <f ca="1">IFERROR(X51/X50,"")</f>
        <v>0</v>
      </c>
      <c r="Z50" s="76">
        <f t="shared" ca="1" si="1"/>
        <v>391304.34782608697</v>
      </c>
      <c r="AA50" s="144">
        <f ca="1">IFERROR(Z51/Z50,"")</f>
        <v>0</v>
      </c>
      <c r="AB50" s="75">
        <f ca="1">IF(AB$3="","",'входные данные'!$H$5/'входные данные'!$H$52)</f>
        <v>78260.869565217392</v>
      </c>
      <c r="AC50" s="144">
        <f ca="1">IFERROR(AB51/AB50,"")</f>
        <v>0</v>
      </c>
      <c r="AD50" s="75">
        <f ca="1">IF(AD$3="","",'входные данные'!$H$5/'входные данные'!$H$52)</f>
        <v>78260.869565217392</v>
      </c>
      <c r="AE50" s="144">
        <f ca="1">IFERROR(AD51/AD50,"")</f>
        <v>0</v>
      </c>
      <c r="AF50" s="75">
        <f ca="1">IF(AF$3="","",'входные данные'!$H$5/'входные данные'!$H$52)</f>
        <v>78260.869565217392</v>
      </c>
      <c r="AG50" s="144">
        <f ca="1">IFERROR(AF51/AF50,"")</f>
        <v>0</v>
      </c>
      <c r="AH50" s="75">
        <f ca="1">IF(AH$3="","",'входные данные'!$H$5/'входные данные'!$H$52)</f>
        <v>78260.869565217392</v>
      </c>
      <c r="AI50" s="144">
        <f ca="1">IFERROR(AH51/AH50,"")</f>
        <v>0</v>
      </c>
      <c r="AJ50" s="75">
        <f ca="1">IF(AJ$3="","",'входные данные'!$H$5/'входные данные'!$H$52)</f>
        <v>78260.869565217392</v>
      </c>
      <c r="AK50" s="144">
        <f ca="1">IFERROR(AJ51/AJ50,"")</f>
        <v>0</v>
      </c>
      <c r="AL50" s="76">
        <f t="shared" ca="1" si="2"/>
        <v>391304.34782608697</v>
      </c>
      <c r="AM50" s="144">
        <f ca="1">IFERROR(AL51/AL50,"")</f>
        <v>0</v>
      </c>
      <c r="AN50" s="75">
        <f ca="1">IF(AN$3="","",'входные данные'!$H$5/'входные данные'!$H$52)</f>
        <v>78260.869565217392</v>
      </c>
      <c r="AO50" s="144">
        <f ca="1">IFERROR(AN51/AN50,"")</f>
        <v>0</v>
      </c>
      <c r="AP50" s="75">
        <f ca="1">IF(AP$3="","",'входные данные'!$H$5/'входные данные'!$H$52)</f>
        <v>78260.869565217392</v>
      </c>
      <c r="AQ50" s="144">
        <f ca="1">IFERROR(AP51/AP50,"")</f>
        <v>0</v>
      </c>
      <c r="AR50" s="75">
        <f ca="1">IF(AR$3="","",'входные данные'!$H$5/'входные данные'!$H$52)</f>
        <v>78260.869565217392</v>
      </c>
      <c r="AS50" s="144">
        <f ca="1">IFERROR(AR51/AR50,"")</f>
        <v>0</v>
      </c>
      <c r="AT50" s="75">
        <f ca="1">IF(AT$3="","",'входные данные'!$H$5/'входные данные'!$H$52)</f>
        <v>78260.869565217392</v>
      </c>
      <c r="AU50" s="144">
        <f ca="1">IFERROR(AT51/AT50,"")</f>
        <v>0</v>
      </c>
      <c r="AV50" s="75">
        <f ca="1">IF(AV$3="","",'входные данные'!$H$5/'входные данные'!$H$52)</f>
        <v>78260.869565217392</v>
      </c>
      <c r="AW50" s="144">
        <f ca="1">IFERROR(AV51/AV50,"")</f>
        <v>0</v>
      </c>
      <c r="AX50" s="76">
        <f t="shared" ca="1" si="3"/>
        <v>391304.34782608697</v>
      </c>
      <c r="AY50" s="144">
        <f ca="1">IFERROR(AX51/AX50,"")</f>
        <v>0</v>
      </c>
      <c r="AZ50" s="75">
        <f ca="1">IF(AZ$3="","",'входные данные'!$H$5/'входные данные'!$H$52)</f>
        <v>78260.869565217392</v>
      </c>
      <c r="BA50" s="144">
        <f ca="1">IFERROR(AZ51/AZ50,"")</f>
        <v>0</v>
      </c>
      <c r="BB50" s="75">
        <f ca="1">IF(BB$3="","",'входные данные'!$H$5/'входные данные'!$H$52)</f>
        <v>78260.869565217392</v>
      </c>
      <c r="BC50" s="144">
        <f ca="1">IFERROR(BB51/BB50,"")</f>
        <v>0</v>
      </c>
      <c r="BD50" s="75">
        <f ca="1">IF(BD$3="","",'входные данные'!$H$5/'входные данные'!$H$52)</f>
        <v>78260.869565217392</v>
      </c>
      <c r="BE50" s="144">
        <f ca="1">IFERROR(BD51/BD50,"")</f>
        <v>0</v>
      </c>
      <c r="BF50" s="75" t="str">
        <f ca="1">IF(BF$3="","",'входные данные'!$H$5/'входные данные'!$H$52)</f>
        <v/>
      </c>
      <c r="BG50" s="144" t="str">
        <f ca="1">IFERROR(BF51/BF50,"")</f>
        <v/>
      </c>
      <c r="BH50" s="75" t="str">
        <f ca="1">IF(BH$3="","",'входные данные'!$H$5/'входные данные'!$H$52)</f>
        <v/>
      </c>
      <c r="BI50" s="144" t="str">
        <f ca="1">IFERROR(BH51/BH50,"")</f>
        <v/>
      </c>
      <c r="BJ50" s="76">
        <f t="shared" ca="1" si="4"/>
        <v>234782.60869565216</v>
      </c>
      <c r="BK50" s="144">
        <f ca="1">IFERROR(BJ51/BJ50,"")</f>
        <v>0</v>
      </c>
      <c r="BL50" s="75" t="str">
        <f ca="1">IF(BL$3="","",'входные данные'!$H$5/'входные данные'!$H$52)</f>
        <v/>
      </c>
      <c r="BM50" s="144" t="str">
        <f ca="1">IFERROR(BL51/BL50,"")</f>
        <v/>
      </c>
      <c r="BN50" s="75" t="str">
        <f ca="1">IF(BN$3="","",'входные данные'!$H$5/'входные данные'!$H$52)</f>
        <v/>
      </c>
      <c r="BO50" s="144" t="str">
        <f ca="1">IFERROR(BN51/BN50,"")</f>
        <v/>
      </c>
      <c r="BP50" s="75" t="str">
        <f ca="1">IF(BP$3="","",'входные данные'!$H$5/'входные данные'!$H$52)</f>
        <v/>
      </c>
      <c r="BQ50" s="144" t="str">
        <f ca="1">IFERROR(BP51/BP50,"")</f>
        <v/>
      </c>
      <c r="BR50" s="75" t="str">
        <f ca="1">IF(BR$3="","",'входные данные'!$H$5/'входные данные'!$H$52)</f>
        <v/>
      </c>
      <c r="BS50" s="144" t="str">
        <f ca="1">IFERROR(BR51/BR50,"")</f>
        <v/>
      </c>
      <c r="BT50" s="75" t="str">
        <f ca="1">IF(BT$3="","",'входные данные'!$H$5/'входные данные'!$H$52)</f>
        <v/>
      </c>
      <c r="BU50" s="144" t="str">
        <f ca="1">IFERROR(BT51/BT50,"")</f>
        <v/>
      </c>
      <c r="BV50" s="76">
        <f t="shared" ca="1" si="5"/>
        <v>0</v>
      </c>
      <c r="BW50" s="144" t="str">
        <f ca="1">IFERROR(BV51/BV50,"")</f>
        <v/>
      </c>
    </row>
    <row r="51" spans="1:75" ht="15.75" outlineLevel="1" thickBot="1" x14ac:dyDescent="0.3">
      <c r="A51" s="148"/>
      <c r="B51" s="152"/>
      <c r="C51" s="49" t="s">
        <v>7</v>
      </c>
      <c r="D51" s="79"/>
      <c r="E51" s="145"/>
      <c r="F51" s="79"/>
      <c r="G51" s="145"/>
      <c r="H51" s="79"/>
      <c r="I51" s="145"/>
      <c r="J51" s="79"/>
      <c r="K51" s="145"/>
      <c r="L51" s="79"/>
      <c r="M51" s="145"/>
      <c r="N51" s="78">
        <f t="shared" si="10"/>
        <v>0</v>
      </c>
      <c r="O51" s="145"/>
      <c r="P51" s="79"/>
      <c r="Q51" s="145"/>
      <c r="R51" s="79"/>
      <c r="S51" s="145"/>
      <c r="T51" s="79"/>
      <c r="U51" s="145"/>
      <c r="V51" s="79"/>
      <c r="W51" s="145"/>
      <c r="X51" s="79"/>
      <c r="Y51" s="145"/>
      <c r="Z51" s="78">
        <f t="shared" si="1"/>
        <v>0</v>
      </c>
      <c r="AA51" s="145"/>
      <c r="AB51" s="79"/>
      <c r="AC51" s="145"/>
      <c r="AD51" s="79"/>
      <c r="AE51" s="145"/>
      <c r="AF51" s="79"/>
      <c r="AG51" s="145"/>
      <c r="AH51" s="79"/>
      <c r="AI51" s="145"/>
      <c r="AJ51" s="79"/>
      <c r="AK51" s="145"/>
      <c r="AL51" s="78">
        <f t="shared" si="2"/>
        <v>0</v>
      </c>
      <c r="AM51" s="145"/>
      <c r="AN51" s="79"/>
      <c r="AO51" s="145"/>
      <c r="AP51" s="79"/>
      <c r="AQ51" s="145"/>
      <c r="AR51" s="79"/>
      <c r="AS51" s="145"/>
      <c r="AT51" s="79"/>
      <c r="AU51" s="145"/>
      <c r="AV51" s="79"/>
      <c r="AW51" s="145"/>
      <c r="AX51" s="78">
        <f t="shared" si="3"/>
        <v>0</v>
      </c>
      <c r="AY51" s="145"/>
      <c r="AZ51" s="79"/>
      <c r="BA51" s="145"/>
      <c r="BB51" s="79"/>
      <c r="BC51" s="145"/>
      <c r="BD51" s="79"/>
      <c r="BE51" s="145"/>
      <c r="BF51" s="79"/>
      <c r="BG51" s="145"/>
      <c r="BH51" s="79"/>
      <c r="BI51" s="145"/>
      <c r="BJ51" s="78">
        <f t="shared" si="4"/>
        <v>0</v>
      </c>
      <c r="BK51" s="145"/>
      <c r="BL51" s="79"/>
      <c r="BM51" s="145"/>
      <c r="BN51" s="79"/>
      <c r="BO51" s="145"/>
      <c r="BP51" s="79"/>
      <c r="BQ51" s="145"/>
      <c r="BR51" s="79"/>
      <c r="BS51" s="145"/>
      <c r="BT51" s="79"/>
      <c r="BU51" s="145"/>
      <c r="BV51" s="78">
        <f t="shared" si="5"/>
        <v>0</v>
      </c>
      <c r="BW51" s="145"/>
    </row>
    <row r="52" spans="1:75" ht="15.75" customHeight="1" outlineLevel="1" x14ac:dyDescent="0.25">
      <c r="A52" s="146" t="str">
        <f>IF('входные данные'!H6&gt;0,'входные данные'!G6,"")</f>
        <v>Менеджер 4</v>
      </c>
      <c r="B52" s="181" t="str">
        <f>'входные данные'!$C$3</f>
        <v>Звонки</v>
      </c>
      <c r="C52" s="45" t="s">
        <v>6</v>
      </c>
      <c r="D52" s="50">
        <f ca="1">IF(D$3="","",IF($A$52="","",'входные данные'!$D$3/'входные данные'!$H$52/'входные данные'!$H$53))</f>
        <v>13.043478260869566</v>
      </c>
      <c r="E52" s="175">
        <f ca="1">IFERROR(D53/D52,"")</f>
        <v>0</v>
      </c>
      <c r="F52" s="50">
        <f ca="1">IF(F$3="","",IF($A$52="","",'входные данные'!$D$3/'входные данные'!$H$52/'входные данные'!$H$53))</f>
        <v>13.043478260869566</v>
      </c>
      <c r="G52" s="175">
        <f ca="1">IFERROR(F53/F52,"")</f>
        <v>0</v>
      </c>
      <c r="H52" s="50">
        <f ca="1">IF(H$3="","",IF($A$52="","",'входные данные'!$D$3/'входные данные'!$H$52/'входные данные'!$H$53))</f>
        <v>13.043478260869566</v>
      </c>
      <c r="I52" s="175">
        <f ca="1">IFERROR(H53/H52,"")</f>
        <v>0</v>
      </c>
      <c r="J52" s="50">
        <f ca="1">IF(J$3="","",IF($A$52="","",'входные данные'!$D$3/'входные данные'!$H$52/'входные данные'!$H$53))</f>
        <v>13.043478260869566</v>
      </c>
      <c r="K52" s="175">
        <f ca="1">IFERROR(J53/J52,"")</f>
        <v>0</v>
      </c>
      <c r="L52" s="50">
        <f ca="1">IF(L$3="","",IF($A$52="","",'входные данные'!$D$3/'входные данные'!$H$52/'входные данные'!$H$53))</f>
        <v>13.043478260869566</v>
      </c>
      <c r="M52" s="175">
        <f ca="1">IFERROR(L53/L52,"")</f>
        <v>0</v>
      </c>
      <c r="N52" s="51">
        <f t="shared" ca="1" si="10"/>
        <v>65.217391304347828</v>
      </c>
      <c r="O52" s="177">
        <f ca="1">IFERROR(N53/N52,"")</f>
        <v>0</v>
      </c>
      <c r="P52" s="50">
        <f ca="1">IF(P$3="","",IF($A$52="","",'входные данные'!$D$3/'входные данные'!$H$52/'входные данные'!$H$53))</f>
        <v>13.043478260869566</v>
      </c>
      <c r="Q52" s="175">
        <f ca="1">IFERROR(P53/P52,"")</f>
        <v>0</v>
      </c>
      <c r="R52" s="50">
        <f ca="1">IF(R$3="","",IF($A$52="","",'входные данные'!$D$3/'входные данные'!$H$52/'входные данные'!$H$53))</f>
        <v>13.043478260869566</v>
      </c>
      <c r="S52" s="175">
        <f ca="1">IFERROR(R53/R52,"")</f>
        <v>0</v>
      </c>
      <c r="T52" s="50">
        <f ca="1">IF(T$3="","",IF($A$52="","",'входные данные'!$D$3/'входные данные'!$H$52/'входные данные'!$H$53))</f>
        <v>13.043478260869566</v>
      </c>
      <c r="U52" s="175">
        <f ca="1">IFERROR(T53/T52,"")</f>
        <v>0</v>
      </c>
      <c r="V52" s="50">
        <f ca="1">IF(V$3="","",IF($A$52="","",'входные данные'!$D$3/'входные данные'!$H$52/'входные данные'!$H$53))</f>
        <v>13.043478260869566</v>
      </c>
      <c r="W52" s="175">
        <f ca="1">IFERROR(V53/V52,"")</f>
        <v>0</v>
      </c>
      <c r="X52" s="50">
        <f ca="1">IF(X$3="","",IF($A$52="","",'входные данные'!$D$3/'входные данные'!$H$52/'входные данные'!$H$53))</f>
        <v>13.043478260869566</v>
      </c>
      <c r="Y52" s="175">
        <f ca="1">IFERROR(X53/X52,"")</f>
        <v>0</v>
      </c>
      <c r="Z52" s="51">
        <f t="shared" ca="1" si="1"/>
        <v>65.217391304347828</v>
      </c>
      <c r="AA52" s="177">
        <f ca="1">IFERROR(Z53/Z52,"")</f>
        <v>0</v>
      </c>
      <c r="AB52" s="50">
        <f ca="1">IF(AB$3="","",IF($A$52="","",'входные данные'!$D$3/'входные данные'!$H$52/'входные данные'!$H$53))</f>
        <v>13.043478260869566</v>
      </c>
      <c r="AC52" s="175">
        <f ca="1">IFERROR(AB53/AB52,"")</f>
        <v>0</v>
      </c>
      <c r="AD52" s="50">
        <f ca="1">IF(AD$3="","",IF($A$52="","",'входные данные'!$D$3/'входные данные'!$H$52/'входные данные'!$H$53))</f>
        <v>13.043478260869566</v>
      </c>
      <c r="AE52" s="175">
        <f ca="1">IFERROR(AD53/AD52,"")</f>
        <v>0</v>
      </c>
      <c r="AF52" s="50">
        <f ca="1">IF(AF$3="","",IF($A$52="","",'входные данные'!$D$3/'входные данные'!$H$52/'входные данные'!$H$53))</f>
        <v>13.043478260869566</v>
      </c>
      <c r="AG52" s="175">
        <f ca="1">IFERROR(AF53/AF52,"")</f>
        <v>0</v>
      </c>
      <c r="AH52" s="50">
        <f ca="1">IF(AH$3="","",IF($A$52="","",'входные данные'!$D$3/'входные данные'!$H$52/'входные данные'!$H$53))</f>
        <v>13.043478260869566</v>
      </c>
      <c r="AI52" s="175">
        <f ca="1">IFERROR(AH53/AH52,"")</f>
        <v>0</v>
      </c>
      <c r="AJ52" s="50">
        <f ca="1">IF(AJ$3="","",IF($A$52="","",'входные данные'!$D$3/'входные данные'!$H$52/'входные данные'!$H$53))</f>
        <v>13.043478260869566</v>
      </c>
      <c r="AK52" s="175">
        <f ca="1">IFERROR(AJ53/AJ52,"")</f>
        <v>0</v>
      </c>
      <c r="AL52" s="51">
        <f t="shared" ca="1" si="2"/>
        <v>65.217391304347828</v>
      </c>
      <c r="AM52" s="177">
        <f ca="1">IFERROR(AL53/AL52,"")</f>
        <v>0</v>
      </c>
      <c r="AN52" s="50">
        <f ca="1">IF(AN$3="","",IF($A$52="","",'входные данные'!$D$3/'входные данные'!$H$52/'входные данные'!$H$53))</f>
        <v>13.043478260869566</v>
      </c>
      <c r="AO52" s="175">
        <f ca="1">IFERROR(AN53/AN52,"")</f>
        <v>0</v>
      </c>
      <c r="AP52" s="50">
        <f ca="1">IF(AP$3="","",IF($A$52="","",'входные данные'!$D$3/'входные данные'!$H$52/'входные данные'!$H$53))</f>
        <v>13.043478260869566</v>
      </c>
      <c r="AQ52" s="175">
        <f ca="1">IFERROR(AP53/AP52,"")</f>
        <v>0</v>
      </c>
      <c r="AR52" s="50">
        <f ca="1">IF(AR$3="","",IF($A$52="","",'входные данные'!$D$3/'входные данные'!$H$52/'входные данные'!$H$53))</f>
        <v>13.043478260869566</v>
      </c>
      <c r="AS52" s="175">
        <f ca="1">IFERROR(AR53/AR52,"")</f>
        <v>0</v>
      </c>
      <c r="AT52" s="50">
        <f ca="1">IF(AT$3="","",IF($A$52="","",'входные данные'!$D$3/'входные данные'!$H$52/'входные данные'!$H$53))</f>
        <v>13.043478260869566</v>
      </c>
      <c r="AU52" s="175">
        <f ca="1">IFERROR(AT53/AT52,"")</f>
        <v>0</v>
      </c>
      <c r="AV52" s="50">
        <f ca="1">IF(AV$3="","",IF($A$52="","",'входные данные'!$D$3/'входные данные'!$H$52/'входные данные'!$H$53))</f>
        <v>13.043478260869566</v>
      </c>
      <c r="AW52" s="175">
        <f ca="1">IFERROR(AV53/AV52,"")</f>
        <v>0</v>
      </c>
      <c r="AX52" s="51">
        <f t="shared" ca="1" si="3"/>
        <v>65.217391304347828</v>
      </c>
      <c r="AY52" s="177">
        <f ca="1">IFERROR(AX53/AX52,"")</f>
        <v>0</v>
      </c>
      <c r="AZ52" s="50">
        <f ca="1">IF(AZ$3="","",IF($A$52="","",'входные данные'!$D$3/'входные данные'!$H$52/'входные данные'!$H$53))</f>
        <v>13.043478260869566</v>
      </c>
      <c r="BA52" s="175">
        <f ca="1">IFERROR(AZ53/AZ52,"")</f>
        <v>0</v>
      </c>
      <c r="BB52" s="50">
        <f ca="1">IF(BB$3="","",IF($A$52="","",'входные данные'!$D$3/'входные данные'!$H$52/'входные данные'!$H$53))</f>
        <v>13.043478260869566</v>
      </c>
      <c r="BC52" s="175">
        <f ca="1">IFERROR(BB53/BB52,"")</f>
        <v>0</v>
      </c>
      <c r="BD52" s="50">
        <f ca="1">IF(BD$3="","",IF($A$52="","",'входные данные'!$D$3/'входные данные'!$H$52/'входные данные'!$H$53))</f>
        <v>13.043478260869566</v>
      </c>
      <c r="BE52" s="175">
        <f ca="1">IFERROR(BD53/BD52,"")</f>
        <v>0</v>
      </c>
      <c r="BF52" s="50" t="str">
        <f ca="1">IF(BF$3="","",IF($A$52="","",'входные данные'!$D$3/'входные данные'!$H$52/'входные данные'!$H$53))</f>
        <v/>
      </c>
      <c r="BG52" s="175" t="str">
        <f ca="1">IFERROR(BF53/BF52,"")</f>
        <v/>
      </c>
      <c r="BH52" s="50" t="str">
        <f ca="1">IF(BH$3="","",IF($A$52="","",'входные данные'!$D$3/'входные данные'!$H$52/'входные данные'!$H$53))</f>
        <v/>
      </c>
      <c r="BI52" s="175" t="str">
        <f ca="1">IFERROR(BH53/BH52,"")</f>
        <v/>
      </c>
      <c r="BJ52" s="51">
        <f t="shared" ca="1" si="4"/>
        <v>39.130434782608702</v>
      </c>
      <c r="BK52" s="177">
        <f ca="1">IFERROR(BJ53/BJ52,"")</f>
        <v>0</v>
      </c>
      <c r="BL52" s="50" t="str">
        <f ca="1">IF(BL$3="","",IF($A$52="","",'входные данные'!$D$3/'входные данные'!$H$52/'входные данные'!$H$53))</f>
        <v/>
      </c>
      <c r="BM52" s="175" t="str">
        <f ca="1">IFERROR(BL53/BL52,"")</f>
        <v/>
      </c>
      <c r="BN52" s="50" t="str">
        <f ca="1">IF(BN$3="","",IF($A$52="","",'входные данные'!$D$3/'входные данные'!$H$52/'входные данные'!$H$53))</f>
        <v/>
      </c>
      <c r="BO52" s="175" t="str">
        <f ca="1">IFERROR(BN53/BN52,"")</f>
        <v/>
      </c>
      <c r="BP52" s="50" t="str">
        <f ca="1">IF(BP$3="","",IF($A$52="","",'входные данные'!$D$3/'входные данные'!$H$52/'входные данные'!$H$53))</f>
        <v/>
      </c>
      <c r="BQ52" s="175" t="str">
        <f ca="1">IFERROR(BP53/BP52,"")</f>
        <v/>
      </c>
      <c r="BR52" s="50" t="str">
        <f ca="1">IF(BR$3="","",IF($A$52="","",'входные данные'!$D$3/'входные данные'!$H$52/'входные данные'!$H$53))</f>
        <v/>
      </c>
      <c r="BS52" s="175" t="str">
        <f ca="1">IFERROR(BR53/BR52,"")</f>
        <v/>
      </c>
      <c r="BT52" s="50" t="str">
        <f ca="1">IF(BT$3="","",IF($A$52="","",'входные данные'!$D$3/'входные данные'!$H$52/'входные данные'!$H$53))</f>
        <v/>
      </c>
      <c r="BU52" s="175" t="str">
        <f ca="1">IFERROR(BT53/BT52,"")</f>
        <v/>
      </c>
      <c r="BV52" s="51">
        <f t="shared" ca="1" si="5"/>
        <v>0</v>
      </c>
      <c r="BW52" s="177" t="str">
        <f ca="1">IFERROR(BV53/BV52,"")</f>
        <v/>
      </c>
    </row>
    <row r="53" spans="1:75" outlineLevel="1" x14ac:dyDescent="0.25">
      <c r="A53" s="147"/>
      <c r="B53" s="182"/>
      <c r="C53" s="46" t="s">
        <v>7</v>
      </c>
      <c r="D53" s="52"/>
      <c r="E53" s="176"/>
      <c r="F53" s="52"/>
      <c r="G53" s="176"/>
      <c r="H53" s="52"/>
      <c r="I53" s="176"/>
      <c r="J53" s="52"/>
      <c r="K53" s="176"/>
      <c r="L53" s="52"/>
      <c r="M53" s="176"/>
      <c r="N53" s="53">
        <f t="shared" si="10"/>
        <v>0</v>
      </c>
      <c r="O53" s="178"/>
      <c r="P53" s="52"/>
      <c r="Q53" s="176"/>
      <c r="R53" s="52"/>
      <c r="S53" s="176"/>
      <c r="T53" s="52"/>
      <c r="U53" s="176"/>
      <c r="V53" s="52"/>
      <c r="W53" s="176"/>
      <c r="X53" s="52"/>
      <c r="Y53" s="176"/>
      <c r="Z53" s="53">
        <f t="shared" si="1"/>
        <v>0</v>
      </c>
      <c r="AA53" s="178"/>
      <c r="AB53" s="52"/>
      <c r="AC53" s="176"/>
      <c r="AD53" s="52"/>
      <c r="AE53" s="176"/>
      <c r="AF53" s="52"/>
      <c r="AG53" s="176"/>
      <c r="AH53" s="52"/>
      <c r="AI53" s="176"/>
      <c r="AJ53" s="52"/>
      <c r="AK53" s="176"/>
      <c r="AL53" s="53">
        <f t="shared" si="2"/>
        <v>0</v>
      </c>
      <c r="AM53" s="178"/>
      <c r="AN53" s="52"/>
      <c r="AO53" s="176"/>
      <c r="AP53" s="52"/>
      <c r="AQ53" s="176"/>
      <c r="AR53" s="52"/>
      <c r="AS53" s="176"/>
      <c r="AT53" s="52"/>
      <c r="AU53" s="176"/>
      <c r="AV53" s="52"/>
      <c r="AW53" s="176"/>
      <c r="AX53" s="53">
        <f t="shared" si="3"/>
        <v>0</v>
      </c>
      <c r="AY53" s="178"/>
      <c r="AZ53" s="52"/>
      <c r="BA53" s="176"/>
      <c r="BB53" s="52"/>
      <c r="BC53" s="176"/>
      <c r="BD53" s="52"/>
      <c r="BE53" s="176"/>
      <c r="BF53" s="52"/>
      <c r="BG53" s="176"/>
      <c r="BH53" s="52"/>
      <c r="BI53" s="176"/>
      <c r="BJ53" s="53">
        <f t="shared" si="4"/>
        <v>0</v>
      </c>
      <c r="BK53" s="178"/>
      <c r="BL53" s="52"/>
      <c r="BM53" s="176"/>
      <c r="BN53" s="52"/>
      <c r="BO53" s="176"/>
      <c r="BP53" s="52"/>
      <c r="BQ53" s="176"/>
      <c r="BR53" s="52"/>
      <c r="BS53" s="176"/>
      <c r="BT53" s="52"/>
      <c r="BU53" s="176"/>
      <c r="BV53" s="53">
        <f t="shared" si="5"/>
        <v>0</v>
      </c>
      <c r="BW53" s="178"/>
    </row>
    <row r="54" spans="1:75" outlineLevel="1" x14ac:dyDescent="0.25">
      <c r="A54" s="147"/>
      <c r="B54" s="179" t="str">
        <f>'входные данные'!$C$4</f>
        <v>Коммерческое предложение</v>
      </c>
      <c r="C54" s="44" t="s">
        <v>6</v>
      </c>
      <c r="D54" s="54">
        <f ca="1">IF(D$3="","",IF($A$52="","",'входные данные'!$D$4/'входные данные'!$H$52/'входные данные'!$H$53))</f>
        <v>2.1739130434782608</v>
      </c>
      <c r="E54" s="171">
        <f ca="1">IFERROR(D55/D54,"")</f>
        <v>0</v>
      </c>
      <c r="F54" s="54">
        <f ca="1">IF(F$3="","",IF($A$52="","",'входные данные'!$D$4/'входные данные'!$H$52/'входные данные'!$H$53))</f>
        <v>2.1739130434782608</v>
      </c>
      <c r="G54" s="171">
        <f ca="1">IFERROR(F55/F54,"")</f>
        <v>0</v>
      </c>
      <c r="H54" s="54">
        <f ca="1">IF(H$3="","",IF($A$52="","",'входные данные'!$D$4/'входные данные'!$H$52/'входные данные'!$H$53))</f>
        <v>2.1739130434782608</v>
      </c>
      <c r="I54" s="171">
        <f ca="1">IFERROR(H55/H54,"")</f>
        <v>0</v>
      </c>
      <c r="J54" s="54">
        <f ca="1">IF(J$3="","",IF($A$52="","",'входные данные'!$D$4/'входные данные'!$H$52/'входные данные'!$H$53))</f>
        <v>2.1739130434782608</v>
      </c>
      <c r="K54" s="171">
        <f ca="1">IFERROR(J55/J54,"")</f>
        <v>0</v>
      </c>
      <c r="L54" s="54">
        <f ca="1">IF(L$3="","",IF($A$52="","",'входные данные'!$D$4/'входные данные'!$H$52/'входные данные'!$H$53))</f>
        <v>2.1739130434782608</v>
      </c>
      <c r="M54" s="171">
        <f ca="1">IFERROR(L55/L54,"")</f>
        <v>0</v>
      </c>
      <c r="N54" s="55">
        <f t="shared" ca="1" si="10"/>
        <v>10.869565217391305</v>
      </c>
      <c r="O54" s="171">
        <f ca="1">IFERROR(N55/N54,"")</f>
        <v>0</v>
      </c>
      <c r="P54" s="54">
        <f ca="1">IF(P$3="","",IF($A$52="","",'входные данные'!$D$4/'входные данные'!$H$52/'входные данные'!$H$53))</f>
        <v>2.1739130434782608</v>
      </c>
      <c r="Q54" s="171">
        <f ca="1">IFERROR(P55/P54,"")</f>
        <v>0</v>
      </c>
      <c r="R54" s="54">
        <f ca="1">IF(R$3="","",IF($A$52="","",'входные данные'!$D$4/'входные данные'!$H$52/'входные данные'!$H$53))</f>
        <v>2.1739130434782608</v>
      </c>
      <c r="S54" s="171">
        <f ca="1">IFERROR(R55/R54,"")</f>
        <v>0</v>
      </c>
      <c r="T54" s="54">
        <f ca="1">IF(T$3="","",IF($A$52="","",'входные данные'!$D$4/'входные данные'!$H$52/'входные данные'!$H$53))</f>
        <v>2.1739130434782608</v>
      </c>
      <c r="U54" s="171">
        <f ca="1">IFERROR(T55/T54,"")</f>
        <v>0</v>
      </c>
      <c r="V54" s="54">
        <f ca="1">IF(V$3="","",IF($A$52="","",'входные данные'!$D$4/'входные данные'!$H$52/'входные данные'!$H$53))</f>
        <v>2.1739130434782608</v>
      </c>
      <c r="W54" s="171">
        <f ca="1">IFERROR(V55/V54,"")</f>
        <v>0</v>
      </c>
      <c r="X54" s="54">
        <f ca="1">IF(X$3="","",IF($A$52="","",'входные данные'!$D$4/'входные данные'!$H$52/'входные данные'!$H$53))</f>
        <v>2.1739130434782608</v>
      </c>
      <c r="Y54" s="171">
        <f ca="1">IFERROR(X55/X54,"")</f>
        <v>0</v>
      </c>
      <c r="Z54" s="55">
        <f t="shared" ca="1" si="1"/>
        <v>10.869565217391305</v>
      </c>
      <c r="AA54" s="171">
        <f ca="1">IFERROR(Z55/Z54,"")</f>
        <v>0</v>
      </c>
      <c r="AB54" s="54">
        <f ca="1">IF(AB$3="","",IF($A$52="","",'входные данные'!$D$4/'входные данные'!$H$52/'входные данные'!$H$53))</f>
        <v>2.1739130434782608</v>
      </c>
      <c r="AC54" s="171">
        <f ca="1">IFERROR(AB55/AB54,"")</f>
        <v>0</v>
      </c>
      <c r="AD54" s="54">
        <f ca="1">IF(AD$3="","",IF($A$52="","",'входные данные'!$D$4/'входные данные'!$H$52/'входные данные'!$H$53))</f>
        <v>2.1739130434782608</v>
      </c>
      <c r="AE54" s="171">
        <f ca="1">IFERROR(AD55/AD54,"")</f>
        <v>0</v>
      </c>
      <c r="AF54" s="54">
        <f ca="1">IF(AF$3="","",IF($A$52="","",'входные данные'!$D$4/'входные данные'!$H$52/'входные данные'!$H$53))</f>
        <v>2.1739130434782608</v>
      </c>
      <c r="AG54" s="171">
        <f ca="1">IFERROR(AF55/AF54,"")</f>
        <v>0</v>
      </c>
      <c r="AH54" s="54">
        <f ca="1">IF(AH$3="","",IF($A$52="","",'входные данные'!$D$4/'входные данные'!$H$52/'входные данные'!$H$53))</f>
        <v>2.1739130434782608</v>
      </c>
      <c r="AI54" s="171">
        <f ca="1">IFERROR(AH55/AH54,"")</f>
        <v>0</v>
      </c>
      <c r="AJ54" s="54">
        <f ca="1">IF(AJ$3="","",IF($A$52="","",'входные данные'!$D$4/'входные данные'!$H$52/'входные данные'!$H$53))</f>
        <v>2.1739130434782608</v>
      </c>
      <c r="AK54" s="171">
        <f ca="1">IFERROR(AJ55/AJ54,"")</f>
        <v>0</v>
      </c>
      <c r="AL54" s="55">
        <f t="shared" ca="1" si="2"/>
        <v>10.869565217391305</v>
      </c>
      <c r="AM54" s="171">
        <f ca="1">IFERROR(AL55/AL54,"")</f>
        <v>0</v>
      </c>
      <c r="AN54" s="54">
        <f ca="1">IF(AN$3="","",IF($A$52="","",'входные данные'!$D$4/'входные данные'!$H$52/'входные данные'!$H$53))</f>
        <v>2.1739130434782608</v>
      </c>
      <c r="AO54" s="171">
        <f ca="1">IFERROR(AN55/AN54,"")</f>
        <v>0</v>
      </c>
      <c r="AP54" s="54">
        <f ca="1">IF(AP$3="","",IF($A$52="","",'входные данные'!$D$4/'входные данные'!$H$52/'входные данные'!$H$53))</f>
        <v>2.1739130434782608</v>
      </c>
      <c r="AQ54" s="171">
        <f ca="1">IFERROR(AP55/AP54,"")</f>
        <v>0</v>
      </c>
      <c r="AR54" s="54">
        <f ca="1">IF(AR$3="","",IF($A$52="","",'входные данные'!$D$4/'входные данные'!$H$52/'входные данные'!$H$53))</f>
        <v>2.1739130434782608</v>
      </c>
      <c r="AS54" s="171">
        <f ca="1">IFERROR(AR55/AR54,"")</f>
        <v>0</v>
      </c>
      <c r="AT54" s="54">
        <f ca="1">IF(AT$3="","",IF($A$52="","",'входные данные'!$D$4/'входные данные'!$H$52/'входные данные'!$H$53))</f>
        <v>2.1739130434782608</v>
      </c>
      <c r="AU54" s="171">
        <f ca="1">IFERROR(AT55/AT54,"")</f>
        <v>0</v>
      </c>
      <c r="AV54" s="54">
        <f ca="1">IF(AV$3="","",IF($A$52="","",'входные данные'!$D$4/'входные данные'!$H$52/'входные данные'!$H$53))</f>
        <v>2.1739130434782608</v>
      </c>
      <c r="AW54" s="171">
        <f ca="1">IFERROR(AV55/AV54,"")</f>
        <v>0</v>
      </c>
      <c r="AX54" s="55">
        <f t="shared" ca="1" si="3"/>
        <v>10.869565217391305</v>
      </c>
      <c r="AY54" s="171">
        <f ca="1">IFERROR(AX55/AX54,"")</f>
        <v>0</v>
      </c>
      <c r="AZ54" s="54">
        <f ca="1">IF(AZ$3="","",IF($A$52="","",'входные данные'!$D$4/'входные данные'!$H$52/'входные данные'!$H$53))</f>
        <v>2.1739130434782608</v>
      </c>
      <c r="BA54" s="171">
        <f ca="1">IFERROR(AZ55/AZ54,"")</f>
        <v>0</v>
      </c>
      <c r="BB54" s="54">
        <f ca="1">IF(BB$3="","",IF($A$52="","",'входные данные'!$D$4/'входные данные'!$H$52/'входные данные'!$H$53))</f>
        <v>2.1739130434782608</v>
      </c>
      <c r="BC54" s="171">
        <f ca="1">IFERROR(BB55/BB54,"")</f>
        <v>0</v>
      </c>
      <c r="BD54" s="54">
        <f ca="1">IF(BD$3="","",IF($A$52="","",'входные данные'!$D$4/'входные данные'!$H$52/'входные данные'!$H$53))</f>
        <v>2.1739130434782608</v>
      </c>
      <c r="BE54" s="171">
        <f ca="1">IFERROR(BD55/BD54,"")</f>
        <v>0</v>
      </c>
      <c r="BF54" s="54" t="str">
        <f ca="1">IF(BF$3="","",IF($A$52="","",'входные данные'!$D$4/'входные данные'!$H$52/'входные данные'!$H$53))</f>
        <v/>
      </c>
      <c r="BG54" s="171" t="str">
        <f ca="1">IFERROR(BF55/BF54,"")</f>
        <v/>
      </c>
      <c r="BH54" s="54" t="str">
        <f ca="1">IF(BH$3="","",IF($A$52="","",'входные данные'!$D$4/'входные данные'!$H$52/'входные данные'!$H$53))</f>
        <v/>
      </c>
      <c r="BI54" s="171" t="str">
        <f ca="1">IFERROR(BH55/BH54,"")</f>
        <v/>
      </c>
      <c r="BJ54" s="55">
        <f t="shared" ca="1" si="4"/>
        <v>6.5217391304347823</v>
      </c>
      <c r="BK54" s="171">
        <f ca="1">IFERROR(BJ55/BJ54,"")</f>
        <v>0</v>
      </c>
      <c r="BL54" s="54" t="str">
        <f ca="1">IF(BL$3="","",IF($A$52="","",'входные данные'!$D$4/'входные данные'!$H$52/'входные данные'!$H$53))</f>
        <v/>
      </c>
      <c r="BM54" s="171" t="str">
        <f ca="1">IFERROR(BL55/BL54,"")</f>
        <v/>
      </c>
      <c r="BN54" s="54" t="str">
        <f ca="1">IF(BN$3="","",IF($A$52="","",'входные данные'!$D$4/'входные данные'!$H$52/'входные данные'!$H$53))</f>
        <v/>
      </c>
      <c r="BO54" s="171" t="str">
        <f ca="1">IFERROR(BN55/BN54,"")</f>
        <v/>
      </c>
      <c r="BP54" s="54" t="str">
        <f ca="1">IF(BP$3="","",IF($A$52="","",'входные данные'!$D$4/'входные данные'!$H$52/'входные данные'!$H$53))</f>
        <v/>
      </c>
      <c r="BQ54" s="171" t="str">
        <f ca="1">IFERROR(BP55/BP54,"")</f>
        <v/>
      </c>
      <c r="BR54" s="54" t="str">
        <f ca="1">IF(BR$3="","",IF($A$52="","",'входные данные'!$D$4/'входные данные'!$H$52/'входные данные'!$H$53))</f>
        <v/>
      </c>
      <c r="BS54" s="171" t="str">
        <f ca="1">IFERROR(BR55/BR54,"")</f>
        <v/>
      </c>
      <c r="BT54" s="54" t="str">
        <f ca="1">IF(BT$3="","",IF($A$52="","",'входные данные'!$D$4/'входные данные'!$H$52/'входные данные'!$H$53))</f>
        <v/>
      </c>
      <c r="BU54" s="171" t="str">
        <f ca="1">IFERROR(BT55/BT54,"")</f>
        <v/>
      </c>
      <c r="BV54" s="55">
        <f t="shared" ca="1" si="5"/>
        <v>0</v>
      </c>
      <c r="BW54" s="171" t="str">
        <f ca="1">IFERROR(BV55/BV54,"")</f>
        <v/>
      </c>
    </row>
    <row r="55" spans="1:75" outlineLevel="1" x14ac:dyDescent="0.25">
      <c r="A55" s="147"/>
      <c r="B55" s="180"/>
      <c r="C55" s="44" t="s">
        <v>7</v>
      </c>
      <c r="D55" s="52"/>
      <c r="E55" s="172"/>
      <c r="F55" s="52"/>
      <c r="G55" s="172"/>
      <c r="H55" s="52"/>
      <c r="I55" s="172"/>
      <c r="J55" s="52"/>
      <c r="K55" s="172"/>
      <c r="L55" s="52"/>
      <c r="M55" s="172"/>
      <c r="N55" s="56">
        <f t="shared" si="10"/>
        <v>0</v>
      </c>
      <c r="O55" s="172"/>
      <c r="P55" s="52"/>
      <c r="Q55" s="172"/>
      <c r="R55" s="52"/>
      <c r="S55" s="172"/>
      <c r="T55" s="52"/>
      <c r="U55" s="172"/>
      <c r="V55" s="52"/>
      <c r="W55" s="172"/>
      <c r="X55" s="52"/>
      <c r="Y55" s="172"/>
      <c r="Z55" s="56">
        <f t="shared" si="1"/>
        <v>0</v>
      </c>
      <c r="AA55" s="172"/>
      <c r="AB55" s="52"/>
      <c r="AC55" s="172"/>
      <c r="AD55" s="52"/>
      <c r="AE55" s="172"/>
      <c r="AF55" s="52"/>
      <c r="AG55" s="172"/>
      <c r="AH55" s="52"/>
      <c r="AI55" s="172"/>
      <c r="AJ55" s="52"/>
      <c r="AK55" s="172"/>
      <c r="AL55" s="56">
        <f t="shared" si="2"/>
        <v>0</v>
      </c>
      <c r="AM55" s="172"/>
      <c r="AN55" s="52"/>
      <c r="AO55" s="172"/>
      <c r="AP55" s="52"/>
      <c r="AQ55" s="172"/>
      <c r="AR55" s="52"/>
      <c r="AS55" s="172"/>
      <c r="AT55" s="52"/>
      <c r="AU55" s="172"/>
      <c r="AV55" s="52"/>
      <c r="AW55" s="172"/>
      <c r="AX55" s="56">
        <f t="shared" si="3"/>
        <v>0</v>
      </c>
      <c r="AY55" s="172"/>
      <c r="AZ55" s="52"/>
      <c r="BA55" s="172"/>
      <c r="BB55" s="52"/>
      <c r="BC55" s="172"/>
      <c r="BD55" s="52"/>
      <c r="BE55" s="172"/>
      <c r="BF55" s="52"/>
      <c r="BG55" s="172"/>
      <c r="BH55" s="52"/>
      <c r="BI55" s="172"/>
      <c r="BJ55" s="56">
        <f t="shared" si="4"/>
        <v>0</v>
      </c>
      <c r="BK55" s="172"/>
      <c r="BL55" s="52"/>
      <c r="BM55" s="172"/>
      <c r="BN55" s="52"/>
      <c r="BO55" s="172"/>
      <c r="BP55" s="52"/>
      <c r="BQ55" s="172"/>
      <c r="BR55" s="52"/>
      <c r="BS55" s="172"/>
      <c r="BT55" s="52"/>
      <c r="BU55" s="172"/>
      <c r="BV55" s="56">
        <f t="shared" si="5"/>
        <v>0</v>
      </c>
      <c r="BW55" s="172"/>
    </row>
    <row r="56" spans="1:75" outlineLevel="1" x14ac:dyDescent="0.25">
      <c r="A56" s="147"/>
      <c r="B56" s="173" t="str">
        <f>'входные данные'!$C$5</f>
        <v>Встречи</v>
      </c>
      <c r="C56" s="43" t="s">
        <v>6</v>
      </c>
      <c r="D56" s="57">
        <f ca="1">IF(D$3="","",IF($A$52="","",'входные данные'!$D$5/'входные данные'!$H$52/'входные данные'!$H$53))</f>
        <v>1.3043478260869565</v>
      </c>
      <c r="E56" s="167">
        <f ca="1">IFERROR(D57/D56,"")</f>
        <v>0</v>
      </c>
      <c r="F56" s="57">
        <f ca="1">IF(F$3="","",IF($A$52="","",'входные данные'!$D$5/'входные данные'!$H$52/'входные данные'!$H$53))</f>
        <v>1.3043478260869565</v>
      </c>
      <c r="G56" s="167">
        <f ca="1">IFERROR(F57/F56,"")</f>
        <v>0</v>
      </c>
      <c r="H56" s="57">
        <f ca="1">IF(H$3="","",IF($A$52="","",'входные данные'!$D$5/'входные данные'!$H$52/'входные данные'!$H$53))</f>
        <v>1.3043478260869565</v>
      </c>
      <c r="I56" s="167">
        <f ca="1">IFERROR(H57/H56,"")</f>
        <v>0</v>
      </c>
      <c r="J56" s="57">
        <f ca="1">IF(J$3="","",IF($A$52="","",'входные данные'!$D$5/'входные данные'!$H$52/'входные данные'!$H$53))</f>
        <v>1.3043478260869565</v>
      </c>
      <c r="K56" s="167">
        <f ca="1">IFERROR(J57/J56,"")</f>
        <v>0</v>
      </c>
      <c r="L56" s="57">
        <f ca="1">IF(L$3="","",IF($A$52="","",'входные данные'!$D$5/'входные данные'!$H$52/'входные данные'!$H$53))</f>
        <v>1.3043478260869565</v>
      </c>
      <c r="M56" s="167">
        <f ca="1">IFERROR(L57/L56,"")</f>
        <v>0</v>
      </c>
      <c r="N56" s="58">
        <f t="shared" ca="1" si="10"/>
        <v>6.5217391304347831</v>
      </c>
      <c r="O56" s="167">
        <f ca="1">IFERROR(N57/N56,"")</f>
        <v>0</v>
      </c>
      <c r="P56" s="57">
        <f ca="1">IF(P$3="","",IF($A$52="","",'входные данные'!$D$5/'входные данные'!$H$52/'входные данные'!$H$53))</f>
        <v>1.3043478260869565</v>
      </c>
      <c r="Q56" s="167">
        <f ca="1">IFERROR(P57/P56,"")</f>
        <v>0</v>
      </c>
      <c r="R56" s="57">
        <f ca="1">IF(R$3="","",IF($A$52="","",'входные данные'!$D$5/'входные данные'!$H$52/'входные данные'!$H$53))</f>
        <v>1.3043478260869565</v>
      </c>
      <c r="S56" s="167">
        <f ca="1">IFERROR(R57/R56,"")</f>
        <v>0</v>
      </c>
      <c r="T56" s="57">
        <f ca="1">IF(T$3="","",IF($A$52="","",'входные данные'!$D$5/'входные данные'!$H$52/'входные данные'!$H$53))</f>
        <v>1.3043478260869565</v>
      </c>
      <c r="U56" s="167">
        <f ca="1">IFERROR(T57/T56,"")</f>
        <v>0</v>
      </c>
      <c r="V56" s="57">
        <f ca="1">IF(V$3="","",IF($A$52="","",'входные данные'!$D$5/'входные данные'!$H$52/'входные данные'!$H$53))</f>
        <v>1.3043478260869565</v>
      </c>
      <c r="W56" s="167">
        <f ca="1">IFERROR(V57/V56,"")</f>
        <v>0</v>
      </c>
      <c r="X56" s="57">
        <f ca="1">IF(X$3="","",IF($A$52="","",'входные данные'!$D$5/'входные данные'!$H$52/'входные данные'!$H$53))</f>
        <v>1.3043478260869565</v>
      </c>
      <c r="Y56" s="167">
        <f ca="1">IFERROR(X57/X56,"")</f>
        <v>0</v>
      </c>
      <c r="Z56" s="58">
        <f t="shared" ca="1" si="1"/>
        <v>6.5217391304347831</v>
      </c>
      <c r="AA56" s="167">
        <f ca="1">IFERROR(Z57/Z56,"")</f>
        <v>0</v>
      </c>
      <c r="AB56" s="57">
        <f ca="1">IF(AB$3="","",IF($A$52="","",'входные данные'!$D$5/'входные данные'!$H$52/'входные данные'!$H$53))</f>
        <v>1.3043478260869565</v>
      </c>
      <c r="AC56" s="167">
        <f ca="1">IFERROR(AB57/AB56,"")</f>
        <v>0</v>
      </c>
      <c r="AD56" s="57">
        <f ca="1">IF(AD$3="","",IF($A$52="","",'входные данные'!$D$5/'входные данные'!$H$52/'входные данные'!$H$53))</f>
        <v>1.3043478260869565</v>
      </c>
      <c r="AE56" s="167">
        <f ca="1">IFERROR(AD57/AD56,"")</f>
        <v>0</v>
      </c>
      <c r="AF56" s="57">
        <f ca="1">IF(AF$3="","",IF($A$52="","",'входные данные'!$D$5/'входные данные'!$H$52/'входные данные'!$H$53))</f>
        <v>1.3043478260869565</v>
      </c>
      <c r="AG56" s="167">
        <f ca="1">IFERROR(AF57/AF56,"")</f>
        <v>0</v>
      </c>
      <c r="AH56" s="57">
        <f ca="1">IF(AH$3="","",IF($A$52="","",'входные данные'!$D$5/'входные данные'!$H$52/'входные данные'!$H$53))</f>
        <v>1.3043478260869565</v>
      </c>
      <c r="AI56" s="167">
        <f ca="1">IFERROR(AH57/AH56,"")</f>
        <v>0</v>
      </c>
      <c r="AJ56" s="57">
        <f ca="1">IF(AJ$3="","",IF($A$52="","",'входные данные'!$D$5/'входные данные'!$H$52/'входные данные'!$H$53))</f>
        <v>1.3043478260869565</v>
      </c>
      <c r="AK56" s="167">
        <f ca="1">IFERROR(AJ57/AJ56,"")</f>
        <v>0</v>
      </c>
      <c r="AL56" s="58">
        <f t="shared" ca="1" si="2"/>
        <v>6.5217391304347831</v>
      </c>
      <c r="AM56" s="167">
        <f ca="1">IFERROR(AL57/AL56,"")</f>
        <v>0</v>
      </c>
      <c r="AN56" s="57">
        <f ca="1">IF(AN$3="","",IF($A$52="","",'входные данные'!$D$5/'входные данные'!$H$52/'входные данные'!$H$53))</f>
        <v>1.3043478260869565</v>
      </c>
      <c r="AO56" s="167">
        <f ca="1">IFERROR(AN57/AN56,"")</f>
        <v>0</v>
      </c>
      <c r="AP56" s="57">
        <f ca="1">IF(AP$3="","",IF($A$52="","",'входные данные'!$D$5/'входные данные'!$H$52/'входные данные'!$H$53))</f>
        <v>1.3043478260869565</v>
      </c>
      <c r="AQ56" s="167">
        <f ca="1">IFERROR(AP57/AP56,"")</f>
        <v>0</v>
      </c>
      <c r="AR56" s="57">
        <f ca="1">IF(AR$3="","",IF($A$52="","",'входные данные'!$D$5/'входные данные'!$H$52/'входные данные'!$H$53))</f>
        <v>1.3043478260869565</v>
      </c>
      <c r="AS56" s="167">
        <f ca="1">IFERROR(AR57/AR56,"")</f>
        <v>0</v>
      </c>
      <c r="AT56" s="57">
        <f ca="1">IF(AT$3="","",IF($A$52="","",'входные данные'!$D$5/'входные данные'!$H$52/'входные данные'!$H$53))</f>
        <v>1.3043478260869565</v>
      </c>
      <c r="AU56" s="167">
        <f ca="1">IFERROR(AT57/AT56,"")</f>
        <v>0</v>
      </c>
      <c r="AV56" s="57">
        <f ca="1">IF(AV$3="","",IF($A$52="","",'входные данные'!$D$5/'входные данные'!$H$52/'входные данные'!$H$53))</f>
        <v>1.3043478260869565</v>
      </c>
      <c r="AW56" s="167">
        <f ca="1">IFERROR(AV57/AV56,"")</f>
        <v>0</v>
      </c>
      <c r="AX56" s="58">
        <f t="shared" ca="1" si="3"/>
        <v>6.5217391304347831</v>
      </c>
      <c r="AY56" s="167">
        <f ca="1">IFERROR(AX57/AX56,"")</f>
        <v>0</v>
      </c>
      <c r="AZ56" s="57">
        <f ca="1">IF(AZ$3="","",IF($A$52="","",'входные данные'!$D$5/'входные данные'!$H$52/'входные данные'!$H$53))</f>
        <v>1.3043478260869565</v>
      </c>
      <c r="BA56" s="167">
        <f ca="1">IFERROR(AZ57/AZ56,"")</f>
        <v>0</v>
      </c>
      <c r="BB56" s="57">
        <f ca="1">IF(BB$3="","",IF($A$52="","",'входные данные'!$D$5/'входные данные'!$H$52/'входные данные'!$H$53))</f>
        <v>1.3043478260869565</v>
      </c>
      <c r="BC56" s="167">
        <f ca="1">IFERROR(BB57/BB56,"")</f>
        <v>0</v>
      </c>
      <c r="BD56" s="57">
        <f ca="1">IF(BD$3="","",IF($A$52="","",'входные данные'!$D$5/'входные данные'!$H$52/'входные данные'!$H$53))</f>
        <v>1.3043478260869565</v>
      </c>
      <c r="BE56" s="167">
        <f ca="1">IFERROR(BD57/BD56,"")</f>
        <v>0</v>
      </c>
      <c r="BF56" s="57" t="str">
        <f ca="1">IF(BF$3="","",IF($A$52="","",'входные данные'!$D$5/'входные данные'!$H$52/'входные данные'!$H$53))</f>
        <v/>
      </c>
      <c r="BG56" s="167" t="str">
        <f ca="1">IFERROR(BF57/BF56,"")</f>
        <v/>
      </c>
      <c r="BH56" s="57" t="str">
        <f ca="1">IF(BH$3="","",IF($A$52="","",'входные данные'!$D$5/'входные данные'!$H$52/'входные данные'!$H$53))</f>
        <v/>
      </c>
      <c r="BI56" s="167" t="str">
        <f ca="1">IFERROR(BH57/BH56,"")</f>
        <v/>
      </c>
      <c r="BJ56" s="58">
        <f t="shared" ca="1" si="4"/>
        <v>3.9130434782608696</v>
      </c>
      <c r="BK56" s="167">
        <f ca="1">IFERROR(BJ57/BJ56,"")</f>
        <v>0</v>
      </c>
      <c r="BL56" s="57" t="str">
        <f ca="1">IF(BL$3="","",IF($A$52="","",'входные данные'!$D$5/'входные данные'!$H$52/'входные данные'!$H$53))</f>
        <v/>
      </c>
      <c r="BM56" s="167" t="str">
        <f ca="1">IFERROR(BL57/BL56,"")</f>
        <v/>
      </c>
      <c r="BN56" s="57" t="str">
        <f ca="1">IF(BN$3="","",IF($A$52="","",'входные данные'!$D$5/'входные данные'!$H$52/'входные данные'!$H$53))</f>
        <v/>
      </c>
      <c r="BO56" s="167" t="str">
        <f ca="1">IFERROR(BN57/BN56,"")</f>
        <v/>
      </c>
      <c r="BP56" s="57" t="str">
        <f ca="1">IF(BP$3="","",IF($A$52="","",'входные данные'!$D$5/'входные данные'!$H$52/'входные данные'!$H$53))</f>
        <v/>
      </c>
      <c r="BQ56" s="167" t="str">
        <f ca="1">IFERROR(BP57/BP56,"")</f>
        <v/>
      </c>
      <c r="BR56" s="57" t="str">
        <f ca="1">IF(BR$3="","",IF($A$52="","",'входные данные'!$D$5/'входные данные'!$H$52/'входные данные'!$H$53))</f>
        <v/>
      </c>
      <c r="BS56" s="167" t="str">
        <f ca="1">IFERROR(BR57/BR56,"")</f>
        <v/>
      </c>
      <c r="BT56" s="57" t="str">
        <f ca="1">IF(BT$3="","",IF($A$52="","",'входные данные'!$D$5/'входные данные'!$H$52/'входные данные'!$H$53))</f>
        <v/>
      </c>
      <c r="BU56" s="167" t="str">
        <f ca="1">IFERROR(BT57/BT56,"")</f>
        <v/>
      </c>
      <c r="BV56" s="58">
        <f t="shared" ca="1" si="5"/>
        <v>0</v>
      </c>
      <c r="BW56" s="167" t="str">
        <f ca="1">IFERROR(BV57/BV56,"")</f>
        <v/>
      </c>
    </row>
    <row r="57" spans="1:75" outlineLevel="1" x14ac:dyDescent="0.25">
      <c r="A57" s="147"/>
      <c r="B57" s="174"/>
      <c r="C57" s="43" t="s">
        <v>7</v>
      </c>
      <c r="D57" s="59"/>
      <c r="E57" s="168"/>
      <c r="F57" s="59"/>
      <c r="G57" s="168"/>
      <c r="H57" s="59"/>
      <c r="I57" s="168"/>
      <c r="J57" s="59"/>
      <c r="K57" s="168"/>
      <c r="L57" s="59"/>
      <c r="M57" s="168"/>
      <c r="N57" s="60">
        <f t="shared" si="10"/>
        <v>0</v>
      </c>
      <c r="O57" s="168"/>
      <c r="P57" s="59"/>
      <c r="Q57" s="168"/>
      <c r="R57" s="59"/>
      <c r="S57" s="168"/>
      <c r="T57" s="59"/>
      <c r="U57" s="168"/>
      <c r="V57" s="59"/>
      <c r="W57" s="168"/>
      <c r="X57" s="59"/>
      <c r="Y57" s="168"/>
      <c r="Z57" s="60">
        <f t="shared" si="1"/>
        <v>0</v>
      </c>
      <c r="AA57" s="168"/>
      <c r="AB57" s="59"/>
      <c r="AC57" s="168"/>
      <c r="AD57" s="59"/>
      <c r="AE57" s="168"/>
      <c r="AF57" s="59"/>
      <c r="AG57" s="168"/>
      <c r="AH57" s="59"/>
      <c r="AI57" s="168"/>
      <c r="AJ57" s="59"/>
      <c r="AK57" s="168"/>
      <c r="AL57" s="60">
        <f t="shared" si="2"/>
        <v>0</v>
      </c>
      <c r="AM57" s="168"/>
      <c r="AN57" s="59"/>
      <c r="AO57" s="168"/>
      <c r="AP57" s="59"/>
      <c r="AQ57" s="168"/>
      <c r="AR57" s="59"/>
      <c r="AS57" s="168"/>
      <c r="AT57" s="59"/>
      <c r="AU57" s="168"/>
      <c r="AV57" s="59"/>
      <c r="AW57" s="168"/>
      <c r="AX57" s="60">
        <f t="shared" si="3"/>
        <v>0</v>
      </c>
      <c r="AY57" s="168"/>
      <c r="AZ57" s="59"/>
      <c r="BA57" s="168"/>
      <c r="BB57" s="59"/>
      <c r="BC57" s="168"/>
      <c r="BD57" s="59"/>
      <c r="BE57" s="168"/>
      <c r="BF57" s="59"/>
      <c r="BG57" s="168"/>
      <c r="BH57" s="59"/>
      <c r="BI57" s="168"/>
      <c r="BJ57" s="60">
        <f t="shared" si="4"/>
        <v>0</v>
      </c>
      <c r="BK57" s="168"/>
      <c r="BL57" s="59"/>
      <c r="BM57" s="168"/>
      <c r="BN57" s="59"/>
      <c r="BO57" s="168"/>
      <c r="BP57" s="59"/>
      <c r="BQ57" s="168"/>
      <c r="BR57" s="59"/>
      <c r="BS57" s="168"/>
      <c r="BT57" s="59"/>
      <c r="BU57" s="168"/>
      <c r="BV57" s="60">
        <f t="shared" si="5"/>
        <v>0</v>
      </c>
      <c r="BW57" s="168"/>
    </row>
    <row r="58" spans="1:75" outlineLevel="1" x14ac:dyDescent="0.25">
      <c r="A58" s="147"/>
      <c r="B58" s="169" t="str">
        <f>'входные данные'!$C$6</f>
        <v>Договоры</v>
      </c>
      <c r="C58" s="15" t="s">
        <v>6</v>
      </c>
      <c r="D58" s="61">
        <f ca="1">IF(D$3="","",IF($A$52="","",'входные данные'!$D$6/'входные данные'!$H$52/'входные данные'!$H$53))</f>
        <v>0.86956521739130432</v>
      </c>
      <c r="E58" s="163">
        <f ca="1">IFERROR(D59/D58,"")</f>
        <v>0</v>
      </c>
      <c r="F58" s="61">
        <f ca="1">IF(F$3="","",IF($A$52="","",'входные данные'!$D$6/'входные данные'!$H$52/'входные данные'!$H$53))</f>
        <v>0.86956521739130432</v>
      </c>
      <c r="G58" s="163">
        <f ca="1">IFERROR(F59/F58,"")</f>
        <v>0</v>
      </c>
      <c r="H58" s="61">
        <f ca="1">IF(H$3="","",IF($A$52="","",'входные данные'!$D$6/'входные данные'!$H$52/'входные данные'!$H$53))</f>
        <v>0.86956521739130432</v>
      </c>
      <c r="I58" s="163">
        <f ca="1">IFERROR(H59/H58,"")</f>
        <v>0</v>
      </c>
      <c r="J58" s="61">
        <f ca="1">IF(J$3="","",IF($A$52="","",'входные данные'!$D$6/'входные данные'!$H$52/'входные данные'!$H$53))</f>
        <v>0.86956521739130432</v>
      </c>
      <c r="K58" s="163">
        <f ca="1">IFERROR(J59/J58,"")</f>
        <v>0</v>
      </c>
      <c r="L58" s="61">
        <f ca="1">IF(L$3="","",IF($A$52="","",'входные данные'!$D$6/'входные данные'!$H$52/'входные данные'!$H$53))</f>
        <v>0.86956521739130432</v>
      </c>
      <c r="M58" s="163">
        <f ca="1">IFERROR(L59/L58,"")</f>
        <v>0</v>
      </c>
      <c r="N58" s="62">
        <f t="shared" ca="1" si="10"/>
        <v>4.3478260869565215</v>
      </c>
      <c r="O58" s="163">
        <f ca="1">IFERROR(N59/N58,"")</f>
        <v>0</v>
      </c>
      <c r="P58" s="61">
        <f ca="1">IF(P$3="","",IF($A$52="","",'входные данные'!$D$6/'входные данные'!$H$52/'входные данные'!$H$53))</f>
        <v>0.86956521739130432</v>
      </c>
      <c r="Q58" s="163">
        <f ca="1">IFERROR(P59/P58,"")</f>
        <v>0</v>
      </c>
      <c r="R58" s="61">
        <f ca="1">IF(R$3="","",IF($A$52="","",'входные данные'!$D$6/'входные данные'!$H$52/'входные данные'!$H$53))</f>
        <v>0.86956521739130432</v>
      </c>
      <c r="S58" s="163">
        <f ca="1">IFERROR(R59/R58,"")</f>
        <v>0</v>
      </c>
      <c r="T58" s="61">
        <f ca="1">IF(T$3="","",IF($A$52="","",'входные данные'!$D$6/'входные данные'!$H$52/'входные данные'!$H$53))</f>
        <v>0.86956521739130432</v>
      </c>
      <c r="U58" s="163">
        <f ca="1">IFERROR(T59/T58,"")</f>
        <v>0</v>
      </c>
      <c r="V58" s="61">
        <f ca="1">IF(V$3="","",IF($A$52="","",'входные данные'!$D$6/'входные данные'!$H$52/'входные данные'!$H$53))</f>
        <v>0.86956521739130432</v>
      </c>
      <c r="W58" s="163">
        <f ca="1">IFERROR(V59/V58,"")</f>
        <v>0</v>
      </c>
      <c r="X58" s="61">
        <f ca="1">IF(X$3="","",IF($A$52="","",'входные данные'!$D$6/'входные данные'!$H$52/'входные данные'!$H$53))</f>
        <v>0.86956521739130432</v>
      </c>
      <c r="Y58" s="163">
        <f ca="1">IFERROR(X59/X58,"")</f>
        <v>0</v>
      </c>
      <c r="Z58" s="62">
        <f t="shared" ca="1" si="1"/>
        <v>4.3478260869565215</v>
      </c>
      <c r="AA58" s="163">
        <f ca="1">IFERROR(Z59/Z58,"")</f>
        <v>0</v>
      </c>
      <c r="AB58" s="61">
        <f ca="1">IF(AB$3="","",IF($A$52="","",'входные данные'!$D$6/'входные данные'!$H$52/'входные данные'!$H$53))</f>
        <v>0.86956521739130432</v>
      </c>
      <c r="AC58" s="163">
        <f ca="1">IFERROR(AB59/AB58,"")</f>
        <v>0</v>
      </c>
      <c r="AD58" s="61">
        <f ca="1">IF(AD$3="","",IF($A$52="","",'входные данные'!$D$6/'входные данные'!$H$52/'входные данные'!$H$53))</f>
        <v>0.86956521739130432</v>
      </c>
      <c r="AE58" s="163">
        <f ca="1">IFERROR(AD59/AD58,"")</f>
        <v>0</v>
      </c>
      <c r="AF58" s="61">
        <f ca="1">IF(AF$3="","",IF($A$52="","",'входные данные'!$D$6/'входные данные'!$H$52/'входные данные'!$H$53))</f>
        <v>0.86956521739130432</v>
      </c>
      <c r="AG58" s="163">
        <f ca="1">IFERROR(AF59/AF58,"")</f>
        <v>0</v>
      </c>
      <c r="AH58" s="61">
        <f ca="1">IF(AH$3="","",IF($A$52="","",'входные данные'!$D$6/'входные данные'!$H$52/'входные данные'!$H$53))</f>
        <v>0.86956521739130432</v>
      </c>
      <c r="AI58" s="163">
        <f ca="1">IFERROR(AH59/AH58,"")</f>
        <v>0</v>
      </c>
      <c r="AJ58" s="61">
        <f ca="1">IF(AJ$3="","",IF($A$52="","",'входные данные'!$D$6/'входные данные'!$H$52/'входные данные'!$H$53))</f>
        <v>0.86956521739130432</v>
      </c>
      <c r="AK58" s="163">
        <f ca="1">IFERROR(AJ59/AJ58,"")</f>
        <v>0</v>
      </c>
      <c r="AL58" s="62">
        <f t="shared" ca="1" si="2"/>
        <v>4.3478260869565215</v>
      </c>
      <c r="AM58" s="163">
        <f ca="1">IFERROR(AL59/AL58,"")</f>
        <v>0</v>
      </c>
      <c r="AN58" s="61">
        <f ca="1">IF(AN$3="","",IF($A$52="","",'входные данные'!$D$6/'входные данные'!$H$52/'входные данные'!$H$53))</f>
        <v>0.86956521739130432</v>
      </c>
      <c r="AO58" s="163">
        <f ca="1">IFERROR(AN59/AN58,"")</f>
        <v>0</v>
      </c>
      <c r="AP58" s="61">
        <f ca="1">IF(AP$3="","",IF($A$52="","",'входные данные'!$D$6/'входные данные'!$H$52/'входные данные'!$H$53))</f>
        <v>0.86956521739130432</v>
      </c>
      <c r="AQ58" s="163">
        <f ca="1">IFERROR(AP59/AP58,"")</f>
        <v>0</v>
      </c>
      <c r="AR58" s="61">
        <f ca="1">IF(AR$3="","",IF($A$52="","",'входные данные'!$D$6/'входные данные'!$H$52/'входные данные'!$H$53))</f>
        <v>0.86956521739130432</v>
      </c>
      <c r="AS58" s="163">
        <f ca="1">IFERROR(AR59/AR58,"")</f>
        <v>0</v>
      </c>
      <c r="AT58" s="61">
        <f ca="1">IF(AT$3="","",IF($A$52="","",'входные данные'!$D$6/'входные данные'!$H$52/'входные данные'!$H$53))</f>
        <v>0.86956521739130432</v>
      </c>
      <c r="AU58" s="163">
        <f ca="1">IFERROR(AT59/AT58,"")</f>
        <v>0</v>
      </c>
      <c r="AV58" s="61">
        <f ca="1">IF(AV$3="","",IF($A$52="","",'входные данные'!$D$6/'входные данные'!$H$52/'входные данные'!$H$53))</f>
        <v>0.86956521739130432</v>
      </c>
      <c r="AW58" s="163">
        <f ca="1">IFERROR(AV59/AV58,"")</f>
        <v>0</v>
      </c>
      <c r="AX58" s="62">
        <f t="shared" ca="1" si="3"/>
        <v>4.3478260869565215</v>
      </c>
      <c r="AY58" s="163">
        <f ca="1">IFERROR(AX59/AX58,"")</f>
        <v>0</v>
      </c>
      <c r="AZ58" s="61">
        <f ca="1">IF(AZ$3="","",IF($A$52="","",'входные данные'!$D$6/'входные данные'!$H$52/'входные данные'!$H$53))</f>
        <v>0.86956521739130432</v>
      </c>
      <c r="BA58" s="163">
        <f ca="1">IFERROR(AZ59/AZ58,"")</f>
        <v>0</v>
      </c>
      <c r="BB58" s="61">
        <f ca="1">IF(BB$3="","",IF($A$52="","",'входные данные'!$D$6/'входные данные'!$H$52/'входные данные'!$H$53))</f>
        <v>0.86956521739130432</v>
      </c>
      <c r="BC58" s="163">
        <f ca="1">IFERROR(BB59/BB58,"")</f>
        <v>0</v>
      </c>
      <c r="BD58" s="61">
        <f ca="1">IF(BD$3="","",IF($A$52="","",'входные данные'!$D$6/'входные данные'!$H$52/'входные данные'!$H$53))</f>
        <v>0.86956521739130432</v>
      </c>
      <c r="BE58" s="163">
        <f ca="1">IFERROR(BD59/BD58,"")</f>
        <v>0</v>
      </c>
      <c r="BF58" s="61" t="str">
        <f ca="1">IF(BF$3="","",IF($A$52="","",'входные данные'!$D$6/'входные данные'!$H$52/'входные данные'!$H$53))</f>
        <v/>
      </c>
      <c r="BG58" s="163" t="str">
        <f ca="1">IFERROR(BF59/BF58,"")</f>
        <v/>
      </c>
      <c r="BH58" s="61" t="str">
        <f ca="1">IF(BH$3="","",IF($A$52="","",'входные данные'!$D$6/'входные данные'!$H$52/'входные данные'!$H$53))</f>
        <v/>
      </c>
      <c r="BI58" s="163" t="str">
        <f ca="1">IFERROR(BH59/BH58,"")</f>
        <v/>
      </c>
      <c r="BJ58" s="62">
        <f t="shared" ca="1" si="4"/>
        <v>2.6086956521739131</v>
      </c>
      <c r="BK58" s="163">
        <f ca="1">IFERROR(BJ59/BJ58,"")</f>
        <v>0</v>
      </c>
      <c r="BL58" s="61" t="str">
        <f ca="1">IF(BL$3="","",IF($A$52="","",'входные данные'!$D$6/'входные данные'!$H$52/'входные данные'!$H$53))</f>
        <v/>
      </c>
      <c r="BM58" s="163" t="str">
        <f ca="1">IFERROR(BL59/BL58,"")</f>
        <v/>
      </c>
      <c r="BN58" s="61" t="str">
        <f ca="1">IF(BN$3="","",IF($A$52="","",'входные данные'!$D$6/'входные данные'!$H$52/'входные данные'!$H$53))</f>
        <v/>
      </c>
      <c r="BO58" s="163" t="str">
        <f ca="1">IFERROR(BN59/BN58,"")</f>
        <v/>
      </c>
      <c r="BP58" s="61" t="str">
        <f ca="1">IF(BP$3="","",IF($A$52="","",'входные данные'!$D$6/'входные данные'!$H$52/'входные данные'!$H$53))</f>
        <v/>
      </c>
      <c r="BQ58" s="163" t="str">
        <f ca="1">IFERROR(BP59/BP58,"")</f>
        <v/>
      </c>
      <c r="BR58" s="61" t="str">
        <f ca="1">IF(BR$3="","",IF($A$52="","",'входные данные'!$D$6/'входные данные'!$H$52/'входные данные'!$H$53))</f>
        <v/>
      </c>
      <c r="BS58" s="163" t="str">
        <f ca="1">IFERROR(BR59/BR58,"")</f>
        <v/>
      </c>
      <c r="BT58" s="61" t="str">
        <f ca="1">IF(BT$3="","",IF($A$52="","",'входные данные'!$D$6/'входные данные'!$H$52/'входные данные'!$H$53))</f>
        <v/>
      </c>
      <c r="BU58" s="163" t="str">
        <f ca="1">IFERROR(BT59/BT58,"")</f>
        <v/>
      </c>
      <c r="BV58" s="62">
        <f t="shared" ca="1" si="5"/>
        <v>0</v>
      </c>
      <c r="BW58" s="163" t="str">
        <f ca="1">IFERROR(BV59/BV58,"")</f>
        <v/>
      </c>
    </row>
    <row r="59" spans="1:75" outlineLevel="1" x14ac:dyDescent="0.25">
      <c r="A59" s="147"/>
      <c r="B59" s="170"/>
      <c r="C59" s="15" t="s">
        <v>7</v>
      </c>
      <c r="D59" s="52"/>
      <c r="E59" s="164"/>
      <c r="F59" s="52"/>
      <c r="G59" s="164"/>
      <c r="H59" s="52"/>
      <c r="I59" s="164"/>
      <c r="J59" s="52"/>
      <c r="K59" s="164"/>
      <c r="L59" s="52"/>
      <c r="M59" s="164"/>
      <c r="N59" s="64">
        <f t="shared" si="10"/>
        <v>0</v>
      </c>
      <c r="O59" s="164"/>
      <c r="P59" s="52"/>
      <c r="Q59" s="164"/>
      <c r="R59" s="52"/>
      <c r="S59" s="164"/>
      <c r="T59" s="52"/>
      <c r="U59" s="164"/>
      <c r="V59" s="52"/>
      <c r="W59" s="164"/>
      <c r="X59" s="52"/>
      <c r="Y59" s="164"/>
      <c r="Z59" s="64">
        <f t="shared" si="1"/>
        <v>0</v>
      </c>
      <c r="AA59" s="164"/>
      <c r="AB59" s="52"/>
      <c r="AC59" s="164"/>
      <c r="AD59" s="52"/>
      <c r="AE59" s="164"/>
      <c r="AF59" s="52"/>
      <c r="AG59" s="164"/>
      <c r="AH59" s="52"/>
      <c r="AI59" s="164"/>
      <c r="AJ59" s="52"/>
      <c r="AK59" s="164"/>
      <c r="AL59" s="64">
        <f t="shared" si="2"/>
        <v>0</v>
      </c>
      <c r="AM59" s="164"/>
      <c r="AN59" s="52"/>
      <c r="AO59" s="164"/>
      <c r="AP59" s="52"/>
      <c r="AQ59" s="164"/>
      <c r="AR59" s="52"/>
      <c r="AS59" s="164"/>
      <c r="AT59" s="52"/>
      <c r="AU59" s="164"/>
      <c r="AV59" s="52"/>
      <c r="AW59" s="164"/>
      <c r="AX59" s="64">
        <f t="shared" si="3"/>
        <v>0</v>
      </c>
      <c r="AY59" s="164"/>
      <c r="AZ59" s="52"/>
      <c r="BA59" s="164"/>
      <c r="BB59" s="52"/>
      <c r="BC59" s="164"/>
      <c r="BD59" s="52"/>
      <c r="BE59" s="164"/>
      <c r="BF59" s="52"/>
      <c r="BG59" s="164"/>
      <c r="BH59" s="52"/>
      <c r="BI59" s="164"/>
      <c r="BJ59" s="64">
        <f t="shared" si="4"/>
        <v>0</v>
      </c>
      <c r="BK59" s="164"/>
      <c r="BL59" s="52"/>
      <c r="BM59" s="164"/>
      <c r="BN59" s="52"/>
      <c r="BO59" s="164"/>
      <c r="BP59" s="52"/>
      <c r="BQ59" s="164"/>
      <c r="BR59" s="52"/>
      <c r="BS59" s="164"/>
      <c r="BT59" s="52"/>
      <c r="BU59" s="164"/>
      <c r="BV59" s="64">
        <f t="shared" si="5"/>
        <v>0</v>
      </c>
      <c r="BW59" s="164"/>
    </row>
    <row r="60" spans="1:75" outlineLevel="1" x14ac:dyDescent="0.25">
      <c r="A60" s="147"/>
      <c r="B60" s="165" t="str">
        <f>'входные данные'!$C$7</f>
        <v>Счета</v>
      </c>
      <c r="C60" s="16" t="s">
        <v>6</v>
      </c>
      <c r="D60" s="65">
        <f ca="1">IF(D$3="","",IF($A$52="","",'входные данные'!$D$7/'входные данные'!$H$52/'входные данные'!$H$53))</f>
        <v>0.78260869565217395</v>
      </c>
      <c r="E60" s="161">
        <f ca="1">IFERROR(D61/D60,"")</f>
        <v>0</v>
      </c>
      <c r="F60" s="65">
        <f ca="1">IF(F$3="","",IF($A$52="","",'входные данные'!$D$7/'входные данные'!$H$52/'входные данные'!$H$53))</f>
        <v>0.78260869565217395</v>
      </c>
      <c r="G60" s="161">
        <f ca="1">IFERROR(F61/F60,"")</f>
        <v>0</v>
      </c>
      <c r="H60" s="65">
        <f ca="1">IF(H$3="","",IF($A$52="","",'входные данные'!$D$7/'входные данные'!$H$52/'входные данные'!$H$53))</f>
        <v>0.78260869565217395</v>
      </c>
      <c r="I60" s="161">
        <f ca="1">IFERROR(H61/H60,"")</f>
        <v>0</v>
      </c>
      <c r="J60" s="65">
        <f ca="1">IF(J$3="","",IF($A$52="","",'входные данные'!$D$7/'входные данные'!$H$52/'входные данные'!$H$53))</f>
        <v>0.78260869565217395</v>
      </c>
      <c r="K60" s="161">
        <f ca="1">IFERROR(J61/J60,"")</f>
        <v>0</v>
      </c>
      <c r="L60" s="65">
        <f ca="1">IF(L$3="","",IF($A$52="","",'входные данные'!$D$7/'входные данные'!$H$52/'входные данные'!$H$53))</f>
        <v>0.78260869565217395</v>
      </c>
      <c r="M60" s="161">
        <f ca="1">IFERROR(L61/L60,"")</f>
        <v>0</v>
      </c>
      <c r="N60" s="66">
        <f t="shared" ca="1" si="10"/>
        <v>3.9130434782608696</v>
      </c>
      <c r="O60" s="161">
        <f ca="1">IFERROR(N61/N60,"")</f>
        <v>0</v>
      </c>
      <c r="P60" s="65">
        <f ca="1">IF(P$3="","",IF($A$52="","",'входные данные'!$D$7/'входные данные'!$H$52/'входные данные'!$H$53))</f>
        <v>0.78260869565217395</v>
      </c>
      <c r="Q60" s="161">
        <f ca="1">IFERROR(P61/P60,"")</f>
        <v>0</v>
      </c>
      <c r="R60" s="65">
        <f ca="1">IF(R$3="","",IF($A$52="","",'входные данные'!$D$7/'входные данные'!$H$52/'входные данные'!$H$53))</f>
        <v>0.78260869565217395</v>
      </c>
      <c r="S60" s="161">
        <f ca="1">IFERROR(R61/R60,"")</f>
        <v>0</v>
      </c>
      <c r="T60" s="65">
        <f ca="1">IF(T$3="","",IF($A$52="","",'входные данные'!$D$7/'входные данные'!$H$52/'входные данные'!$H$53))</f>
        <v>0.78260869565217395</v>
      </c>
      <c r="U60" s="161">
        <f ca="1">IFERROR(T61/T60,"")</f>
        <v>0</v>
      </c>
      <c r="V60" s="65">
        <f ca="1">IF(V$3="","",IF($A$52="","",'входные данные'!$D$7/'входные данные'!$H$52/'входные данные'!$H$53))</f>
        <v>0.78260869565217395</v>
      </c>
      <c r="W60" s="161">
        <f ca="1">IFERROR(V61/V60,"")</f>
        <v>0</v>
      </c>
      <c r="X60" s="65">
        <f ca="1">IF(X$3="","",IF($A$52="","",'входные данные'!$D$7/'входные данные'!$H$52/'входные данные'!$H$53))</f>
        <v>0.78260869565217395</v>
      </c>
      <c r="Y60" s="161">
        <f ca="1">IFERROR(X61/X60,"")</f>
        <v>0</v>
      </c>
      <c r="Z60" s="66">
        <f t="shared" ca="1" si="1"/>
        <v>3.9130434782608696</v>
      </c>
      <c r="AA60" s="161">
        <f ca="1">IFERROR(Z61/Z60,"")</f>
        <v>0</v>
      </c>
      <c r="AB60" s="65">
        <f ca="1">IF(AB$3="","",IF($A$52="","",'входные данные'!$D$7/'входные данные'!$H$52/'входные данные'!$H$53))</f>
        <v>0.78260869565217395</v>
      </c>
      <c r="AC60" s="161">
        <f ca="1">IFERROR(AB61/AB60,"")</f>
        <v>0</v>
      </c>
      <c r="AD60" s="65">
        <f ca="1">IF(AD$3="","",IF($A$52="","",'входные данные'!$D$7/'входные данные'!$H$52/'входные данные'!$H$53))</f>
        <v>0.78260869565217395</v>
      </c>
      <c r="AE60" s="161">
        <f ca="1">IFERROR(AD61/AD60,"")</f>
        <v>0</v>
      </c>
      <c r="AF60" s="65">
        <f ca="1">IF(AF$3="","",IF($A$52="","",'входные данные'!$D$7/'входные данные'!$H$52/'входные данные'!$H$53))</f>
        <v>0.78260869565217395</v>
      </c>
      <c r="AG60" s="161">
        <f ca="1">IFERROR(AF61/AF60,"")</f>
        <v>0</v>
      </c>
      <c r="AH60" s="65">
        <f ca="1">IF(AH$3="","",IF($A$52="","",'входные данные'!$D$7/'входные данные'!$H$52/'входные данные'!$H$53))</f>
        <v>0.78260869565217395</v>
      </c>
      <c r="AI60" s="161">
        <f ca="1">IFERROR(AH61/AH60,"")</f>
        <v>0</v>
      </c>
      <c r="AJ60" s="65">
        <f ca="1">IF(AJ$3="","",IF($A$52="","",'входные данные'!$D$7/'входные данные'!$H$52/'входные данные'!$H$53))</f>
        <v>0.78260869565217395</v>
      </c>
      <c r="AK60" s="161">
        <f ca="1">IFERROR(AJ61/AJ60,"")</f>
        <v>0</v>
      </c>
      <c r="AL60" s="66">
        <f t="shared" ca="1" si="2"/>
        <v>3.9130434782608696</v>
      </c>
      <c r="AM60" s="161">
        <f ca="1">IFERROR(AL61/AL60,"")</f>
        <v>0</v>
      </c>
      <c r="AN60" s="65">
        <f ca="1">IF(AN$3="","",IF($A$52="","",'входные данные'!$D$7/'входные данные'!$H$52/'входные данные'!$H$53))</f>
        <v>0.78260869565217395</v>
      </c>
      <c r="AO60" s="161">
        <f ca="1">IFERROR(AN61/AN60,"")</f>
        <v>0</v>
      </c>
      <c r="AP60" s="65">
        <f ca="1">IF(AP$3="","",IF($A$52="","",'входные данные'!$D$7/'входные данные'!$H$52/'входные данные'!$H$53))</f>
        <v>0.78260869565217395</v>
      </c>
      <c r="AQ60" s="161">
        <f ca="1">IFERROR(AP61/AP60,"")</f>
        <v>0</v>
      </c>
      <c r="AR60" s="65">
        <f ca="1">IF(AR$3="","",IF($A$52="","",'входные данные'!$D$7/'входные данные'!$H$52/'входные данные'!$H$53))</f>
        <v>0.78260869565217395</v>
      </c>
      <c r="AS60" s="161">
        <f ca="1">IFERROR(AR61/AR60,"")</f>
        <v>0</v>
      </c>
      <c r="AT60" s="65">
        <f ca="1">IF(AT$3="","",IF($A$52="","",'входные данные'!$D$7/'входные данные'!$H$52/'входные данные'!$H$53))</f>
        <v>0.78260869565217395</v>
      </c>
      <c r="AU60" s="161">
        <f ca="1">IFERROR(AT61/AT60,"")</f>
        <v>0</v>
      </c>
      <c r="AV60" s="65">
        <f ca="1">IF(AV$3="","",IF($A$52="","",'входные данные'!$D$7/'входные данные'!$H$52/'входные данные'!$H$53))</f>
        <v>0.78260869565217395</v>
      </c>
      <c r="AW60" s="161">
        <f ca="1">IFERROR(AV61/AV60,"")</f>
        <v>0</v>
      </c>
      <c r="AX60" s="66">
        <f t="shared" ca="1" si="3"/>
        <v>3.9130434782608696</v>
      </c>
      <c r="AY60" s="161">
        <f ca="1">IFERROR(AX61/AX60,"")</f>
        <v>0</v>
      </c>
      <c r="AZ60" s="65">
        <f ca="1">IF(AZ$3="","",IF($A$52="","",'входные данные'!$D$7/'входные данные'!$H$52/'входные данные'!$H$53))</f>
        <v>0.78260869565217395</v>
      </c>
      <c r="BA60" s="161">
        <f ca="1">IFERROR(AZ61/AZ60,"")</f>
        <v>0</v>
      </c>
      <c r="BB60" s="65">
        <f ca="1">IF(BB$3="","",IF($A$52="","",'входные данные'!$D$7/'входные данные'!$H$52/'входные данные'!$H$53))</f>
        <v>0.78260869565217395</v>
      </c>
      <c r="BC60" s="161">
        <f ca="1">IFERROR(BB61/BB60,"")</f>
        <v>0</v>
      </c>
      <c r="BD60" s="65">
        <f ca="1">IF(BD$3="","",IF($A$52="","",'входные данные'!$D$7/'входные данные'!$H$52/'входные данные'!$H$53))</f>
        <v>0.78260869565217395</v>
      </c>
      <c r="BE60" s="161">
        <f ca="1">IFERROR(BD61/BD60,"")</f>
        <v>0</v>
      </c>
      <c r="BF60" s="65" t="str">
        <f ca="1">IF(BF$3="","",IF($A$52="","",'входные данные'!$D$7/'входные данные'!$H$52/'входные данные'!$H$53))</f>
        <v/>
      </c>
      <c r="BG60" s="161" t="str">
        <f ca="1">IFERROR(BF61/BF60,"")</f>
        <v/>
      </c>
      <c r="BH60" s="65" t="str">
        <f ca="1">IF(BH$3="","",IF($A$52="","",'входные данные'!$D$7/'входные данные'!$H$52/'входные данные'!$H$53))</f>
        <v/>
      </c>
      <c r="BI60" s="161" t="str">
        <f ca="1">IFERROR(BH61/BH60,"")</f>
        <v/>
      </c>
      <c r="BJ60" s="66">
        <f t="shared" ca="1" si="4"/>
        <v>2.347826086956522</v>
      </c>
      <c r="BK60" s="161">
        <f ca="1">IFERROR(BJ61/BJ60,"")</f>
        <v>0</v>
      </c>
      <c r="BL60" s="65" t="str">
        <f ca="1">IF(BL$3="","",IF($A$52="","",'входные данные'!$D$7/'входные данные'!$H$52/'входные данные'!$H$53))</f>
        <v/>
      </c>
      <c r="BM60" s="161" t="str">
        <f ca="1">IFERROR(BL61/BL60,"")</f>
        <v/>
      </c>
      <c r="BN60" s="65" t="str">
        <f ca="1">IF(BN$3="","",IF($A$52="","",'входные данные'!$D$7/'входные данные'!$H$52/'входные данные'!$H$53))</f>
        <v/>
      </c>
      <c r="BO60" s="161" t="str">
        <f ca="1">IFERROR(BN61/BN60,"")</f>
        <v/>
      </c>
      <c r="BP60" s="65" t="str">
        <f ca="1">IF(BP$3="","",IF($A$52="","",'входные данные'!$D$7/'входные данные'!$H$52/'входные данные'!$H$53))</f>
        <v/>
      </c>
      <c r="BQ60" s="161" t="str">
        <f ca="1">IFERROR(BP61/BP60,"")</f>
        <v/>
      </c>
      <c r="BR60" s="65" t="str">
        <f ca="1">IF(BR$3="","",IF($A$52="","",'входные данные'!$D$7/'входные данные'!$H$52/'входные данные'!$H$53))</f>
        <v/>
      </c>
      <c r="BS60" s="161" t="str">
        <f ca="1">IFERROR(BR61/BR60,"")</f>
        <v/>
      </c>
      <c r="BT60" s="65" t="str">
        <f ca="1">IF(BT$3="","",IF($A$52="","",'входные данные'!$D$7/'входные данные'!$H$52/'входные данные'!$H$53))</f>
        <v/>
      </c>
      <c r="BU60" s="161" t="str">
        <f ca="1">IFERROR(BT61/BT60,"")</f>
        <v/>
      </c>
      <c r="BV60" s="66">
        <f t="shared" ca="1" si="5"/>
        <v>0</v>
      </c>
      <c r="BW60" s="161" t="str">
        <f ca="1">IFERROR(BV61/BV60,"")</f>
        <v/>
      </c>
    </row>
    <row r="61" spans="1:75" outlineLevel="1" x14ac:dyDescent="0.25">
      <c r="A61" s="147"/>
      <c r="B61" s="166"/>
      <c r="C61" s="16" t="s">
        <v>7</v>
      </c>
      <c r="D61" s="52"/>
      <c r="E61" s="162"/>
      <c r="F61" s="52"/>
      <c r="G61" s="162"/>
      <c r="H61" s="52"/>
      <c r="I61" s="162"/>
      <c r="J61" s="52"/>
      <c r="K61" s="162"/>
      <c r="L61" s="52"/>
      <c r="M61" s="162"/>
      <c r="N61" s="68">
        <f t="shared" si="10"/>
        <v>0</v>
      </c>
      <c r="O61" s="162"/>
      <c r="P61" s="52"/>
      <c r="Q61" s="162"/>
      <c r="R61" s="52"/>
      <c r="S61" s="162"/>
      <c r="T61" s="52"/>
      <c r="U61" s="162"/>
      <c r="V61" s="52"/>
      <c r="W61" s="162"/>
      <c r="X61" s="52"/>
      <c r="Y61" s="162"/>
      <c r="Z61" s="68">
        <f t="shared" si="1"/>
        <v>0</v>
      </c>
      <c r="AA61" s="162"/>
      <c r="AB61" s="52"/>
      <c r="AC61" s="162"/>
      <c r="AD61" s="52"/>
      <c r="AE61" s="162"/>
      <c r="AF61" s="52"/>
      <c r="AG61" s="162"/>
      <c r="AH61" s="52"/>
      <c r="AI61" s="162"/>
      <c r="AJ61" s="52"/>
      <c r="AK61" s="162"/>
      <c r="AL61" s="68">
        <f t="shared" si="2"/>
        <v>0</v>
      </c>
      <c r="AM61" s="162"/>
      <c r="AN61" s="52"/>
      <c r="AO61" s="162"/>
      <c r="AP61" s="52"/>
      <c r="AQ61" s="162"/>
      <c r="AR61" s="52"/>
      <c r="AS61" s="162"/>
      <c r="AT61" s="52"/>
      <c r="AU61" s="162"/>
      <c r="AV61" s="52"/>
      <c r="AW61" s="162"/>
      <c r="AX61" s="68">
        <f t="shared" si="3"/>
        <v>0</v>
      </c>
      <c r="AY61" s="162"/>
      <c r="AZ61" s="52"/>
      <c r="BA61" s="162"/>
      <c r="BB61" s="52"/>
      <c r="BC61" s="162"/>
      <c r="BD61" s="52"/>
      <c r="BE61" s="162"/>
      <c r="BF61" s="52"/>
      <c r="BG61" s="162"/>
      <c r="BH61" s="52"/>
      <c r="BI61" s="162"/>
      <c r="BJ61" s="68">
        <f t="shared" si="4"/>
        <v>0</v>
      </c>
      <c r="BK61" s="162"/>
      <c r="BL61" s="52"/>
      <c r="BM61" s="162"/>
      <c r="BN61" s="52"/>
      <c r="BO61" s="162"/>
      <c r="BP61" s="52"/>
      <c r="BQ61" s="162"/>
      <c r="BR61" s="52"/>
      <c r="BS61" s="162"/>
      <c r="BT61" s="52"/>
      <c r="BU61" s="162"/>
      <c r="BV61" s="68">
        <f t="shared" si="5"/>
        <v>0</v>
      </c>
      <c r="BW61" s="162"/>
    </row>
    <row r="62" spans="1:75" outlineLevel="1" x14ac:dyDescent="0.25">
      <c r="A62" s="147"/>
      <c r="B62" s="159" t="str">
        <f>'входные данные'!$C$8</f>
        <v>Мероприятия</v>
      </c>
      <c r="C62" s="47" t="s">
        <v>6</v>
      </c>
      <c r="D62" s="82">
        <f ca="1">IF(D$3="","",IF($A$52="","",'входные данные'!$D$8/'входные данные'!$H$52/'входные данные'!$H$53))</f>
        <v>0.13043478260869565</v>
      </c>
      <c r="E62" s="153">
        <f ca="1">IFERROR(D63/D62,"")</f>
        <v>0</v>
      </c>
      <c r="F62" s="82">
        <f ca="1">IF(F$3="","",IF($A$52="","",'входные данные'!$D$8/'входные данные'!$H$52/'входные данные'!$H$53))</f>
        <v>0.13043478260869565</v>
      </c>
      <c r="G62" s="153">
        <f ca="1">IFERROR(F63/F62,"")</f>
        <v>0</v>
      </c>
      <c r="H62" s="82">
        <f ca="1">IF(H$3="","",IF($A$52="","",'входные данные'!$D$8/'входные данные'!$H$52/'входные данные'!$H$53))</f>
        <v>0.13043478260869565</v>
      </c>
      <c r="I62" s="153">
        <f ca="1">IFERROR(H63/H62,"")</f>
        <v>0</v>
      </c>
      <c r="J62" s="82">
        <f ca="1">IF(J$3="","",IF($A$52="","",'входные данные'!$D$8/'входные данные'!$H$52/'входные данные'!$H$53))</f>
        <v>0.13043478260869565</v>
      </c>
      <c r="K62" s="153">
        <f ca="1">IFERROR(J63/J62,"")</f>
        <v>0</v>
      </c>
      <c r="L62" s="82">
        <f ca="1">IF(L$3="","",IF($A$52="","",'входные данные'!$D$8/'входные данные'!$H$52/'входные данные'!$H$53))</f>
        <v>0.13043478260869565</v>
      </c>
      <c r="M62" s="155">
        <f ca="1">IFERROR(L63/L62,"")</f>
        <v>0</v>
      </c>
      <c r="N62" s="69">
        <f t="shared" ca="1" si="10"/>
        <v>0.65217391304347827</v>
      </c>
      <c r="O62" s="155">
        <f ca="1">IFERROR(N63/N62,"")</f>
        <v>0</v>
      </c>
      <c r="P62" s="82">
        <f ca="1">IF(P$3="","",IF($A$52="","",'входные данные'!$D$8/'входные данные'!$H$52/'входные данные'!$H$53))</f>
        <v>0.13043478260869565</v>
      </c>
      <c r="Q62" s="153">
        <f ca="1">IFERROR(P63/P62,"")</f>
        <v>0</v>
      </c>
      <c r="R62" s="82">
        <f ca="1">IF(R$3="","",IF($A$52="","",'входные данные'!$D$8/'входные данные'!$H$52/'входные данные'!$H$53))</f>
        <v>0.13043478260869565</v>
      </c>
      <c r="S62" s="153">
        <f ca="1">IFERROR(R63/R62,"")</f>
        <v>0</v>
      </c>
      <c r="T62" s="82">
        <f ca="1">IF(T$3="","",IF($A$52="","",'входные данные'!$D$8/'входные данные'!$H$52/'входные данные'!$H$53))</f>
        <v>0.13043478260869565</v>
      </c>
      <c r="U62" s="153">
        <f ca="1">IFERROR(T63/T62,"")</f>
        <v>0</v>
      </c>
      <c r="V62" s="82">
        <f ca="1">IF(V$3="","",IF($A$52="","",'входные данные'!$D$8/'входные данные'!$H$52/'входные данные'!$H$53))</f>
        <v>0.13043478260869565</v>
      </c>
      <c r="W62" s="153">
        <f ca="1">IFERROR(V63/V62,"")</f>
        <v>0</v>
      </c>
      <c r="X62" s="82">
        <f ca="1">IF(X$3="","",IF($A$52="","",'входные данные'!$D$8/'входные данные'!$H$52/'входные данные'!$H$53))</f>
        <v>0.13043478260869565</v>
      </c>
      <c r="Y62" s="155">
        <f ca="1">IFERROR(X63/X62,"")</f>
        <v>0</v>
      </c>
      <c r="Z62" s="69">
        <f t="shared" ca="1" si="1"/>
        <v>0.65217391304347827</v>
      </c>
      <c r="AA62" s="155">
        <f ca="1">IFERROR(Z63/Z62,"")</f>
        <v>0</v>
      </c>
      <c r="AB62" s="82">
        <f ca="1">IF(AB$3="","",IF($A$52="","",'входные данные'!$D$8/'входные данные'!$H$52/'входные данные'!$H$53))</f>
        <v>0.13043478260869565</v>
      </c>
      <c r="AC62" s="153">
        <f ca="1">IFERROR(AB63/AB62,"")</f>
        <v>0</v>
      </c>
      <c r="AD62" s="82">
        <f ca="1">IF(AD$3="","",IF($A$52="","",'входные данные'!$D$8/'входные данные'!$H$52/'входные данные'!$H$53))</f>
        <v>0.13043478260869565</v>
      </c>
      <c r="AE62" s="153">
        <f ca="1">IFERROR(AD63/AD62,"")</f>
        <v>0</v>
      </c>
      <c r="AF62" s="82">
        <f ca="1">IF(AF$3="","",IF($A$52="","",'входные данные'!$D$8/'входные данные'!$H$52/'входные данные'!$H$53))</f>
        <v>0.13043478260869565</v>
      </c>
      <c r="AG62" s="153">
        <f ca="1">IFERROR(AF63/AF62,"")</f>
        <v>0</v>
      </c>
      <c r="AH62" s="82">
        <f ca="1">IF(AH$3="","",IF($A$52="","",'входные данные'!$D$8/'входные данные'!$H$52/'входные данные'!$H$53))</f>
        <v>0.13043478260869565</v>
      </c>
      <c r="AI62" s="153">
        <f ca="1">IFERROR(AH63/AH62,"")</f>
        <v>0</v>
      </c>
      <c r="AJ62" s="82">
        <f ca="1">IF(AJ$3="","",IF($A$52="","",'входные данные'!$D$8/'входные данные'!$H$52/'входные данные'!$H$53))</f>
        <v>0.13043478260869565</v>
      </c>
      <c r="AK62" s="155">
        <f ca="1">IFERROR(AJ63/AJ62,"")</f>
        <v>0</v>
      </c>
      <c r="AL62" s="69">
        <f t="shared" ca="1" si="2"/>
        <v>0.65217391304347827</v>
      </c>
      <c r="AM62" s="155">
        <f ca="1">IFERROR(AL63/AL62,"")</f>
        <v>0</v>
      </c>
      <c r="AN62" s="82">
        <f ca="1">IF(AN$3="","",IF($A$52="","",'входные данные'!$D$8/'входные данные'!$H$52/'входные данные'!$H$53))</f>
        <v>0.13043478260869565</v>
      </c>
      <c r="AO62" s="153">
        <f ca="1">IFERROR(AN63/AN62,"")</f>
        <v>0</v>
      </c>
      <c r="AP62" s="82">
        <f ca="1">IF(AP$3="","",IF($A$52="","",'входные данные'!$D$8/'входные данные'!$H$52/'входные данные'!$H$53))</f>
        <v>0.13043478260869565</v>
      </c>
      <c r="AQ62" s="153">
        <f ca="1">IFERROR(AP63/AP62,"")</f>
        <v>0</v>
      </c>
      <c r="AR62" s="82">
        <f ca="1">IF(AR$3="","",IF($A$52="","",'входные данные'!$D$8/'входные данные'!$H$52/'входные данные'!$H$53))</f>
        <v>0.13043478260869565</v>
      </c>
      <c r="AS62" s="153">
        <f ca="1">IFERROR(AR63/AR62,"")</f>
        <v>0</v>
      </c>
      <c r="AT62" s="82">
        <f ca="1">IF(AT$3="","",IF($A$52="","",'входные данные'!$D$8/'входные данные'!$H$52/'входные данные'!$H$53))</f>
        <v>0.13043478260869565</v>
      </c>
      <c r="AU62" s="153">
        <f ca="1">IFERROR(AT63/AT62,"")</f>
        <v>0</v>
      </c>
      <c r="AV62" s="82">
        <f ca="1">IF(AV$3="","",IF($A$52="","",'входные данные'!$D$8/'входные данные'!$H$52/'входные данные'!$H$53))</f>
        <v>0.13043478260869565</v>
      </c>
      <c r="AW62" s="155">
        <f ca="1">IFERROR(AV63/AV62,"")</f>
        <v>0</v>
      </c>
      <c r="AX62" s="69">
        <f t="shared" ca="1" si="3"/>
        <v>0.65217391304347827</v>
      </c>
      <c r="AY62" s="155">
        <f ca="1">IFERROR(AX63/AX62,"")</f>
        <v>0</v>
      </c>
      <c r="AZ62" s="82">
        <f ca="1">IF(AZ$3="","",IF($A$52="","",'входные данные'!$D$8/'входные данные'!$H$52/'входные данные'!$H$53))</f>
        <v>0.13043478260869565</v>
      </c>
      <c r="BA62" s="153">
        <f ca="1">IFERROR(AZ63/AZ62,"")</f>
        <v>0</v>
      </c>
      <c r="BB62" s="82">
        <f ca="1">IF(BB$3="","",IF($A$52="","",'входные данные'!$D$8/'входные данные'!$H$52/'входные данные'!$H$53))</f>
        <v>0.13043478260869565</v>
      </c>
      <c r="BC62" s="153">
        <f ca="1">IFERROR(BB63/BB62,"")</f>
        <v>0</v>
      </c>
      <c r="BD62" s="82">
        <f ca="1">IF(BD$3="","",IF($A$52="","",'входные данные'!$D$8/'входные данные'!$H$52/'входные данные'!$H$53))</f>
        <v>0.13043478260869565</v>
      </c>
      <c r="BE62" s="153">
        <f ca="1">IFERROR(BD63/BD62,"")</f>
        <v>0</v>
      </c>
      <c r="BF62" s="82" t="str">
        <f ca="1">IF(BF$3="","",IF($A$52="","",'входные данные'!$D$8/'входные данные'!$H$52/'входные данные'!$H$53))</f>
        <v/>
      </c>
      <c r="BG62" s="153" t="str">
        <f ca="1">IFERROR(BF63/BF62,"")</f>
        <v/>
      </c>
      <c r="BH62" s="82" t="str">
        <f ca="1">IF(BH$3="","",IF($A$52="","",'входные данные'!$D$8/'входные данные'!$H$52/'входные данные'!$H$53))</f>
        <v/>
      </c>
      <c r="BI62" s="155" t="str">
        <f ca="1">IFERROR(BH63/BH62,"")</f>
        <v/>
      </c>
      <c r="BJ62" s="69">
        <f t="shared" ca="1" si="4"/>
        <v>0.39130434782608692</v>
      </c>
      <c r="BK62" s="155">
        <f ca="1">IFERROR(BJ63/BJ62,"")</f>
        <v>0</v>
      </c>
      <c r="BL62" s="82" t="str">
        <f ca="1">IF(BL$3="","",IF($A$52="","",'входные данные'!$D$8/'входные данные'!$H$52/'входные данные'!$H$53))</f>
        <v/>
      </c>
      <c r="BM62" s="153" t="str">
        <f ca="1">IFERROR(BL63/BL62,"")</f>
        <v/>
      </c>
      <c r="BN62" s="82" t="str">
        <f ca="1">IF(BN$3="","",IF($A$52="","",'входные данные'!$D$8/'входные данные'!$H$52/'входные данные'!$H$53))</f>
        <v/>
      </c>
      <c r="BO62" s="153" t="str">
        <f ca="1">IFERROR(BN63/BN62,"")</f>
        <v/>
      </c>
      <c r="BP62" s="82" t="str">
        <f ca="1">IF(BP$3="","",IF($A$52="","",'входные данные'!$D$8/'входные данные'!$H$52/'входные данные'!$H$53))</f>
        <v/>
      </c>
      <c r="BQ62" s="153" t="str">
        <f ca="1">IFERROR(BP63/BP62,"")</f>
        <v/>
      </c>
      <c r="BR62" s="82" t="str">
        <f ca="1">IF(BR$3="","",IF($A$52="","",'входные данные'!$D$8/'входные данные'!$H$52/'входные данные'!$H$53))</f>
        <v/>
      </c>
      <c r="BS62" s="153" t="str">
        <f ca="1">IFERROR(BR63/BR62,"")</f>
        <v/>
      </c>
      <c r="BT62" s="82" t="str">
        <f ca="1">IF(BT$3="","",IF($A$52="","",'входные данные'!$D$8/'входные данные'!$H$52/'входные данные'!$H$53))</f>
        <v/>
      </c>
      <c r="BU62" s="155" t="str">
        <f ca="1">IFERROR(BT63/BT62,"")</f>
        <v/>
      </c>
      <c r="BV62" s="69">
        <f t="shared" ca="1" si="5"/>
        <v>0</v>
      </c>
      <c r="BW62" s="155" t="str">
        <f ca="1">IFERROR(BV63/BV62,"")</f>
        <v/>
      </c>
    </row>
    <row r="63" spans="1:75" outlineLevel="1" x14ac:dyDescent="0.25">
      <c r="A63" s="147"/>
      <c r="B63" s="160"/>
      <c r="C63" s="47" t="s">
        <v>7</v>
      </c>
      <c r="D63" s="83"/>
      <c r="E63" s="154"/>
      <c r="F63" s="83"/>
      <c r="G63" s="154"/>
      <c r="H63" s="83"/>
      <c r="I63" s="154"/>
      <c r="J63" s="83"/>
      <c r="K63" s="154"/>
      <c r="L63" s="83"/>
      <c r="M63" s="156"/>
      <c r="N63" s="70">
        <f t="shared" si="10"/>
        <v>0</v>
      </c>
      <c r="O63" s="156"/>
      <c r="P63" s="83"/>
      <c r="Q63" s="154"/>
      <c r="R63" s="83"/>
      <c r="S63" s="154"/>
      <c r="T63" s="83"/>
      <c r="U63" s="154"/>
      <c r="V63" s="83"/>
      <c r="W63" s="154"/>
      <c r="X63" s="83"/>
      <c r="Y63" s="156"/>
      <c r="Z63" s="70">
        <f t="shared" si="1"/>
        <v>0</v>
      </c>
      <c r="AA63" s="156"/>
      <c r="AB63" s="83"/>
      <c r="AC63" s="154"/>
      <c r="AD63" s="83"/>
      <c r="AE63" s="154"/>
      <c r="AF63" s="83"/>
      <c r="AG63" s="154"/>
      <c r="AH63" s="83"/>
      <c r="AI63" s="154"/>
      <c r="AJ63" s="83"/>
      <c r="AK63" s="156"/>
      <c r="AL63" s="70">
        <f t="shared" si="2"/>
        <v>0</v>
      </c>
      <c r="AM63" s="156"/>
      <c r="AN63" s="83"/>
      <c r="AO63" s="154"/>
      <c r="AP63" s="83"/>
      <c r="AQ63" s="154"/>
      <c r="AR63" s="83"/>
      <c r="AS63" s="154"/>
      <c r="AT63" s="83"/>
      <c r="AU63" s="154"/>
      <c r="AV63" s="83"/>
      <c r="AW63" s="156"/>
      <c r="AX63" s="70">
        <f t="shared" si="3"/>
        <v>0</v>
      </c>
      <c r="AY63" s="156"/>
      <c r="AZ63" s="83"/>
      <c r="BA63" s="154"/>
      <c r="BB63" s="83"/>
      <c r="BC63" s="154"/>
      <c r="BD63" s="83"/>
      <c r="BE63" s="154"/>
      <c r="BF63" s="83"/>
      <c r="BG63" s="154"/>
      <c r="BH63" s="83"/>
      <c r="BI63" s="156"/>
      <c r="BJ63" s="70">
        <f t="shared" si="4"/>
        <v>0</v>
      </c>
      <c r="BK63" s="156"/>
      <c r="BL63" s="83"/>
      <c r="BM63" s="154"/>
      <c r="BN63" s="83"/>
      <c r="BO63" s="154"/>
      <c r="BP63" s="83"/>
      <c r="BQ63" s="154"/>
      <c r="BR63" s="83"/>
      <c r="BS63" s="154"/>
      <c r="BT63" s="83"/>
      <c r="BU63" s="156"/>
      <c r="BV63" s="70">
        <f t="shared" si="5"/>
        <v>0</v>
      </c>
      <c r="BW63" s="156"/>
    </row>
    <row r="64" spans="1:75" outlineLevel="1" x14ac:dyDescent="0.25">
      <c r="A64" s="147"/>
      <c r="B64" s="157" t="str">
        <f>'входные данные'!$C$9</f>
        <v>Приход ДС</v>
      </c>
      <c r="C64" s="17" t="s">
        <v>6</v>
      </c>
      <c r="D64" s="71">
        <f ca="1">IF(D$3="","",IF($A$52="","",'входные данные'!$D$9/'входные данные'!$H$52/'входные данные'!$H$53))</f>
        <v>121739.13043478262</v>
      </c>
      <c r="E64" s="149">
        <f ca="1">IFERROR(D65/D64,"")</f>
        <v>0</v>
      </c>
      <c r="F64" s="71">
        <f ca="1">IF(F$3="","",IF($A$52="","",'входные данные'!$D$9/'входные данные'!$H$52/'входные данные'!$H$53))</f>
        <v>121739.13043478262</v>
      </c>
      <c r="G64" s="149">
        <f ca="1">IFERROR(F65/F64,"")</f>
        <v>0</v>
      </c>
      <c r="H64" s="71">
        <f ca="1">IF(H$3="","",IF($A$52="","",'входные данные'!$D$9/'входные данные'!$H$52/'входные данные'!$H$53))</f>
        <v>121739.13043478262</v>
      </c>
      <c r="I64" s="149">
        <f ca="1">IFERROR(H65/H64,"")</f>
        <v>0</v>
      </c>
      <c r="J64" s="71">
        <f ca="1">IF(J$3="","",IF($A$52="","",'входные данные'!$D$9/'входные данные'!$H$52/'входные данные'!$H$53))</f>
        <v>121739.13043478262</v>
      </c>
      <c r="K64" s="149">
        <f ca="1">IFERROR(J65/J64,"")</f>
        <v>0</v>
      </c>
      <c r="L64" s="71">
        <f ca="1">IF(L$3="","",IF($A$52="","",'входные данные'!$D$9/'входные данные'!$H$52/'входные данные'!$H$53))</f>
        <v>121739.13043478262</v>
      </c>
      <c r="M64" s="149">
        <f ca="1">IFERROR(L65/L64,"")</f>
        <v>0</v>
      </c>
      <c r="N64" s="72">
        <f t="shared" ca="1" si="10"/>
        <v>608695.65217391308</v>
      </c>
      <c r="O64" s="149">
        <f ca="1">IFERROR(N65/N64,"")</f>
        <v>0</v>
      </c>
      <c r="P64" s="71">
        <f ca="1">IF(P$3="","",IF($A$52="","",'входные данные'!$D$9/'входные данные'!$H$52/'входные данные'!$H$53))</f>
        <v>121739.13043478262</v>
      </c>
      <c r="Q64" s="149">
        <f ca="1">IFERROR(P65/P64,"")</f>
        <v>0</v>
      </c>
      <c r="R64" s="71">
        <f ca="1">IF(R$3="","",IF($A$52="","",'входные данные'!$D$9/'входные данные'!$H$52/'входные данные'!$H$53))</f>
        <v>121739.13043478262</v>
      </c>
      <c r="S64" s="149">
        <f ca="1">IFERROR(R65/R64,"")</f>
        <v>0</v>
      </c>
      <c r="T64" s="71">
        <f ca="1">IF(T$3="","",IF($A$52="","",'входные данные'!$D$9/'входные данные'!$H$52/'входные данные'!$H$53))</f>
        <v>121739.13043478262</v>
      </c>
      <c r="U64" s="149">
        <f ca="1">IFERROR(T65/T64,"")</f>
        <v>0</v>
      </c>
      <c r="V64" s="71">
        <f ca="1">IF(V$3="","",IF($A$52="","",'входные данные'!$D$9/'входные данные'!$H$52/'входные данные'!$H$53))</f>
        <v>121739.13043478262</v>
      </c>
      <c r="W64" s="149">
        <f ca="1">IFERROR(V65/V64,"")</f>
        <v>0</v>
      </c>
      <c r="X64" s="71">
        <f ca="1">IF(X$3="","",IF($A$52="","",'входные данные'!$D$9/'входные данные'!$H$52/'входные данные'!$H$53))</f>
        <v>121739.13043478262</v>
      </c>
      <c r="Y64" s="149">
        <f ca="1">IFERROR(X65/X64,"")</f>
        <v>0</v>
      </c>
      <c r="Z64" s="72">
        <f t="shared" ca="1" si="1"/>
        <v>608695.65217391308</v>
      </c>
      <c r="AA64" s="149">
        <f ca="1">IFERROR(Z65/Z64,"")</f>
        <v>0</v>
      </c>
      <c r="AB64" s="71">
        <f ca="1">IF(AB$3="","",IF($A$52="","",'входные данные'!$D$9/'входные данные'!$H$52/'входные данные'!$H$53))</f>
        <v>121739.13043478262</v>
      </c>
      <c r="AC64" s="149">
        <f ca="1">IFERROR(AB65/AB64,"")</f>
        <v>0</v>
      </c>
      <c r="AD64" s="71">
        <f ca="1">IF(AD$3="","",IF($A$52="","",'входные данные'!$D$9/'входные данные'!$H$52/'входные данные'!$H$53))</f>
        <v>121739.13043478262</v>
      </c>
      <c r="AE64" s="149">
        <f ca="1">IFERROR(AD65/AD64,"")</f>
        <v>0</v>
      </c>
      <c r="AF64" s="71">
        <f ca="1">IF(AF$3="","",IF($A$52="","",'входные данные'!$D$9/'входные данные'!$H$52/'входные данные'!$H$53))</f>
        <v>121739.13043478262</v>
      </c>
      <c r="AG64" s="149">
        <f ca="1">IFERROR(AF65/AF64,"")</f>
        <v>0</v>
      </c>
      <c r="AH64" s="71">
        <f ca="1">IF(AH$3="","",IF($A$52="","",'входные данные'!$D$9/'входные данные'!$H$52/'входные данные'!$H$53))</f>
        <v>121739.13043478262</v>
      </c>
      <c r="AI64" s="149">
        <f ca="1">IFERROR(AH65/AH64,"")</f>
        <v>0</v>
      </c>
      <c r="AJ64" s="71">
        <f ca="1">IF(AJ$3="","",IF($A$52="","",'входные данные'!$D$9/'входные данные'!$H$52/'входные данные'!$H$53))</f>
        <v>121739.13043478262</v>
      </c>
      <c r="AK64" s="149">
        <f ca="1">IFERROR(AJ65/AJ64,"")</f>
        <v>0</v>
      </c>
      <c r="AL64" s="72">
        <f t="shared" ca="1" si="2"/>
        <v>608695.65217391308</v>
      </c>
      <c r="AM64" s="149">
        <f ca="1">IFERROR(AL65/AL64,"")</f>
        <v>0</v>
      </c>
      <c r="AN64" s="71">
        <f ca="1">IF(AN$3="","",IF($A$52="","",'входные данные'!$D$9/'входные данные'!$H$52/'входные данные'!$H$53))</f>
        <v>121739.13043478262</v>
      </c>
      <c r="AO64" s="149">
        <f ca="1">IFERROR(AN65/AN64,"")</f>
        <v>0</v>
      </c>
      <c r="AP64" s="71">
        <f ca="1">IF(AP$3="","",IF($A$52="","",'входные данные'!$D$9/'входные данные'!$H$52/'входные данные'!$H$53))</f>
        <v>121739.13043478262</v>
      </c>
      <c r="AQ64" s="149">
        <f ca="1">IFERROR(AP65/AP64,"")</f>
        <v>0</v>
      </c>
      <c r="AR64" s="71">
        <f ca="1">IF(AR$3="","",IF($A$52="","",'входные данные'!$D$9/'входные данные'!$H$52/'входные данные'!$H$53))</f>
        <v>121739.13043478262</v>
      </c>
      <c r="AS64" s="149">
        <f ca="1">IFERROR(AR65/AR64,"")</f>
        <v>0</v>
      </c>
      <c r="AT64" s="71">
        <f ca="1">IF(AT$3="","",IF($A$52="","",'входные данные'!$D$9/'входные данные'!$H$52/'входные данные'!$H$53))</f>
        <v>121739.13043478262</v>
      </c>
      <c r="AU64" s="149">
        <f ca="1">IFERROR(AT65/AT64,"")</f>
        <v>0</v>
      </c>
      <c r="AV64" s="71">
        <f ca="1">IF(AV$3="","",IF($A$52="","",'входные данные'!$D$9/'входные данные'!$H$52/'входные данные'!$H$53))</f>
        <v>121739.13043478262</v>
      </c>
      <c r="AW64" s="149">
        <f ca="1">IFERROR(AV65/AV64,"")</f>
        <v>0</v>
      </c>
      <c r="AX64" s="72">
        <f t="shared" ca="1" si="3"/>
        <v>608695.65217391308</v>
      </c>
      <c r="AY64" s="149">
        <f ca="1">IFERROR(AX65/AX64,"")</f>
        <v>0</v>
      </c>
      <c r="AZ64" s="71">
        <f ca="1">IF(AZ$3="","",IF($A$52="","",'входные данные'!$D$9/'входные данные'!$H$52/'входные данные'!$H$53))</f>
        <v>121739.13043478262</v>
      </c>
      <c r="BA64" s="149">
        <f ca="1">IFERROR(AZ65/AZ64,"")</f>
        <v>0</v>
      </c>
      <c r="BB64" s="71">
        <f ca="1">IF(BB$3="","",IF($A$52="","",'входные данные'!$D$9/'входные данные'!$H$52/'входные данные'!$H$53))</f>
        <v>121739.13043478262</v>
      </c>
      <c r="BC64" s="149">
        <f ca="1">IFERROR(BB65/BB64,"")</f>
        <v>0</v>
      </c>
      <c r="BD64" s="71">
        <f ca="1">IF(BD$3="","",IF($A$52="","",'входные данные'!$D$9/'входные данные'!$H$52/'входные данные'!$H$53))</f>
        <v>121739.13043478262</v>
      </c>
      <c r="BE64" s="149">
        <f ca="1">IFERROR(BD65/BD64,"")</f>
        <v>0</v>
      </c>
      <c r="BF64" s="71" t="str">
        <f ca="1">IF(BF$3="","",IF($A$52="","",'входные данные'!$D$9/'входные данные'!$H$52/'входные данные'!$H$53))</f>
        <v/>
      </c>
      <c r="BG64" s="149" t="str">
        <f ca="1">IFERROR(BF65/BF64,"")</f>
        <v/>
      </c>
      <c r="BH64" s="71" t="str">
        <f ca="1">IF(BH$3="","",IF($A$52="","",'входные данные'!$D$9/'входные данные'!$H$52/'входные данные'!$H$53))</f>
        <v/>
      </c>
      <c r="BI64" s="149" t="str">
        <f ca="1">IFERROR(BH65/BH64,"")</f>
        <v/>
      </c>
      <c r="BJ64" s="72">
        <f t="shared" ca="1" si="4"/>
        <v>365217.3913043479</v>
      </c>
      <c r="BK64" s="149">
        <f ca="1">IFERROR(BJ65/BJ64,"")</f>
        <v>0</v>
      </c>
      <c r="BL64" s="71" t="str">
        <f ca="1">IF(BL$3="","",IF($A$52="","",'входные данные'!$D$9/'входные данные'!$H$52/'входные данные'!$H$53))</f>
        <v/>
      </c>
      <c r="BM64" s="149" t="str">
        <f ca="1">IFERROR(BL65/BL64,"")</f>
        <v/>
      </c>
      <c r="BN64" s="71" t="str">
        <f ca="1">IF(BN$3="","",IF($A$52="","",'входные данные'!$D$9/'входные данные'!$H$52/'входные данные'!$H$53))</f>
        <v/>
      </c>
      <c r="BO64" s="149" t="str">
        <f ca="1">IFERROR(BN65/BN64,"")</f>
        <v/>
      </c>
      <c r="BP64" s="71" t="str">
        <f ca="1">IF(BP$3="","",IF($A$52="","",'входные данные'!$D$9/'входные данные'!$H$52/'входные данные'!$H$53))</f>
        <v/>
      </c>
      <c r="BQ64" s="149" t="str">
        <f ca="1">IFERROR(BP65/BP64,"")</f>
        <v/>
      </c>
      <c r="BR64" s="71" t="str">
        <f ca="1">IF(BR$3="","",IF($A$52="","",'входные данные'!$D$9/'входные данные'!$H$52/'входные данные'!$H$53))</f>
        <v/>
      </c>
      <c r="BS64" s="149" t="str">
        <f ca="1">IFERROR(BR65/BR64,"")</f>
        <v/>
      </c>
      <c r="BT64" s="71" t="str">
        <f ca="1">IF(BT$3="","",IF($A$52="","",'входные данные'!$D$9/'входные данные'!$H$52/'входные данные'!$H$53))</f>
        <v/>
      </c>
      <c r="BU64" s="149" t="str">
        <f ca="1">IFERROR(BT65/BT64,"")</f>
        <v/>
      </c>
      <c r="BV64" s="72">
        <f t="shared" ca="1" si="5"/>
        <v>0</v>
      </c>
      <c r="BW64" s="149" t="str">
        <f ca="1">IFERROR(BV65/BV64,"")</f>
        <v/>
      </c>
    </row>
    <row r="65" spans="1:75" outlineLevel="1" x14ac:dyDescent="0.25">
      <c r="A65" s="147"/>
      <c r="B65" s="158"/>
      <c r="C65" s="17" t="s">
        <v>7</v>
      </c>
      <c r="D65" s="52"/>
      <c r="E65" s="150"/>
      <c r="F65" s="52"/>
      <c r="G65" s="150"/>
      <c r="H65" s="52"/>
      <c r="I65" s="150"/>
      <c r="J65" s="52"/>
      <c r="K65" s="150"/>
      <c r="L65" s="52"/>
      <c r="M65" s="150"/>
      <c r="N65" s="74">
        <f t="shared" si="10"/>
        <v>0</v>
      </c>
      <c r="O65" s="150"/>
      <c r="P65" s="52"/>
      <c r="Q65" s="150"/>
      <c r="R65" s="52"/>
      <c r="S65" s="150"/>
      <c r="T65" s="52"/>
      <c r="U65" s="150"/>
      <c r="V65" s="52"/>
      <c r="W65" s="150"/>
      <c r="X65" s="52"/>
      <c r="Y65" s="150"/>
      <c r="Z65" s="74">
        <f t="shared" si="1"/>
        <v>0</v>
      </c>
      <c r="AA65" s="150"/>
      <c r="AB65" s="52"/>
      <c r="AC65" s="150"/>
      <c r="AD65" s="52"/>
      <c r="AE65" s="150"/>
      <c r="AF65" s="52"/>
      <c r="AG65" s="150"/>
      <c r="AH65" s="52"/>
      <c r="AI65" s="150"/>
      <c r="AJ65" s="52"/>
      <c r="AK65" s="150"/>
      <c r="AL65" s="74">
        <f t="shared" si="2"/>
        <v>0</v>
      </c>
      <c r="AM65" s="150"/>
      <c r="AN65" s="52"/>
      <c r="AO65" s="150"/>
      <c r="AP65" s="52"/>
      <c r="AQ65" s="150"/>
      <c r="AR65" s="52"/>
      <c r="AS65" s="150"/>
      <c r="AT65" s="52"/>
      <c r="AU65" s="150"/>
      <c r="AV65" s="52"/>
      <c r="AW65" s="150"/>
      <c r="AX65" s="74">
        <f t="shared" si="3"/>
        <v>0</v>
      </c>
      <c r="AY65" s="150"/>
      <c r="AZ65" s="52"/>
      <c r="BA65" s="150"/>
      <c r="BB65" s="52"/>
      <c r="BC65" s="150"/>
      <c r="BD65" s="52"/>
      <c r="BE65" s="150"/>
      <c r="BF65" s="52"/>
      <c r="BG65" s="150"/>
      <c r="BH65" s="52"/>
      <c r="BI65" s="150"/>
      <c r="BJ65" s="74">
        <f t="shared" si="4"/>
        <v>0</v>
      </c>
      <c r="BK65" s="150"/>
      <c r="BL65" s="52"/>
      <c r="BM65" s="150"/>
      <c r="BN65" s="52"/>
      <c r="BO65" s="150"/>
      <c r="BP65" s="52"/>
      <c r="BQ65" s="150"/>
      <c r="BR65" s="52"/>
      <c r="BS65" s="150"/>
      <c r="BT65" s="52"/>
      <c r="BU65" s="150"/>
      <c r="BV65" s="74">
        <f t="shared" si="5"/>
        <v>0</v>
      </c>
      <c r="BW65" s="150"/>
    </row>
    <row r="66" spans="1:75" s="1" customFormat="1" outlineLevel="1" x14ac:dyDescent="0.25">
      <c r="A66" s="147"/>
      <c r="B66" s="151" t="str">
        <f>'входные данные'!$C$10</f>
        <v>Продажи (отгрузки)</v>
      </c>
      <c r="C66" s="48" t="s">
        <v>6</v>
      </c>
      <c r="D66" s="75">
        <f ca="1">IF(D$3="","",'входные данные'!$H$6/'входные данные'!$H$52)</f>
        <v>391.30434782608694</v>
      </c>
      <c r="E66" s="144">
        <f ca="1">IFERROR(D67/D66,"")</f>
        <v>0</v>
      </c>
      <c r="F66" s="75">
        <f ca="1">IF(F$3="","",'входные данные'!$H$6/'входные данные'!$H$52)</f>
        <v>391.30434782608694</v>
      </c>
      <c r="G66" s="144">
        <f ca="1">IFERROR(F67/F66,"")</f>
        <v>0</v>
      </c>
      <c r="H66" s="75">
        <f ca="1">IF(H$3="","",'входные данные'!$H$6/'входные данные'!$H$52)</f>
        <v>391.30434782608694</v>
      </c>
      <c r="I66" s="144">
        <f ca="1">IFERROR(H67/H66,"")</f>
        <v>0</v>
      </c>
      <c r="J66" s="75">
        <f ca="1">IF(J$3="","",'входные данные'!$H$6/'входные данные'!$H$52)</f>
        <v>391.30434782608694</v>
      </c>
      <c r="K66" s="144">
        <f ca="1">IFERROR(J67/J66,"")</f>
        <v>0</v>
      </c>
      <c r="L66" s="75">
        <f ca="1">IF(L$3="","",'входные данные'!$H$6/'входные данные'!$H$52)</f>
        <v>391.30434782608694</v>
      </c>
      <c r="M66" s="144">
        <f ca="1">IFERROR(L67/L66,"")</f>
        <v>0</v>
      </c>
      <c r="N66" s="76">
        <f t="shared" ref="N66:N81" ca="1" si="11">SUM(D66,F66,H66,J66,L66)</f>
        <v>1956.5217391304348</v>
      </c>
      <c r="O66" s="144">
        <f ca="1">IFERROR(N67/N66,"")</f>
        <v>0</v>
      </c>
      <c r="P66" s="75">
        <f ca="1">IF(P$3="","",'входные данные'!$H$6/'входные данные'!$H$52)</f>
        <v>391.30434782608694</v>
      </c>
      <c r="Q66" s="144">
        <f ca="1">IFERROR(P67/P66,"")</f>
        <v>0</v>
      </c>
      <c r="R66" s="75">
        <f ca="1">IF(R$3="","",'входные данные'!$H$6/'входные данные'!$H$52)</f>
        <v>391.30434782608694</v>
      </c>
      <c r="S66" s="144">
        <f ca="1">IFERROR(R67/R66,"")</f>
        <v>0</v>
      </c>
      <c r="T66" s="75">
        <f ca="1">IF(T$3="","",'входные данные'!$H$6/'входные данные'!$H$52)</f>
        <v>391.30434782608694</v>
      </c>
      <c r="U66" s="144">
        <f ca="1">IFERROR(T67/T66,"")</f>
        <v>0</v>
      </c>
      <c r="V66" s="75">
        <f ca="1">IF(V$3="","",'входные данные'!$H$6/'входные данные'!$H$52)</f>
        <v>391.30434782608694</v>
      </c>
      <c r="W66" s="144">
        <f ca="1">IFERROR(V67/V66,"")</f>
        <v>0</v>
      </c>
      <c r="X66" s="75">
        <f ca="1">IF(X$3="","",'входные данные'!$H$6/'входные данные'!$H$52)</f>
        <v>391.30434782608694</v>
      </c>
      <c r="Y66" s="144">
        <f ca="1">IFERROR(X67/X66,"")</f>
        <v>0</v>
      </c>
      <c r="Z66" s="76">
        <f t="shared" ca="1" si="1"/>
        <v>1956.5217391304348</v>
      </c>
      <c r="AA66" s="144">
        <f ca="1">IFERROR(Z67/Z66,"")</f>
        <v>0</v>
      </c>
      <c r="AB66" s="75">
        <f ca="1">IF(AB$3="","",'входные данные'!$H$6/'входные данные'!$H$52)</f>
        <v>391.30434782608694</v>
      </c>
      <c r="AC66" s="144">
        <f ca="1">IFERROR(AB67/AB66,"")</f>
        <v>0</v>
      </c>
      <c r="AD66" s="75">
        <f ca="1">IF(AD$3="","",'входные данные'!$H$6/'входные данные'!$H$52)</f>
        <v>391.30434782608694</v>
      </c>
      <c r="AE66" s="144">
        <f ca="1">IFERROR(AD67/AD66,"")</f>
        <v>0</v>
      </c>
      <c r="AF66" s="75">
        <f ca="1">IF(AF$3="","",'входные данные'!$H$6/'входные данные'!$H$52)</f>
        <v>391.30434782608694</v>
      </c>
      <c r="AG66" s="144">
        <f ca="1">IFERROR(AF67/AF66,"")</f>
        <v>0</v>
      </c>
      <c r="AH66" s="75">
        <f ca="1">IF(AH$3="","",'входные данные'!$H$6/'входные данные'!$H$52)</f>
        <v>391.30434782608694</v>
      </c>
      <c r="AI66" s="144">
        <f ca="1">IFERROR(AH67/AH66,"")</f>
        <v>0</v>
      </c>
      <c r="AJ66" s="75">
        <f ca="1">IF(AJ$3="","",'входные данные'!$H$6/'входные данные'!$H$52)</f>
        <v>391.30434782608694</v>
      </c>
      <c r="AK66" s="144">
        <f ca="1">IFERROR(AJ67/AJ66,"")</f>
        <v>0</v>
      </c>
      <c r="AL66" s="76">
        <f t="shared" ca="1" si="2"/>
        <v>1956.5217391304348</v>
      </c>
      <c r="AM66" s="144">
        <f ca="1">IFERROR(AL67/AL66,"")</f>
        <v>0</v>
      </c>
      <c r="AN66" s="75">
        <f ca="1">IF(AN$3="","",'входные данные'!$H$6/'входные данные'!$H$52)</f>
        <v>391.30434782608694</v>
      </c>
      <c r="AO66" s="144">
        <f ca="1">IFERROR(AN67/AN66,"")</f>
        <v>0</v>
      </c>
      <c r="AP66" s="75">
        <f ca="1">IF(AP$3="","",'входные данные'!$H$6/'входные данные'!$H$52)</f>
        <v>391.30434782608694</v>
      </c>
      <c r="AQ66" s="144">
        <f ca="1">IFERROR(AP67/AP66,"")</f>
        <v>0</v>
      </c>
      <c r="AR66" s="75">
        <f ca="1">IF(AR$3="","",'входные данные'!$H$6/'входные данные'!$H$52)</f>
        <v>391.30434782608694</v>
      </c>
      <c r="AS66" s="144">
        <f ca="1">IFERROR(AR67/AR66,"")</f>
        <v>0</v>
      </c>
      <c r="AT66" s="75">
        <f ca="1">IF(AT$3="","",'входные данные'!$H$6/'входные данные'!$H$52)</f>
        <v>391.30434782608694</v>
      </c>
      <c r="AU66" s="144">
        <f ca="1">IFERROR(AT67/AT66,"")</f>
        <v>0</v>
      </c>
      <c r="AV66" s="75">
        <f ca="1">IF(AV$3="","",'входные данные'!$H$6/'входные данные'!$H$52)</f>
        <v>391.30434782608694</v>
      </c>
      <c r="AW66" s="144">
        <f ca="1">IFERROR(AV67/AV66,"")</f>
        <v>0</v>
      </c>
      <c r="AX66" s="76">
        <f t="shared" ca="1" si="3"/>
        <v>1956.5217391304348</v>
      </c>
      <c r="AY66" s="144">
        <f ca="1">IFERROR(AX67/AX66,"")</f>
        <v>0</v>
      </c>
      <c r="AZ66" s="75">
        <f ca="1">IF(AZ$3="","",'входные данные'!$H$6/'входные данные'!$H$52)</f>
        <v>391.30434782608694</v>
      </c>
      <c r="BA66" s="144">
        <f ca="1">IFERROR(AZ67/AZ66,"")</f>
        <v>0</v>
      </c>
      <c r="BB66" s="75">
        <f ca="1">IF(BB$3="","",'входные данные'!$H$6/'входные данные'!$H$52)</f>
        <v>391.30434782608694</v>
      </c>
      <c r="BC66" s="144">
        <f ca="1">IFERROR(BB67/BB66,"")</f>
        <v>0</v>
      </c>
      <c r="BD66" s="75">
        <f ca="1">IF(BD$3="","",'входные данные'!$H$6/'входные данные'!$H$52)</f>
        <v>391.30434782608694</v>
      </c>
      <c r="BE66" s="144">
        <f ca="1">IFERROR(BD67/BD66,"")</f>
        <v>0</v>
      </c>
      <c r="BF66" s="75" t="str">
        <f ca="1">IF(BF$3="","",'входные данные'!$H$6/'входные данные'!$H$52)</f>
        <v/>
      </c>
      <c r="BG66" s="144" t="str">
        <f ca="1">IFERROR(BF67/BF66,"")</f>
        <v/>
      </c>
      <c r="BH66" s="75" t="str">
        <f ca="1">IF(BH$3="","",'входные данные'!$H$6/'входные данные'!$H$52)</f>
        <v/>
      </c>
      <c r="BI66" s="144" t="str">
        <f ca="1">IFERROR(BH67/BH66,"")</f>
        <v/>
      </c>
      <c r="BJ66" s="76">
        <f t="shared" ca="1" si="4"/>
        <v>1173.9130434782608</v>
      </c>
      <c r="BK66" s="144">
        <f ca="1">IFERROR(BJ67/BJ66,"")</f>
        <v>0</v>
      </c>
      <c r="BL66" s="75" t="str">
        <f ca="1">IF(BL$3="","",'входные данные'!$H$6/'входные данные'!$H$52)</f>
        <v/>
      </c>
      <c r="BM66" s="144" t="str">
        <f ca="1">IFERROR(BL67/BL66,"")</f>
        <v/>
      </c>
      <c r="BN66" s="75" t="str">
        <f ca="1">IF(BN$3="","",'входные данные'!$H$6/'входные данные'!$H$52)</f>
        <v/>
      </c>
      <c r="BO66" s="144" t="str">
        <f ca="1">IFERROR(BN67/BN66,"")</f>
        <v/>
      </c>
      <c r="BP66" s="75" t="str">
        <f ca="1">IF(BP$3="","",'входные данные'!$H$6/'входные данные'!$H$52)</f>
        <v/>
      </c>
      <c r="BQ66" s="144" t="str">
        <f ca="1">IFERROR(BP67/BP66,"")</f>
        <v/>
      </c>
      <c r="BR66" s="75" t="str">
        <f ca="1">IF(BR$3="","",'входные данные'!$H$6/'входные данные'!$H$52)</f>
        <v/>
      </c>
      <c r="BS66" s="144" t="str">
        <f ca="1">IFERROR(BR67/BR66,"")</f>
        <v/>
      </c>
      <c r="BT66" s="75" t="str">
        <f ca="1">IF(BT$3="","",'входные данные'!$H$6/'входные данные'!$H$52)</f>
        <v/>
      </c>
      <c r="BU66" s="144" t="str">
        <f ca="1">IFERROR(BT67/BT66,"")</f>
        <v/>
      </c>
      <c r="BV66" s="76">
        <f t="shared" ca="1" si="5"/>
        <v>0</v>
      </c>
      <c r="BW66" s="144" t="str">
        <f ca="1">IFERROR(BV67/BV66,"")</f>
        <v/>
      </c>
    </row>
    <row r="67" spans="1:75" ht="15.75" outlineLevel="1" thickBot="1" x14ac:dyDescent="0.3">
      <c r="A67" s="148"/>
      <c r="B67" s="152"/>
      <c r="C67" s="49" t="s">
        <v>7</v>
      </c>
      <c r="D67" s="79"/>
      <c r="E67" s="145"/>
      <c r="F67" s="79"/>
      <c r="G67" s="145"/>
      <c r="H67" s="79"/>
      <c r="I67" s="145"/>
      <c r="J67" s="79"/>
      <c r="K67" s="145"/>
      <c r="L67" s="79"/>
      <c r="M67" s="145"/>
      <c r="N67" s="78">
        <f t="shared" si="11"/>
        <v>0</v>
      </c>
      <c r="O67" s="145"/>
      <c r="P67" s="79"/>
      <c r="Q67" s="145"/>
      <c r="R67" s="79"/>
      <c r="S67" s="145"/>
      <c r="T67" s="79"/>
      <c r="U67" s="145"/>
      <c r="V67" s="79"/>
      <c r="W67" s="145"/>
      <c r="X67" s="79"/>
      <c r="Y67" s="145"/>
      <c r="Z67" s="78">
        <f t="shared" si="1"/>
        <v>0</v>
      </c>
      <c r="AA67" s="145"/>
      <c r="AB67" s="79"/>
      <c r="AC67" s="145"/>
      <c r="AD67" s="79"/>
      <c r="AE67" s="145"/>
      <c r="AF67" s="79"/>
      <c r="AG67" s="145"/>
      <c r="AH67" s="79"/>
      <c r="AI67" s="145"/>
      <c r="AJ67" s="79"/>
      <c r="AK67" s="145"/>
      <c r="AL67" s="78">
        <f t="shared" si="2"/>
        <v>0</v>
      </c>
      <c r="AM67" s="145"/>
      <c r="AN67" s="79"/>
      <c r="AO67" s="145"/>
      <c r="AP67" s="79"/>
      <c r="AQ67" s="145"/>
      <c r="AR67" s="79"/>
      <c r="AS67" s="145"/>
      <c r="AT67" s="79"/>
      <c r="AU67" s="145"/>
      <c r="AV67" s="79"/>
      <c r="AW67" s="145"/>
      <c r="AX67" s="78">
        <f t="shared" si="3"/>
        <v>0</v>
      </c>
      <c r="AY67" s="145"/>
      <c r="AZ67" s="79"/>
      <c r="BA67" s="145"/>
      <c r="BB67" s="79"/>
      <c r="BC67" s="145"/>
      <c r="BD67" s="79"/>
      <c r="BE67" s="145"/>
      <c r="BF67" s="79"/>
      <c r="BG67" s="145"/>
      <c r="BH67" s="79"/>
      <c r="BI67" s="145"/>
      <c r="BJ67" s="78">
        <f t="shared" si="4"/>
        <v>0</v>
      </c>
      <c r="BK67" s="145"/>
      <c r="BL67" s="79"/>
      <c r="BM67" s="145"/>
      <c r="BN67" s="79"/>
      <c r="BO67" s="145"/>
      <c r="BP67" s="79"/>
      <c r="BQ67" s="145"/>
      <c r="BR67" s="79"/>
      <c r="BS67" s="145"/>
      <c r="BT67" s="79"/>
      <c r="BU67" s="145"/>
      <c r="BV67" s="78">
        <f t="shared" si="5"/>
        <v>0</v>
      </c>
      <c r="BW67" s="145"/>
    </row>
    <row r="68" spans="1:75" ht="15.75" customHeight="1" outlineLevel="1" x14ac:dyDescent="0.25">
      <c r="A68" s="146" t="str">
        <f>IF('входные данные'!H7&gt;0,'входные данные'!G7,"")</f>
        <v>Менеджер 5</v>
      </c>
      <c r="B68" s="181" t="str">
        <f>'входные данные'!$C$3</f>
        <v>Звонки</v>
      </c>
      <c r="C68" s="45" t="s">
        <v>6</v>
      </c>
      <c r="D68" s="50">
        <f ca="1">IF(D$3="","",IF($A$68="","",'входные данные'!$D$3/'входные данные'!$H$52/'входные данные'!$H$53))</f>
        <v>13.043478260869566</v>
      </c>
      <c r="E68" s="175">
        <f ca="1">IFERROR(D69/D68,"")</f>
        <v>0</v>
      </c>
      <c r="F68" s="50">
        <f ca="1">IF(F$3="","",IF($A$68="","",'входные данные'!$D$3/'входные данные'!$H$52/'входные данные'!$H$53))</f>
        <v>13.043478260869566</v>
      </c>
      <c r="G68" s="175">
        <f ca="1">IFERROR(F69/F68,"")</f>
        <v>0</v>
      </c>
      <c r="H68" s="50">
        <f ca="1">IF(H$3="","",IF($A$68="","",'входные данные'!$D$3/'входные данные'!$H$52/'входные данные'!$H$53))</f>
        <v>13.043478260869566</v>
      </c>
      <c r="I68" s="175">
        <f ca="1">IFERROR(H69/H68,"")</f>
        <v>0</v>
      </c>
      <c r="J68" s="50">
        <f ca="1">IF(J$3="","",IF($A$68="","",'входные данные'!$D$3/'входные данные'!$H$52/'входные данные'!$H$53))</f>
        <v>13.043478260869566</v>
      </c>
      <c r="K68" s="175">
        <f ca="1">IFERROR(J69/J68,"")</f>
        <v>0</v>
      </c>
      <c r="L68" s="50">
        <f ca="1">IF(L$3="","",IF($A$68="","",'входные данные'!$D$3/'входные данные'!$H$52/'входные данные'!$H$53))</f>
        <v>13.043478260869566</v>
      </c>
      <c r="M68" s="175">
        <f ca="1">IFERROR(L69/L68,"")</f>
        <v>0</v>
      </c>
      <c r="N68" s="51">
        <f t="shared" ca="1" si="11"/>
        <v>65.217391304347828</v>
      </c>
      <c r="O68" s="177">
        <f ca="1">IFERROR(N69/N68,"")</f>
        <v>0</v>
      </c>
      <c r="P68" s="50">
        <f ca="1">IF(P$3="","",IF($A$68="","",'входные данные'!$D$3/'входные данные'!$H$52/'входные данные'!$H$53))</f>
        <v>13.043478260869566</v>
      </c>
      <c r="Q68" s="175">
        <f ca="1">IFERROR(P69/P68,"")</f>
        <v>0</v>
      </c>
      <c r="R68" s="50">
        <f ca="1">IF(R$3="","",IF($A$68="","",'входные данные'!$D$3/'входные данные'!$H$52/'входные данные'!$H$53))</f>
        <v>13.043478260869566</v>
      </c>
      <c r="S68" s="175">
        <f ca="1">IFERROR(R69/R68,"")</f>
        <v>0</v>
      </c>
      <c r="T68" s="50">
        <f ca="1">IF(T$3="","",IF($A$68="","",'входные данные'!$D$3/'входные данные'!$H$52/'входные данные'!$H$53))</f>
        <v>13.043478260869566</v>
      </c>
      <c r="U68" s="175">
        <f ca="1">IFERROR(T69/T68,"")</f>
        <v>0</v>
      </c>
      <c r="V68" s="50">
        <f ca="1">IF(V$3="","",IF($A$68="","",'входные данные'!$D$3/'входные данные'!$H$52/'входные данные'!$H$53))</f>
        <v>13.043478260869566</v>
      </c>
      <c r="W68" s="175">
        <f ca="1">IFERROR(V69/V68,"")</f>
        <v>0</v>
      </c>
      <c r="X68" s="50">
        <f ca="1">IF(X$3="","",IF($A$68="","",'входные данные'!$D$3/'входные данные'!$H$52/'входные данные'!$H$53))</f>
        <v>13.043478260869566</v>
      </c>
      <c r="Y68" s="175">
        <f ca="1">IFERROR(X69/X68,"")</f>
        <v>0</v>
      </c>
      <c r="Z68" s="51">
        <f t="shared" ref="Z68:Z131" ca="1" si="12">SUM(P68,R68,T68,V68,X68)</f>
        <v>65.217391304347828</v>
      </c>
      <c r="AA68" s="177">
        <f ca="1">IFERROR(Z69/Z68,"")</f>
        <v>0</v>
      </c>
      <c r="AB68" s="50">
        <f ca="1">IF(AB$3="","",IF($A$68="","",'входные данные'!$D$3/'входные данные'!$H$52/'входные данные'!$H$53))</f>
        <v>13.043478260869566</v>
      </c>
      <c r="AC68" s="175">
        <f ca="1">IFERROR(AB69/AB68,"")</f>
        <v>0</v>
      </c>
      <c r="AD68" s="50">
        <f ca="1">IF(AD$3="","",IF($A$68="","",'входные данные'!$D$3/'входные данные'!$H$52/'входные данные'!$H$53))</f>
        <v>13.043478260869566</v>
      </c>
      <c r="AE68" s="175">
        <f ca="1">IFERROR(AD69/AD68,"")</f>
        <v>0</v>
      </c>
      <c r="AF68" s="50">
        <f ca="1">IF(AF$3="","",IF($A$68="","",'входные данные'!$D$3/'входные данные'!$H$52/'входные данные'!$H$53))</f>
        <v>13.043478260869566</v>
      </c>
      <c r="AG68" s="175">
        <f ca="1">IFERROR(AF69/AF68,"")</f>
        <v>0</v>
      </c>
      <c r="AH68" s="50">
        <f ca="1">IF(AH$3="","",IF($A$68="","",'входные данные'!$D$3/'входные данные'!$H$52/'входные данные'!$H$53))</f>
        <v>13.043478260869566</v>
      </c>
      <c r="AI68" s="175">
        <f ca="1">IFERROR(AH69/AH68,"")</f>
        <v>0</v>
      </c>
      <c r="AJ68" s="50">
        <f ca="1">IF(AJ$3="","",IF($A$68="","",'входные данные'!$D$3/'входные данные'!$H$52/'входные данные'!$H$53))</f>
        <v>13.043478260869566</v>
      </c>
      <c r="AK68" s="175">
        <f ca="1">IFERROR(AJ69/AJ68,"")</f>
        <v>0</v>
      </c>
      <c r="AL68" s="51">
        <f t="shared" ref="AL68:AL131" ca="1" si="13">SUM(AB68,AD68,AF68,AH68,AJ68)</f>
        <v>65.217391304347828</v>
      </c>
      <c r="AM68" s="177">
        <f ca="1">IFERROR(AL69/AL68,"")</f>
        <v>0</v>
      </c>
      <c r="AN68" s="50">
        <f ca="1">IF(AN$3="","",IF($A$68="","",'входные данные'!$D$3/'входные данные'!$H$52/'входные данные'!$H$53))</f>
        <v>13.043478260869566</v>
      </c>
      <c r="AO68" s="175">
        <f ca="1">IFERROR(AN69/AN68,"")</f>
        <v>0</v>
      </c>
      <c r="AP68" s="50">
        <f ca="1">IF(AP$3="","",IF($A$68="","",'входные данные'!$D$3/'входные данные'!$H$52/'входные данные'!$H$53))</f>
        <v>13.043478260869566</v>
      </c>
      <c r="AQ68" s="175">
        <f ca="1">IFERROR(AP69/AP68,"")</f>
        <v>0</v>
      </c>
      <c r="AR68" s="50">
        <f ca="1">IF(AR$3="","",IF($A$68="","",'входные данные'!$D$3/'входные данные'!$H$52/'входные данные'!$H$53))</f>
        <v>13.043478260869566</v>
      </c>
      <c r="AS68" s="175">
        <f ca="1">IFERROR(AR69/AR68,"")</f>
        <v>0</v>
      </c>
      <c r="AT68" s="50">
        <f ca="1">IF(AT$3="","",IF($A$68="","",'входные данные'!$D$3/'входные данные'!$H$52/'входные данные'!$H$53))</f>
        <v>13.043478260869566</v>
      </c>
      <c r="AU68" s="175">
        <f ca="1">IFERROR(AT69/AT68,"")</f>
        <v>0</v>
      </c>
      <c r="AV68" s="50">
        <f ca="1">IF(AV$3="","",IF($A$68="","",'входные данные'!$D$3/'входные данные'!$H$52/'входные данные'!$H$53))</f>
        <v>13.043478260869566</v>
      </c>
      <c r="AW68" s="175">
        <f ca="1">IFERROR(AV69/AV68,"")</f>
        <v>0</v>
      </c>
      <c r="AX68" s="51">
        <f t="shared" ref="AX68:AX131" ca="1" si="14">SUM(AN68,AP68,AR68,AT68,AV68)</f>
        <v>65.217391304347828</v>
      </c>
      <c r="AY68" s="177">
        <f ca="1">IFERROR(AX69/AX68,"")</f>
        <v>0</v>
      </c>
      <c r="AZ68" s="50">
        <f ca="1">IF(AZ$3="","",IF($A$68="","",'входные данные'!$D$3/'входные данные'!$H$52/'входные данные'!$H$53))</f>
        <v>13.043478260869566</v>
      </c>
      <c r="BA68" s="175">
        <f ca="1">IFERROR(AZ69/AZ68,"")</f>
        <v>0</v>
      </c>
      <c r="BB68" s="50">
        <f ca="1">IF(BB$3="","",IF($A$68="","",'входные данные'!$D$3/'входные данные'!$H$52/'входные данные'!$H$53))</f>
        <v>13.043478260869566</v>
      </c>
      <c r="BC68" s="175">
        <f ca="1">IFERROR(BB69/BB68,"")</f>
        <v>0</v>
      </c>
      <c r="BD68" s="50">
        <f ca="1">IF(BD$3="","",IF($A$68="","",'входные данные'!$D$3/'входные данные'!$H$52/'входные данные'!$H$53))</f>
        <v>13.043478260869566</v>
      </c>
      <c r="BE68" s="175">
        <f ca="1">IFERROR(BD69/BD68,"")</f>
        <v>0</v>
      </c>
      <c r="BF68" s="50" t="str">
        <f ca="1">IF(BF$3="","",IF($A$68="","",'входные данные'!$D$3/'входные данные'!$H$52/'входные данные'!$H$53))</f>
        <v/>
      </c>
      <c r="BG68" s="175" t="str">
        <f ca="1">IFERROR(BF69/BF68,"")</f>
        <v/>
      </c>
      <c r="BH68" s="50" t="str">
        <f ca="1">IF(BH$3="","",IF($A$68="","",'входные данные'!$D$3/'входные данные'!$H$52/'входные данные'!$H$53))</f>
        <v/>
      </c>
      <c r="BI68" s="175" t="str">
        <f ca="1">IFERROR(BH69/BH68,"")</f>
        <v/>
      </c>
      <c r="BJ68" s="51">
        <f t="shared" ref="BJ68:BJ131" ca="1" si="15">SUM(AZ68,BB68,BD68,BF68,BH68)</f>
        <v>39.130434782608702</v>
      </c>
      <c r="BK68" s="177">
        <f ca="1">IFERROR(BJ69/BJ68,"")</f>
        <v>0</v>
      </c>
      <c r="BL68" s="50" t="str">
        <f ca="1">IF(BL$3="","",IF($A$68="","",'входные данные'!$D$3/'входные данные'!$H$52/'входные данные'!$H$53))</f>
        <v/>
      </c>
      <c r="BM68" s="175" t="str">
        <f ca="1">IFERROR(BL69/BL68,"")</f>
        <v/>
      </c>
      <c r="BN68" s="50" t="str">
        <f ca="1">IF(BN$3="","",IF($A$68="","",'входные данные'!$D$3/'входные данные'!$H$52/'входные данные'!$H$53))</f>
        <v/>
      </c>
      <c r="BO68" s="175" t="str">
        <f ca="1">IFERROR(BN69/BN68,"")</f>
        <v/>
      </c>
      <c r="BP68" s="50" t="str">
        <f ca="1">IF(BP$3="","",IF($A$68="","",'входные данные'!$D$3/'входные данные'!$H$52/'входные данные'!$H$53))</f>
        <v/>
      </c>
      <c r="BQ68" s="175" t="str">
        <f ca="1">IFERROR(BP69/BP68,"")</f>
        <v/>
      </c>
      <c r="BR68" s="50" t="str">
        <f ca="1">IF(BR$3="","",IF($A$68="","",'входные данные'!$D$3/'входные данные'!$H$52/'входные данные'!$H$53))</f>
        <v/>
      </c>
      <c r="BS68" s="175" t="str">
        <f ca="1">IFERROR(BR69/BR68,"")</f>
        <v/>
      </c>
      <c r="BT68" s="50" t="str">
        <f ca="1">IF(BT$3="","",IF($A$68="","",'входные данные'!$D$3/'входные данные'!$H$52/'входные данные'!$H$53))</f>
        <v/>
      </c>
      <c r="BU68" s="175" t="str">
        <f ca="1">IFERROR(BT69/BT68,"")</f>
        <v/>
      </c>
      <c r="BV68" s="51">
        <f t="shared" ref="BV68:BV131" ca="1" si="16">SUM(BL68,BN68,BP68,BR68,BT68)</f>
        <v>0</v>
      </c>
      <c r="BW68" s="177" t="str">
        <f ca="1">IFERROR(BV69/BV68,"")</f>
        <v/>
      </c>
    </row>
    <row r="69" spans="1:75" outlineLevel="1" x14ac:dyDescent="0.25">
      <c r="A69" s="147"/>
      <c r="B69" s="182"/>
      <c r="C69" s="46" t="s">
        <v>7</v>
      </c>
      <c r="D69" s="52"/>
      <c r="E69" s="176"/>
      <c r="F69" s="52"/>
      <c r="G69" s="176"/>
      <c r="H69" s="52"/>
      <c r="I69" s="176"/>
      <c r="J69" s="52"/>
      <c r="K69" s="176"/>
      <c r="L69" s="52"/>
      <c r="M69" s="176"/>
      <c r="N69" s="53">
        <f t="shared" si="11"/>
        <v>0</v>
      </c>
      <c r="O69" s="178"/>
      <c r="P69" s="52"/>
      <c r="Q69" s="176"/>
      <c r="R69" s="52"/>
      <c r="S69" s="176"/>
      <c r="T69" s="52"/>
      <c r="U69" s="176"/>
      <c r="V69" s="52"/>
      <c r="W69" s="176"/>
      <c r="X69" s="52"/>
      <c r="Y69" s="176"/>
      <c r="Z69" s="53">
        <f t="shared" si="12"/>
        <v>0</v>
      </c>
      <c r="AA69" s="178"/>
      <c r="AB69" s="52"/>
      <c r="AC69" s="176"/>
      <c r="AD69" s="52"/>
      <c r="AE69" s="176"/>
      <c r="AF69" s="52"/>
      <c r="AG69" s="176"/>
      <c r="AH69" s="52"/>
      <c r="AI69" s="176"/>
      <c r="AJ69" s="52"/>
      <c r="AK69" s="176"/>
      <c r="AL69" s="53">
        <f t="shared" si="13"/>
        <v>0</v>
      </c>
      <c r="AM69" s="178"/>
      <c r="AN69" s="52"/>
      <c r="AO69" s="176"/>
      <c r="AP69" s="52"/>
      <c r="AQ69" s="176"/>
      <c r="AR69" s="52"/>
      <c r="AS69" s="176"/>
      <c r="AT69" s="52"/>
      <c r="AU69" s="176"/>
      <c r="AV69" s="52"/>
      <c r="AW69" s="176"/>
      <c r="AX69" s="53">
        <f t="shared" si="14"/>
        <v>0</v>
      </c>
      <c r="AY69" s="178"/>
      <c r="AZ69" s="52"/>
      <c r="BA69" s="176"/>
      <c r="BB69" s="52"/>
      <c r="BC69" s="176"/>
      <c r="BD69" s="52"/>
      <c r="BE69" s="176"/>
      <c r="BF69" s="52"/>
      <c r="BG69" s="176"/>
      <c r="BH69" s="52"/>
      <c r="BI69" s="176"/>
      <c r="BJ69" s="53">
        <f t="shared" si="15"/>
        <v>0</v>
      </c>
      <c r="BK69" s="178"/>
      <c r="BL69" s="52"/>
      <c r="BM69" s="176"/>
      <c r="BN69" s="52"/>
      <c r="BO69" s="176"/>
      <c r="BP69" s="52"/>
      <c r="BQ69" s="176"/>
      <c r="BR69" s="52"/>
      <c r="BS69" s="176"/>
      <c r="BT69" s="52"/>
      <c r="BU69" s="176"/>
      <c r="BV69" s="53">
        <f t="shared" si="16"/>
        <v>0</v>
      </c>
      <c r="BW69" s="178"/>
    </row>
    <row r="70" spans="1:75" outlineLevel="1" x14ac:dyDescent="0.25">
      <c r="A70" s="147"/>
      <c r="B70" s="179" t="str">
        <f>'входные данные'!$C$4</f>
        <v>Коммерческое предложение</v>
      </c>
      <c r="C70" s="44" t="s">
        <v>6</v>
      </c>
      <c r="D70" s="54">
        <f ca="1">IF(D$3="","",IF($A$68="","",'входные данные'!$D$4/'входные данные'!$H$52/'входные данные'!$H$53))</f>
        <v>2.1739130434782608</v>
      </c>
      <c r="E70" s="171">
        <f ca="1">IFERROR(D71/D70,"")</f>
        <v>0</v>
      </c>
      <c r="F70" s="54">
        <f ca="1">IF(F$3="","",IF($A$68="","",'входные данные'!$D$4/'входные данные'!$H$52/'входные данные'!$H$53))</f>
        <v>2.1739130434782608</v>
      </c>
      <c r="G70" s="171">
        <f ca="1">IFERROR(F71/F70,"")</f>
        <v>0</v>
      </c>
      <c r="H70" s="54">
        <f ca="1">IF(H$3="","",IF($A$68="","",'входные данные'!$D$4/'входные данные'!$H$52/'входные данные'!$H$53))</f>
        <v>2.1739130434782608</v>
      </c>
      <c r="I70" s="171">
        <f ca="1">IFERROR(H71/H70,"")</f>
        <v>0</v>
      </c>
      <c r="J70" s="54">
        <f ca="1">IF(J$3="","",IF($A$68="","",'входные данные'!$D$4/'входные данные'!$H$52/'входные данные'!$H$53))</f>
        <v>2.1739130434782608</v>
      </c>
      <c r="K70" s="171">
        <f ca="1">IFERROR(J71/J70,"")</f>
        <v>0</v>
      </c>
      <c r="L70" s="54">
        <f ca="1">IF(L$3="","",IF($A$68="","",'входные данные'!$D$4/'входные данные'!$H$52/'входные данные'!$H$53))</f>
        <v>2.1739130434782608</v>
      </c>
      <c r="M70" s="171">
        <f ca="1">IFERROR(L71/L70,"")</f>
        <v>0</v>
      </c>
      <c r="N70" s="55">
        <f t="shared" ca="1" si="11"/>
        <v>10.869565217391305</v>
      </c>
      <c r="O70" s="171">
        <f ca="1">IFERROR(N71/N70,"")</f>
        <v>0</v>
      </c>
      <c r="P70" s="54">
        <f ca="1">IF(P$3="","",IF($A$68="","",'входные данные'!$D$4/'входные данные'!$H$52/'входные данные'!$H$53))</f>
        <v>2.1739130434782608</v>
      </c>
      <c r="Q70" s="171">
        <f ca="1">IFERROR(P71/P70,"")</f>
        <v>0</v>
      </c>
      <c r="R70" s="54">
        <f ca="1">IF(R$3="","",IF($A$68="","",'входные данные'!$D$4/'входные данные'!$H$52/'входные данные'!$H$53))</f>
        <v>2.1739130434782608</v>
      </c>
      <c r="S70" s="171">
        <f ca="1">IFERROR(R71/R70,"")</f>
        <v>0</v>
      </c>
      <c r="T70" s="54">
        <f ca="1">IF(T$3="","",IF($A$68="","",'входные данные'!$D$4/'входные данные'!$H$52/'входные данные'!$H$53))</f>
        <v>2.1739130434782608</v>
      </c>
      <c r="U70" s="171">
        <f ca="1">IFERROR(T71/T70,"")</f>
        <v>0</v>
      </c>
      <c r="V70" s="54">
        <f ca="1">IF(V$3="","",IF($A$68="","",'входные данные'!$D$4/'входные данные'!$H$52/'входные данные'!$H$53))</f>
        <v>2.1739130434782608</v>
      </c>
      <c r="W70" s="171">
        <f ca="1">IFERROR(V71/V70,"")</f>
        <v>0</v>
      </c>
      <c r="X70" s="54">
        <f ca="1">IF(X$3="","",IF($A$68="","",'входные данные'!$D$4/'входные данные'!$H$52/'входные данные'!$H$53))</f>
        <v>2.1739130434782608</v>
      </c>
      <c r="Y70" s="171">
        <f ca="1">IFERROR(X71/X70,"")</f>
        <v>0</v>
      </c>
      <c r="Z70" s="55">
        <f t="shared" ca="1" si="12"/>
        <v>10.869565217391305</v>
      </c>
      <c r="AA70" s="171">
        <f ca="1">IFERROR(Z71/Z70,"")</f>
        <v>0</v>
      </c>
      <c r="AB70" s="54">
        <f ca="1">IF(AB$3="","",IF($A$68="","",'входные данные'!$D$4/'входные данные'!$H$52/'входные данные'!$H$53))</f>
        <v>2.1739130434782608</v>
      </c>
      <c r="AC70" s="171">
        <f ca="1">IFERROR(AB71/AB70,"")</f>
        <v>0</v>
      </c>
      <c r="AD70" s="54">
        <f ca="1">IF(AD$3="","",IF($A$68="","",'входные данные'!$D$4/'входные данные'!$H$52/'входные данные'!$H$53))</f>
        <v>2.1739130434782608</v>
      </c>
      <c r="AE70" s="171">
        <f ca="1">IFERROR(AD71/AD70,"")</f>
        <v>0</v>
      </c>
      <c r="AF70" s="54">
        <f ca="1">IF(AF$3="","",IF($A$68="","",'входные данные'!$D$4/'входные данные'!$H$52/'входные данные'!$H$53))</f>
        <v>2.1739130434782608</v>
      </c>
      <c r="AG70" s="171">
        <f ca="1">IFERROR(AF71/AF70,"")</f>
        <v>0</v>
      </c>
      <c r="AH70" s="54">
        <f ca="1">IF(AH$3="","",IF($A$68="","",'входные данные'!$D$4/'входные данные'!$H$52/'входные данные'!$H$53))</f>
        <v>2.1739130434782608</v>
      </c>
      <c r="AI70" s="171">
        <f ca="1">IFERROR(AH71/AH70,"")</f>
        <v>0</v>
      </c>
      <c r="AJ70" s="54">
        <f ca="1">IF(AJ$3="","",IF($A$68="","",'входные данные'!$D$4/'входные данные'!$H$52/'входные данные'!$H$53))</f>
        <v>2.1739130434782608</v>
      </c>
      <c r="AK70" s="171">
        <f ca="1">IFERROR(AJ71/AJ70,"")</f>
        <v>0</v>
      </c>
      <c r="AL70" s="55">
        <f t="shared" ca="1" si="13"/>
        <v>10.869565217391305</v>
      </c>
      <c r="AM70" s="171">
        <f ca="1">IFERROR(AL71/AL70,"")</f>
        <v>0</v>
      </c>
      <c r="AN70" s="54">
        <f ca="1">IF(AN$3="","",IF($A$68="","",'входные данные'!$D$4/'входные данные'!$H$52/'входные данные'!$H$53))</f>
        <v>2.1739130434782608</v>
      </c>
      <c r="AO70" s="171">
        <f ca="1">IFERROR(AN71/AN70,"")</f>
        <v>0</v>
      </c>
      <c r="AP70" s="54">
        <f ca="1">IF(AP$3="","",IF($A$68="","",'входные данные'!$D$4/'входные данные'!$H$52/'входные данные'!$H$53))</f>
        <v>2.1739130434782608</v>
      </c>
      <c r="AQ70" s="171">
        <f ca="1">IFERROR(AP71/AP70,"")</f>
        <v>0</v>
      </c>
      <c r="AR70" s="54">
        <f ca="1">IF(AR$3="","",IF($A$68="","",'входные данные'!$D$4/'входные данные'!$H$52/'входные данные'!$H$53))</f>
        <v>2.1739130434782608</v>
      </c>
      <c r="AS70" s="171">
        <f ca="1">IFERROR(AR71/AR70,"")</f>
        <v>0</v>
      </c>
      <c r="AT70" s="54">
        <f ca="1">IF(AT$3="","",IF($A$68="","",'входные данные'!$D$4/'входные данные'!$H$52/'входные данные'!$H$53))</f>
        <v>2.1739130434782608</v>
      </c>
      <c r="AU70" s="171">
        <f ca="1">IFERROR(AT71/AT70,"")</f>
        <v>0</v>
      </c>
      <c r="AV70" s="54">
        <f ca="1">IF(AV$3="","",IF($A$68="","",'входные данные'!$D$4/'входные данные'!$H$52/'входные данные'!$H$53))</f>
        <v>2.1739130434782608</v>
      </c>
      <c r="AW70" s="171">
        <f ca="1">IFERROR(AV71/AV70,"")</f>
        <v>0</v>
      </c>
      <c r="AX70" s="55">
        <f t="shared" ca="1" si="14"/>
        <v>10.869565217391305</v>
      </c>
      <c r="AY70" s="171">
        <f ca="1">IFERROR(AX71/AX70,"")</f>
        <v>0</v>
      </c>
      <c r="AZ70" s="54">
        <f ca="1">IF(AZ$3="","",IF($A$68="","",'входные данные'!$D$4/'входные данные'!$H$52/'входные данные'!$H$53))</f>
        <v>2.1739130434782608</v>
      </c>
      <c r="BA70" s="171">
        <f ca="1">IFERROR(AZ71/AZ70,"")</f>
        <v>0</v>
      </c>
      <c r="BB70" s="54">
        <f ca="1">IF(BB$3="","",IF($A$68="","",'входные данные'!$D$4/'входные данные'!$H$52/'входные данные'!$H$53))</f>
        <v>2.1739130434782608</v>
      </c>
      <c r="BC70" s="171">
        <f ca="1">IFERROR(BB71/BB70,"")</f>
        <v>0</v>
      </c>
      <c r="BD70" s="54">
        <f ca="1">IF(BD$3="","",IF($A$68="","",'входные данные'!$D$4/'входные данные'!$H$52/'входные данные'!$H$53))</f>
        <v>2.1739130434782608</v>
      </c>
      <c r="BE70" s="171">
        <f ca="1">IFERROR(BD71/BD70,"")</f>
        <v>0</v>
      </c>
      <c r="BF70" s="54" t="str">
        <f ca="1">IF(BF$3="","",IF($A$68="","",'входные данные'!$D$4/'входные данные'!$H$52/'входные данные'!$H$53))</f>
        <v/>
      </c>
      <c r="BG70" s="171" t="str">
        <f ca="1">IFERROR(BF71/BF70,"")</f>
        <v/>
      </c>
      <c r="BH70" s="54" t="str">
        <f ca="1">IF(BH$3="","",IF($A$68="","",'входные данные'!$D$4/'входные данные'!$H$52/'входные данные'!$H$53))</f>
        <v/>
      </c>
      <c r="BI70" s="171" t="str">
        <f ca="1">IFERROR(BH71/BH70,"")</f>
        <v/>
      </c>
      <c r="BJ70" s="55">
        <f t="shared" ca="1" si="15"/>
        <v>6.5217391304347823</v>
      </c>
      <c r="BK70" s="171">
        <f ca="1">IFERROR(BJ71/BJ70,"")</f>
        <v>0</v>
      </c>
      <c r="BL70" s="54" t="str">
        <f ca="1">IF(BL$3="","",IF($A$68="","",'входные данные'!$D$4/'входные данные'!$H$52/'входные данные'!$H$53))</f>
        <v/>
      </c>
      <c r="BM70" s="171" t="str">
        <f ca="1">IFERROR(BL71/BL70,"")</f>
        <v/>
      </c>
      <c r="BN70" s="54" t="str">
        <f ca="1">IF(BN$3="","",IF($A$68="","",'входные данные'!$D$4/'входные данные'!$H$52/'входные данные'!$H$53))</f>
        <v/>
      </c>
      <c r="BO70" s="171" t="str">
        <f ca="1">IFERROR(BN71/BN70,"")</f>
        <v/>
      </c>
      <c r="BP70" s="54" t="str">
        <f ca="1">IF(BP$3="","",IF($A$68="","",'входные данные'!$D$4/'входные данные'!$H$52/'входные данные'!$H$53))</f>
        <v/>
      </c>
      <c r="BQ70" s="171" t="str">
        <f ca="1">IFERROR(BP71/BP70,"")</f>
        <v/>
      </c>
      <c r="BR70" s="54" t="str">
        <f ca="1">IF(BR$3="","",IF($A$68="","",'входные данные'!$D$4/'входные данные'!$H$52/'входные данные'!$H$53))</f>
        <v/>
      </c>
      <c r="BS70" s="171" t="str">
        <f ca="1">IFERROR(BR71/BR70,"")</f>
        <v/>
      </c>
      <c r="BT70" s="54" t="str">
        <f ca="1">IF(BT$3="","",IF($A$68="","",'входные данные'!$D$4/'входные данные'!$H$52/'входные данные'!$H$53))</f>
        <v/>
      </c>
      <c r="BU70" s="171" t="str">
        <f ca="1">IFERROR(BT71/BT70,"")</f>
        <v/>
      </c>
      <c r="BV70" s="55">
        <f t="shared" ca="1" si="16"/>
        <v>0</v>
      </c>
      <c r="BW70" s="171" t="str">
        <f ca="1">IFERROR(BV71/BV70,"")</f>
        <v/>
      </c>
    </row>
    <row r="71" spans="1:75" outlineLevel="1" x14ac:dyDescent="0.25">
      <c r="A71" s="147"/>
      <c r="B71" s="180"/>
      <c r="C71" s="44" t="s">
        <v>7</v>
      </c>
      <c r="D71" s="52"/>
      <c r="E71" s="172"/>
      <c r="F71" s="52"/>
      <c r="G71" s="172"/>
      <c r="H71" s="52"/>
      <c r="I71" s="172"/>
      <c r="J71" s="52"/>
      <c r="K71" s="172"/>
      <c r="L71" s="52"/>
      <c r="M71" s="172"/>
      <c r="N71" s="56">
        <f t="shared" si="11"/>
        <v>0</v>
      </c>
      <c r="O71" s="172"/>
      <c r="P71" s="52"/>
      <c r="Q71" s="172"/>
      <c r="R71" s="52"/>
      <c r="S71" s="172"/>
      <c r="T71" s="52"/>
      <c r="U71" s="172"/>
      <c r="V71" s="52"/>
      <c r="W71" s="172"/>
      <c r="X71" s="52"/>
      <c r="Y71" s="172"/>
      <c r="Z71" s="56">
        <f t="shared" si="12"/>
        <v>0</v>
      </c>
      <c r="AA71" s="172"/>
      <c r="AB71" s="52"/>
      <c r="AC71" s="172"/>
      <c r="AD71" s="52"/>
      <c r="AE71" s="172"/>
      <c r="AF71" s="52"/>
      <c r="AG71" s="172"/>
      <c r="AH71" s="52"/>
      <c r="AI71" s="172"/>
      <c r="AJ71" s="52"/>
      <c r="AK71" s="172"/>
      <c r="AL71" s="56">
        <f t="shared" si="13"/>
        <v>0</v>
      </c>
      <c r="AM71" s="172"/>
      <c r="AN71" s="52"/>
      <c r="AO71" s="172"/>
      <c r="AP71" s="52"/>
      <c r="AQ71" s="172"/>
      <c r="AR71" s="52"/>
      <c r="AS71" s="172"/>
      <c r="AT71" s="52"/>
      <c r="AU71" s="172"/>
      <c r="AV71" s="52"/>
      <c r="AW71" s="172"/>
      <c r="AX71" s="56">
        <f t="shared" si="14"/>
        <v>0</v>
      </c>
      <c r="AY71" s="172"/>
      <c r="AZ71" s="52"/>
      <c r="BA71" s="172"/>
      <c r="BB71" s="52"/>
      <c r="BC71" s="172"/>
      <c r="BD71" s="52"/>
      <c r="BE71" s="172"/>
      <c r="BF71" s="52"/>
      <c r="BG71" s="172"/>
      <c r="BH71" s="52"/>
      <c r="BI71" s="172"/>
      <c r="BJ71" s="56">
        <f t="shared" si="15"/>
        <v>0</v>
      </c>
      <c r="BK71" s="172"/>
      <c r="BL71" s="52"/>
      <c r="BM71" s="172"/>
      <c r="BN71" s="52"/>
      <c r="BO71" s="172"/>
      <c r="BP71" s="52"/>
      <c r="BQ71" s="172"/>
      <c r="BR71" s="52"/>
      <c r="BS71" s="172"/>
      <c r="BT71" s="52"/>
      <c r="BU71" s="172"/>
      <c r="BV71" s="56">
        <f t="shared" si="16"/>
        <v>0</v>
      </c>
      <c r="BW71" s="172"/>
    </row>
    <row r="72" spans="1:75" outlineLevel="1" x14ac:dyDescent="0.25">
      <c r="A72" s="147"/>
      <c r="B72" s="173" t="str">
        <f>'входные данные'!$C$5</f>
        <v>Встречи</v>
      </c>
      <c r="C72" s="43" t="s">
        <v>6</v>
      </c>
      <c r="D72" s="57">
        <f ca="1">IF(D$3="","",IF($A$68="","",'входные данные'!$D$5/'входные данные'!$H$52/'входные данные'!$H$53))</f>
        <v>1.3043478260869565</v>
      </c>
      <c r="E72" s="167">
        <f ca="1">IFERROR(D73/D72,"")</f>
        <v>0</v>
      </c>
      <c r="F72" s="57">
        <f ca="1">IF(F$3="","",IF($A$68="","",'входные данные'!$D$5/'входные данные'!$H$52/'входные данные'!$H$53))</f>
        <v>1.3043478260869565</v>
      </c>
      <c r="G72" s="167">
        <f ca="1">IFERROR(F73/F72,"")</f>
        <v>0</v>
      </c>
      <c r="H72" s="57">
        <f ca="1">IF(H$3="","",IF($A$68="","",'входные данные'!$D$5/'входные данные'!$H$52/'входные данные'!$H$53))</f>
        <v>1.3043478260869565</v>
      </c>
      <c r="I72" s="167">
        <f ca="1">IFERROR(H73/H72,"")</f>
        <v>0</v>
      </c>
      <c r="J72" s="57">
        <f ca="1">IF(J$3="","",IF($A$68="","",'входные данные'!$D$5/'входные данные'!$H$52/'входные данные'!$H$53))</f>
        <v>1.3043478260869565</v>
      </c>
      <c r="K72" s="167">
        <f ca="1">IFERROR(J73/J72,"")</f>
        <v>0</v>
      </c>
      <c r="L72" s="57">
        <f ca="1">IF(L$3="","",IF($A$68="","",'входные данные'!$D$5/'входные данные'!$H$52/'входные данные'!$H$53))</f>
        <v>1.3043478260869565</v>
      </c>
      <c r="M72" s="167">
        <f ca="1">IFERROR(L73/L72,"")</f>
        <v>0</v>
      </c>
      <c r="N72" s="58">
        <f t="shared" ca="1" si="11"/>
        <v>6.5217391304347831</v>
      </c>
      <c r="O72" s="167">
        <f ca="1">IFERROR(N73/N72,"")</f>
        <v>0</v>
      </c>
      <c r="P72" s="57">
        <f ca="1">IF(P$3="","",IF($A$68="","",'входные данные'!$D$5/'входные данные'!$H$52/'входные данные'!$H$53))</f>
        <v>1.3043478260869565</v>
      </c>
      <c r="Q72" s="167">
        <f ca="1">IFERROR(P73/P72,"")</f>
        <v>0</v>
      </c>
      <c r="R72" s="57">
        <f ca="1">IF(R$3="","",IF($A$68="","",'входные данные'!$D$5/'входные данные'!$H$52/'входные данные'!$H$53))</f>
        <v>1.3043478260869565</v>
      </c>
      <c r="S72" s="167">
        <f ca="1">IFERROR(R73/R72,"")</f>
        <v>0</v>
      </c>
      <c r="T72" s="57">
        <f ca="1">IF(T$3="","",IF($A$68="","",'входные данные'!$D$5/'входные данные'!$H$52/'входные данные'!$H$53))</f>
        <v>1.3043478260869565</v>
      </c>
      <c r="U72" s="167">
        <f ca="1">IFERROR(T73/T72,"")</f>
        <v>0</v>
      </c>
      <c r="V72" s="57">
        <f ca="1">IF(V$3="","",IF($A$68="","",'входные данные'!$D$5/'входные данные'!$H$52/'входные данные'!$H$53))</f>
        <v>1.3043478260869565</v>
      </c>
      <c r="W72" s="167">
        <f ca="1">IFERROR(V73/V72,"")</f>
        <v>0</v>
      </c>
      <c r="X72" s="57">
        <f ca="1">IF(X$3="","",IF($A$68="","",'входные данные'!$D$5/'входные данные'!$H$52/'входные данные'!$H$53))</f>
        <v>1.3043478260869565</v>
      </c>
      <c r="Y72" s="167">
        <f ca="1">IFERROR(X73/X72,"")</f>
        <v>0</v>
      </c>
      <c r="Z72" s="58">
        <f t="shared" ca="1" si="12"/>
        <v>6.5217391304347831</v>
      </c>
      <c r="AA72" s="167">
        <f ca="1">IFERROR(Z73/Z72,"")</f>
        <v>0</v>
      </c>
      <c r="AB72" s="57">
        <f ca="1">IF(AB$3="","",IF($A$68="","",'входные данные'!$D$5/'входные данные'!$H$52/'входные данные'!$H$53))</f>
        <v>1.3043478260869565</v>
      </c>
      <c r="AC72" s="167">
        <f ca="1">IFERROR(AB73/AB72,"")</f>
        <v>0</v>
      </c>
      <c r="AD72" s="57">
        <f ca="1">IF(AD$3="","",IF($A$68="","",'входные данные'!$D$5/'входные данные'!$H$52/'входные данные'!$H$53))</f>
        <v>1.3043478260869565</v>
      </c>
      <c r="AE72" s="167">
        <f ca="1">IFERROR(AD73/AD72,"")</f>
        <v>0</v>
      </c>
      <c r="AF72" s="57">
        <f ca="1">IF(AF$3="","",IF($A$68="","",'входные данные'!$D$5/'входные данные'!$H$52/'входные данные'!$H$53))</f>
        <v>1.3043478260869565</v>
      </c>
      <c r="AG72" s="167">
        <f ca="1">IFERROR(AF73/AF72,"")</f>
        <v>0</v>
      </c>
      <c r="AH72" s="57">
        <f ca="1">IF(AH$3="","",IF($A$68="","",'входные данные'!$D$5/'входные данные'!$H$52/'входные данные'!$H$53))</f>
        <v>1.3043478260869565</v>
      </c>
      <c r="AI72" s="167">
        <f ca="1">IFERROR(AH73/AH72,"")</f>
        <v>0</v>
      </c>
      <c r="AJ72" s="57">
        <f ca="1">IF(AJ$3="","",IF($A$68="","",'входные данные'!$D$5/'входные данные'!$H$52/'входные данные'!$H$53))</f>
        <v>1.3043478260869565</v>
      </c>
      <c r="AK72" s="167">
        <f ca="1">IFERROR(AJ73/AJ72,"")</f>
        <v>0</v>
      </c>
      <c r="AL72" s="58">
        <f t="shared" ca="1" si="13"/>
        <v>6.5217391304347831</v>
      </c>
      <c r="AM72" s="167">
        <f ca="1">IFERROR(AL73/AL72,"")</f>
        <v>0</v>
      </c>
      <c r="AN72" s="57">
        <f ca="1">IF(AN$3="","",IF($A$68="","",'входные данные'!$D$5/'входные данные'!$H$52/'входные данные'!$H$53))</f>
        <v>1.3043478260869565</v>
      </c>
      <c r="AO72" s="167">
        <f ca="1">IFERROR(AN73/AN72,"")</f>
        <v>0</v>
      </c>
      <c r="AP72" s="57">
        <f ca="1">IF(AP$3="","",IF($A$68="","",'входные данные'!$D$5/'входные данные'!$H$52/'входные данные'!$H$53))</f>
        <v>1.3043478260869565</v>
      </c>
      <c r="AQ72" s="167">
        <f ca="1">IFERROR(AP73/AP72,"")</f>
        <v>0</v>
      </c>
      <c r="AR72" s="57">
        <f ca="1">IF(AR$3="","",IF($A$68="","",'входные данные'!$D$5/'входные данные'!$H$52/'входные данные'!$H$53))</f>
        <v>1.3043478260869565</v>
      </c>
      <c r="AS72" s="167">
        <f ca="1">IFERROR(AR73/AR72,"")</f>
        <v>0</v>
      </c>
      <c r="AT72" s="57">
        <f ca="1">IF(AT$3="","",IF($A$68="","",'входные данные'!$D$5/'входные данные'!$H$52/'входные данные'!$H$53))</f>
        <v>1.3043478260869565</v>
      </c>
      <c r="AU72" s="167">
        <f ca="1">IFERROR(AT73/AT72,"")</f>
        <v>0</v>
      </c>
      <c r="AV72" s="57">
        <f ca="1">IF(AV$3="","",IF($A$68="","",'входные данные'!$D$5/'входные данные'!$H$52/'входные данные'!$H$53))</f>
        <v>1.3043478260869565</v>
      </c>
      <c r="AW72" s="167">
        <f ca="1">IFERROR(AV73/AV72,"")</f>
        <v>0</v>
      </c>
      <c r="AX72" s="58">
        <f t="shared" ca="1" si="14"/>
        <v>6.5217391304347831</v>
      </c>
      <c r="AY72" s="167">
        <f ca="1">IFERROR(AX73/AX72,"")</f>
        <v>0</v>
      </c>
      <c r="AZ72" s="57">
        <f ca="1">IF(AZ$3="","",IF($A$68="","",'входные данные'!$D$5/'входные данные'!$H$52/'входные данные'!$H$53))</f>
        <v>1.3043478260869565</v>
      </c>
      <c r="BA72" s="167">
        <f ca="1">IFERROR(AZ73/AZ72,"")</f>
        <v>0</v>
      </c>
      <c r="BB72" s="57">
        <f ca="1">IF(BB$3="","",IF($A$68="","",'входные данные'!$D$5/'входные данные'!$H$52/'входные данные'!$H$53))</f>
        <v>1.3043478260869565</v>
      </c>
      <c r="BC72" s="167">
        <f ca="1">IFERROR(BB73/BB72,"")</f>
        <v>0</v>
      </c>
      <c r="BD72" s="57">
        <f ca="1">IF(BD$3="","",IF($A$68="","",'входные данные'!$D$5/'входные данные'!$H$52/'входные данные'!$H$53))</f>
        <v>1.3043478260869565</v>
      </c>
      <c r="BE72" s="167">
        <f ca="1">IFERROR(BD73/BD72,"")</f>
        <v>0</v>
      </c>
      <c r="BF72" s="57" t="str">
        <f ca="1">IF(BF$3="","",IF($A$68="","",'входные данные'!$D$5/'входные данные'!$H$52/'входные данные'!$H$53))</f>
        <v/>
      </c>
      <c r="BG72" s="167" t="str">
        <f ca="1">IFERROR(BF73/BF72,"")</f>
        <v/>
      </c>
      <c r="BH72" s="57" t="str">
        <f ca="1">IF(BH$3="","",IF($A$68="","",'входные данные'!$D$5/'входные данные'!$H$52/'входные данные'!$H$53))</f>
        <v/>
      </c>
      <c r="BI72" s="167" t="str">
        <f ca="1">IFERROR(BH73/BH72,"")</f>
        <v/>
      </c>
      <c r="BJ72" s="58">
        <f t="shared" ca="1" si="15"/>
        <v>3.9130434782608696</v>
      </c>
      <c r="BK72" s="167">
        <f ca="1">IFERROR(BJ73/BJ72,"")</f>
        <v>0</v>
      </c>
      <c r="BL72" s="57" t="str">
        <f ca="1">IF(BL$3="","",IF($A$68="","",'входные данные'!$D$5/'входные данные'!$H$52/'входные данные'!$H$53))</f>
        <v/>
      </c>
      <c r="BM72" s="167" t="str">
        <f ca="1">IFERROR(BL73/BL72,"")</f>
        <v/>
      </c>
      <c r="BN72" s="57" t="str">
        <f ca="1">IF(BN$3="","",IF($A$68="","",'входные данные'!$D$5/'входные данные'!$H$52/'входные данные'!$H$53))</f>
        <v/>
      </c>
      <c r="BO72" s="167" t="str">
        <f ca="1">IFERROR(BN73/BN72,"")</f>
        <v/>
      </c>
      <c r="BP72" s="57" t="str">
        <f ca="1">IF(BP$3="","",IF($A$68="","",'входные данные'!$D$5/'входные данные'!$H$52/'входные данные'!$H$53))</f>
        <v/>
      </c>
      <c r="BQ72" s="167" t="str">
        <f ca="1">IFERROR(BP73/BP72,"")</f>
        <v/>
      </c>
      <c r="BR72" s="57" t="str">
        <f ca="1">IF(BR$3="","",IF($A$68="","",'входные данные'!$D$5/'входные данные'!$H$52/'входные данные'!$H$53))</f>
        <v/>
      </c>
      <c r="BS72" s="167" t="str">
        <f ca="1">IFERROR(BR73/BR72,"")</f>
        <v/>
      </c>
      <c r="BT72" s="57" t="str">
        <f ca="1">IF(BT$3="","",IF($A$68="","",'входные данные'!$D$5/'входные данные'!$H$52/'входные данные'!$H$53))</f>
        <v/>
      </c>
      <c r="BU72" s="167" t="str">
        <f ca="1">IFERROR(BT73/BT72,"")</f>
        <v/>
      </c>
      <c r="BV72" s="58">
        <f t="shared" ca="1" si="16"/>
        <v>0</v>
      </c>
      <c r="BW72" s="167" t="str">
        <f ca="1">IFERROR(BV73/BV72,"")</f>
        <v/>
      </c>
    </row>
    <row r="73" spans="1:75" outlineLevel="1" x14ac:dyDescent="0.25">
      <c r="A73" s="147"/>
      <c r="B73" s="174"/>
      <c r="C73" s="43" t="s">
        <v>7</v>
      </c>
      <c r="D73" s="59"/>
      <c r="E73" s="168"/>
      <c r="F73" s="59"/>
      <c r="G73" s="168"/>
      <c r="H73" s="59"/>
      <c r="I73" s="168"/>
      <c r="J73" s="59"/>
      <c r="K73" s="168"/>
      <c r="L73" s="59"/>
      <c r="M73" s="168"/>
      <c r="N73" s="60">
        <f t="shared" si="11"/>
        <v>0</v>
      </c>
      <c r="O73" s="168"/>
      <c r="P73" s="59"/>
      <c r="Q73" s="168"/>
      <c r="R73" s="59"/>
      <c r="S73" s="168"/>
      <c r="T73" s="59"/>
      <c r="U73" s="168"/>
      <c r="V73" s="59"/>
      <c r="W73" s="168"/>
      <c r="X73" s="59"/>
      <c r="Y73" s="168"/>
      <c r="Z73" s="60">
        <f t="shared" si="12"/>
        <v>0</v>
      </c>
      <c r="AA73" s="168"/>
      <c r="AB73" s="59"/>
      <c r="AC73" s="168"/>
      <c r="AD73" s="59"/>
      <c r="AE73" s="168"/>
      <c r="AF73" s="59"/>
      <c r="AG73" s="168"/>
      <c r="AH73" s="59"/>
      <c r="AI73" s="168"/>
      <c r="AJ73" s="59"/>
      <c r="AK73" s="168"/>
      <c r="AL73" s="60">
        <f t="shared" si="13"/>
        <v>0</v>
      </c>
      <c r="AM73" s="168"/>
      <c r="AN73" s="59"/>
      <c r="AO73" s="168"/>
      <c r="AP73" s="59"/>
      <c r="AQ73" s="168"/>
      <c r="AR73" s="59"/>
      <c r="AS73" s="168"/>
      <c r="AT73" s="59"/>
      <c r="AU73" s="168"/>
      <c r="AV73" s="59"/>
      <c r="AW73" s="168"/>
      <c r="AX73" s="60">
        <f t="shared" si="14"/>
        <v>0</v>
      </c>
      <c r="AY73" s="168"/>
      <c r="AZ73" s="59"/>
      <c r="BA73" s="168"/>
      <c r="BB73" s="59"/>
      <c r="BC73" s="168"/>
      <c r="BD73" s="59"/>
      <c r="BE73" s="168"/>
      <c r="BF73" s="59"/>
      <c r="BG73" s="168"/>
      <c r="BH73" s="59"/>
      <c r="BI73" s="168"/>
      <c r="BJ73" s="60">
        <f t="shared" si="15"/>
        <v>0</v>
      </c>
      <c r="BK73" s="168"/>
      <c r="BL73" s="59"/>
      <c r="BM73" s="168"/>
      <c r="BN73" s="59"/>
      <c r="BO73" s="168"/>
      <c r="BP73" s="59"/>
      <c r="BQ73" s="168"/>
      <c r="BR73" s="59"/>
      <c r="BS73" s="168"/>
      <c r="BT73" s="59"/>
      <c r="BU73" s="168"/>
      <c r="BV73" s="60">
        <f t="shared" si="16"/>
        <v>0</v>
      </c>
      <c r="BW73" s="168"/>
    </row>
    <row r="74" spans="1:75" outlineLevel="1" x14ac:dyDescent="0.25">
      <c r="A74" s="147"/>
      <c r="B74" s="169" t="str">
        <f>'входные данные'!$C$6</f>
        <v>Договоры</v>
      </c>
      <c r="C74" s="15" t="s">
        <v>6</v>
      </c>
      <c r="D74" s="61">
        <f ca="1">IF(D$3="","",IF($A$68="","",'входные данные'!$D$6/'входные данные'!$H$52/'входные данные'!$H$53))</f>
        <v>0.86956521739130432</v>
      </c>
      <c r="E74" s="163">
        <f ca="1">IFERROR(D75/D74,"")</f>
        <v>0</v>
      </c>
      <c r="F74" s="61">
        <f ca="1">IF(F$3="","",IF($A$68="","",'входные данные'!$D$6/'входные данные'!$H$52/'входные данные'!$H$53))</f>
        <v>0.86956521739130432</v>
      </c>
      <c r="G74" s="163">
        <f ca="1">IFERROR(F75/F74,"")</f>
        <v>0</v>
      </c>
      <c r="H74" s="61">
        <f ca="1">IF(H$3="","",IF($A$68="","",'входные данные'!$D$6/'входные данные'!$H$52/'входные данные'!$H$53))</f>
        <v>0.86956521739130432</v>
      </c>
      <c r="I74" s="163">
        <f ca="1">IFERROR(H75/H74,"")</f>
        <v>0</v>
      </c>
      <c r="J74" s="61">
        <f ca="1">IF(J$3="","",IF($A$68="","",'входные данные'!$D$6/'входные данные'!$H$52/'входные данные'!$H$53))</f>
        <v>0.86956521739130432</v>
      </c>
      <c r="K74" s="163">
        <f ca="1">IFERROR(J75/J74,"")</f>
        <v>0</v>
      </c>
      <c r="L74" s="61">
        <f ca="1">IF(L$3="","",IF($A$68="","",'входные данные'!$D$6/'входные данные'!$H$52/'входные данные'!$H$53))</f>
        <v>0.86956521739130432</v>
      </c>
      <c r="M74" s="163">
        <f ca="1">IFERROR(L75/L74,"")</f>
        <v>0</v>
      </c>
      <c r="N74" s="62">
        <f t="shared" ca="1" si="11"/>
        <v>4.3478260869565215</v>
      </c>
      <c r="O74" s="163">
        <f ca="1">IFERROR(N75/N74,"")</f>
        <v>0</v>
      </c>
      <c r="P74" s="61">
        <f ca="1">IF(P$3="","",IF($A$68="","",'входные данные'!$D$6/'входные данные'!$H$52/'входные данные'!$H$53))</f>
        <v>0.86956521739130432</v>
      </c>
      <c r="Q74" s="163">
        <f ca="1">IFERROR(P75/P74,"")</f>
        <v>0</v>
      </c>
      <c r="R74" s="61">
        <f ca="1">IF(R$3="","",IF($A$68="","",'входные данные'!$D$6/'входные данные'!$H$52/'входные данные'!$H$53))</f>
        <v>0.86956521739130432</v>
      </c>
      <c r="S74" s="163">
        <f ca="1">IFERROR(R75/R74,"")</f>
        <v>0</v>
      </c>
      <c r="T74" s="61">
        <f ca="1">IF(T$3="","",IF($A$68="","",'входные данные'!$D$6/'входные данные'!$H$52/'входные данные'!$H$53))</f>
        <v>0.86956521739130432</v>
      </c>
      <c r="U74" s="163">
        <f ca="1">IFERROR(T75/T74,"")</f>
        <v>0</v>
      </c>
      <c r="V74" s="61">
        <f ca="1">IF(V$3="","",IF($A$68="","",'входные данные'!$D$6/'входные данные'!$H$52/'входные данные'!$H$53))</f>
        <v>0.86956521739130432</v>
      </c>
      <c r="W74" s="163">
        <f ca="1">IFERROR(V75/V74,"")</f>
        <v>0</v>
      </c>
      <c r="X74" s="61">
        <f ca="1">IF(X$3="","",IF($A$68="","",'входные данные'!$D$6/'входные данные'!$H$52/'входные данные'!$H$53))</f>
        <v>0.86956521739130432</v>
      </c>
      <c r="Y74" s="163">
        <f ca="1">IFERROR(X75/X74,"")</f>
        <v>0</v>
      </c>
      <c r="Z74" s="62">
        <f t="shared" ca="1" si="12"/>
        <v>4.3478260869565215</v>
      </c>
      <c r="AA74" s="163">
        <f ca="1">IFERROR(Z75/Z74,"")</f>
        <v>0</v>
      </c>
      <c r="AB74" s="61">
        <f ca="1">IF(AB$3="","",IF($A$68="","",'входные данные'!$D$6/'входные данные'!$H$52/'входные данные'!$H$53))</f>
        <v>0.86956521739130432</v>
      </c>
      <c r="AC74" s="163">
        <f ca="1">IFERROR(AB75/AB74,"")</f>
        <v>0</v>
      </c>
      <c r="AD74" s="61">
        <f ca="1">IF(AD$3="","",IF($A$68="","",'входные данные'!$D$6/'входные данные'!$H$52/'входные данные'!$H$53))</f>
        <v>0.86956521739130432</v>
      </c>
      <c r="AE74" s="163">
        <f ca="1">IFERROR(AD75/AD74,"")</f>
        <v>0</v>
      </c>
      <c r="AF74" s="61">
        <f ca="1">IF(AF$3="","",IF($A$68="","",'входные данные'!$D$6/'входные данные'!$H$52/'входные данные'!$H$53))</f>
        <v>0.86956521739130432</v>
      </c>
      <c r="AG74" s="163">
        <f ca="1">IFERROR(AF75/AF74,"")</f>
        <v>0</v>
      </c>
      <c r="AH74" s="61">
        <f ca="1">IF(AH$3="","",IF($A$68="","",'входные данные'!$D$6/'входные данные'!$H$52/'входные данные'!$H$53))</f>
        <v>0.86956521739130432</v>
      </c>
      <c r="AI74" s="163">
        <f ca="1">IFERROR(AH75/AH74,"")</f>
        <v>0</v>
      </c>
      <c r="AJ74" s="61">
        <f ca="1">IF(AJ$3="","",IF($A$68="","",'входные данные'!$D$6/'входные данные'!$H$52/'входные данные'!$H$53))</f>
        <v>0.86956521739130432</v>
      </c>
      <c r="AK74" s="163">
        <f ca="1">IFERROR(AJ75/AJ74,"")</f>
        <v>0</v>
      </c>
      <c r="AL74" s="62">
        <f t="shared" ca="1" si="13"/>
        <v>4.3478260869565215</v>
      </c>
      <c r="AM74" s="163">
        <f ca="1">IFERROR(AL75/AL74,"")</f>
        <v>0</v>
      </c>
      <c r="AN74" s="61">
        <f ca="1">IF(AN$3="","",IF($A$68="","",'входные данные'!$D$6/'входные данные'!$H$52/'входные данные'!$H$53))</f>
        <v>0.86956521739130432</v>
      </c>
      <c r="AO74" s="163">
        <f ca="1">IFERROR(AN75/AN74,"")</f>
        <v>0</v>
      </c>
      <c r="AP74" s="61">
        <f ca="1">IF(AP$3="","",IF($A$68="","",'входные данные'!$D$6/'входные данные'!$H$52/'входные данные'!$H$53))</f>
        <v>0.86956521739130432</v>
      </c>
      <c r="AQ74" s="163">
        <f ca="1">IFERROR(AP75/AP74,"")</f>
        <v>0</v>
      </c>
      <c r="AR74" s="61">
        <f ca="1">IF(AR$3="","",IF($A$68="","",'входные данные'!$D$6/'входные данные'!$H$52/'входные данные'!$H$53))</f>
        <v>0.86956521739130432</v>
      </c>
      <c r="AS74" s="163">
        <f ca="1">IFERROR(AR75/AR74,"")</f>
        <v>0</v>
      </c>
      <c r="AT74" s="61">
        <f ca="1">IF(AT$3="","",IF($A$68="","",'входные данные'!$D$6/'входные данные'!$H$52/'входные данные'!$H$53))</f>
        <v>0.86956521739130432</v>
      </c>
      <c r="AU74" s="163">
        <f ca="1">IFERROR(AT75/AT74,"")</f>
        <v>0</v>
      </c>
      <c r="AV74" s="61">
        <f ca="1">IF(AV$3="","",IF($A$68="","",'входные данные'!$D$6/'входные данные'!$H$52/'входные данные'!$H$53))</f>
        <v>0.86956521739130432</v>
      </c>
      <c r="AW74" s="163">
        <f ca="1">IFERROR(AV75/AV74,"")</f>
        <v>0</v>
      </c>
      <c r="AX74" s="62">
        <f t="shared" ca="1" si="14"/>
        <v>4.3478260869565215</v>
      </c>
      <c r="AY74" s="163">
        <f ca="1">IFERROR(AX75/AX74,"")</f>
        <v>0</v>
      </c>
      <c r="AZ74" s="61">
        <f ca="1">IF(AZ$3="","",IF($A$68="","",'входные данные'!$D$6/'входные данные'!$H$52/'входные данные'!$H$53))</f>
        <v>0.86956521739130432</v>
      </c>
      <c r="BA74" s="163">
        <f ca="1">IFERROR(AZ75/AZ74,"")</f>
        <v>0</v>
      </c>
      <c r="BB74" s="61">
        <f ca="1">IF(BB$3="","",IF($A$68="","",'входные данные'!$D$6/'входные данные'!$H$52/'входные данные'!$H$53))</f>
        <v>0.86956521739130432</v>
      </c>
      <c r="BC74" s="163">
        <f ca="1">IFERROR(BB75/BB74,"")</f>
        <v>0</v>
      </c>
      <c r="BD74" s="61">
        <f ca="1">IF(BD$3="","",IF($A$68="","",'входные данные'!$D$6/'входные данные'!$H$52/'входные данные'!$H$53))</f>
        <v>0.86956521739130432</v>
      </c>
      <c r="BE74" s="163">
        <f ca="1">IFERROR(BD75/BD74,"")</f>
        <v>0</v>
      </c>
      <c r="BF74" s="61" t="str">
        <f ca="1">IF(BF$3="","",IF($A$68="","",'входные данные'!$D$6/'входные данные'!$H$52/'входные данные'!$H$53))</f>
        <v/>
      </c>
      <c r="BG74" s="163" t="str">
        <f ca="1">IFERROR(BF75/BF74,"")</f>
        <v/>
      </c>
      <c r="BH74" s="61" t="str">
        <f ca="1">IF(BH$3="","",IF($A$68="","",'входные данные'!$D$6/'входные данные'!$H$52/'входные данные'!$H$53))</f>
        <v/>
      </c>
      <c r="BI74" s="163" t="str">
        <f ca="1">IFERROR(BH75/BH74,"")</f>
        <v/>
      </c>
      <c r="BJ74" s="62">
        <f t="shared" ca="1" si="15"/>
        <v>2.6086956521739131</v>
      </c>
      <c r="BK74" s="163">
        <f ca="1">IFERROR(BJ75/BJ74,"")</f>
        <v>0</v>
      </c>
      <c r="BL74" s="61" t="str">
        <f ca="1">IF(BL$3="","",IF($A$68="","",'входные данные'!$D$6/'входные данные'!$H$52/'входные данные'!$H$53))</f>
        <v/>
      </c>
      <c r="BM74" s="163" t="str">
        <f ca="1">IFERROR(BL75/BL74,"")</f>
        <v/>
      </c>
      <c r="BN74" s="61" t="str">
        <f ca="1">IF(BN$3="","",IF($A$68="","",'входные данные'!$D$6/'входные данные'!$H$52/'входные данные'!$H$53))</f>
        <v/>
      </c>
      <c r="BO74" s="163" t="str">
        <f ca="1">IFERROR(BN75/BN74,"")</f>
        <v/>
      </c>
      <c r="BP74" s="61" t="str">
        <f ca="1">IF(BP$3="","",IF($A$68="","",'входные данные'!$D$6/'входные данные'!$H$52/'входные данные'!$H$53))</f>
        <v/>
      </c>
      <c r="BQ74" s="163" t="str">
        <f ca="1">IFERROR(BP75/BP74,"")</f>
        <v/>
      </c>
      <c r="BR74" s="61" t="str">
        <f ca="1">IF(BR$3="","",IF($A$68="","",'входные данные'!$D$6/'входные данные'!$H$52/'входные данные'!$H$53))</f>
        <v/>
      </c>
      <c r="BS74" s="163" t="str">
        <f ca="1">IFERROR(BR75/BR74,"")</f>
        <v/>
      </c>
      <c r="BT74" s="61" t="str">
        <f ca="1">IF(BT$3="","",IF($A$68="","",'входные данные'!$D$6/'входные данные'!$H$52/'входные данные'!$H$53))</f>
        <v/>
      </c>
      <c r="BU74" s="163" t="str">
        <f ca="1">IFERROR(BT75/BT74,"")</f>
        <v/>
      </c>
      <c r="BV74" s="62">
        <f t="shared" ca="1" si="16"/>
        <v>0</v>
      </c>
      <c r="BW74" s="163" t="str">
        <f ca="1">IFERROR(BV75/BV74,"")</f>
        <v/>
      </c>
    </row>
    <row r="75" spans="1:75" outlineLevel="1" x14ac:dyDescent="0.25">
      <c r="A75" s="147"/>
      <c r="B75" s="170"/>
      <c r="C75" s="15" t="s">
        <v>7</v>
      </c>
      <c r="D75" s="52"/>
      <c r="E75" s="164"/>
      <c r="F75" s="52"/>
      <c r="G75" s="164"/>
      <c r="H75" s="52"/>
      <c r="I75" s="164"/>
      <c r="J75" s="52"/>
      <c r="K75" s="164"/>
      <c r="L75" s="52"/>
      <c r="M75" s="164"/>
      <c r="N75" s="64">
        <f t="shared" si="11"/>
        <v>0</v>
      </c>
      <c r="O75" s="164"/>
      <c r="P75" s="52"/>
      <c r="Q75" s="164"/>
      <c r="R75" s="52"/>
      <c r="S75" s="164"/>
      <c r="T75" s="52"/>
      <c r="U75" s="164"/>
      <c r="V75" s="52"/>
      <c r="W75" s="164"/>
      <c r="X75" s="52"/>
      <c r="Y75" s="164"/>
      <c r="Z75" s="64">
        <f t="shared" si="12"/>
        <v>0</v>
      </c>
      <c r="AA75" s="164"/>
      <c r="AB75" s="52"/>
      <c r="AC75" s="164"/>
      <c r="AD75" s="52"/>
      <c r="AE75" s="164"/>
      <c r="AF75" s="52"/>
      <c r="AG75" s="164"/>
      <c r="AH75" s="52"/>
      <c r="AI75" s="164"/>
      <c r="AJ75" s="52"/>
      <c r="AK75" s="164"/>
      <c r="AL75" s="64">
        <f t="shared" si="13"/>
        <v>0</v>
      </c>
      <c r="AM75" s="164"/>
      <c r="AN75" s="52"/>
      <c r="AO75" s="164"/>
      <c r="AP75" s="52"/>
      <c r="AQ75" s="164"/>
      <c r="AR75" s="52"/>
      <c r="AS75" s="164"/>
      <c r="AT75" s="52"/>
      <c r="AU75" s="164"/>
      <c r="AV75" s="52"/>
      <c r="AW75" s="164"/>
      <c r="AX75" s="64">
        <f t="shared" si="14"/>
        <v>0</v>
      </c>
      <c r="AY75" s="164"/>
      <c r="AZ75" s="52"/>
      <c r="BA75" s="164"/>
      <c r="BB75" s="52"/>
      <c r="BC75" s="164"/>
      <c r="BD75" s="52"/>
      <c r="BE75" s="164"/>
      <c r="BF75" s="52"/>
      <c r="BG75" s="164"/>
      <c r="BH75" s="52"/>
      <c r="BI75" s="164"/>
      <c r="BJ75" s="64">
        <f t="shared" si="15"/>
        <v>0</v>
      </c>
      <c r="BK75" s="164"/>
      <c r="BL75" s="52"/>
      <c r="BM75" s="164"/>
      <c r="BN75" s="52"/>
      <c r="BO75" s="164"/>
      <c r="BP75" s="52"/>
      <c r="BQ75" s="164"/>
      <c r="BR75" s="52"/>
      <c r="BS75" s="164"/>
      <c r="BT75" s="52"/>
      <c r="BU75" s="164"/>
      <c r="BV75" s="64">
        <f t="shared" si="16"/>
        <v>0</v>
      </c>
      <c r="BW75" s="164"/>
    </row>
    <row r="76" spans="1:75" outlineLevel="1" x14ac:dyDescent="0.25">
      <c r="A76" s="147"/>
      <c r="B76" s="165" t="str">
        <f>'входные данные'!$C$7</f>
        <v>Счета</v>
      </c>
      <c r="C76" s="16" t="s">
        <v>6</v>
      </c>
      <c r="D76" s="65">
        <f ca="1">IF(D$3="","",IF($A$68="","",'входные данные'!$D$7/'входные данные'!$H$52/'входные данные'!$H$53))</f>
        <v>0.78260869565217395</v>
      </c>
      <c r="E76" s="161">
        <f ca="1">IFERROR(D77/D76,"")</f>
        <v>0</v>
      </c>
      <c r="F76" s="65">
        <f ca="1">IF(F$3="","",IF($A$68="","",'входные данные'!$D$7/'входные данные'!$H$52/'входные данные'!$H$53))</f>
        <v>0.78260869565217395</v>
      </c>
      <c r="G76" s="161">
        <f ca="1">IFERROR(F77/F76,"")</f>
        <v>0</v>
      </c>
      <c r="H76" s="65">
        <f ca="1">IF(H$3="","",IF($A$68="","",'входные данные'!$D$7/'входные данные'!$H$52/'входные данные'!$H$53))</f>
        <v>0.78260869565217395</v>
      </c>
      <c r="I76" s="161">
        <f ca="1">IFERROR(H77/H76,"")</f>
        <v>0</v>
      </c>
      <c r="J76" s="65">
        <f ca="1">IF(J$3="","",IF($A$68="","",'входные данные'!$D$7/'входные данные'!$H$52/'входные данные'!$H$53))</f>
        <v>0.78260869565217395</v>
      </c>
      <c r="K76" s="161">
        <f ca="1">IFERROR(J77/J76,"")</f>
        <v>0</v>
      </c>
      <c r="L76" s="65">
        <f ca="1">IF(L$3="","",IF($A$68="","",'входные данные'!$D$7/'входные данные'!$H$52/'входные данные'!$H$53))</f>
        <v>0.78260869565217395</v>
      </c>
      <c r="M76" s="161">
        <f ca="1">IFERROR(L77/L76,"")</f>
        <v>0</v>
      </c>
      <c r="N76" s="66">
        <f t="shared" ca="1" si="11"/>
        <v>3.9130434782608696</v>
      </c>
      <c r="O76" s="161">
        <f ca="1">IFERROR(N77/N76,"")</f>
        <v>0</v>
      </c>
      <c r="P76" s="65">
        <f ca="1">IF(P$3="","",IF($A$68="","",'входные данные'!$D$7/'входные данные'!$H$52/'входные данные'!$H$53))</f>
        <v>0.78260869565217395</v>
      </c>
      <c r="Q76" s="161">
        <f ca="1">IFERROR(P77/P76,"")</f>
        <v>0</v>
      </c>
      <c r="R76" s="65">
        <f ca="1">IF(R$3="","",IF($A$68="","",'входные данные'!$D$7/'входные данные'!$H$52/'входные данные'!$H$53))</f>
        <v>0.78260869565217395</v>
      </c>
      <c r="S76" s="161">
        <f ca="1">IFERROR(R77/R76,"")</f>
        <v>0</v>
      </c>
      <c r="T76" s="65">
        <f ca="1">IF(T$3="","",IF($A$68="","",'входные данные'!$D$7/'входные данные'!$H$52/'входные данные'!$H$53))</f>
        <v>0.78260869565217395</v>
      </c>
      <c r="U76" s="161">
        <f ca="1">IFERROR(T77/T76,"")</f>
        <v>0</v>
      </c>
      <c r="V76" s="65">
        <f ca="1">IF(V$3="","",IF($A$68="","",'входные данные'!$D$7/'входные данные'!$H$52/'входные данные'!$H$53))</f>
        <v>0.78260869565217395</v>
      </c>
      <c r="W76" s="161">
        <f ca="1">IFERROR(V77/V76,"")</f>
        <v>0</v>
      </c>
      <c r="X76" s="65">
        <f ca="1">IF(X$3="","",IF($A$68="","",'входные данные'!$D$7/'входные данные'!$H$52/'входные данные'!$H$53))</f>
        <v>0.78260869565217395</v>
      </c>
      <c r="Y76" s="161">
        <f ca="1">IFERROR(X77/X76,"")</f>
        <v>0</v>
      </c>
      <c r="Z76" s="66">
        <f t="shared" ca="1" si="12"/>
        <v>3.9130434782608696</v>
      </c>
      <c r="AA76" s="161">
        <f ca="1">IFERROR(Z77/Z76,"")</f>
        <v>0</v>
      </c>
      <c r="AB76" s="65">
        <f ca="1">IF(AB$3="","",IF($A$68="","",'входные данные'!$D$7/'входные данные'!$H$52/'входные данные'!$H$53))</f>
        <v>0.78260869565217395</v>
      </c>
      <c r="AC76" s="161">
        <f ca="1">IFERROR(AB77/AB76,"")</f>
        <v>0</v>
      </c>
      <c r="AD76" s="65">
        <f ca="1">IF(AD$3="","",IF($A$68="","",'входные данные'!$D$7/'входные данные'!$H$52/'входные данные'!$H$53))</f>
        <v>0.78260869565217395</v>
      </c>
      <c r="AE76" s="161">
        <f ca="1">IFERROR(AD77/AD76,"")</f>
        <v>0</v>
      </c>
      <c r="AF76" s="65">
        <f ca="1">IF(AF$3="","",IF($A$68="","",'входные данные'!$D$7/'входные данные'!$H$52/'входные данные'!$H$53))</f>
        <v>0.78260869565217395</v>
      </c>
      <c r="AG76" s="161">
        <f ca="1">IFERROR(AF77/AF76,"")</f>
        <v>0</v>
      </c>
      <c r="AH76" s="65">
        <f ca="1">IF(AH$3="","",IF($A$68="","",'входные данные'!$D$7/'входные данные'!$H$52/'входные данные'!$H$53))</f>
        <v>0.78260869565217395</v>
      </c>
      <c r="AI76" s="161">
        <f ca="1">IFERROR(AH77/AH76,"")</f>
        <v>0</v>
      </c>
      <c r="AJ76" s="65">
        <f ca="1">IF(AJ$3="","",IF($A$68="","",'входные данные'!$D$7/'входные данные'!$H$52/'входные данные'!$H$53))</f>
        <v>0.78260869565217395</v>
      </c>
      <c r="AK76" s="161">
        <f ca="1">IFERROR(AJ77/AJ76,"")</f>
        <v>0</v>
      </c>
      <c r="AL76" s="66">
        <f t="shared" ca="1" si="13"/>
        <v>3.9130434782608696</v>
      </c>
      <c r="AM76" s="161">
        <f ca="1">IFERROR(AL77/AL76,"")</f>
        <v>0</v>
      </c>
      <c r="AN76" s="65">
        <f ca="1">IF(AN$3="","",IF($A$68="","",'входные данные'!$D$7/'входные данные'!$H$52/'входные данные'!$H$53))</f>
        <v>0.78260869565217395</v>
      </c>
      <c r="AO76" s="161">
        <f ca="1">IFERROR(AN77/AN76,"")</f>
        <v>0</v>
      </c>
      <c r="AP76" s="65">
        <f ca="1">IF(AP$3="","",IF($A$68="","",'входные данные'!$D$7/'входные данные'!$H$52/'входные данные'!$H$53))</f>
        <v>0.78260869565217395</v>
      </c>
      <c r="AQ76" s="161">
        <f ca="1">IFERROR(AP77/AP76,"")</f>
        <v>0</v>
      </c>
      <c r="AR76" s="65">
        <f ca="1">IF(AR$3="","",IF($A$68="","",'входные данные'!$D$7/'входные данные'!$H$52/'входные данные'!$H$53))</f>
        <v>0.78260869565217395</v>
      </c>
      <c r="AS76" s="161">
        <f ca="1">IFERROR(AR77/AR76,"")</f>
        <v>0</v>
      </c>
      <c r="AT76" s="65">
        <f ca="1">IF(AT$3="","",IF($A$68="","",'входные данные'!$D$7/'входные данные'!$H$52/'входные данные'!$H$53))</f>
        <v>0.78260869565217395</v>
      </c>
      <c r="AU76" s="161">
        <f ca="1">IFERROR(AT77/AT76,"")</f>
        <v>0</v>
      </c>
      <c r="AV76" s="65">
        <f ca="1">IF(AV$3="","",IF($A$68="","",'входные данные'!$D$7/'входные данные'!$H$52/'входные данные'!$H$53))</f>
        <v>0.78260869565217395</v>
      </c>
      <c r="AW76" s="161">
        <f ca="1">IFERROR(AV77/AV76,"")</f>
        <v>0</v>
      </c>
      <c r="AX76" s="66">
        <f t="shared" ca="1" si="14"/>
        <v>3.9130434782608696</v>
      </c>
      <c r="AY76" s="161">
        <f ca="1">IFERROR(AX77/AX76,"")</f>
        <v>0</v>
      </c>
      <c r="AZ76" s="65">
        <f ca="1">IF(AZ$3="","",IF($A$68="","",'входные данные'!$D$7/'входные данные'!$H$52/'входные данные'!$H$53))</f>
        <v>0.78260869565217395</v>
      </c>
      <c r="BA76" s="161">
        <f ca="1">IFERROR(AZ77/AZ76,"")</f>
        <v>0</v>
      </c>
      <c r="BB76" s="65">
        <f ca="1">IF(BB$3="","",IF($A$68="","",'входные данные'!$D$7/'входные данные'!$H$52/'входные данные'!$H$53))</f>
        <v>0.78260869565217395</v>
      </c>
      <c r="BC76" s="161">
        <f ca="1">IFERROR(BB77/BB76,"")</f>
        <v>0</v>
      </c>
      <c r="BD76" s="65">
        <f ca="1">IF(BD$3="","",IF($A$68="","",'входные данные'!$D$7/'входные данные'!$H$52/'входные данные'!$H$53))</f>
        <v>0.78260869565217395</v>
      </c>
      <c r="BE76" s="161">
        <f ca="1">IFERROR(BD77/BD76,"")</f>
        <v>0</v>
      </c>
      <c r="BF76" s="65" t="str">
        <f ca="1">IF(BF$3="","",IF($A$68="","",'входные данные'!$D$7/'входные данные'!$H$52/'входные данные'!$H$53))</f>
        <v/>
      </c>
      <c r="BG76" s="161" t="str">
        <f ca="1">IFERROR(BF77/BF76,"")</f>
        <v/>
      </c>
      <c r="BH76" s="65" t="str">
        <f ca="1">IF(BH$3="","",IF($A$68="","",'входные данные'!$D$7/'входные данные'!$H$52/'входные данные'!$H$53))</f>
        <v/>
      </c>
      <c r="BI76" s="161" t="str">
        <f ca="1">IFERROR(BH77/BH76,"")</f>
        <v/>
      </c>
      <c r="BJ76" s="66">
        <f t="shared" ca="1" si="15"/>
        <v>2.347826086956522</v>
      </c>
      <c r="BK76" s="161">
        <f ca="1">IFERROR(BJ77/BJ76,"")</f>
        <v>0</v>
      </c>
      <c r="BL76" s="65" t="str">
        <f ca="1">IF(BL$3="","",IF($A$68="","",'входные данные'!$D$7/'входные данные'!$H$52/'входные данные'!$H$53))</f>
        <v/>
      </c>
      <c r="BM76" s="161" t="str">
        <f ca="1">IFERROR(BL77/BL76,"")</f>
        <v/>
      </c>
      <c r="BN76" s="65" t="str">
        <f ca="1">IF(BN$3="","",IF($A$68="","",'входные данные'!$D$7/'входные данные'!$H$52/'входные данные'!$H$53))</f>
        <v/>
      </c>
      <c r="BO76" s="161" t="str">
        <f ca="1">IFERROR(BN77/BN76,"")</f>
        <v/>
      </c>
      <c r="BP76" s="65" t="str">
        <f ca="1">IF(BP$3="","",IF($A$68="","",'входные данные'!$D$7/'входные данные'!$H$52/'входные данные'!$H$53))</f>
        <v/>
      </c>
      <c r="BQ76" s="161" t="str">
        <f ca="1">IFERROR(BP77/BP76,"")</f>
        <v/>
      </c>
      <c r="BR76" s="65" t="str">
        <f ca="1">IF(BR$3="","",IF($A$68="","",'входные данные'!$D$7/'входные данные'!$H$52/'входные данные'!$H$53))</f>
        <v/>
      </c>
      <c r="BS76" s="161" t="str">
        <f ca="1">IFERROR(BR77/BR76,"")</f>
        <v/>
      </c>
      <c r="BT76" s="65" t="str">
        <f ca="1">IF(BT$3="","",IF($A$68="","",'входные данные'!$D$7/'входные данные'!$H$52/'входные данные'!$H$53))</f>
        <v/>
      </c>
      <c r="BU76" s="161" t="str">
        <f ca="1">IFERROR(BT77/BT76,"")</f>
        <v/>
      </c>
      <c r="BV76" s="66">
        <f t="shared" ca="1" si="16"/>
        <v>0</v>
      </c>
      <c r="BW76" s="161" t="str">
        <f ca="1">IFERROR(BV77/BV76,"")</f>
        <v/>
      </c>
    </row>
    <row r="77" spans="1:75" outlineLevel="1" x14ac:dyDescent="0.25">
      <c r="A77" s="147"/>
      <c r="B77" s="166"/>
      <c r="C77" s="16" t="s">
        <v>7</v>
      </c>
      <c r="D77" s="52"/>
      <c r="E77" s="162"/>
      <c r="F77" s="52"/>
      <c r="G77" s="162"/>
      <c r="H77" s="52"/>
      <c r="I77" s="162"/>
      <c r="J77" s="52"/>
      <c r="K77" s="162"/>
      <c r="L77" s="52"/>
      <c r="M77" s="162"/>
      <c r="N77" s="68">
        <f t="shared" si="11"/>
        <v>0</v>
      </c>
      <c r="O77" s="162"/>
      <c r="P77" s="52"/>
      <c r="Q77" s="162"/>
      <c r="R77" s="52"/>
      <c r="S77" s="162"/>
      <c r="T77" s="52"/>
      <c r="U77" s="162"/>
      <c r="V77" s="52"/>
      <c r="W77" s="162"/>
      <c r="X77" s="52"/>
      <c r="Y77" s="162"/>
      <c r="Z77" s="68">
        <f t="shared" si="12"/>
        <v>0</v>
      </c>
      <c r="AA77" s="162"/>
      <c r="AB77" s="52"/>
      <c r="AC77" s="162"/>
      <c r="AD77" s="52"/>
      <c r="AE77" s="162"/>
      <c r="AF77" s="52"/>
      <c r="AG77" s="162"/>
      <c r="AH77" s="52"/>
      <c r="AI77" s="162"/>
      <c r="AJ77" s="52"/>
      <c r="AK77" s="162"/>
      <c r="AL77" s="68">
        <f t="shared" si="13"/>
        <v>0</v>
      </c>
      <c r="AM77" s="162"/>
      <c r="AN77" s="52"/>
      <c r="AO77" s="162"/>
      <c r="AP77" s="52"/>
      <c r="AQ77" s="162"/>
      <c r="AR77" s="52"/>
      <c r="AS77" s="162"/>
      <c r="AT77" s="52"/>
      <c r="AU77" s="162"/>
      <c r="AV77" s="52"/>
      <c r="AW77" s="162"/>
      <c r="AX77" s="68">
        <f t="shared" si="14"/>
        <v>0</v>
      </c>
      <c r="AY77" s="162"/>
      <c r="AZ77" s="52"/>
      <c r="BA77" s="162"/>
      <c r="BB77" s="52"/>
      <c r="BC77" s="162"/>
      <c r="BD77" s="52"/>
      <c r="BE77" s="162"/>
      <c r="BF77" s="52"/>
      <c r="BG77" s="162"/>
      <c r="BH77" s="52"/>
      <c r="BI77" s="162"/>
      <c r="BJ77" s="68">
        <f t="shared" si="15"/>
        <v>0</v>
      </c>
      <c r="BK77" s="162"/>
      <c r="BL77" s="52"/>
      <c r="BM77" s="162"/>
      <c r="BN77" s="52"/>
      <c r="BO77" s="162"/>
      <c r="BP77" s="52"/>
      <c r="BQ77" s="162"/>
      <c r="BR77" s="52"/>
      <c r="BS77" s="162"/>
      <c r="BT77" s="52"/>
      <c r="BU77" s="162"/>
      <c r="BV77" s="68">
        <f t="shared" si="16"/>
        <v>0</v>
      </c>
      <c r="BW77" s="162"/>
    </row>
    <row r="78" spans="1:75" outlineLevel="1" x14ac:dyDescent="0.25">
      <c r="A78" s="147"/>
      <c r="B78" s="159" t="str">
        <f>'входные данные'!$C$8</f>
        <v>Мероприятия</v>
      </c>
      <c r="C78" s="47" t="s">
        <v>6</v>
      </c>
      <c r="D78" s="82">
        <f ca="1">IF(D$3="","",IF($A$68="","",'входные данные'!$D$8/'входные данные'!$H$52/'входные данные'!$H$53))</f>
        <v>0.13043478260869565</v>
      </c>
      <c r="E78" s="153">
        <f ca="1">IFERROR(D79/D78,"")</f>
        <v>0</v>
      </c>
      <c r="F78" s="82">
        <f ca="1">IF(F$3="","",IF($A$68="","",'входные данные'!$D$8/'входные данные'!$H$52/'входные данные'!$H$53))</f>
        <v>0.13043478260869565</v>
      </c>
      <c r="G78" s="153">
        <f ca="1">IFERROR(F79/F78,"")</f>
        <v>0</v>
      </c>
      <c r="H78" s="82">
        <f ca="1">IF(H$3="","",IF($A$68="","",'входные данные'!$D$8/'входные данные'!$H$52/'входные данные'!$H$53))</f>
        <v>0.13043478260869565</v>
      </c>
      <c r="I78" s="153">
        <f ca="1">IFERROR(H79/H78,"")</f>
        <v>0</v>
      </c>
      <c r="J78" s="82">
        <f ca="1">IF(J$3="","",IF($A$68="","",'входные данные'!$D$8/'входные данные'!$H$52/'входные данные'!$H$53))</f>
        <v>0.13043478260869565</v>
      </c>
      <c r="K78" s="153">
        <f ca="1">IFERROR(J79/J78,"")</f>
        <v>0</v>
      </c>
      <c r="L78" s="82">
        <f ca="1">IF(L$3="","",IF($A$68="","",'входные данные'!$D$8/'входные данные'!$H$52/'входные данные'!$H$53))</f>
        <v>0.13043478260869565</v>
      </c>
      <c r="M78" s="155">
        <f ca="1">IFERROR(L79/L78,"")</f>
        <v>0</v>
      </c>
      <c r="N78" s="69">
        <f t="shared" ca="1" si="11"/>
        <v>0.65217391304347827</v>
      </c>
      <c r="O78" s="155">
        <f ca="1">IFERROR(N79/N78,"")</f>
        <v>0</v>
      </c>
      <c r="P78" s="82">
        <f ca="1">IF(P$3="","",IF($A$68="","",'входные данные'!$D$8/'входные данные'!$H$52/'входные данные'!$H$53))</f>
        <v>0.13043478260869565</v>
      </c>
      <c r="Q78" s="153">
        <f ca="1">IFERROR(P79/P78,"")</f>
        <v>0</v>
      </c>
      <c r="R78" s="82">
        <f ca="1">IF(R$3="","",IF($A$68="","",'входные данные'!$D$8/'входные данные'!$H$52/'входные данные'!$H$53))</f>
        <v>0.13043478260869565</v>
      </c>
      <c r="S78" s="153">
        <f ca="1">IFERROR(R79/R78,"")</f>
        <v>0</v>
      </c>
      <c r="T78" s="82">
        <f ca="1">IF(T$3="","",IF($A$68="","",'входные данные'!$D$8/'входные данные'!$H$52/'входные данные'!$H$53))</f>
        <v>0.13043478260869565</v>
      </c>
      <c r="U78" s="153">
        <f ca="1">IFERROR(T79/T78,"")</f>
        <v>0</v>
      </c>
      <c r="V78" s="82">
        <f ca="1">IF(V$3="","",IF($A$68="","",'входные данные'!$D$8/'входные данные'!$H$52/'входные данные'!$H$53))</f>
        <v>0.13043478260869565</v>
      </c>
      <c r="W78" s="153">
        <f ca="1">IFERROR(V79/V78,"")</f>
        <v>0</v>
      </c>
      <c r="X78" s="82">
        <f ca="1">IF(X$3="","",IF($A$68="","",'входные данные'!$D$8/'входные данные'!$H$52/'входные данные'!$H$53))</f>
        <v>0.13043478260869565</v>
      </c>
      <c r="Y78" s="155">
        <f ca="1">IFERROR(X79/X78,"")</f>
        <v>0</v>
      </c>
      <c r="Z78" s="69">
        <f t="shared" ca="1" si="12"/>
        <v>0.65217391304347827</v>
      </c>
      <c r="AA78" s="155">
        <f ca="1">IFERROR(Z79/Z78,"")</f>
        <v>0</v>
      </c>
      <c r="AB78" s="82">
        <f ca="1">IF(AB$3="","",IF($A$68="","",'входные данные'!$D$8/'входные данные'!$H$52/'входные данные'!$H$53))</f>
        <v>0.13043478260869565</v>
      </c>
      <c r="AC78" s="153">
        <f ca="1">IFERROR(AB79/AB78,"")</f>
        <v>0</v>
      </c>
      <c r="AD78" s="82">
        <f ca="1">IF(AD$3="","",IF($A$68="","",'входные данные'!$D$8/'входные данные'!$H$52/'входные данные'!$H$53))</f>
        <v>0.13043478260869565</v>
      </c>
      <c r="AE78" s="153">
        <f ca="1">IFERROR(AD79/AD78,"")</f>
        <v>0</v>
      </c>
      <c r="AF78" s="82">
        <f ca="1">IF(AF$3="","",IF($A$68="","",'входные данные'!$D$8/'входные данные'!$H$52/'входные данные'!$H$53))</f>
        <v>0.13043478260869565</v>
      </c>
      <c r="AG78" s="153">
        <f ca="1">IFERROR(AF79/AF78,"")</f>
        <v>0</v>
      </c>
      <c r="AH78" s="82">
        <f ca="1">IF(AH$3="","",IF($A$68="","",'входные данные'!$D$8/'входные данные'!$H$52/'входные данные'!$H$53))</f>
        <v>0.13043478260869565</v>
      </c>
      <c r="AI78" s="153">
        <f ca="1">IFERROR(AH79/AH78,"")</f>
        <v>0</v>
      </c>
      <c r="AJ78" s="82">
        <f ca="1">IF(AJ$3="","",IF($A$68="","",'входные данные'!$D$8/'входные данные'!$H$52/'входные данные'!$H$53))</f>
        <v>0.13043478260869565</v>
      </c>
      <c r="AK78" s="155">
        <f ca="1">IFERROR(AJ79/AJ78,"")</f>
        <v>0</v>
      </c>
      <c r="AL78" s="69">
        <f t="shared" ca="1" si="13"/>
        <v>0.65217391304347827</v>
      </c>
      <c r="AM78" s="155">
        <f ca="1">IFERROR(AL79/AL78,"")</f>
        <v>0</v>
      </c>
      <c r="AN78" s="82">
        <f ca="1">IF(AN$3="","",IF($A$68="","",'входные данные'!$D$8/'входные данные'!$H$52/'входные данные'!$H$53))</f>
        <v>0.13043478260869565</v>
      </c>
      <c r="AO78" s="153">
        <f ca="1">IFERROR(AN79/AN78,"")</f>
        <v>0</v>
      </c>
      <c r="AP78" s="82">
        <f ca="1">IF(AP$3="","",IF($A$68="","",'входные данные'!$D$8/'входные данные'!$H$52/'входные данные'!$H$53))</f>
        <v>0.13043478260869565</v>
      </c>
      <c r="AQ78" s="153">
        <f ca="1">IFERROR(AP79/AP78,"")</f>
        <v>0</v>
      </c>
      <c r="AR78" s="82">
        <f ca="1">IF(AR$3="","",IF($A$68="","",'входные данные'!$D$8/'входные данные'!$H$52/'входные данные'!$H$53))</f>
        <v>0.13043478260869565</v>
      </c>
      <c r="AS78" s="153">
        <f ca="1">IFERROR(AR79/AR78,"")</f>
        <v>0</v>
      </c>
      <c r="AT78" s="82">
        <f ca="1">IF(AT$3="","",IF($A$68="","",'входные данные'!$D$8/'входные данные'!$H$52/'входные данные'!$H$53))</f>
        <v>0.13043478260869565</v>
      </c>
      <c r="AU78" s="153">
        <f ca="1">IFERROR(AT79/AT78,"")</f>
        <v>0</v>
      </c>
      <c r="AV78" s="82">
        <f ca="1">IF(AV$3="","",IF($A$68="","",'входные данные'!$D$8/'входные данные'!$H$52/'входные данные'!$H$53))</f>
        <v>0.13043478260869565</v>
      </c>
      <c r="AW78" s="155">
        <f ca="1">IFERROR(AV79/AV78,"")</f>
        <v>0</v>
      </c>
      <c r="AX78" s="69">
        <f t="shared" ca="1" si="14"/>
        <v>0.65217391304347827</v>
      </c>
      <c r="AY78" s="155">
        <f ca="1">IFERROR(AX79/AX78,"")</f>
        <v>0</v>
      </c>
      <c r="AZ78" s="82">
        <f ca="1">IF(AZ$3="","",IF($A$68="","",'входные данные'!$D$8/'входные данные'!$H$52/'входные данные'!$H$53))</f>
        <v>0.13043478260869565</v>
      </c>
      <c r="BA78" s="153">
        <f ca="1">IFERROR(AZ79/AZ78,"")</f>
        <v>0</v>
      </c>
      <c r="BB78" s="82">
        <f ca="1">IF(BB$3="","",IF($A$68="","",'входные данные'!$D$8/'входные данные'!$H$52/'входные данные'!$H$53))</f>
        <v>0.13043478260869565</v>
      </c>
      <c r="BC78" s="153">
        <f ca="1">IFERROR(BB79/BB78,"")</f>
        <v>0</v>
      </c>
      <c r="BD78" s="82">
        <f ca="1">IF(BD$3="","",IF($A$68="","",'входные данные'!$D$8/'входные данные'!$H$52/'входные данные'!$H$53))</f>
        <v>0.13043478260869565</v>
      </c>
      <c r="BE78" s="153">
        <f ca="1">IFERROR(BD79/BD78,"")</f>
        <v>0</v>
      </c>
      <c r="BF78" s="82" t="str">
        <f ca="1">IF(BF$3="","",IF($A$68="","",'входные данные'!$D$8/'входные данные'!$H$52/'входные данные'!$H$53))</f>
        <v/>
      </c>
      <c r="BG78" s="153" t="str">
        <f ca="1">IFERROR(BF79/BF78,"")</f>
        <v/>
      </c>
      <c r="BH78" s="82" t="str">
        <f ca="1">IF(BH$3="","",IF($A$68="","",'входные данные'!$D$8/'входные данные'!$H$52/'входные данные'!$H$53))</f>
        <v/>
      </c>
      <c r="BI78" s="155" t="str">
        <f ca="1">IFERROR(BH79/BH78,"")</f>
        <v/>
      </c>
      <c r="BJ78" s="69">
        <f t="shared" ca="1" si="15"/>
        <v>0.39130434782608692</v>
      </c>
      <c r="BK78" s="155">
        <f ca="1">IFERROR(BJ79/BJ78,"")</f>
        <v>0</v>
      </c>
      <c r="BL78" s="82" t="str">
        <f ca="1">IF(BL$3="","",IF($A$68="","",'входные данные'!$D$8/'входные данные'!$H$52/'входные данные'!$H$53))</f>
        <v/>
      </c>
      <c r="BM78" s="153" t="str">
        <f ca="1">IFERROR(BL79/BL78,"")</f>
        <v/>
      </c>
      <c r="BN78" s="82" t="str">
        <f ca="1">IF(BN$3="","",IF($A$68="","",'входные данные'!$D$8/'входные данные'!$H$52/'входные данные'!$H$53))</f>
        <v/>
      </c>
      <c r="BO78" s="153" t="str">
        <f ca="1">IFERROR(BN79/BN78,"")</f>
        <v/>
      </c>
      <c r="BP78" s="82" t="str">
        <f ca="1">IF(BP$3="","",IF($A$68="","",'входные данные'!$D$8/'входные данные'!$H$52/'входные данные'!$H$53))</f>
        <v/>
      </c>
      <c r="BQ78" s="153" t="str">
        <f ca="1">IFERROR(BP79/BP78,"")</f>
        <v/>
      </c>
      <c r="BR78" s="82" t="str">
        <f ca="1">IF(BR$3="","",IF($A$68="","",'входные данные'!$D$8/'входные данные'!$H$52/'входные данные'!$H$53))</f>
        <v/>
      </c>
      <c r="BS78" s="153" t="str">
        <f ca="1">IFERROR(BR79/BR78,"")</f>
        <v/>
      </c>
      <c r="BT78" s="82" t="str">
        <f ca="1">IF(BT$3="","",IF($A$68="","",'входные данные'!$D$8/'входные данные'!$H$52/'входные данные'!$H$53))</f>
        <v/>
      </c>
      <c r="BU78" s="155" t="str">
        <f ca="1">IFERROR(BT79/BT78,"")</f>
        <v/>
      </c>
      <c r="BV78" s="69">
        <f t="shared" ca="1" si="16"/>
        <v>0</v>
      </c>
      <c r="BW78" s="155" t="str">
        <f ca="1">IFERROR(BV79/BV78,"")</f>
        <v/>
      </c>
    </row>
    <row r="79" spans="1:75" outlineLevel="1" x14ac:dyDescent="0.25">
      <c r="A79" s="147"/>
      <c r="B79" s="160"/>
      <c r="C79" s="47" t="s">
        <v>7</v>
      </c>
      <c r="D79" s="83"/>
      <c r="E79" s="154"/>
      <c r="F79" s="83"/>
      <c r="G79" s="154"/>
      <c r="H79" s="83"/>
      <c r="I79" s="154"/>
      <c r="J79" s="83"/>
      <c r="K79" s="154"/>
      <c r="L79" s="83"/>
      <c r="M79" s="156"/>
      <c r="N79" s="70">
        <f t="shared" si="11"/>
        <v>0</v>
      </c>
      <c r="O79" s="156"/>
      <c r="P79" s="83"/>
      <c r="Q79" s="154"/>
      <c r="R79" s="83"/>
      <c r="S79" s="154"/>
      <c r="T79" s="83"/>
      <c r="U79" s="154"/>
      <c r="V79" s="83"/>
      <c r="W79" s="154"/>
      <c r="X79" s="83"/>
      <c r="Y79" s="156"/>
      <c r="Z79" s="70">
        <f t="shared" si="12"/>
        <v>0</v>
      </c>
      <c r="AA79" s="156"/>
      <c r="AB79" s="83"/>
      <c r="AC79" s="154"/>
      <c r="AD79" s="83"/>
      <c r="AE79" s="154"/>
      <c r="AF79" s="83"/>
      <c r="AG79" s="154"/>
      <c r="AH79" s="83"/>
      <c r="AI79" s="154"/>
      <c r="AJ79" s="83"/>
      <c r="AK79" s="156"/>
      <c r="AL79" s="70">
        <f t="shared" si="13"/>
        <v>0</v>
      </c>
      <c r="AM79" s="156"/>
      <c r="AN79" s="83"/>
      <c r="AO79" s="154"/>
      <c r="AP79" s="83"/>
      <c r="AQ79" s="154"/>
      <c r="AR79" s="83"/>
      <c r="AS79" s="154"/>
      <c r="AT79" s="83"/>
      <c r="AU79" s="154"/>
      <c r="AV79" s="83"/>
      <c r="AW79" s="156"/>
      <c r="AX79" s="70">
        <f t="shared" si="14"/>
        <v>0</v>
      </c>
      <c r="AY79" s="156"/>
      <c r="AZ79" s="83"/>
      <c r="BA79" s="154"/>
      <c r="BB79" s="83"/>
      <c r="BC79" s="154"/>
      <c r="BD79" s="83"/>
      <c r="BE79" s="154"/>
      <c r="BF79" s="83"/>
      <c r="BG79" s="154"/>
      <c r="BH79" s="83"/>
      <c r="BI79" s="156"/>
      <c r="BJ79" s="70">
        <f t="shared" si="15"/>
        <v>0</v>
      </c>
      <c r="BK79" s="156"/>
      <c r="BL79" s="83"/>
      <c r="BM79" s="154"/>
      <c r="BN79" s="83"/>
      <c r="BO79" s="154"/>
      <c r="BP79" s="83"/>
      <c r="BQ79" s="154"/>
      <c r="BR79" s="83"/>
      <c r="BS79" s="154"/>
      <c r="BT79" s="83"/>
      <c r="BU79" s="156"/>
      <c r="BV79" s="70">
        <f t="shared" si="16"/>
        <v>0</v>
      </c>
      <c r="BW79" s="156"/>
    </row>
    <row r="80" spans="1:75" outlineLevel="1" x14ac:dyDescent="0.25">
      <c r="A80" s="147"/>
      <c r="B80" s="157" t="str">
        <f>'входные данные'!$C$9</f>
        <v>Приход ДС</v>
      </c>
      <c r="C80" s="17" t="s">
        <v>6</v>
      </c>
      <c r="D80" s="71">
        <f ca="1">IF(D$3="","",IF($A$68="","",'входные данные'!$D$9/'входные данные'!$H$52/'входные данные'!$H$53))</f>
        <v>121739.13043478262</v>
      </c>
      <c r="E80" s="149">
        <f ca="1">IFERROR(D81/D80,"")</f>
        <v>0</v>
      </c>
      <c r="F80" s="71">
        <f ca="1">IF(F$3="","",IF($A$68="","",'входные данные'!$D$9/'входные данные'!$H$52/'входные данные'!$H$53))</f>
        <v>121739.13043478262</v>
      </c>
      <c r="G80" s="149">
        <f ca="1">IFERROR(F81/F80,"")</f>
        <v>0</v>
      </c>
      <c r="H80" s="71">
        <f ca="1">IF(H$3="","",IF($A$68="","",'входные данные'!$D$9/'входные данные'!$H$52/'входные данные'!$H$53))</f>
        <v>121739.13043478262</v>
      </c>
      <c r="I80" s="149">
        <f ca="1">IFERROR(H81/H80,"")</f>
        <v>0</v>
      </c>
      <c r="J80" s="71">
        <f ca="1">IF(J$3="","",IF($A$68="","",'входные данные'!$D$9/'входные данные'!$H$52/'входные данные'!$H$53))</f>
        <v>121739.13043478262</v>
      </c>
      <c r="K80" s="149">
        <f ca="1">IFERROR(J81/J80,"")</f>
        <v>0</v>
      </c>
      <c r="L80" s="71">
        <f ca="1">IF(L$3="","",IF($A$68="","",'входные данные'!$D$9/'входные данные'!$H$52/'входные данные'!$H$53))</f>
        <v>121739.13043478262</v>
      </c>
      <c r="M80" s="149">
        <f ca="1">IFERROR(L81/L80,"")</f>
        <v>0</v>
      </c>
      <c r="N80" s="72">
        <f t="shared" ca="1" si="11"/>
        <v>608695.65217391308</v>
      </c>
      <c r="O80" s="149">
        <f ca="1">IFERROR(N81/N80,"")</f>
        <v>0</v>
      </c>
      <c r="P80" s="71">
        <f ca="1">IF(P$3="","",IF($A$68="","",'входные данные'!$D$9/'входные данные'!$H$52/'входные данные'!$H$53))</f>
        <v>121739.13043478262</v>
      </c>
      <c r="Q80" s="149">
        <f ca="1">IFERROR(P81/P80,"")</f>
        <v>0</v>
      </c>
      <c r="R80" s="71">
        <f ca="1">IF(R$3="","",IF($A$68="","",'входные данные'!$D$9/'входные данные'!$H$52/'входные данные'!$H$53))</f>
        <v>121739.13043478262</v>
      </c>
      <c r="S80" s="149">
        <f ca="1">IFERROR(R81/R80,"")</f>
        <v>0</v>
      </c>
      <c r="T80" s="71">
        <f ca="1">IF(T$3="","",IF($A$68="","",'входные данные'!$D$9/'входные данные'!$H$52/'входные данные'!$H$53))</f>
        <v>121739.13043478262</v>
      </c>
      <c r="U80" s="149">
        <f ca="1">IFERROR(T81/T80,"")</f>
        <v>0</v>
      </c>
      <c r="V80" s="71">
        <f ca="1">IF(V$3="","",IF($A$68="","",'входные данные'!$D$9/'входные данные'!$H$52/'входные данные'!$H$53))</f>
        <v>121739.13043478262</v>
      </c>
      <c r="W80" s="149">
        <f ca="1">IFERROR(V81/V80,"")</f>
        <v>0</v>
      </c>
      <c r="X80" s="71">
        <f ca="1">IF(X$3="","",IF($A$68="","",'входные данные'!$D$9/'входные данные'!$H$52/'входные данные'!$H$53))</f>
        <v>121739.13043478262</v>
      </c>
      <c r="Y80" s="149">
        <f ca="1">IFERROR(X81/X80,"")</f>
        <v>0</v>
      </c>
      <c r="Z80" s="72">
        <f t="shared" ca="1" si="12"/>
        <v>608695.65217391308</v>
      </c>
      <c r="AA80" s="149">
        <f ca="1">IFERROR(Z81/Z80,"")</f>
        <v>0</v>
      </c>
      <c r="AB80" s="71">
        <f ca="1">IF(AB$3="","",IF($A$68="","",'входные данные'!$D$9/'входные данные'!$H$52/'входные данные'!$H$53))</f>
        <v>121739.13043478262</v>
      </c>
      <c r="AC80" s="149">
        <f ca="1">IFERROR(AB81/AB80,"")</f>
        <v>0</v>
      </c>
      <c r="AD80" s="71">
        <f ca="1">IF(AD$3="","",IF($A$68="","",'входные данные'!$D$9/'входные данные'!$H$52/'входные данные'!$H$53))</f>
        <v>121739.13043478262</v>
      </c>
      <c r="AE80" s="149">
        <f ca="1">IFERROR(AD81/AD80,"")</f>
        <v>0</v>
      </c>
      <c r="AF80" s="71">
        <f ca="1">IF(AF$3="","",IF($A$68="","",'входные данные'!$D$9/'входные данные'!$H$52/'входные данные'!$H$53))</f>
        <v>121739.13043478262</v>
      </c>
      <c r="AG80" s="149">
        <f ca="1">IFERROR(AF81/AF80,"")</f>
        <v>0</v>
      </c>
      <c r="AH80" s="71">
        <f ca="1">IF(AH$3="","",IF($A$68="","",'входные данные'!$D$9/'входные данные'!$H$52/'входные данные'!$H$53))</f>
        <v>121739.13043478262</v>
      </c>
      <c r="AI80" s="149">
        <f ca="1">IFERROR(AH81/AH80,"")</f>
        <v>0</v>
      </c>
      <c r="AJ80" s="71">
        <f ca="1">IF(AJ$3="","",IF($A$68="","",'входные данные'!$D$9/'входные данные'!$H$52/'входные данные'!$H$53))</f>
        <v>121739.13043478262</v>
      </c>
      <c r="AK80" s="149">
        <f ca="1">IFERROR(AJ81/AJ80,"")</f>
        <v>0</v>
      </c>
      <c r="AL80" s="72">
        <f t="shared" ca="1" si="13"/>
        <v>608695.65217391308</v>
      </c>
      <c r="AM80" s="149">
        <f ca="1">IFERROR(AL81/AL80,"")</f>
        <v>0</v>
      </c>
      <c r="AN80" s="71">
        <f ca="1">IF(AN$3="","",IF($A$68="","",'входные данные'!$D$9/'входные данные'!$H$52/'входные данные'!$H$53))</f>
        <v>121739.13043478262</v>
      </c>
      <c r="AO80" s="149">
        <f ca="1">IFERROR(AN81/AN80,"")</f>
        <v>0</v>
      </c>
      <c r="AP80" s="71">
        <f ca="1">IF(AP$3="","",IF($A$68="","",'входные данные'!$D$9/'входные данные'!$H$52/'входные данные'!$H$53))</f>
        <v>121739.13043478262</v>
      </c>
      <c r="AQ80" s="149">
        <f ca="1">IFERROR(AP81/AP80,"")</f>
        <v>0</v>
      </c>
      <c r="AR80" s="71">
        <f ca="1">IF(AR$3="","",IF($A$68="","",'входные данные'!$D$9/'входные данные'!$H$52/'входные данные'!$H$53))</f>
        <v>121739.13043478262</v>
      </c>
      <c r="AS80" s="149">
        <f ca="1">IFERROR(AR81/AR80,"")</f>
        <v>0</v>
      </c>
      <c r="AT80" s="71">
        <f ca="1">IF(AT$3="","",IF($A$68="","",'входные данные'!$D$9/'входные данные'!$H$52/'входные данные'!$H$53))</f>
        <v>121739.13043478262</v>
      </c>
      <c r="AU80" s="149">
        <f ca="1">IFERROR(AT81/AT80,"")</f>
        <v>0</v>
      </c>
      <c r="AV80" s="71">
        <f ca="1">IF(AV$3="","",IF($A$68="","",'входные данные'!$D$9/'входные данные'!$H$52/'входные данные'!$H$53))</f>
        <v>121739.13043478262</v>
      </c>
      <c r="AW80" s="149">
        <f ca="1">IFERROR(AV81/AV80,"")</f>
        <v>0</v>
      </c>
      <c r="AX80" s="72">
        <f t="shared" ca="1" si="14"/>
        <v>608695.65217391308</v>
      </c>
      <c r="AY80" s="149">
        <f ca="1">IFERROR(AX81/AX80,"")</f>
        <v>0</v>
      </c>
      <c r="AZ80" s="71">
        <f ca="1">IF(AZ$3="","",IF($A$68="","",'входные данные'!$D$9/'входные данные'!$H$52/'входные данные'!$H$53))</f>
        <v>121739.13043478262</v>
      </c>
      <c r="BA80" s="149">
        <f ca="1">IFERROR(AZ81/AZ80,"")</f>
        <v>0</v>
      </c>
      <c r="BB80" s="71">
        <f ca="1">IF(BB$3="","",IF($A$68="","",'входные данные'!$D$9/'входные данные'!$H$52/'входные данные'!$H$53))</f>
        <v>121739.13043478262</v>
      </c>
      <c r="BC80" s="149">
        <f ca="1">IFERROR(BB81/BB80,"")</f>
        <v>0</v>
      </c>
      <c r="BD80" s="71">
        <f ca="1">IF(BD$3="","",IF($A$68="","",'входные данные'!$D$9/'входные данные'!$H$52/'входные данные'!$H$53))</f>
        <v>121739.13043478262</v>
      </c>
      <c r="BE80" s="149">
        <f ca="1">IFERROR(BD81/BD80,"")</f>
        <v>0</v>
      </c>
      <c r="BF80" s="71" t="str">
        <f ca="1">IF(BF$3="","",IF($A$68="","",'входные данные'!$D$9/'входные данные'!$H$52/'входные данные'!$H$53))</f>
        <v/>
      </c>
      <c r="BG80" s="149" t="str">
        <f ca="1">IFERROR(BF81/BF80,"")</f>
        <v/>
      </c>
      <c r="BH80" s="71" t="str">
        <f ca="1">IF(BH$3="","",IF($A$68="","",'входные данные'!$D$9/'входные данные'!$H$52/'входные данные'!$H$53))</f>
        <v/>
      </c>
      <c r="BI80" s="149" t="str">
        <f ca="1">IFERROR(BH81/BH80,"")</f>
        <v/>
      </c>
      <c r="BJ80" s="72">
        <f t="shared" ca="1" si="15"/>
        <v>365217.3913043479</v>
      </c>
      <c r="BK80" s="149">
        <f ca="1">IFERROR(BJ81/BJ80,"")</f>
        <v>0</v>
      </c>
      <c r="BL80" s="71" t="str">
        <f ca="1">IF(BL$3="","",IF($A$68="","",'входные данные'!$D$9/'входные данные'!$H$52/'входные данные'!$H$53))</f>
        <v/>
      </c>
      <c r="BM80" s="149" t="str">
        <f ca="1">IFERROR(BL81/BL80,"")</f>
        <v/>
      </c>
      <c r="BN80" s="71" t="str">
        <f ca="1">IF(BN$3="","",IF($A$68="","",'входные данные'!$D$9/'входные данные'!$H$52/'входные данные'!$H$53))</f>
        <v/>
      </c>
      <c r="BO80" s="149" t="str">
        <f ca="1">IFERROR(BN81/BN80,"")</f>
        <v/>
      </c>
      <c r="BP80" s="71" t="str">
        <f ca="1">IF(BP$3="","",IF($A$68="","",'входные данные'!$D$9/'входные данные'!$H$52/'входные данные'!$H$53))</f>
        <v/>
      </c>
      <c r="BQ80" s="149" t="str">
        <f ca="1">IFERROR(BP81/BP80,"")</f>
        <v/>
      </c>
      <c r="BR80" s="71" t="str">
        <f ca="1">IF(BR$3="","",IF($A$68="","",'входные данные'!$D$9/'входные данные'!$H$52/'входные данные'!$H$53))</f>
        <v/>
      </c>
      <c r="BS80" s="149" t="str">
        <f ca="1">IFERROR(BR81/BR80,"")</f>
        <v/>
      </c>
      <c r="BT80" s="71" t="str">
        <f ca="1">IF(BT$3="","",IF($A$68="","",'входные данные'!$D$9/'входные данные'!$H$52/'входные данные'!$H$53))</f>
        <v/>
      </c>
      <c r="BU80" s="149" t="str">
        <f ca="1">IFERROR(BT81/BT80,"")</f>
        <v/>
      </c>
      <c r="BV80" s="72">
        <f t="shared" ca="1" si="16"/>
        <v>0</v>
      </c>
      <c r="BW80" s="149" t="str">
        <f ca="1">IFERROR(BV81/BV80,"")</f>
        <v/>
      </c>
    </row>
    <row r="81" spans="1:75" outlineLevel="1" x14ac:dyDescent="0.25">
      <c r="A81" s="147"/>
      <c r="B81" s="158"/>
      <c r="C81" s="17" t="s">
        <v>7</v>
      </c>
      <c r="D81" s="52"/>
      <c r="E81" s="150"/>
      <c r="F81" s="52"/>
      <c r="G81" s="150"/>
      <c r="H81" s="52"/>
      <c r="I81" s="150"/>
      <c r="J81" s="52"/>
      <c r="K81" s="150"/>
      <c r="L81" s="52"/>
      <c r="M81" s="150"/>
      <c r="N81" s="74">
        <f t="shared" si="11"/>
        <v>0</v>
      </c>
      <c r="O81" s="150"/>
      <c r="P81" s="52"/>
      <c r="Q81" s="150"/>
      <c r="R81" s="52"/>
      <c r="S81" s="150"/>
      <c r="T81" s="52"/>
      <c r="U81" s="150"/>
      <c r="V81" s="52"/>
      <c r="W81" s="150"/>
      <c r="X81" s="52"/>
      <c r="Y81" s="150"/>
      <c r="Z81" s="74">
        <f t="shared" si="12"/>
        <v>0</v>
      </c>
      <c r="AA81" s="150"/>
      <c r="AB81" s="52"/>
      <c r="AC81" s="150"/>
      <c r="AD81" s="52"/>
      <c r="AE81" s="150"/>
      <c r="AF81" s="52"/>
      <c r="AG81" s="150"/>
      <c r="AH81" s="52"/>
      <c r="AI81" s="150"/>
      <c r="AJ81" s="52"/>
      <c r="AK81" s="150"/>
      <c r="AL81" s="74">
        <f t="shared" si="13"/>
        <v>0</v>
      </c>
      <c r="AM81" s="150"/>
      <c r="AN81" s="52"/>
      <c r="AO81" s="150"/>
      <c r="AP81" s="52"/>
      <c r="AQ81" s="150"/>
      <c r="AR81" s="52"/>
      <c r="AS81" s="150"/>
      <c r="AT81" s="52"/>
      <c r="AU81" s="150"/>
      <c r="AV81" s="52"/>
      <c r="AW81" s="150"/>
      <c r="AX81" s="74">
        <f t="shared" si="14"/>
        <v>0</v>
      </c>
      <c r="AY81" s="150"/>
      <c r="AZ81" s="52"/>
      <c r="BA81" s="150"/>
      <c r="BB81" s="52"/>
      <c r="BC81" s="150"/>
      <c r="BD81" s="52"/>
      <c r="BE81" s="150"/>
      <c r="BF81" s="52"/>
      <c r="BG81" s="150"/>
      <c r="BH81" s="52"/>
      <c r="BI81" s="150"/>
      <c r="BJ81" s="74">
        <f t="shared" si="15"/>
        <v>0</v>
      </c>
      <c r="BK81" s="150"/>
      <c r="BL81" s="52"/>
      <c r="BM81" s="150"/>
      <c r="BN81" s="52"/>
      <c r="BO81" s="150"/>
      <c r="BP81" s="52"/>
      <c r="BQ81" s="150"/>
      <c r="BR81" s="52"/>
      <c r="BS81" s="150"/>
      <c r="BT81" s="52"/>
      <c r="BU81" s="150"/>
      <c r="BV81" s="74">
        <f t="shared" si="16"/>
        <v>0</v>
      </c>
      <c r="BW81" s="150"/>
    </row>
    <row r="82" spans="1:75" s="1" customFormat="1" outlineLevel="1" x14ac:dyDescent="0.25">
      <c r="A82" s="147"/>
      <c r="B82" s="151" t="str">
        <f>'входные данные'!$C$10</f>
        <v>Продажи (отгрузки)</v>
      </c>
      <c r="C82" s="48" t="s">
        <v>6</v>
      </c>
      <c r="D82" s="75">
        <f ca="1">IF(D$3="","",'входные данные'!$H$7/'входные данные'!$H$52)</f>
        <v>65217.391304347824</v>
      </c>
      <c r="E82" s="144">
        <f ca="1">IFERROR(D83/D82,"")</f>
        <v>0</v>
      </c>
      <c r="F82" s="75">
        <f ca="1">IF(F$3="","",'входные данные'!$H$7/'входные данные'!$H$52)</f>
        <v>65217.391304347824</v>
      </c>
      <c r="G82" s="144">
        <f ca="1">IFERROR(F83/F82,"")</f>
        <v>0</v>
      </c>
      <c r="H82" s="75">
        <f ca="1">IF(H$3="","",'входные данные'!$H$7/'входные данные'!$H$52)</f>
        <v>65217.391304347824</v>
      </c>
      <c r="I82" s="144">
        <f ca="1">IFERROR(H83/H82,"")</f>
        <v>0</v>
      </c>
      <c r="J82" s="75">
        <f ca="1">IF(J$3="","",'входные данные'!$H$7/'входные данные'!$H$52)</f>
        <v>65217.391304347824</v>
      </c>
      <c r="K82" s="144">
        <f ca="1">IFERROR(J83/J82,"")</f>
        <v>0</v>
      </c>
      <c r="L82" s="75">
        <f ca="1">IF(L$3="","",'входные данные'!$H$7/'входные данные'!$H$52)</f>
        <v>65217.391304347824</v>
      </c>
      <c r="M82" s="144">
        <f ca="1">IFERROR(L83/L82,"")</f>
        <v>0</v>
      </c>
      <c r="N82" s="76">
        <f t="shared" ref="N82:N97" ca="1" si="17">SUM(D82,F82,H82,J82,L82)</f>
        <v>326086.95652173914</v>
      </c>
      <c r="O82" s="144">
        <f ca="1">IFERROR(N83/N82,"")</f>
        <v>0</v>
      </c>
      <c r="P82" s="75">
        <f ca="1">IF(P$3="","",'входные данные'!$H$7/'входные данные'!$H$52)</f>
        <v>65217.391304347824</v>
      </c>
      <c r="Q82" s="144">
        <f ca="1">IFERROR(P83/P82,"")</f>
        <v>0</v>
      </c>
      <c r="R82" s="75">
        <f ca="1">IF(R$3="","",'входные данные'!$H$7/'входные данные'!$H$52)</f>
        <v>65217.391304347824</v>
      </c>
      <c r="S82" s="144">
        <f ca="1">IFERROR(R83/R82,"")</f>
        <v>0</v>
      </c>
      <c r="T82" s="75">
        <f ca="1">IF(T$3="","",'входные данные'!$H$7/'входные данные'!$H$52)</f>
        <v>65217.391304347824</v>
      </c>
      <c r="U82" s="144">
        <f ca="1">IFERROR(T83/T82,"")</f>
        <v>0</v>
      </c>
      <c r="V82" s="75">
        <f ca="1">IF(V$3="","",'входные данные'!$H$7/'входные данные'!$H$52)</f>
        <v>65217.391304347824</v>
      </c>
      <c r="W82" s="144">
        <f ca="1">IFERROR(V83/V82,"")</f>
        <v>0</v>
      </c>
      <c r="X82" s="75">
        <f ca="1">IF(X$3="","",'входные данные'!$H$7/'входные данные'!$H$52)</f>
        <v>65217.391304347824</v>
      </c>
      <c r="Y82" s="144">
        <f ca="1">IFERROR(X83/X82,"")</f>
        <v>0</v>
      </c>
      <c r="Z82" s="76">
        <f t="shared" ca="1" si="12"/>
        <v>326086.95652173914</v>
      </c>
      <c r="AA82" s="144">
        <f ca="1">IFERROR(Z83/Z82,"")</f>
        <v>0</v>
      </c>
      <c r="AB82" s="75">
        <f ca="1">IF(AB$3="","",'входные данные'!$H$7/'входные данные'!$H$52)</f>
        <v>65217.391304347824</v>
      </c>
      <c r="AC82" s="144">
        <f ca="1">IFERROR(AB83/AB82,"")</f>
        <v>0</v>
      </c>
      <c r="AD82" s="75">
        <f ca="1">IF(AD$3="","",'входные данные'!$H$7/'входные данные'!$H$52)</f>
        <v>65217.391304347824</v>
      </c>
      <c r="AE82" s="144">
        <f ca="1">IFERROR(AD83/AD82,"")</f>
        <v>0</v>
      </c>
      <c r="AF82" s="75">
        <f ca="1">IF(AF$3="","",'входные данные'!$H$7/'входные данные'!$H$52)</f>
        <v>65217.391304347824</v>
      </c>
      <c r="AG82" s="144">
        <f ca="1">IFERROR(AF83/AF82,"")</f>
        <v>0</v>
      </c>
      <c r="AH82" s="75">
        <f ca="1">IF(AH$3="","",'входные данные'!$H$7/'входные данные'!$H$52)</f>
        <v>65217.391304347824</v>
      </c>
      <c r="AI82" s="144">
        <f ca="1">IFERROR(AH83/AH82,"")</f>
        <v>0</v>
      </c>
      <c r="AJ82" s="75">
        <f ca="1">IF(AJ$3="","",'входные данные'!$H$7/'входные данные'!$H$52)</f>
        <v>65217.391304347824</v>
      </c>
      <c r="AK82" s="144">
        <f ca="1">IFERROR(AJ83/AJ82,"")</f>
        <v>0</v>
      </c>
      <c r="AL82" s="76">
        <f t="shared" ca="1" si="13"/>
        <v>326086.95652173914</v>
      </c>
      <c r="AM82" s="144">
        <f ca="1">IFERROR(AL83/AL82,"")</f>
        <v>0</v>
      </c>
      <c r="AN82" s="75">
        <f ca="1">IF(AN$3="","",'входные данные'!$H$7/'входные данные'!$H$52)</f>
        <v>65217.391304347824</v>
      </c>
      <c r="AO82" s="144">
        <f ca="1">IFERROR(AN83/AN82,"")</f>
        <v>0</v>
      </c>
      <c r="AP82" s="75">
        <f ca="1">IF(AP$3="","",'входные данные'!$H$7/'входные данные'!$H$52)</f>
        <v>65217.391304347824</v>
      </c>
      <c r="AQ82" s="144">
        <f ca="1">IFERROR(AP83/AP82,"")</f>
        <v>0</v>
      </c>
      <c r="AR82" s="75">
        <f ca="1">IF(AR$3="","",'входные данные'!$H$7/'входные данные'!$H$52)</f>
        <v>65217.391304347824</v>
      </c>
      <c r="AS82" s="144">
        <f ca="1">IFERROR(AR83/AR82,"")</f>
        <v>0</v>
      </c>
      <c r="AT82" s="75">
        <f ca="1">IF(AT$3="","",'входные данные'!$H$7/'входные данные'!$H$52)</f>
        <v>65217.391304347824</v>
      </c>
      <c r="AU82" s="144">
        <f ca="1">IFERROR(AT83/AT82,"")</f>
        <v>0</v>
      </c>
      <c r="AV82" s="75">
        <f ca="1">IF(AV$3="","",'входные данные'!$H$7/'входные данные'!$H$52)</f>
        <v>65217.391304347824</v>
      </c>
      <c r="AW82" s="144">
        <f ca="1">IFERROR(AV83/AV82,"")</f>
        <v>0</v>
      </c>
      <c r="AX82" s="76">
        <f t="shared" ca="1" si="14"/>
        <v>326086.95652173914</v>
      </c>
      <c r="AY82" s="144">
        <f ca="1">IFERROR(AX83/AX82,"")</f>
        <v>0</v>
      </c>
      <c r="AZ82" s="75">
        <f ca="1">IF(AZ$3="","",'входные данные'!$H$7/'входные данные'!$H$52)</f>
        <v>65217.391304347824</v>
      </c>
      <c r="BA82" s="144">
        <f ca="1">IFERROR(AZ83/AZ82,"")</f>
        <v>0</v>
      </c>
      <c r="BB82" s="75">
        <f ca="1">IF(BB$3="","",'входные данные'!$H$7/'входные данные'!$H$52)</f>
        <v>65217.391304347824</v>
      </c>
      <c r="BC82" s="144">
        <f ca="1">IFERROR(BB83/BB82,"")</f>
        <v>0</v>
      </c>
      <c r="BD82" s="75">
        <f ca="1">IF(BD$3="","",'входные данные'!$H$7/'входные данные'!$H$52)</f>
        <v>65217.391304347824</v>
      </c>
      <c r="BE82" s="144">
        <f ca="1">IFERROR(BD83/BD82,"")</f>
        <v>0</v>
      </c>
      <c r="BF82" s="75" t="str">
        <f ca="1">IF(BF$3="","",'входные данные'!$H$7/'входные данные'!$H$52)</f>
        <v/>
      </c>
      <c r="BG82" s="144" t="str">
        <f ca="1">IFERROR(BF83/BF82,"")</f>
        <v/>
      </c>
      <c r="BH82" s="75" t="str">
        <f ca="1">IF(BH$3="","",'входные данные'!$H$7/'входные данные'!$H$52)</f>
        <v/>
      </c>
      <c r="BI82" s="144" t="str">
        <f ca="1">IFERROR(BH83/BH82,"")</f>
        <v/>
      </c>
      <c r="BJ82" s="76">
        <f t="shared" ca="1" si="15"/>
        <v>195652.17391304346</v>
      </c>
      <c r="BK82" s="144">
        <f ca="1">IFERROR(BJ83/BJ82,"")</f>
        <v>0</v>
      </c>
      <c r="BL82" s="75" t="str">
        <f ca="1">IF(BL$3="","",'входные данные'!$H$7/'входные данные'!$H$52)</f>
        <v/>
      </c>
      <c r="BM82" s="144" t="str">
        <f ca="1">IFERROR(BL83/BL82,"")</f>
        <v/>
      </c>
      <c r="BN82" s="75" t="str">
        <f ca="1">IF(BN$3="","",'входные данные'!$H$7/'входные данные'!$H$52)</f>
        <v/>
      </c>
      <c r="BO82" s="144" t="str">
        <f ca="1">IFERROR(BN83/BN82,"")</f>
        <v/>
      </c>
      <c r="BP82" s="75" t="str">
        <f ca="1">IF(BP$3="","",'входные данные'!$H$7/'входные данные'!$H$52)</f>
        <v/>
      </c>
      <c r="BQ82" s="144" t="str">
        <f ca="1">IFERROR(BP83/BP82,"")</f>
        <v/>
      </c>
      <c r="BR82" s="75" t="str">
        <f ca="1">IF(BR$3="","",'входные данные'!$H$7/'входные данные'!$H$52)</f>
        <v/>
      </c>
      <c r="BS82" s="144" t="str">
        <f ca="1">IFERROR(BR83/BR82,"")</f>
        <v/>
      </c>
      <c r="BT82" s="75" t="str">
        <f ca="1">IF(BT$3="","",'входные данные'!$H$7/'входные данные'!$H$52)</f>
        <v/>
      </c>
      <c r="BU82" s="144" t="str">
        <f ca="1">IFERROR(BT83/BT82,"")</f>
        <v/>
      </c>
      <c r="BV82" s="76">
        <f t="shared" ca="1" si="16"/>
        <v>0</v>
      </c>
      <c r="BW82" s="144" t="str">
        <f ca="1">IFERROR(BV83/BV82,"")</f>
        <v/>
      </c>
    </row>
    <row r="83" spans="1:75" ht="15.75" outlineLevel="1" thickBot="1" x14ac:dyDescent="0.3">
      <c r="A83" s="148"/>
      <c r="B83" s="152"/>
      <c r="C83" s="49" t="s">
        <v>7</v>
      </c>
      <c r="D83" s="79"/>
      <c r="E83" s="145"/>
      <c r="F83" s="79"/>
      <c r="G83" s="145"/>
      <c r="H83" s="79"/>
      <c r="I83" s="145"/>
      <c r="J83" s="79"/>
      <c r="K83" s="145"/>
      <c r="L83" s="79"/>
      <c r="M83" s="145"/>
      <c r="N83" s="78">
        <f t="shared" si="17"/>
        <v>0</v>
      </c>
      <c r="O83" s="145"/>
      <c r="P83" s="79"/>
      <c r="Q83" s="145"/>
      <c r="R83" s="79"/>
      <c r="S83" s="145"/>
      <c r="T83" s="79"/>
      <c r="U83" s="145"/>
      <c r="V83" s="79"/>
      <c r="W83" s="145"/>
      <c r="X83" s="79"/>
      <c r="Y83" s="145"/>
      <c r="Z83" s="78">
        <f t="shared" si="12"/>
        <v>0</v>
      </c>
      <c r="AA83" s="145"/>
      <c r="AB83" s="79"/>
      <c r="AC83" s="145"/>
      <c r="AD83" s="79"/>
      <c r="AE83" s="145"/>
      <c r="AF83" s="79"/>
      <c r="AG83" s="145"/>
      <c r="AH83" s="79"/>
      <c r="AI83" s="145"/>
      <c r="AJ83" s="79"/>
      <c r="AK83" s="145"/>
      <c r="AL83" s="78">
        <f t="shared" si="13"/>
        <v>0</v>
      </c>
      <c r="AM83" s="145"/>
      <c r="AN83" s="79"/>
      <c r="AO83" s="145"/>
      <c r="AP83" s="79"/>
      <c r="AQ83" s="145"/>
      <c r="AR83" s="79"/>
      <c r="AS83" s="145"/>
      <c r="AT83" s="79"/>
      <c r="AU83" s="145"/>
      <c r="AV83" s="79"/>
      <c r="AW83" s="145"/>
      <c r="AX83" s="78">
        <f t="shared" si="14"/>
        <v>0</v>
      </c>
      <c r="AY83" s="145"/>
      <c r="AZ83" s="79"/>
      <c r="BA83" s="145"/>
      <c r="BB83" s="79"/>
      <c r="BC83" s="145"/>
      <c r="BD83" s="79"/>
      <c r="BE83" s="145"/>
      <c r="BF83" s="79"/>
      <c r="BG83" s="145"/>
      <c r="BH83" s="79"/>
      <c r="BI83" s="145"/>
      <c r="BJ83" s="78">
        <f t="shared" si="15"/>
        <v>0</v>
      </c>
      <c r="BK83" s="145"/>
      <c r="BL83" s="79"/>
      <c r="BM83" s="145"/>
      <c r="BN83" s="79"/>
      <c r="BO83" s="145"/>
      <c r="BP83" s="79"/>
      <c r="BQ83" s="145"/>
      <c r="BR83" s="79"/>
      <c r="BS83" s="145"/>
      <c r="BT83" s="79"/>
      <c r="BU83" s="145"/>
      <c r="BV83" s="78">
        <f t="shared" si="16"/>
        <v>0</v>
      </c>
      <c r="BW83" s="145"/>
    </row>
    <row r="84" spans="1:75" ht="15.75" customHeight="1" outlineLevel="1" x14ac:dyDescent="0.25">
      <c r="A84" s="146" t="str">
        <f>IF('входные данные'!H8&gt;0,'входные данные'!G8,"")</f>
        <v>Менеджер 6</v>
      </c>
      <c r="B84" s="181" t="str">
        <f>'входные данные'!$C$3</f>
        <v>Звонки</v>
      </c>
      <c r="C84" s="45" t="s">
        <v>6</v>
      </c>
      <c r="D84" s="50">
        <f ca="1">IF(D$3="","",IF($A$84="","",'входные данные'!$D$3/'входные данные'!$H$52/'входные данные'!$H$53))</f>
        <v>13.043478260869566</v>
      </c>
      <c r="E84" s="175">
        <f ca="1">IFERROR(D85/D84,"")</f>
        <v>0</v>
      </c>
      <c r="F84" s="50">
        <f ca="1">IF(F$3="","",IF($A$84="","",'входные данные'!$D$3/'входные данные'!$H$52/'входные данные'!$H$53))</f>
        <v>13.043478260869566</v>
      </c>
      <c r="G84" s="175">
        <f ca="1">IFERROR(F85/F84,"")</f>
        <v>0</v>
      </c>
      <c r="H84" s="50">
        <f ca="1">IF(H$3="","",IF($A$84="","",'входные данные'!$D$3/'входные данные'!$H$52/'входные данные'!$H$53))</f>
        <v>13.043478260869566</v>
      </c>
      <c r="I84" s="175">
        <f ca="1">IFERROR(H85/H84,"")</f>
        <v>0</v>
      </c>
      <c r="J84" s="50">
        <f ca="1">IF(J$3="","",IF($A$84="","",'входные данные'!$D$3/'входные данные'!$H$52/'входные данные'!$H$53))</f>
        <v>13.043478260869566</v>
      </c>
      <c r="K84" s="175">
        <f ca="1">IFERROR(J85/J84,"")</f>
        <v>0</v>
      </c>
      <c r="L84" s="50">
        <f ca="1">IF(L$3="","",IF($A$84="","",'входные данные'!$D$3/'входные данные'!$H$52/'входные данные'!$H$53))</f>
        <v>13.043478260869566</v>
      </c>
      <c r="M84" s="175">
        <f ca="1">IFERROR(L85/L84,"")</f>
        <v>0</v>
      </c>
      <c r="N84" s="51">
        <f t="shared" ca="1" si="17"/>
        <v>65.217391304347828</v>
      </c>
      <c r="O84" s="177">
        <f ca="1">IFERROR(N85/N84,"")</f>
        <v>0</v>
      </c>
      <c r="P84" s="50">
        <f ca="1">IF(P$3="","",IF($A$84="","",'входные данные'!$D$3/'входные данные'!$H$52/'входные данные'!$H$53))</f>
        <v>13.043478260869566</v>
      </c>
      <c r="Q84" s="175">
        <f ca="1">IFERROR(P85/P84,"")</f>
        <v>0</v>
      </c>
      <c r="R84" s="50">
        <f ca="1">IF(R$3="","",IF($A$84="","",'входные данные'!$D$3/'входные данные'!$H$52/'входные данные'!$H$53))</f>
        <v>13.043478260869566</v>
      </c>
      <c r="S84" s="175">
        <f ca="1">IFERROR(R85/R84,"")</f>
        <v>0</v>
      </c>
      <c r="T84" s="50">
        <f ca="1">IF(T$3="","",IF($A$84="","",'входные данные'!$D$3/'входные данные'!$H$52/'входные данные'!$H$53))</f>
        <v>13.043478260869566</v>
      </c>
      <c r="U84" s="175">
        <f ca="1">IFERROR(T85/T84,"")</f>
        <v>0</v>
      </c>
      <c r="V84" s="50">
        <f ca="1">IF(V$3="","",IF($A$84="","",'входные данные'!$D$3/'входные данные'!$H$52/'входные данные'!$H$53))</f>
        <v>13.043478260869566</v>
      </c>
      <c r="W84" s="175">
        <f ca="1">IFERROR(V85/V84,"")</f>
        <v>0</v>
      </c>
      <c r="X84" s="50">
        <f ca="1">IF(X$3="","",IF($A$84="","",'входные данные'!$D$3/'входные данные'!$H$52/'входные данные'!$H$53))</f>
        <v>13.043478260869566</v>
      </c>
      <c r="Y84" s="175">
        <f ca="1">IFERROR(X85/X84,"")</f>
        <v>0</v>
      </c>
      <c r="Z84" s="51">
        <f t="shared" ca="1" si="12"/>
        <v>65.217391304347828</v>
      </c>
      <c r="AA84" s="177">
        <f ca="1">IFERROR(Z85/Z84,"")</f>
        <v>0</v>
      </c>
      <c r="AB84" s="50">
        <f ca="1">IF(AB$3="","",IF($A$84="","",'входные данные'!$D$3/'входные данные'!$H$52/'входные данные'!$H$53))</f>
        <v>13.043478260869566</v>
      </c>
      <c r="AC84" s="175">
        <f ca="1">IFERROR(AB85/AB84,"")</f>
        <v>0</v>
      </c>
      <c r="AD84" s="50">
        <f ca="1">IF(AD$3="","",IF($A$84="","",'входные данные'!$D$3/'входные данные'!$H$52/'входные данные'!$H$53))</f>
        <v>13.043478260869566</v>
      </c>
      <c r="AE84" s="175">
        <f ca="1">IFERROR(AD85/AD84,"")</f>
        <v>0</v>
      </c>
      <c r="AF84" s="50">
        <f ca="1">IF(AF$3="","",IF($A$84="","",'входные данные'!$D$3/'входные данные'!$H$52/'входные данные'!$H$53))</f>
        <v>13.043478260869566</v>
      </c>
      <c r="AG84" s="175">
        <f ca="1">IFERROR(AF85/AF84,"")</f>
        <v>0</v>
      </c>
      <c r="AH84" s="50">
        <f ca="1">IF(AH$3="","",IF($A$84="","",'входные данные'!$D$3/'входные данные'!$H$52/'входные данные'!$H$53))</f>
        <v>13.043478260869566</v>
      </c>
      <c r="AI84" s="175">
        <f ca="1">IFERROR(AH85/AH84,"")</f>
        <v>0</v>
      </c>
      <c r="AJ84" s="50">
        <f ca="1">IF(AJ$3="","",IF($A$84="","",'входные данные'!$D$3/'входные данные'!$H$52/'входные данные'!$H$53))</f>
        <v>13.043478260869566</v>
      </c>
      <c r="AK84" s="175">
        <f ca="1">IFERROR(AJ85/AJ84,"")</f>
        <v>0</v>
      </c>
      <c r="AL84" s="51">
        <f t="shared" ca="1" si="13"/>
        <v>65.217391304347828</v>
      </c>
      <c r="AM84" s="177">
        <f ca="1">IFERROR(AL85/AL84,"")</f>
        <v>0</v>
      </c>
      <c r="AN84" s="50">
        <f ca="1">IF(AN$3="","",IF($A$84="","",'входные данные'!$D$3/'входные данные'!$H$52/'входные данные'!$H$53))</f>
        <v>13.043478260869566</v>
      </c>
      <c r="AO84" s="175">
        <f ca="1">IFERROR(AN85/AN84,"")</f>
        <v>0</v>
      </c>
      <c r="AP84" s="50">
        <f ca="1">IF(AP$3="","",IF($A$84="","",'входные данные'!$D$3/'входные данные'!$H$52/'входные данные'!$H$53))</f>
        <v>13.043478260869566</v>
      </c>
      <c r="AQ84" s="175">
        <f ca="1">IFERROR(AP85/AP84,"")</f>
        <v>0</v>
      </c>
      <c r="AR84" s="50">
        <f ca="1">IF(AR$3="","",IF($A$84="","",'входные данные'!$D$3/'входные данные'!$H$52/'входные данные'!$H$53))</f>
        <v>13.043478260869566</v>
      </c>
      <c r="AS84" s="175">
        <f ca="1">IFERROR(AR85/AR84,"")</f>
        <v>0</v>
      </c>
      <c r="AT84" s="50">
        <f ca="1">IF(AT$3="","",IF($A$84="","",'входные данные'!$D$3/'входные данные'!$H$52/'входные данные'!$H$53))</f>
        <v>13.043478260869566</v>
      </c>
      <c r="AU84" s="175">
        <f ca="1">IFERROR(AT85/AT84,"")</f>
        <v>0</v>
      </c>
      <c r="AV84" s="50">
        <f ca="1">IF(AV$3="","",IF($A$84="","",'входные данные'!$D$3/'входные данные'!$H$52/'входные данные'!$H$53))</f>
        <v>13.043478260869566</v>
      </c>
      <c r="AW84" s="175">
        <f ca="1">IFERROR(AV85/AV84,"")</f>
        <v>0</v>
      </c>
      <c r="AX84" s="51">
        <f t="shared" ca="1" si="14"/>
        <v>65.217391304347828</v>
      </c>
      <c r="AY84" s="177">
        <f ca="1">IFERROR(AX85/AX84,"")</f>
        <v>0</v>
      </c>
      <c r="AZ84" s="50">
        <f ca="1">IF(AZ$3="","",IF($A$84="","",'входные данные'!$D$3/'входные данные'!$H$52/'входные данные'!$H$53))</f>
        <v>13.043478260869566</v>
      </c>
      <c r="BA84" s="175">
        <f ca="1">IFERROR(AZ85/AZ84,"")</f>
        <v>0</v>
      </c>
      <c r="BB84" s="50">
        <f ca="1">IF(BB$3="","",IF($A$84="","",'входные данные'!$D$3/'входные данные'!$H$52/'входные данные'!$H$53))</f>
        <v>13.043478260869566</v>
      </c>
      <c r="BC84" s="175">
        <f ca="1">IFERROR(BB85/BB84,"")</f>
        <v>0</v>
      </c>
      <c r="BD84" s="50">
        <f ca="1">IF(BD$3="","",IF($A$84="","",'входные данные'!$D$3/'входные данные'!$H$52/'входные данные'!$H$53))</f>
        <v>13.043478260869566</v>
      </c>
      <c r="BE84" s="175">
        <f ca="1">IFERROR(BD85/BD84,"")</f>
        <v>0</v>
      </c>
      <c r="BF84" s="50" t="str">
        <f ca="1">IF(BF$3="","",IF($A$84="","",'входные данные'!$D$3/'входные данные'!$H$52/'входные данные'!$H$53))</f>
        <v/>
      </c>
      <c r="BG84" s="175" t="str">
        <f ca="1">IFERROR(BF85/BF84,"")</f>
        <v/>
      </c>
      <c r="BH84" s="50" t="str">
        <f ca="1">IF(BH$3="","",IF($A$84="","",'входные данные'!$D$3/'входные данные'!$H$52/'входные данные'!$H$53))</f>
        <v/>
      </c>
      <c r="BI84" s="175" t="str">
        <f ca="1">IFERROR(BH85/BH84,"")</f>
        <v/>
      </c>
      <c r="BJ84" s="51">
        <f t="shared" ca="1" si="15"/>
        <v>39.130434782608702</v>
      </c>
      <c r="BK84" s="177">
        <f ca="1">IFERROR(BJ85/BJ84,"")</f>
        <v>0</v>
      </c>
      <c r="BL84" s="50" t="str">
        <f ca="1">IF(BL$3="","",IF($A$84="","",'входные данные'!$D$3/'входные данные'!$H$52/'входные данные'!$H$53))</f>
        <v/>
      </c>
      <c r="BM84" s="175" t="str">
        <f ca="1">IFERROR(BL85/BL84,"")</f>
        <v/>
      </c>
      <c r="BN84" s="50" t="str">
        <f ca="1">IF(BN$3="","",IF($A$84="","",'входные данные'!$D$3/'входные данные'!$H$52/'входные данные'!$H$53))</f>
        <v/>
      </c>
      <c r="BO84" s="175" t="str">
        <f ca="1">IFERROR(BN85/BN84,"")</f>
        <v/>
      </c>
      <c r="BP84" s="50" t="str">
        <f ca="1">IF(BP$3="","",IF($A$84="","",'входные данные'!$D$3/'входные данные'!$H$52/'входные данные'!$H$53))</f>
        <v/>
      </c>
      <c r="BQ84" s="175" t="str">
        <f ca="1">IFERROR(BP85/BP84,"")</f>
        <v/>
      </c>
      <c r="BR84" s="50" t="str">
        <f ca="1">IF(BR$3="","",IF($A$84="","",'входные данные'!$D$3/'входные данные'!$H$52/'входные данные'!$H$53))</f>
        <v/>
      </c>
      <c r="BS84" s="175" t="str">
        <f ca="1">IFERROR(BR85/BR84,"")</f>
        <v/>
      </c>
      <c r="BT84" s="50" t="str">
        <f ca="1">IF(BT$3="","",IF($A$84="","",'входные данные'!$D$3/'входные данные'!$H$52/'входные данные'!$H$53))</f>
        <v/>
      </c>
      <c r="BU84" s="175" t="str">
        <f ca="1">IFERROR(BT85/BT84,"")</f>
        <v/>
      </c>
      <c r="BV84" s="51">
        <f t="shared" ca="1" si="16"/>
        <v>0</v>
      </c>
      <c r="BW84" s="177" t="str">
        <f ca="1">IFERROR(BV85/BV84,"")</f>
        <v/>
      </c>
    </row>
    <row r="85" spans="1:75" outlineLevel="1" x14ac:dyDescent="0.25">
      <c r="A85" s="147"/>
      <c r="B85" s="182"/>
      <c r="C85" s="46" t="s">
        <v>7</v>
      </c>
      <c r="D85" s="52"/>
      <c r="E85" s="176"/>
      <c r="F85" s="52"/>
      <c r="G85" s="176"/>
      <c r="H85" s="52"/>
      <c r="I85" s="176"/>
      <c r="J85" s="52"/>
      <c r="K85" s="176"/>
      <c r="L85" s="52"/>
      <c r="M85" s="176"/>
      <c r="N85" s="53">
        <f t="shared" si="17"/>
        <v>0</v>
      </c>
      <c r="O85" s="178"/>
      <c r="P85" s="52"/>
      <c r="Q85" s="176"/>
      <c r="R85" s="52"/>
      <c r="S85" s="176"/>
      <c r="T85" s="52"/>
      <c r="U85" s="176"/>
      <c r="V85" s="52"/>
      <c r="W85" s="176"/>
      <c r="X85" s="52"/>
      <c r="Y85" s="176"/>
      <c r="Z85" s="53">
        <f t="shared" si="12"/>
        <v>0</v>
      </c>
      <c r="AA85" s="178"/>
      <c r="AB85" s="52"/>
      <c r="AC85" s="176"/>
      <c r="AD85" s="52"/>
      <c r="AE85" s="176"/>
      <c r="AF85" s="52"/>
      <c r="AG85" s="176"/>
      <c r="AH85" s="52"/>
      <c r="AI85" s="176"/>
      <c r="AJ85" s="52"/>
      <c r="AK85" s="176"/>
      <c r="AL85" s="53">
        <f t="shared" si="13"/>
        <v>0</v>
      </c>
      <c r="AM85" s="178"/>
      <c r="AN85" s="52"/>
      <c r="AO85" s="176"/>
      <c r="AP85" s="52"/>
      <c r="AQ85" s="176"/>
      <c r="AR85" s="52"/>
      <c r="AS85" s="176"/>
      <c r="AT85" s="52"/>
      <c r="AU85" s="176"/>
      <c r="AV85" s="52"/>
      <c r="AW85" s="176"/>
      <c r="AX85" s="53">
        <f t="shared" si="14"/>
        <v>0</v>
      </c>
      <c r="AY85" s="178"/>
      <c r="AZ85" s="52"/>
      <c r="BA85" s="176"/>
      <c r="BB85" s="52"/>
      <c r="BC85" s="176"/>
      <c r="BD85" s="52"/>
      <c r="BE85" s="176"/>
      <c r="BF85" s="52"/>
      <c r="BG85" s="176"/>
      <c r="BH85" s="52"/>
      <c r="BI85" s="176"/>
      <c r="BJ85" s="53">
        <f t="shared" si="15"/>
        <v>0</v>
      </c>
      <c r="BK85" s="178"/>
      <c r="BL85" s="52"/>
      <c r="BM85" s="176"/>
      <c r="BN85" s="52"/>
      <c r="BO85" s="176"/>
      <c r="BP85" s="52"/>
      <c r="BQ85" s="176"/>
      <c r="BR85" s="52"/>
      <c r="BS85" s="176"/>
      <c r="BT85" s="52"/>
      <c r="BU85" s="176"/>
      <c r="BV85" s="53">
        <f t="shared" si="16"/>
        <v>0</v>
      </c>
      <c r="BW85" s="178"/>
    </row>
    <row r="86" spans="1:75" outlineLevel="1" x14ac:dyDescent="0.25">
      <c r="A86" s="147"/>
      <c r="B86" s="179" t="str">
        <f>'входные данные'!$C$4</f>
        <v>Коммерческое предложение</v>
      </c>
      <c r="C86" s="44" t="s">
        <v>6</v>
      </c>
      <c r="D86" s="54">
        <f ca="1">IF(D$3="","",IF($A$84="","",'входные данные'!$D$4/'входные данные'!$H$52/'входные данные'!$H$53))</f>
        <v>2.1739130434782608</v>
      </c>
      <c r="E86" s="171">
        <f ca="1">IFERROR(D87/D86,"")</f>
        <v>0</v>
      </c>
      <c r="F86" s="54">
        <f ca="1">IF(F$3="","",IF($A$84="","",'входные данные'!$D$4/'входные данные'!$H$52/'входные данные'!$H$53))</f>
        <v>2.1739130434782608</v>
      </c>
      <c r="G86" s="171">
        <f ca="1">IFERROR(F87/F86,"")</f>
        <v>0</v>
      </c>
      <c r="H86" s="54">
        <f ca="1">IF(H$3="","",IF($A$84="","",'входные данные'!$D$4/'входные данные'!$H$52/'входные данные'!$H$53))</f>
        <v>2.1739130434782608</v>
      </c>
      <c r="I86" s="171">
        <f ca="1">IFERROR(H87/H86,"")</f>
        <v>0</v>
      </c>
      <c r="J86" s="54">
        <f ca="1">IF(J$3="","",IF($A$84="","",'входные данные'!$D$4/'входные данные'!$H$52/'входные данные'!$H$53))</f>
        <v>2.1739130434782608</v>
      </c>
      <c r="K86" s="171">
        <f ca="1">IFERROR(J87/J86,"")</f>
        <v>0</v>
      </c>
      <c r="L86" s="54">
        <f ca="1">IF(L$3="","",IF($A$84="","",'входные данные'!$D$4/'входные данные'!$H$52/'входные данные'!$H$53))</f>
        <v>2.1739130434782608</v>
      </c>
      <c r="M86" s="171">
        <f ca="1">IFERROR(L87/L86,"")</f>
        <v>0</v>
      </c>
      <c r="N86" s="55">
        <f t="shared" ca="1" si="17"/>
        <v>10.869565217391305</v>
      </c>
      <c r="O86" s="171">
        <f ca="1">IFERROR(N87/N86,"")</f>
        <v>0</v>
      </c>
      <c r="P86" s="54">
        <f ca="1">IF(P$3="","",IF($A$84="","",'входные данные'!$D$4/'входные данные'!$H$52/'входные данные'!$H$53))</f>
        <v>2.1739130434782608</v>
      </c>
      <c r="Q86" s="171">
        <f ca="1">IFERROR(P87/P86,"")</f>
        <v>0</v>
      </c>
      <c r="R86" s="54">
        <f ca="1">IF(R$3="","",IF($A$84="","",'входные данные'!$D$4/'входные данные'!$H$52/'входные данные'!$H$53))</f>
        <v>2.1739130434782608</v>
      </c>
      <c r="S86" s="171">
        <f ca="1">IFERROR(R87/R86,"")</f>
        <v>0</v>
      </c>
      <c r="T86" s="54">
        <f ca="1">IF(T$3="","",IF($A$84="","",'входные данные'!$D$4/'входные данные'!$H$52/'входные данные'!$H$53))</f>
        <v>2.1739130434782608</v>
      </c>
      <c r="U86" s="171">
        <f ca="1">IFERROR(T87/T86,"")</f>
        <v>0</v>
      </c>
      <c r="V86" s="54">
        <f ca="1">IF(V$3="","",IF($A$84="","",'входные данные'!$D$4/'входные данные'!$H$52/'входные данные'!$H$53))</f>
        <v>2.1739130434782608</v>
      </c>
      <c r="W86" s="171">
        <f ca="1">IFERROR(V87/V86,"")</f>
        <v>0</v>
      </c>
      <c r="X86" s="54">
        <f ca="1">IF(X$3="","",IF($A$84="","",'входные данные'!$D$4/'входные данные'!$H$52/'входные данные'!$H$53))</f>
        <v>2.1739130434782608</v>
      </c>
      <c r="Y86" s="171">
        <f ca="1">IFERROR(X87/X86,"")</f>
        <v>0</v>
      </c>
      <c r="Z86" s="55">
        <f t="shared" ca="1" si="12"/>
        <v>10.869565217391305</v>
      </c>
      <c r="AA86" s="171">
        <f ca="1">IFERROR(Z87/Z86,"")</f>
        <v>0</v>
      </c>
      <c r="AB86" s="54">
        <f ca="1">IF(AB$3="","",IF($A$84="","",'входные данные'!$D$4/'входные данные'!$H$52/'входные данные'!$H$53))</f>
        <v>2.1739130434782608</v>
      </c>
      <c r="AC86" s="171">
        <f ca="1">IFERROR(AB87/AB86,"")</f>
        <v>0</v>
      </c>
      <c r="AD86" s="54">
        <f ca="1">IF(AD$3="","",IF($A$84="","",'входные данные'!$D$4/'входные данные'!$H$52/'входные данные'!$H$53))</f>
        <v>2.1739130434782608</v>
      </c>
      <c r="AE86" s="171">
        <f ca="1">IFERROR(AD87/AD86,"")</f>
        <v>0</v>
      </c>
      <c r="AF86" s="54">
        <f ca="1">IF(AF$3="","",IF($A$84="","",'входные данные'!$D$4/'входные данные'!$H$52/'входные данные'!$H$53))</f>
        <v>2.1739130434782608</v>
      </c>
      <c r="AG86" s="171">
        <f ca="1">IFERROR(AF87/AF86,"")</f>
        <v>0</v>
      </c>
      <c r="AH86" s="54">
        <f ca="1">IF(AH$3="","",IF($A$84="","",'входные данные'!$D$4/'входные данные'!$H$52/'входные данные'!$H$53))</f>
        <v>2.1739130434782608</v>
      </c>
      <c r="AI86" s="171">
        <f ca="1">IFERROR(AH87/AH86,"")</f>
        <v>0</v>
      </c>
      <c r="AJ86" s="54">
        <f ca="1">IF(AJ$3="","",IF($A$84="","",'входные данные'!$D$4/'входные данные'!$H$52/'входные данные'!$H$53))</f>
        <v>2.1739130434782608</v>
      </c>
      <c r="AK86" s="171">
        <f ca="1">IFERROR(AJ87/AJ86,"")</f>
        <v>0</v>
      </c>
      <c r="AL86" s="55">
        <f t="shared" ca="1" si="13"/>
        <v>10.869565217391305</v>
      </c>
      <c r="AM86" s="171">
        <f ca="1">IFERROR(AL87/AL86,"")</f>
        <v>0</v>
      </c>
      <c r="AN86" s="54">
        <f ca="1">IF(AN$3="","",IF($A$84="","",'входные данные'!$D$4/'входные данные'!$H$52/'входные данные'!$H$53))</f>
        <v>2.1739130434782608</v>
      </c>
      <c r="AO86" s="171">
        <f ca="1">IFERROR(AN87/AN86,"")</f>
        <v>0</v>
      </c>
      <c r="AP86" s="54">
        <f ca="1">IF(AP$3="","",IF($A$84="","",'входные данные'!$D$4/'входные данные'!$H$52/'входные данные'!$H$53))</f>
        <v>2.1739130434782608</v>
      </c>
      <c r="AQ86" s="171">
        <f ca="1">IFERROR(AP87/AP86,"")</f>
        <v>0</v>
      </c>
      <c r="AR86" s="54">
        <f ca="1">IF(AR$3="","",IF($A$84="","",'входные данные'!$D$4/'входные данные'!$H$52/'входные данные'!$H$53))</f>
        <v>2.1739130434782608</v>
      </c>
      <c r="AS86" s="171">
        <f ca="1">IFERROR(AR87/AR86,"")</f>
        <v>0</v>
      </c>
      <c r="AT86" s="54">
        <f ca="1">IF(AT$3="","",IF($A$84="","",'входные данные'!$D$4/'входные данные'!$H$52/'входные данные'!$H$53))</f>
        <v>2.1739130434782608</v>
      </c>
      <c r="AU86" s="171">
        <f ca="1">IFERROR(AT87/AT86,"")</f>
        <v>0</v>
      </c>
      <c r="AV86" s="54">
        <f ca="1">IF(AV$3="","",IF($A$84="","",'входные данные'!$D$4/'входные данные'!$H$52/'входные данные'!$H$53))</f>
        <v>2.1739130434782608</v>
      </c>
      <c r="AW86" s="171">
        <f ca="1">IFERROR(AV87/AV86,"")</f>
        <v>0</v>
      </c>
      <c r="AX86" s="55">
        <f t="shared" ca="1" si="14"/>
        <v>10.869565217391305</v>
      </c>
      <c r="AY86" s="171">
        <f ca="1">IFERROR(AX87/AX86,"")</f>
        <v>0</v>
      </c>
      <c r="AZ86" s="54">
        <f ca="1">IF(AZ$3="","",IF($A$84="","",'входные данные'!$D$4/'входные данные'!$H$52/'входные данные'!$H$53))</f>
        <v>2.1739130434782608</v>
      </c>
      <c r="BA86" s="171">
        <f ca="1">IFERROR(AZ87/AZ86,"")</f>
        <v>0</v>
      </c>
      <c r="BB86" s="54">
        <f ca="1">IF(BB$3="","",IF($A$84="","",'входные данные'!$D$4/'входные данные'!$H$52/'входные данные'!$H$53))</f>
        <v>2.1739130434782608</v>
      </c>
      <c r="BC86" s="171">
        <f ca="1">IFERROR(BB87/BB86,"")</f>
        <v>0</v>
      </c>
      <c r="BD86" s="54">
        <f ca="1">IF(BD$3="","",IF($A$84="","",'входные данные'!$D$4/'входные данные'!$H$52/'входные данные'!$H$53))</f>
        <v>2.1739130434782608</v>
      </c>
      <c r="BE86" s="171">
        <f ca="1">IFERROR(BD87/BD86,"")</f>
        <v>0</v>
      </c>
      <c r="BF86" s="54" t="str">
        <f ca="1">IF(BF$3="","",IF($A$84="","",'входные данные'!$D$4/'входные данные'!$H$52/'входные данные'!$H$53))</f>
        <v/>
      </c>
      <c r="BG86" s="171" t="str">
        <f ca="1">IFERROR(BF87/BF86,"")</f>
        <v/>
      </c>
      <c r="BH86" s="54" t="str">
        <f ca="1">IF(BH$3="","",IF($A$84="","",'входные данные'!$D$4/'входные данные'!$H$52/'входные данные'!$H$53))</f>
        <v/>
      </c>
      <c r="BI86" s="171" t="str">
        <f ca="1">IFERROR(BH87/BH86,"")</f>
        <v/>
      </c>
      <c r="BJ86" s="55">
        <f t="shared" ca="1" si="15"/>
        <v>6.5217391304347823</v>
      </c>
      <c r="BK86" s="171">
        <f ca="1">IFERROR(BJ87/BJ86,"")</f>
        <v>0</v>
      </c>
      <c r="BL86" s="54" t="str">
        <f ca="1">IF(BL$3="","",IF($A$84="","",'входные данные'!$D$4/'входные данные'!$H$52/'входные данные'!$H$53))</f>
        <v/>
      </c>
      <c r="BM86" s="171" t="str">
        <f ca="1">IFERROR(BL87/BL86,"")</f>
        <v/>
      </c>
      <c r="BN86" s="54" t="str">
        <f ca="1">IF(BN$3="","",IF($A$84="","",'входные данные'!$D$4/'входные данные'!$H$52/'входные данные'!$H$53))</f>
        <v/>
      </c>
      <c r="BO86" s="171" t="str">
        <f ca="1">IFERROR(BN87/BN86,"")</f>
        <v/>
      </c>
      <c r="BP86" s="54" t="str">
        <f ca="1">IF(BP$3="","",IF($A$84="","",'входные данные'!$D$4/'входные данные'!$H$52/'входные данные'!$H$53))</f>
        <v/>
      </c>
      <c r="BQ86" s="171" t="str">
        <f ca="1">IFERROR(BP87/BP86,"")</f>
        <v/>
      </c>
      <c r="BR86" s="54" t="str">
        <f ca="1">IF(BR$3="","",IF($A$84="","",'входные данные'!$D$4/'входные данные'!$H$52/'входные данные'!$H$53))</f>
        <v/>
      </c>
      <c r="BS86" s="171" t="str">
        <f ca="1">IFERROR(BR87/BR86,"")</f>
        <v/>
      </c>
      <c r="BT86" s="54" t="str">
        <f ca="1">IF(BT$3="","",IF($A$84="","",'входные данные'!$D$4/'входные данные'!$H$52/'входные данные'!$H$53))</f>
        <v/>
      </c>
      <c r="BU86" s="171" t="str">
        <f ca="1">IFERROR(BT87/BT86,"")</f>
        <v/>
      </c>
      <c r="BV86" s="55">
        <f t="shared" ca="1" si="16"/>
        <v>0</v>
      </c>
      <c r="BW86" s="171" t="str">
        <f ca="1">IFERROR(BV87/BV86,"")</f>
        <v/>
      </c>
    </row>
    <row r="87" spans="1:75" outlineLevel="1" x14ac:dyDescent="0.25">
      <c r="A87" s="147"/>
      <c r="B87" s="180"/>
      <c r="C87" s="44" t="s">
        <v>7</v>
      </c>
      <c r="D87" s="52"/>
      <c r="E87" s="172"/>
      <c r="F87" s="52"/>
      <c r="G87" s="172"/>
      <c r="H87" s="52"/>
      <c r="I87" s="172"/>
      <c r="J87" s="52"/>
      <c r="K87" s="172"/>
      <c r="L87" s="52"/>
      <c r="M87" s="172"/>
      <c r="N87" s="56">
        <f t="shared" si="17"/>
        <v>0</v>
      </c>
      <c r="O87" s="172"/>
      <c r="P87" s="52"/>
      <c r="Q87" s="172"/>
      <c r="R87" s="52"/>
      <c r="S87" s="172"/>
      <c r="T87" s="52"/>
      <c r="U87" s="172"/>
      <c r="V87" s="52"/>
      <c r="W87" s="172"/>
      <c r="X87" s="52"/>
      <c r="Y87" s="172"/>
      <c r="Z87" s="56">
        <f t="shared" si="12"/>
        <v>0</v>
      </c>
      <c r="AA87" s="172"/>
      <c r="AB87" s="52"/>
      <c r="AC87" s="172"/>
      <c r="AD87" s="52"/>
      <c r="AE87" s="172"/>
      <c r="AF87" s="52"/>
      <c r="AG87" s="172"/>
      <c r="AH87" s="52"/>
      <c r="AI87" s="172"/>
      <c r="AJ87" s="52"/>
      <c r="AK87" s="172"/>
      <c r="AL87" s="56">
        <f t="shared" si="13"/>
        <v>0</v>
      </c>
      <c r="AM87" s="172"/>
      <c r="AN87" s="52"/>
      <c r="AO87" s="172"/>
      <c r="AP87" s="52"/>
      <c r="AQ87" s="172"/>
      <c r="AR87" s="52"/>
      <c r="AS87" s="172"/>
      <c r="AT87" s="52"/>
      <c r="AU87" s="172"/>
      <c r="AV87" s="52"/>
      <c r="AW87" s="172"/>
      <c r="AX87" s="56">
        <f t="shared" si="14"/>
        <v>0</v>
      </c>
      <c r="AY87" s="172"/>
      <c r="AZ87" s="52"/>
      <c r="BA87" s="172"/>
      <c r="BB87" s="52"/>
      <c r="BC87" s="172"/>
      <c r="BD87" s="52"/>
      <c r="BE87" s="172"/>
      <c r="BF87" s="52"/>
      <c r="BG87" s="172"/>
      <c r="BH87" s="52"/>
      <c r="BI87" s="172"/>
      <c r="BJ87" s="56">
        <f t="shared" si="15"/>
        <v>0</v>
      </c>
      <c r="BK87" s="172"/>
      <c r="BL87" s="52"/>
      <c r="BM87" s="172"/>
      <c r="BN87" s="52"/>
      <c r="BO87" s="172"/>
      <c r="BP87" s="52"/>
      <c r="BQ87" s="172"/>
      <c r="BR87" s="52"/>
      <c r="BS87" s="172"/>
      <c r="BT87" s="52"/>
      <c r="BU87" s="172"/>
      <c r="BV87" s="56">
        <f t="shared" si="16"/>
        <v>0</v>
      </c>
      <c r="BW87" s="172"/>
    </row>
    <row r="88" spans="1:75" outlineLevel="1" x14ac:dyDescent="0.25">
      <c r="A88" s="147"/>
      <c r="B88" s="173" t="str">
        <f>'входные данные'!$C$5</f>
        <v>Встречи</v>
      </c>
      <c r="C88" s="43" t="s">
        <v>6</v>
      </c>
      <c r="D88" s="57">
        <f ca="1">IF(D$3="","",IF($A$84="","",'входные данные'!$D$5/'входные данные'!$H$52/'входные данные'!$H$53))</f>
        <v>1.3043478260869565</v>
      </c>
      <c r="E88" s="167">
        <f ca="1">IFERROR(D89/D88,"")</f>
        <v>0</v>
      </c>
      <c r="F88" s="57">
        <f ca="1">IF(F$3="","",IF($A$84="","",'входные данные'!$D$5/'входные данные'!$H$52/'входные данные'!$H$53))</f>
        <v>1.3043478260869565</v>
      </c>
      <c r="G88" s="167">
        <f ca="1">IFERROR(F89/F88,"")</f>
        <v>0</v>
      </c>
      <c r="H88" s="57">
        <f ca="1">IF(H$3="","",IF($A$84="","",'входные данные'!$D$5/'входные данные'!$H$52/'входные данные'!$H$53))</f>
        <v>1.3043478260869565</v>
      </c>
      <c r="I88" s="167">
        <f ca="1">IFERROR(H89/H88,"")</f>
        <v>0</v>
      </c>
      <c r="J88" s="57">
        <f ca="1">IF(J$3="","",IF($A$84="","",'входные данные'!$D$5/'входные данные'!$H$52/'входные данные'!$H$53))</f>
        <v>1.3043478260869565</v>
      </c>
      <c r="K88" s="167">
        <f ca="1">IFERROR(J89/J88,"")</f>
        <v>0</v>
      </c>
      <c r="L88" s="57">
        <f ca="1">IF(L$3="","",IF($A$84="","",'входные данные'!$D$5/'входные данные'!$H$52/'входные данные'!$H$53))</f>
        <v>1.3043478260869565</v>
      </c>
      <c r="M88" s="167">
        <f ca="1">IFERROR(L89/L88,"")</f>
        <v>0</v>
      </c>
      <c r="N88" s="58">
        <f t="shared" ca="1" si="17"/>
        <v>6.5217391304347831</v>
      </c>
      <c r="O88" s="167">
        <f ca="1">IFERROR(N89/N88,"")</f>
        <v>0</v>
      </c>
      <c r="P88" s="57">
        <f ca="1">IF(P$3="","",IF($A$84="","",'входные данные'!$D$5/'входные данные'!$H$52/'входные данные'!$H$53))</f>
        <v>1.3043478260869565</v>
      </c>
      <c r="Q88" s="167">
        <f ca="1">IFERROR(P89/P88,"")</f>
        <v>0</v>
      </c>
      <c r="R88" s="57">
        <f ca="1">IF(R$3="","",IF($A$84="","",'входные данные'!$D$5/'входные данные'!$H$52/'входные данные'!$H$53))</f>
        <v>1.3043478260869565</v>
      </c>
      <c r="S88" s="167">
        <f ca="1">IFERROR(R89/R88,"")</f>
        <v>0</v>
      </c>
      <c r="T88" s="57">
        <f ca="1">IF(T$3="","",IF($A$84="","",'входные данные'!$D$5/'входные данные'!$H$52/'входные данные'!$H$53))</f>
        <v>1.3043478260869565</v>
      </c>
      <c r="U88" s="167">
        <f ca="1">IFERROR(T89/T88,"")</f>
        <v>0</v>
      </c>
      <c r="V88" s="57">
        <f ca="1">IF(V$3="","",IF($A$84="","",'входные данные'!$D$5/'входные данные'!$H$52/'входные данные'!$H$53))</f>
        <v>1.3043478260869565</v>
      </c>
      <c r="W88" s="167">
        <f ca="1">IFERROR(V89/V88,"")</f>
        <v>0</v>
      </c>
      <c r="X88" s="57">
        <f ca="1">IF(X$3="","",IF($A$84="","",'входные данные'!$D$5/'входные данные'!$H$52/'входные данные'!$H$53))</f>
        <v>1.3043478260869565</v>
      </c>
      <c r="Y88" s="167">
        <f ca="1">IFERROR(X89/X88,"")</f>
        <v>0</v>
      </c>
      <c r="Z88" s="58">
        <f t="shared" ca="1" si="12"/>
        <v>6.5217391304347831</v>
      </c>
      <c r="AA88" s="167">
        <f ca="1">IFERROR(Z89/Z88,"")</f>
        <v>0</v>
      </c>
      <c r="AB88" s="57">
        <f ca="1">IF(AB$3="","",IF($A$84="","",'входные данные'!$D$5/'входные данные'!$H$52/'входные данные'!$H$53))</f>
        <v>1.3043478260869565</v>
      </c>
      <c r="AC88" s="167">
        <f ca="1">IFERROR(AB89/AB88,"")</f>
        <v>0</v>
      </c>
      <c r="AD88" s="57">
        <f ca="1">IF(AD$3="","",IF($A$84="","",'входные данные'!$D$5/'входные данные'!$H$52/'входные данные'!$H$53))</f>
        <v>1.3043478260869565</v>
      </c>
      <c r="AE88" s="167">
        <f ca="1">IFERROR(AD89/AD88,"")</f>
        <v>0</v>
      </c>
      <c r="AF88" s="57">
        <f ca="1">IF(AF$3="","",IF($A$84="","",'входные данные'!$D$5/'входные данные'!$H$52/'входные данные'!$H$53))</f>
        <v>1.3043478260869565</v>
      </c>
      <c r="AG88" s="167">
        <f ca="1">IFERROR(AF89/AF88,"")</f>
        <v>0</v>
      </c>
      <c r="AH88" s="57">
        <f ca="1">IF(AH$3="","",IF($A$84="","",'входные данные'!$D$5/'входные данные'!$H$52/'входные данные'!$H$53))</f>
        <v>1.3043478260869565</v>
      </c>
      <c r="AI88" s="167">
        <f ca="1">IFERROR(AH89/AH88,"")</f>
        <v>0</v>
      </c>
      <c r="AJ88" s="57">
        <f ca="1">IF(AJ$3="","",IF($A$84="","",'входные данные'!$D$5/'входные данные'!$H$52/'входные данные'!$H$53))</f>
        <v>1.3043478260869565</v>
      </c>
      <c r="AK88" s="167">
        <f ca="1">IFERROR(AJ89/AJ88,"")</f>
        <v>0</v>
      </c>
      <c r="AL88" s="58">
        <f t="shared" ca="1" si="13"/>
        <v>6.5217391304347831</v>
      </c>
      <c r="AM88" s="167">
        <f ca="1">IFERROR(AL89/AL88,"")</f>
        <v>0</v>
      </c>
      <c r="AN88" s="57">
        <f ca="1">IF(AN$3="","",IF($A$84="","",'входные данные'!$D$5/'входные данные'!$H$52/'входные данные'!$H$53))</f>
        <v>1.3043478260869565</v>
      </c>
      <c r="AO88" s="167">
        <f ca="1">IFERROR(AN89/AN88,"")</f>
        <v>0</v>
      </c>
      <c r="AP88" s="57">
        <f ca="1">IF(AP$3="","",IF($A$84="","",'входные данные'!$D$5/'входные данные'!$H$52/'входные данные'!$H$53))</f>
        <v>1.3043478260869565</v>
      </c>
      <c r="AQ88" s="167">
        <f ca="1">IFERROR(AP89/AP88,"")</f>
        <v>0</v>
      </c>
      <c r="AR88" s="57">
        <f ca="1">IF(AR$3="","",IF($A$84="","",'входные данные'!$D$5/'входные данные'!$H$52/'входные данные'!$H$53))</f>
        <v>1.3043478260869565</v>
      </c>
      <c r="AS88" s="167">
        <f ca="1">IFERROR(AR89/AR88,"")</f>
        <v>0</v>
      </c>
      <c r="AT88" s="57">
        <f ca="1">IF(AT$3="","",IF($A$84="","",'входные данные'!$D$5/'входные данные'!$H$52/'входные данные'!$H$53))</f>
        <v>1.3043478260869565</v>
      </c>
      <c r="AU88" s="167">
        <f ca="1">IFERROR(AT89/AT88,"")</f>
        <v>0</v>
      </c>
      <c r="AV88" s="57">
        <f ca="1">IF(AV$3="","",IF($A$84="","",'входные данные'!$D$5/'входные данные'!$H$52/'входные данные'!$H$53))</f>
        <v>1.3043478260869565</v>
      </c>
      <c r="AW88" s="167">
        <f ca="1">IFERROR(AV89/AV88,"")</f>
        <v>0</v>
      </c>
      <c r="AX88" s="58">
        <f t="shared" ca="1" si="14"/>
        <v>6.5217391304347831</v>
      </c>
      <c r="AY88" s="167">
        <f ca="1">IFERROR(AX89/AX88,"")</f>
        <v>0</v>
      </c>
      <c r="AZ88" s="57">
        <f ca="1">IF(AZ$3="","",IF($A$84="","",'входные данные'!$D$5/'входные данные'!$H$52/'входные данные'!$H$53))</f>
        <v>1.3043478260869565</v>
      </c>
      <c r="BA88" s="167">
        <f ca="1">IFERROR(AZ89/AZ88,"")</f>
        <v>0</v>
      </c>
      <c r="BB88" s="57">
        <f ca="1">IF(BB$3="","",IF($A$84="","",'входные данные'!$D$5/'входные данные'!$H$52/'входные данные'!$H$53))</f>
        <v>1.3043478260869565</v>
      </c>
      <c r="BC88" s="167">
        <f ca="1">IFERROR(BB89/BB88,"")</f>
        <v>0</v>
      </c>
      <c r="BD88" s="57">
        <f ca="1">IF(BD$3="","",IF($A$84="","",'входные данные'!$D$5/'входные данные'!$H$52/'входные данные'!$H$53))</f>
        <v>1.3043478260869565</v>
      </c>
      <c r="BE88" s="167">
        <f ca="1">IFERROR(BD89/BD88,"")</f>
        <v>0</v>
      </c>
      <c r="BF88" s="57" t="str">
        <f ca="1">IF(BF$3="","",IF($A$84="","",'входные данные'!$D$5/'входные данные'!$H$52/'входные данные'!$H$53))</f>
        <v/>
      </c>
      <c r="BG88" s="167" t="str">
        <f ca="1">IFERROR(BF89/BF88,"")</f>
        <v/>
      </c>
      <c r="BH88" s="57" t="str">
        <f ca="1">IF(BH$3="","",IF($A$84="","",'входные данные'!$D$5/'входные данные'!$H$52/'входные данные'!$H$53))</f>
        <v/>
      </c>
      <c r="BI88" s="167" t="str">
        <f ca="1">IFERROR(BH89/BH88,"")</f>
        <v/>
      </c>
      <c r="BJ88" s="58">
        <f t="shared" ca="1" si="15"/>
        <v>3.9130434782608696</v>
      </c>
      <c r="BK88" s="167">
        <f ca="1">IFERROR(BJ89/BJ88,"")</f>
        <v>0</v>
      </c>
      <c r="BL88" s="57" t="str">
        <f ca="1">IF(BL$3="","",IF($A$84="","",'входные данные'!$D$5/'входные данные'!$H$52/'входные данные'!$H$53))</f>
        <v/>
      </c>
      <c r="BM88" s="167" t="str">
        <f ca="1">IFERROR(BL89/BL88,"")</f>
        <v/>
      </c>
      <c r="BN88" s="57" t="str">
        <f ca="1">IF(BN$3="","",IF($A$84="","",'входные данные'!$D$5/'входные данные'!$H$52/'входные данные'!$H$53))</f>
        <v/>
      </c>
      <c r="BO88" s="167" t="str">
        <f ca="1">IFERROR(BN89/BN88,"")</f>
        <v/>
      </c>
      <c r="BP88" s="57" t="str">
        <f ca="1">IF(BP$3="","",IF($A$84="","",'входные данные'!$D$5/'входные данные'!$H$52/'входные данные'!$H$53))</f>
        <v/>
      </c>
      <c r="BQ88" s="167" t="str">
        <f ca="1">IFERROR(BP89/BP88,"")</f>
        <v/>
      </c>
      <c r="BR88" s="57" t="str">
        <f ca="1">IF(BR$3="","",IF($A$84="","",'входные данные'!$D$5/'входные данные'!$H$52/'входные данные'!$H$53))</f>
        <v/>
      </c>
      <c r="BS88" s="167" t="str">
        <f ca="1">IFERROR(BR89/BR88,"")</f>
        <v/>
      </c>
      <c r="BT88" s="57" t="str">
        <f ca="1">IF(BT$3="","",IF($A$84="","",'входные данные'!$D$5/'входные данные'!$H$52/'входные данные'!$H$53))</f>
        <v/>
      </c>
      <c r="BU88" s="167" t="str">
        <f ca="1">IFERROR(BT89/BT88,"")</f>
        <v/>
      </c>
      <c r="BV88" s="58">
        <f t="shared" ca="1" si="16"/>
        <v>0</v>
      </c>
      <c r="BW88" s="167" t="str">
        <f ca="1">IFERROR(BV89/BV88,"")</f>
        <v/>
      </c>
    </row>
    <row r="89" spans="1:75" outlineLevel="1" x14ac:dyDescent="0.25">
      <c r="A89" s="147"/>
      <c r="B89" s="174"/>
      <c r="C89" s="43" t="s">
        <v>7</v>
      </c>
      <c r="D89" s="59"/>
      <c r="E89" s="168"/>
      <c r="F89" s="59"/>
      <c r="G89" s="168"/>
      <c r="H89" s="59"/>
      <c r="I89" s="168"/>
      <c r="J89" s="59"/>
      <c r="K89" s="168"/>
      <c r="L89" s="59"/>
      <c r="M89" s="168"/>
      <c r="N89" s="60">
        <f t="shared" si="17"/>
        <v>0</v>
      </c>
      <c r="O89" s="168"/>
      <c r="P89" s="59"/>
      <c r="Q89" s="168"/>
      <c r="R89" s="59"/>
      <c r="S89" s="168"/>
      <c r="T89" s="59"/>
      <c r="U89" s="168"/>
      <c r="V89" s="59"/>
      <c r="W89" s="168"/>
      <c r="X89" s="59"/>
      <c r="Y89" s="168"/>
      <c r="Z89" s="60">
        <f t="shared" si="12"/>
        <v>0</v>
      </c>
      <c r="AA89" s="168"/>
      <c r="AB89" s="59"/>
      <c r="AC89" s="168"/>
      <c r="AD89" s="59"/>
      <c r="AE89" s="168"/>
      <c r="AF89" s="59"/>
      <c r="AG89" s="168"/>
      <c r="AH89" s="59"/>
      <c r="AI89" s="168"/>
      <c r="AJ89" s="59"/>
      <c r="AK89" s="168"/>
      <c r="AL89" s="60">
        <f t="shared" si="13"/>
        <v>0</v>
      </c>
      <c r="AM89" s="168"/>
      <c r="AN89" s="59"/>
      <c r="AO89" s="168"/>
      <c r="AP89" s="59"/>
      <c r="AQ89" s="168"/>
      <c r="AR89" s="59"/>
      <c r="AS89" s="168"/>
      <c r="AT89" s="59"/>
      <c r="AU89" s="168"/>
      <c r="AV89" s="59"/>
      <c r="AW89" s="168"/>
      <c r="AX89" s="60">
        <f t="shared" si="14"/>
        <v>0</v>
      </c>
      <c r="AY89" s="168"/>
      <c r="AZ89" s="59"/>
      <c r="BA89" s="168"/>
      <c r="BB89" s="59"/>
      <c r="BC89" s="168"/>
      <c r="BD89" s="59"/>
      <c r="BE89" s="168"/>
      <c r="BF89" s="59"/>
      <c r="BG89" s="168"/>
      <c r="BH89" s="59"/>
      <c r="BI89" s="168"/>
      <c r="BJ89" s="60">
        <f t="shared" si="15"/>
        <v>0</v>
      </c>
      <c r="BK89" s="168"/>
      <c r="BL89" s="59"/>
      <c r="BM89" s="168"/>
      <c r="BN89" s="59"/>
      <c r="BO89" s="168"/>
      <c r="BP89" s="59"/>
      <c r="BQ89" s="168"/>
      <c r="BR89" s="59"/>
      <c r="BS89" s="168"/>
      <c r="BT89" s="59"/>
      <c r="BU89" s="168"/>
      <c r="BV89" s="60">
        <f t="shared" si="16"/>
        <v>0</v>
      </c>
      <c r="BW89" s="168"/>
    </row>
    <row r="90" spans="1:75" outlineLevel="1" x14ac:dyDescent="0.25">
      <c r="A90" s="147"/>
      <c r="B90" s="169" t="str">
        <f>'входные данные'!$C$6</f>
        <v>Договоры</v>
      </c>
      <c r="C90" s="15" t="s">
        <v>6</v>
      </c>
      <c r="D90" s="61">
        <f ca="1">IF(D$3="","",IF($A$84="","",'входные данные'!$D$6/'входные данные'!$H$52/'входные данные'!$H$53))</f>
        <v>0.86956521739130432</v>
      </c>
      <c r="E90" s="163">
        <f ca="1">IFERROR(D91/D90,"")</f>
        <v>0</v>
      </c>
      <c r="F90" s="61">
        <f ca="1">IF(F$3="","",IF($A$84="","",'входные данные'!$D$6/'входные данные'!$H$52/'входные данные'!$H$53))</f>
        <v>0.86956521739130432</v>
      </c>
      <c r="G90" s="163">
        <f ca="1">IFERROR(F91/F90,"")</f>
        <v>0</v>
      </c>
      <c r="H90" s="61">
        <f ca="1">IF(H$3="","",IF($A$84="","",'входные данные'!$D$6/'входные данные'!$H$52/'входные данные'!$H$53))</f>
        <v>0.86956521739130432</v>
      </c>
      <c r="I90" s="163">
        <f ca="1">IFERROR(H91/H90,"")</f>
        <v>0</v>
      </c>
      <c r="J90" s="61">
        <f ca="1">IF(J$3="","",IF($A$84="","",'входные данные'!$D$6/'входные данные'!$H$52/'входные данные'!$H$53))</f>
        <v>0.86956521739130432</v>
      </c>
      <c r="K90" s="163">
        <f ca="1">IFERROR(J91/J90,"")</f>
        <v>0</v>
      </c>
      <c r="L90" s="61">
        <f ca="1">IF(L$3="","",IF($A$84="","",'входные данные'!$D$6/'входные данные'!$H$52/'входные данные'!$H$53))</f>
        <v>0.86956521739130432</v>
      </c>
      <c r="M90" s="163">
        <f ca="1">IFERROR(L91/L90,"")</f>
        <v>0</v>
      </c>
      <c r="N90" s="62">
        <f t="shared" ca="1" si="17"/>
        <v>4.3478260869565215</v>
      </c>
      <c r="O90" s="163">
        <f ca="1">IFERROR(N91/N90,"")</f>
        <v>0</v>
      </c>
      <c r="P90" s="61">
        <f ca="1">IF(P$3="","",IF($A$84="","",'входные данные'!$D$6/'входные данные'!$H$52/'входные данные'!$H$53))</f>
        <v>0.86956521739130432</v>
      </c>
      <c r="Q90" s="163">
        <f ca="1">IFERROR(P91/P90,"")</f>
        <v>0</v>
      </c>
      <c r="R90" s="61">
        <f ca="1">IF(R$3="","",IF($A$84="","",'входные данные'!$D$6/'входные данные'!$H$52/'входные данные'!$H$53))</f>
        <v>0.86956521739130432</v>
      </c>
      <c r="S90" s="163">
        <f ca="1">IFERROR(R91/R90,"")</f>
        <v>0</v>
      </c>
      <c r="T90" s="61">
        <f ca="1">IF(T$3="","",IF($A$84="","",'входные данные'!$D$6/'входные данные'!$H$52/'входные данные'!$H$53))</f>
        <v>0.86956521739130432</v>
      </c>
      <c r="U90" s="163">
        <f ca="1">IFERROR(T91/T90,"")</f>
        <v>0</v>
      </c>
      <c r="V90" s="61">
        <f ca="1">IF(V$3="","",IF($A$84="","",'входные данные'!$D$6/'входные данные'!$H$52/'входные данные'!$H$53))</f>
        <v>0.86956521739130432</v>
      </c>
      <c r="W90" s="163">
        <f ca="1">IFERROR(V91/V90,"")</f>
        <v>0</v>
      </c>
      <c r="X90" s="61">
        <f ca="1">IF(X$3="","",IF($A$84="","",'входные данные'!$D$6/'входные данные'!$H$52/'входные данные'!$H$53))</f>
        <v>0.86956521739130432</v>
      </c>
      <c r="Y90" s="163">
        <f ca="1">IFERROR(X91/X90,"")</f>
        <v>0</v>
      </c>
      <c r="Z90" s="62">
        <f t="shared" ca="1" si="12"/>
        <v>4.3478260869565215</v>
      </c>
      <c r="AA90" s="163">
        <f ca="1">IFERROR(Z91/Z90,"")</f>
        <v>0</v>
      </c>
      <c r="AB90" s="61">
        <f ca="1">IF(AB$3="","",IF($A$84="","",'входные данные'!$D$6/'входные данные'!$H$52/'входные данные'!$H$53))</f>
        <v>0.86956521739130432</v>
      </c>
      <c r="AC90" s="163">
        <f ca="1">IFERROR(AB91/AB90,"")</f>
        <v>0</v>
      </c>
      <c r="AD90" s="61">
        <f ca="1">IF(AD$3="","",IF($A$84="","",'входные данные'!$D$6/'входные данные'!$H$52/'входные данные'!$H$53))</f>
        <v>0.86956521739130432</v>
      </c>
      <c r="AE90" s="163">
        <f ca="1">IFERROR(AD91/AD90,"")</f>
        <v>0</v>
      </c>
      <c r="AF90" s="61">
        <f ca="1">IF(AF$3="","",IF($A$84="","",'входные данные'!$D$6/'входные данные'!$H$52/'входные данные'!$H$53))</f>
        <v>0.86956521739130432</v>
      </c>
      <c r="AG90" s="163">
        <f ca="1">IFERROR(AF91/AF90,"")</f>
        <v>0</v>
      </c>
      <c r="AH90" s="61">
        <f ca="1">IF(AH$3="","",IF($A$84="","",'входные данные'!$D$6/'входные данные'!$H$52/'входные данные'!$H$53))</f>
        <v>0.86956521739130432</v>
      </c>
      <c r="AI90" s="163">
        <f ca="1">IFERROR(AH91/AH90,"")</f>
        <v>0</v>
      </c>
      <c r="AJ90" s="61">
        <f ca="1">IF(AJ$3="","",IF($A$84="","",'входные данные'!$D$6/'входные данные'!$H$52/'входные данные'!$H$53))</f>
        <v>0.86956521739130432</v>
      </c>
      <c r="AK90" s="163">
        <f ca="1">IFERROR(AJ91/AJ90,"")</f>
        <v>0</v>
      </c>
      <c r="AL90" s="62">
        <f t="shared" ca="1" si="13"/>
        <v>4.3478260869565215</v>
      </c>
      <c r="AM90" s="163">
        <f ca="1">IFERROR(AL91/AL90,"")</f>
        <v>0</v>
      </c>
      <c r="AN90" s="61">
        <f ca="1">IF(AN$3="","",IF($A$84="","",'входные данные'!$D$6/'входные данные'!$H$52/'входные данные'!$H$53))</f>
        <v>0.86956521739130432</v>
      </c>
      <c r="AO90" s="163">
        <f ca="1">IFERROR(AN91/AN90,"")</f>
        <v>0</v>
      </c>
      <c r="AP90" s="61">
        <f ca="1">IF(AP$3="","",IF($A$84="","",'входные данные'!$D$6/'входные данные'!$H$52/'входные данные'!$H$53))</f>
        <v>0.86956521739130432</v>
      </c>
      <c r="AQ90" s="163">
        <f ca="1">IFERROR(AP91/AP90,"")</f>
        <v>0</v>
      </c>
      <c r="AR90" s="61">
        <f ca="1">IF(AR$3="","",IF($A$84="","",'входные данные'!$D$6/'входные данные'!$H$52/'входные данные'!$H$53))</f>
        <v>0.86956521739130432</v>
      </c>
      <c r="AS90" s="163">
        <f ca="1">IFERROR(AR91/AR90,"")</f>
        <v>0</v>
      </c>
      <c r="AT90" s="61">
        <f ca="1">IF(AT$3="","",IF($A$84="","",'входные данные'!$D$6/'входные данные'!$H$52/'входные данные'!$H$53))</f>
        <v>0.86956521739130432</v>
      </c>
      <c r="AU90" s="163">
        <f ca="1">IFERROR(AT91/AT90,"")</f>
        <v>0</v>
      </c>
      <c r="AV90" s="61">
        <f ca="1">IF(AV$3="","",IF($A$84="","",'входные данные'!$D$6/'входные данные'!$H$52/'входные данные'!$H$53))</f>
        <v>0.86956521739130432</v>
      </c>
      <c r="AW90" s="163">
        <f ca="1">IFERROR(AV91/AV90,"")</f>
        <v>0</v>
      </c>
      <c r="AX90" s="62">
        <f t="shared" ca="1" si="14"/>
        <v>4.3478260869565215</v>
      </c>
      <c r="AY90" s="163">
        <f ca="1">IFERROR(AX91/AX90,"")</f>
        <v>0</v>
      </c>
      <c r="AZ90" s="61">
        <f ca="1">IF(AZ$3="","",IF($A$84="","",'входные данные'!$D$6/'входные данные'!$H$52/'входные данные'!$H$53))</f>
        <v>0.86956521739130432</v>
      </c>
      <c r="BA90" s="163">
        <f ca="1">IFERROR(AZ91/AZ90,"")</f>
        <v>0</v>
      </c>
      <c r="BB90" s="61">
        <f ca="1">IF(BB$3="","",IF($A$84="","",'входные данные'!$D$6/'входные данные'!$H$52/'входные данные'!$H$53))</f>
        <v>0.86956521739130432</v>
      </c>
      <c r="BC90" s="163">
        <f ca="1">IFERROR(BB91/BB90,"")</f>
        <v>0</v>
      </c>
      <c r="BD90" s="61">
        <f ca="1">IF(BD$3="","",IF($A$84="","",'входные данные'!$D$6/'входные данные'!$H$52/'входные данные'!$H$53))</f>
        <v>0.86956521739130432</v>
      </c>
      <c r="BE90" s="163">
        <f ca="1">IFERROR(BD91/BD90,"")</f>
        <v>0</v>
      </c>
      <c r="BF90" s="61" t="str">
        <f ca="1">IF(BF$3="","",IF($A$84="","",'входные данные'!$D$6/'входные данные'!$H$52/'входные данные'!$H$53))</f>
        <v/>
      </c>
      <c r="BG90" s="163" t="str">
        <f ca="1">IFERROR(BF91/BF90,"")</f>
        <v/>
      </c>
      <c r="BH90" s="61" t="str">
        <f ca="1">IF(BH$3="","",IF($A$84="","",'входные данные'!$D$6/'входные данные'!$H$52/'входные данные'!$H$53))</f>
        <v/>
      </c>
      <c r="BI90" s="163" t="str">
        <f ca="1">IFERROR(BH91/BH90,"")</f>
        <v/>
      </c>
      <c r="BJ90" s="62">
        <f t="shared" ca="1" si="15"/>
        <v>2.6086956521739131</v>
      </c>
      <c r="BK90" s="163">
        <f ca="1">IFERROR(BJ91/BJ90,"")</f>
        <v>0</v>
      </c>
      <c r="BL90" s="61" t="str">
        <f ca="1">IF(BL$3="","",IF($A$84="","",'входные данные'!$D$6/'входные данные'!$H$52/'входные данные'!$H$53))</f>
        <v/>
      </c>
      <c r="BM90" s="163" t="str">
        <f ca="1">IFERROR(BL91/BL90,"")</f>
        <v/>
      </c>
      <c r="BN90" s="61" t="str">
        <f ca="1">IF(BN$3="","",IF($A$84="","",'входные данные'!$D$6/'входные данные'!$H$52/'входные данные'!$H$53))</f>
        <v/>
      </c>
      <c r="BO90" s="163" t="str">
        <f ca="1">IFERROR(BN91/BN90,"")</f>
        <v/>
      </c>
      <c r="BP90" s="61" t="str">
        <f ca="1">IF(BP$3="","",IF($A$84="","",'входные данные'!$D$6/'входные данные'!$H$52/'входные данные'!$H$53))</f>
        <v/>
      </c>
      <c r="BQ90" s="163" t="str">
        <f ca="1">IFERROR(BP91/BP90,"")</f>
        <v/>
      </c>
      <c r="BR90" s="61" t="str">
        <f ca="1">IF(BR$3="","",IF($A$84="","",'входные данные'!$D$6/'входные данные'!$H$52/'входные данные'!$H$53))</f>
        <v/>
      </c>
      <c r="BS90" s="163" t="str">
        <f ca="1">IFERROR(BR91/BR90,"")</f>
        <v/>
      </c>
      <c r="BT90" s="61" t="str">
        <f ca="1">IF(BT$3="","",IF($A$84="","",'входные данные'!$D$6/'входные данные'!$H$52/'входные данные'!$H$53))</f>
        <v/>
      </c>
      <c r="BU90" s="163" t="str">
        <f ca="1">IFERROR(BT91/BT90,"")</f>
        <v/>
      </c>
      <c r="BV90" s="62">
        <f t="shared" ca="1" si="16"/>
        <v>0</v>
      </c>
      <c r="BW90" s="163" t="str">
        <f ca="1">IFERROR(BV91/BV90,"")</f>
        <v/>
      </c>
    </row>
    <row r="91" spans="1:75" outlineLevel="1" x14ac:dyDescent="0.25">
      <c r="A91" s="147"/>
      <c r="B91" s="170"/>
      <c r="C91" s="15" t="s">
        <v>7</v>
      </c>
      <c r="D91" s="52"/>
      <c r="E91" s="164"/>
      <c r="F91" s="52"/>
      <c r="G91" s="164"/>
      <c r="H91" s="52"/>
      <c r="I91" s="164"/>
      <c r="J91" s="52"/>
      <c r="K91" s="164"/>
      <c r="L91" s="52"/>
      <c r="M91" s="164"/>
      <c r="N91" s="64">
        <f t="shared" si="17"/>
        <v>0</v>
      </c>
      <c r="O91" s="164"/>
      <c r="P91" s="52"/>
      <c r="Q91" s="164"/>
      <c r="R91" s="52"/>
      <c r="S91" s="164"/>
      <c r="T91" s="52"/>
      <c r="U91" s="164"/>
      <c r="V91" s="52"/>
      <c r="W91" s="164"/>
      <c r="X91" s="52"/>
      <c r="Y91" s="164"/>
      <c r="Z91" s="64">
        <f t="shared" si="12"/>
        <v>0</v>
      </c>
      <c r="AA91" s="164"/>
      <c r="AB91" s="52"/>
      <c r="AC91" s="164"/>
      <c r="AD91" s="52"/>
      <c r="AE91" s="164"/>
      <c r="AF91" s="52"/>
      <c r="AG91" s="164"/>
      <c r="AH91" s="52"/>
      <c r="AI91" s="164"/>
      <c r="AJ91" s="52"/>
      <c r="AK91" s="164"/>
      <c r="AL91" s="64">
        <f t="shared" si="13"/>
        <v>0</v>
      </c>
      <c r="AM91" s="164"/>
      <c r="AN91" s="52"/>
      <c r="AO91" s="164"/>
      <c r="AP91" s="52"/>
      <c r="AQ91" s="164"/>
      <c r="AR91" s="52"/>
      <c r="AS91" s="164"/>
      <c r="AT91" s="52"/>
      <c r="AU91" s="164"/>
      <c r="AV91" s="52"/>
      <c r="AW91" s="164"/>
      <c r="AX91" s="64">
        <f t="shared" si="14"/>
        <v>0</v>
      </c>
      <c r="AY91" s="164"/>
      <c r="AZ91" s="52"/>
      <c r="BA91" s="164"/>
      <c r="BB91" s="52"/>
      <c r="BC91" s="164"/>
      <c r="BD91" s="52"/>
      <c r="BE91" s="164"/>
      <c r="BF91" s="52"/>
      <c r="BG91" s="164"/>
      <c r="BH91" s="52"/>
      <c r="BI91" s="164"/>
      <c r="BJ91" s="64">
        <f t="shared" si="15"/>
        <v>0</v>
      </c>
      <c r="BK91" s="164"/>
      <c r="BL91" s="52"/>
      <c r="BM91" s="164"/>
      <c r="BN91" s="52"/>
      <c r="BO91" s="164"/>
      <c r="BP91" s="52"/>
      <c r="BQ91" s="164"/>
      <c r="BR91" s="52"/>
      <c r="BS91" s="164"/>
      <c r="BT91" s="52"/>
      <c r="BU91" s="164"/>
      <c r="BV91" s="64">
        <f t="shared" si="16"/>
        <v>0</v>
      </c>
      <c r="BW91" s="164"/>
    </row>
    <row r="92" spans="1:75" outlineLevel="1" x14ac:dyDescent="0.25">
      <c r="A92" s="147"/>
      <c r="B92" s="165" t="str">
        <f>'входные данные'!$C$7</f>
        <v>Счета</v>
      </c>
      <c r="C92" s="16" t="s">
        <v>6</v>
      </c>
      <c r="D92" s="65">
        <f ca="1">IF(D$3="","",IF($A$84="","",'входные данные'!$D$7/'входные данные'!$H$52/'входные данные'!$H$53))</f>
        <v>0.78260869565217395</v>
      </c>
      <c r="E92" s="161">
        <f ca="1">IFERROR(D93/D92,"")</f>
        <v>0</v>
      </c>
      <c r="F92" s="65">
        <f ca="1">IF(F$3="","",IF($A$84="","",'входные данные'!$D$7/'входные данные'!$H$52/'входные данные'!$H$53))</f>
        <v>0.78260869565217395</v>
      </c>
      <c r="G92" s="161">
        <f ca="1">IFERROR(F93/F92,"")</f>
        <v>0</v>
      </c>
      <c r="H92" s="65">
        <f ca="1">IF(H$3="","",IF($A$84="","",'входные данные'!$D$7/'входные данные'!$H$52/'входные данные'!$H$53))</f>
        <v>0.78260869565217395</v>
      </c>
      <c r="I92" s="161">
        <f ca="1">IFERROR(H93/H92,"")</f>
        <v>0</v>
      </c>
      <c r="J92" s="65">
        <f ca="1">IF(J$3="","",IF($A$84="","",'входные данные'!$D$7/'входные данные'!$H$52/'входные данные'!$H$53))</f>
        <v>0.78260869565217395</v>
      </c>
      <c r="K92" s="161">
        <f ca="1">IFERROR(J93/J92,"")</f>
        <v>0</v>
      </c>
      <c r="L92" s="65">
        <f ca="1">IF(L$3="","",IF($A$84="","",'входные данные'!$D$7/'входные данные'!$H$52/'входные данные'!$H$53))</f>
        <v>0.78260869565217395</v>
      </c>
      <c r="M92" s="161">
        <f ca="1">IFERROR(L93/L92,"")</f>
        <v>0</v>
      </c>
      <c r="N92" s="66">
        <f t="shared" ca="1" si="17"/>
        <v>3.9130434782608696</v>
      </c>
      <c r="O92" s="161">
        <f ca="1">IFERROR(N93/N92,"")</f>
        <v>0</v>
      </c>
      <c r="P92" s="65">
        <f ca="1">IF(P$3="","",IF($A$84="","",'входные данные'!$D$7/'входные данные'!$H$52/'входные данные'!$H$53))</f>
        <v>0.78260869565217395</v>
      </c>
      <c r="Q92" s="161">
        <f ca="1">IFERROR(P93/P92,"")</f>
        <v>0</v>
      </c>
      <c r="R92" s="65">
        <f ca="1">IF(R$3="","",IF($A$84="","",'входные данные'!$D$7/'входные данные'!$H$52/'входные данные'!$H$53))</f>
        <v>0.78260869565217395</v>
      </c>
      <c r="S92" s="161">
        <f ca="1">IFERROR(R93/R92,"")</f>
        <v>0</v>
      </c>
      <c r="T92" s="65">
        <f ca="1">IF(T$3="","",IF($A$84="","",'входные данные'!$D$7/'входные данные'!$H$52/'входные данные'!$H$53))</f>
        <v>0.78260869565217395</v>
      </c>
      <c r="U92" s="161">
        <f ca="1">IFERROR(T93/T92,"")</f>
        <v>0</v>
      </c>
      <c r="V92" s="65">
        <f ca="1">IF(V$3="","",IF($A$84="","",'входные данные'!$D$7/'входные данные'!$H$52/'входные данные'!$H$53))</f>
        <v>0.78260869565217395</v>
      </c>
      <c r="W92" s="161">
        <f ca="1">IFERROR(V93/V92,"")</f>
        <v>0</v>
      </c>
      <c r="X92" s="65">
        <f ca="1">IF(X$3="","",IF($A$84="","",'входные данные'!$D$7/'входные данные'!$H$52/'входные данные'!$H$53))</f>
        <v>0.78260869565217395</v>
      </c>
      <c r="Y92" s="161">
        <f ca="1">IFERROR(X93/X92,"")</f>
        <v>0</v>
      </c>
      <c r="Z92" s="66">
        <f t="shared" ca="1" si="12"/>
        <v>3.9130434782608696</v>
      </c>
      <c r="AA92" s="161">
        <f ca="1">IFERROR(Z93/Z92,"")</f>
        <v>0</v>
      </c>
      <c r="AB92" s="65">
        <f ca="1">IF(AB$3="","",IF($A$84="","",'входные данные'!$D$7/'входные данные'!$H$52/'входные данные'!$H$53))</f>
        <v>0.78260869565217395</v>
      </c>
      <c r="AC92" s="161">
        <f ca="1">IFERROR(AB93/AB92,"")</f>
        <v>0</v>
      </c>
      <c r="AD92" s="65">
        <f ca="1">IF(AD$3="","",IF($A$84="","",'входные данные'!$D$7/'входные данные'!$H$52/'входные данные'!$H$53))</f>
        <v>0.78260869565217395</v>
      </c>
      <c r="AE92" s="161">
        <f ca="1">IFERROR(AD93/AD92,"")</f>
        <v>0</v>
      </c>
      <c r="AF92" s="65">
        <f ca="1">IF(AF$3="","",IF($A$84="","",'входные данные'!$D$7/'входные данные'!$H$52/'входные данные'!$H$53))</f>
        <v>0.78260869565217395</v>
      </c>
      <c r="AG92" s="161">
        <f ca="1">IFERROR(AF93/AF92,"")</f>
        <v>0</v>
      </c>
      <c r="AH92" s="65">
        <f ca="1">IF(AH$3="","",IF($A$84="","",'входные данные'!$D$7/'входные данные'!$H$52/'входные данные'!$H$53))</f>
        <v>0.78260869565217395</v>
      </c>
      <c r="AI92" s="161">
        <f ca="1">IFERROR(AH93/AH92,"")</f>
        <v>0</v>
      </c>
      <c r="AJ92" s="65">
        <f ca="1">IF(AJ$3="","",IF($A$84="","",'входные данные'!$D$7/'входные данные'!$H$52/'входные данные'!$H$53))</f>
        <v>0.78260869565217395</v>
      </c>
      <c r="AK92" s="161">
        <f ca="1">IFERROR(AJ93/AJ92,"")</f>
        <v>0</v>
      </c>
      <c r="AL92" s="66">
        <f t="shared" ca="1" si="13"/>
        <v>3.9130434782608696</v>
      </c>
      <c r="AM92" s="161">
        <f ca="1">IFERROR(AL93/AL92,"")</f>
        <v>0</v>
      </c>
      <c r="AN92" s="65">
        <f ca="1">IF(AN$3="","",IF($A$84="","",'входные данные'!$D$7/'входные данные'!$H$52/'входные данные'!$H$53))</f>
        <v>0.78260869565217395</v>
      </c>
      <c r="AO92" s="161">
        <f ca="1">IFERROR(AN93/AN92,"")</f>
        <v>0</v>
      </c>
      <c r="AP92" s="65">
        <f ca="1">IF(AP$3="","",IF($A$84="","",'входные данные'!$D$7/'входные данные'!$H$52/'входные данные'!$H$53))</f>
        <v>0.78260869565217395</v>
      </c>
      <c r="AQ92" s="161">
        <f ca="1">IFERROR(AP93/AP92,"")</f>
        <v>0</v>
      </c>
      <c r="AR92" s="65">
        <f ca="1">IF(AR$3="","",IF($A$84="","",'входные данные'!$D$7/'входные данные'!$H$52/'входные данные'!$H$53))</f>
        <v>0.78260869565217395</v>
      </c>
      <c r="AS92" s="161">
        <f ca="1">IFERROR(AR93/AR92,"")</f>
        <v>0</v>
      </c>
      <c r="AT92" s="65">
        <f ca="1">IF(AT$3="","",IF($A$84="","",'входные данные'!$D$7/'входные данные'!$H$52/'входные данные'!$H$53))</f>
        <v>0.78260869565217395</v>
      </c>
      <c r="AU92" s="161">
        <f ca="1">IFERROR(AT93/AT92,"")</f>
        <v>0</v>
      </c>
      <c r="AV92" s="65">
        <f ca="1">IF(AV$3="","",IF($A$84="","",'входные данные'!$D$7/'входные данные'!$H$52/'входные данные'!$H$53))</f>
        <v>0.78260869565217395</v>
      </c>
      <c r="AW92" s="161">
        <f ca="1">IFERROR(AV93/AV92,"")</f>
        <v>0</v>
      </c>
      <c r="AX92" s="66">
        <f t="shared" ca="1" si="14"/>
        <v>3.9130434782608696</v>
      </c>
      <c r="AY92" s="161">
        <f ca="1">IFERROR(AX93/AX92,"")</f>
        <v>0</v>
      </c>
      <c r="AZ92" s="65">
        <f ca="1">IF(AZ$3="","",IF($A$84="","",'входные данные'!$D$7/'входные данные'!$H$52/'входные данные'!$H$53))</f>
        <v>0.78260869565217395</v>
      </c>
      <c r="BA92" s="161">
        <f ca="1">IFERROR(AZ93/AZ92,"")</f>
        <v>0</v>
      </c>
      <c r="BB92" s="65">
        <f ca="1">IF(BB$3="","",IF($A$84="","",'входные данные'!$D$7/'входные данные'!$H$52/'входные данные'!$H$53))</f>
        <v>0.78260869565217395</v>
      </c>
      <c r="BC92" s="161">
        <f ca="1">IFERROR(BB93/BB92,"")</f>
        <v>0</v>
      </c>
      <c r="BD92" s="65">
        <f ca="1">IF(BD$3="","",IF($A$84="","",'входные данные'!$D$7/'входные данные'!$H$52/'входные данные'!$H$53))</f>
        <v>0.78260869565217395</v>
      </c>
      <c r="BE92" s="161">
        <f ca="1">IFERROR(BD93/BD92,"")</f>
        <v>0</v>
      </c>
      <c r="BF92" s="65" t="str">
        <f ca="1">IF(BF$3="","",IF($A$84="","",'входные данные'!$D$7/'входные данные'!$H$52/'входные данные'!$H$53))</f>
        <v/>
      </c>
      <c r="BG92" s="161" t="str">
        <f ca="1">IFERROR(BF93/BF92,"")</f>
        <v/>
      </c>
      <c r="BH92" s="65" t="str">
        <f ca="1">IF(BH$3="","",IF($A$84="","",'входные данные'!$D$7/'входные данные'!$H$52/'входные данные'!$H$53))</f>
        <v/>
      </c>
      <c r="BI92" s="161" t="str">
        <f ca="1">IFERROR(BH93/BH92,"")</f>
        <v/>
      </c>
      <c r="BJ92" s="66">
        <f t="shared" ca="1" si="15"/>
        <v>2.347826086956522</v>
      </c>
      <c r="BK92" s="161">
        <f ca="1">IFERROR(BJ93/BJ92,"")</f>
        <v>0</v>
      </c>
      <c r="BL92" s="65" t="str">
        <f ca="1">IF(BL$3="","",IF($A$84="","",'входные данные'!$D$7/'входные данные'!$H$52/'входные данные'!$H$53))</f>
        <v/>
      </c>
      <c r="BM92" s="161" t="str">
        <f ca="1">IFERROR(BL93/BL92,"")</f>
        <v/>
      </c>
      <c r="BN92" s="65" t="str">
        <f ca="1">IF(BN$3="","",IF($A$84="","",'входные данные'!$D$7/'входные данные'!$H$52/'входные данные'!$H$53))</f>
        <v/>
      </c>
      <c r="BO92" s="161" t="str">
        <f ca="1">IFERROR(BN93/BN92,"")</f>
        <v/>
      </c>
      <c r="BP92" s="65" t="str">
        <f ca="1">IF(BP$3="","",IF($A$84="","",'входные данные'!$D$7/'входные данные'!$H$52/'входные данные'!$H$53))</f>
        <v/>
      </c>
      <c r="BQ92" s="161" t="str">
        <f ca="1">IFERROR(BP93/BP92,"")</f>
        <v/>
      </c>
      <c r="BR92" s="65" t="str">
        <f ca="1">IF(BR$3="","",IF($A$84="","",'входные данные'!$D$7/'входные данные'!$H$52/'входные данные'!$H$53))</f>
        <v/>
      </c>
      <c r="BS92" s="161" t="str">
        <f ca="1">IFERROR(BR93/BR92,"")</f>
        <v/>
      </c>
      <c r="BT92" s="65" t="str">
        <f ca="1">IF(BT$3="","",IF($A$84="","",'входные данные'!$D$7/'входные данные'!$H$52/'входные данные'!$H$53))</f>
        <v/>
      </c>
      <c r="BU92" s="161" t="str">
        <f ca="1">IFERROR(BT93/BT92,"")</f>
        <v/>
      </c>
      <c r="BV92" s="66">
        <f t="shared" ca="1" si="16"/>
        <v>0</v>
      </c>
      <c r="BW92" s="161" t="str">
        <f ca="1">IFERROR(BV93/BV92,"")</f>
        <v/>
      </c>
    </row>
    <row r="93" spans="1:75" outlineLevel="1" x14ac:dyDescent="0.25">
      <c r="A93" s="147"/>
      <c r="B93" s="166"/>
      <c r="C93" s="16" t="s">
        <v>7</v>
      </c>
      <c r="D93" s="52"/>
      <c r="E93" s="162"/>
      <c r="F93" s="52"/>
      <c r="G93" s="162"/>
      <c r="H93" s="52"/>
      <c r="I93" s="162"/>
      <c r="J93" s="52"/>
      <c r="K93" s="162"/>
      <c r="L93" s="52"/>
      <c r="M93" s="162"/>
      <c r="N93" s="68">
        <f t="shared" si="17"/>
        <v>0</v>
      </c>
      <c r="O93" s="162"/>
      <c r="P93" s="52"/>
      <c r="Q93" s="162"/>
      <c r="R93" s="52"/>
      <c r="S93" s="162"/>
      <c r="T93" s="52"/>
      <c r="U93" s="162"/>
      <c r="V93" s="52"/>
      <c r="W93" s="162"/>
      <c r="X93" s="52"/>
      <c r="Y93" s="162"/>
      <c r="Z93" s="68">
        <f t="shared" si="12"/>
        <v>0</v>
      </c>
      <c r="AA93" s="162"/>
      <c r="AB93" s="52"/>
      <c r="AC93" s="162"/>
      <c r="AD93" s="52"/>
      <c r="AE93" s="162"/>
      <c r="AF93" s="52"/>
      <c r="AG93" s="162"/>
      <c r="AH93" s="52"/>
      <c r="AI93" s="162"/>
      <c r="AJ93" s="52"/>
      <c r="AK93" s="162"/>
      <c r="AL93" s="68">
        <f t="shared" si="13"/>
        <v>0</v>
      </c>
      <c r="AM93" s="162"/>
      <c r="AN93" s="52"/>
      <c r="AO93" s="162"/>
      <c r="AP93" s="52"/>
      <c r="AQ93" s="162"/>
      <c r="AR93" s="52"/>
      <c r="AS93" s="162"/>
      <c r="AT93" s="52"/>
      <c r="AU93" s="162"/>
      <c r="AV93" s="52"/>
      <c r="AW93" s="162"/>
      <c r="AX93" s="68">
        <f t="shared" si="14"/>
        <v>0</v>
      </c>
      <c r="AY93" s="162"/>
      <c r="AZ93" s="52"/>
      <c r="BA93" s="162"/>
      <c r="BB93" s="52"/>
      <c r="BC93" s="162"/>
      <c r="BD93" s="52"/>
      <c r="BE93" s="162"/>
      <c r="BF93" s="52"/>
      <c r="BG93" s="162"/>
      <c r="BH93" s="52"/>
      <c r="BI93" s="162"/>
      <c r="BJ93" s="68">
        <f t="shared" si="15"/>
        <v>0</v>
      </c>
      <c r="BK93" s="162"/>
      <c r="BL93" s="52"/>
      <c r="BM93" s="162"/>
      <c r="BN93" s="52"/>
      <c r="BO93" s="162"/>
      <c r="BP93" s="52"/>
      <c r="BQ93" s="162"/>
      <c r="BR93" s="52"/>
      <c r="BS93" s="162"/>
      <c r="BT93" s="52"/>
      <c r="BU93" s="162"/>
      <c r="BV93" s="68">
        <f t="shared" si="16"/>
        <v>0</v>
      </c>
      <c r="BW93" s="162"/>
    </row>
    <row r="94" spans="1:75" outlineLevel="1" x14ac:dyDescent="0.25">
      <c r="A94" s="147"/>
      <c r="B94" s="159" t="str">
        <f>'входные данные'!$C$8</f>
        <v>Мероприятия</v>
      </c>
      <c r="C94" s="47" t="s">
        <v>6</v>
      </c>
      <c r="D94" s="82">
        <f ca="1">IF(D$3="","",IF($A$84="","",'входные данные'!$D$8/'входные данные'!$H$52/'входные данные'!$H$53))</f>
        <v>0.13043478260869565</v>
      </c>
      <c r="E94" s="153">
        <f ca="1">IFERROR(D95/D94,"")</f>
        <v>0</v>
      </c>
      <c r="F94" s="82">
        <f ca="1">IF(F$3="","",IF($A$84="","",'входные данные'!$D$8/'входные данные'!$H$52/'входные данные'!$H$53))</f>
        <v>0.13043478260869565</v>
      </c>
      <c r="G94" s="153">
        <f ca="1">IFERROR(F95/F94,"")</f>
        <v>0</v>
      </c>
      <c r="H94" s="82">
        <f ca="1">IF(H$3="","",IF($A$84="","",'входные данные'!$D$8/'входные данные'!$H$52/'входные данные'!$H$53))</f>
        <v>0.13043478260869565</v>
      </c>
      <c r="I94" s="153">
        <f ca="1">IFERROR(H95/H94,"")</f>
        <v>0</v>
      </c>
      <c r="J94" s="82">
        <f ca="1">IF(J$3="","",IF($A$84="","",'входные данные'!$D$8/'входные данные'!$H$52/'входные данные'!$H$53))</f>
        <v>0.13043478260869565</v>
      </c>
      <c r="K94" s="153">
        <f ca="1">IFERROR(J95/J94,"")</f>
        <v>0</v>
      </c>
      <c r="L94" s="82">
        <f ca="1">IF(L$3="","",IF($A$84="","",'входные данные'!$D$8/'входные данные'!$H$52/'входные данные'!$H$53))</f>
        <v>0.13043478260869565</v>
      </c>
      <c r="M94" s="155">
        <f ca="1">IFERROR(L95/L94,"")</f>
        <v>0</v>
      </c>
      <c r="N94" s="69">
        <f t="shared" ca="1" si="17"/>
        <v>0.65217391304347827</v>
      </c>
      <c r="O94" s="155">
        <f ca="1">IFERROR(N95/N94,"")</f>
        <v>0</v>
      </c>
      <c r="P94" s="82">
        <f ca="1">IF(P$3="","",IF($A$84="","",'входные данные'!$D$8/'входные данные'!$H$52/'входные данные'!$H$53))</f>
        <v>0.13043478260869565</v>
      </c>
      <c r="Q94" s="153">
        <f ca="1">IFERROR(P95/P94,"")</f>
        <v>0</v>
      </c>
      <c r="R94" s="82">
        <f ca="1">IF(R$3="","",IF($A$84="","",'входные данные'!$D$8/'входные данные'!$H$52/'входные данные'!$H$53))</f>
        <v>0.13043478260869565</v>
      </c>
      <c r="S94" s="153">
        <f ca="1">IFERROR(R95/R94,"")</f>
        <v>0</v>
      </c>
      <c r="T94" s="82">
        <f ca="1">IF(T$3="","",IF($A$84="","",'входные данные'!$D$8/'входные данные'!$H$52/'входные данные'!$H$53))</f>
        <v>0.13043478260869565</v>
      </c>
      <c r="U94" s="153">
        <f ca="1">IFERROR(T95/T94,"")</f>
        <v>0</v>
      </c>
      <c r="V94" s="82">
        <f ca="1">IF(V$3="","",IF($A$84="","",'входные данные'!$D$8/'входные данные'!$H$52/'входные данные'!$H$53))</f>
        <v>0.13043478260869565</v>
      </c>
      <c r="W94" s="153">
        <f ca="1">IFERROR(V95/V94,"")</f>
        <v>0</v>
      </c>
      <c r="X94" s="82">
        <f ca="1">IF(X$3="","",IF($A$84="","",'входные данные'!$D$8/'входные данные'!$H$52/'входные данные'!$H$53))</f>
        <v>0.13043478260869565</v>
      </c>
      <c r="Y94" s="155">
        <f ca="1">IFERROR(X95/X94,"")</f>
        <v>0</v>
      </c>
      <c r="Z94" s="69">
        <f t="shared" ca="1" si="12"/>
        <v>0.65217391304347827</v>
      </c>
      <c r="AA94" s="155">
        <f ca="1">IFERROR(Z95/Z94,"")</f>
        <v>0</v>
      </c>
      <c r="AB94" s="82">
        <f ca="1">IF(AB$3="","",IF($A$84="","",'входные данные'!$D$8/'входные данные'!$H$52/'входные данные'!$H$53))</f>
        <v>0.13043478260869565</v>
      </c>
      <c r="AC94" s="153">
        <f ca="1">IFERROR(AB95/AB94,"")</f>
        <v>0</v>
      </c>
      <c r="AD94" s="82">
        <f ca="1">IF(AD$3="","",IF($A$84="","",'входные данные'!$D$8/'входные данные'!$H$52/'входные данные'!$H$53))</f>
        <v>0.13043478260869565</v>
      </c>
      <c r="AE94" s="153">
        <f ca="1">IFERROR(AD95/AD94,"")</f>
        <v>0</v>
      </c>
      <c r="AF94" s="82">
        <f ca="1">IF(AF$3="","",IF($A$84="","",'входные данные'!$D$8/'входные данные'!$H$52/'входные данные'!$H$53))</f>
        <v>0.13043478260869565</v>
      </c>
      <c r="AG94" s="153">
        <f ca="1">IFERROR(AF95/AF94,"")</f>
        <v>0</v>
      </c>
      <c r="AH94" s="82">
        <f ca="1">IF(AH$3="","",IF($A$84="","",'входные данные'!$D$8/'входные данные'!$H$52/'входные данные'!$H$53))</f>
        <v>0.13043478260869565</v>
      </c>
      <c r="AI94" s="153">
        <f ca="1">IFERROR(AH95/AH94,"")</f>
        <v>0</v>
      </c>
      <c r="AJ94" s="82">
        <f ca="1">IF(AJ$3="","",IF($A$84="","",'входные данные'!$D$8/'входные данные'!$H$52/'входные данные'!$H$53))</f>
        <v>0.13043478260869565</v>
      </c>
      <c r="AK94" s="155">
        <f ca="1">IFERROR(AJ95/AJ94,"")</f>
        <v>0</v>
      </c>
      <c r="AL94" s="69">
        <f t="shared" ca="1" si="13"/>
        <v>0.65217391304347827</v>
      </c>
      <c r="AM94" s="155">
        <f ca="1">IFERROR(AL95/AL94,"")</f>
        <v>0</v>
      </c>
      <c r="AN94" s="82">
        <f ca="1">IF(AN$3="","",IF($A$84="","",'входные данные'!$D$8/'входные данные'!$H$52/'входные данные'!$H$53))</f>
        <v>0.13043478260869565</v>
      </c>
      <c r="AO94" s="153">
        <f ca="1">IFERROR(AN95/AN94,"")</f>
        <v>0</v>
      </c>
      <c r="AP94" s="82">
        <f ca="1">IF(AP$3="","",IF($A$84="","",'входные данные'!$D$8/'входные данные'!$H$52/'входные данные'!$H$53))</f>
        <v>0.13043478260869565</v>
      </c>
      <c r="AQ94" s="153">
        <f ca="1">IFERROR(AP95/AP94,"")</f>
        <v>0</v>
      </c>
      <c r="AR94" s="82">
        <f ca="1">IF(AR$3="","",IF($A$84="","",'входные данные'!$D$8/'входные данные'!$H$52/'входные данные'!$H$53))</f>
        <v>0.13043478260869565</v>
      </c>
      <c r="AS94" s="153">
        <f ca="1">IFERROR(AR95/AR94,"")</f>
        <v>0</v>
      </c>
      <c r="AT94" s="82">
        <f ca="1">IF(AT$3="","",IF($A$84="","",'входные данные'!$D$8/'входные данные'!$H$52/'входные данные'!$H$53))</f>
        <v>0.13043478260869565</v>
      </c>
      <c r="AU94" s="153">
        <f ca="1">IFERROR(AT95/AT94,"")</f>
        <v>0</v>
      </c>
      <c r="AV94" s="82">
        <f ca="1">IF(AV$3="","",IF($A$84="","",'входные данные'!$D$8/'входные данные'!$H$52/'входные данные'!$H$53))</f>
        <v>0.13043478260869565</v>
      </c>
      <c r="AW94" s="155">
        <f ca="1">IFERROR(AV95/AV94,"")</f>
        <v>0</v>
      </c>
      <c r="AX94" s="69">
        <f t="shared" ca="1" si="14"/>
        <v>0.65217391304347827</v>
      </c>
      <c r="AY94" s="155">
        <f ca="1">IFERROR(AX95/AX94,"")</f>
        <v>0</v>
      </c>
      <c r="AZ94" s="82">
        <f ca="1">IF(AZ$3="","",IF($A$84="","",'входные данные'!$D$8/'входные данные'!$H$52/'входные данные'!$H$53))</f>
        <v>0.13043478260869565</v>
      </c>
      <c r="BA94" s="153">
        <f ca="1">IFERROR(AZ95/AZ94,"")</f>
        <v>0</v>
      </c>
      <c r="BB94" s="82">
        <f ca="1">IF(BB$3="","",IF($A$84="","",'входные данные'!$D$8/'входные данные'!$H$52/'входные данные'!$H$53))</f>
        <v>0.13043478260869565</v>
      </c>
      <c r="BC94" s="153">
        <f ca="1">IFERROR(BB95/BB94,"")</f>
        <v>0</v>
      </c>
      <c r="BD94" s="82">
        <f ca="1">IF(BD$3="","",IF($A$84="","",'входные данные'!$D$8/'входные данные'!$H$52/'входные данные'!$H$53))</f>
        <v>0.13043478260869565</v>
      </c>
      <c r="BE94" s="153">
        <f ca="1">IFERROR(BD95/BD94,"")</f>
        <v>0</v>
      </c>
      <c r="BF94" s="82" t="str">
        <f ca="1">IF(BF$3="","",IF($A$84="","",'входные данные'!$D$8/'входные данные'!$H$52/'входные данные'!$H$53))</f>
        <v/>
      </c>
      <c r="BG94" s="153" t="str">
        <f ca="1">IFERROR(BF95/BF94,"")</f>
        <v/>
      </c>
      <c r="BH94" s="82" t="str">
        <f ca="1">IF(BH$3="","",IF($A$84="","",'входные данные'!$D$8/'входные данные'!$H$52/'входные данные'!$H$53))</f>
        <v/>
      </c>
      <c r="BI94" s="155" t="str">
        <f ca="1">IFERROR(BH95/BH94,"")</f>
        <v/>
      </c>
      <c r="BJ94" s="69">
        <f t="shared" ca="1" si="15"/>
        <v>0.39130434782608692</v>
      </c>
      <c r="BK94" s="155">
        <f ca="1">IFERROR(BJ95/BJ94,"")</f>
        <v>0</v>
      </c>
      <c r="BL94" s="82" t="str">
        <f ca="1">IF(BL$3="","",IF($A$84="","",'входные данные'!$D$8/'входные данные'!$H$52/'входные данные'!$H$53))</f>
        <v/>
      </c>
      <c r="BM94" s="153" t="str">
        <f ca="1">IFERROR(BL95/BL94,"")</f>
        <v/>
      </c>
      <c r="BN94" s="82" t="str">
        <f ca="1">IF(BN$3="","",IF($A$84="","",'входные данные'!$D$8/'входные данные'!$H$52/'входные данные'!$H$53))</f>
        <v/>
      </c>
      <c r="BO94" s="153" t="str">
        <f ca="1">IFERROR(BN95/BN94,"")</f>
        <v/>
      </c>
      <c r="BP94" s="82" t="str">
        <f ca="1">IF(BP$3="","",IF($A$84="","",'входные данные'!$D$8/'входные данные'!$H$52/'входные данные'!$H$53))</f>
        <v/>
      </c>
      <c r="BQ94" s="153" t="str">
        <f ca="1">IFERROR(BP95/BP94,"")</f>
        <v/>
      </c>
      <c r="BR94" s="82" t="str">
        <f ca="1">IF(BR$3="","",IF($A$84="","",'входные данные'!$D$8/'входные данные'!$H$52/'входные данные'!$H$53))</f>
        <v/>
      </c>
      <c r="BS94" s="153" t="str">
        <f ca="1">IFERROR(BR95/BR94,"")</f>
        <v/>
      </c>
      <c r="BT94" s="82" t="str">
        <f ca="1">IF(BT$3="","",IF($A$84="","",'входные данные'!$D$8/'входные данные'!$H$52/'входные данные'!$H$53))</f>
        <v/>
      </c>
      <c r="BU94" s="155" t="str">
        <f ca="1">IFERROR(BT95/BT94,"")</f>
        <v/>
      </c>
      <c r="BV94" s="69">
        <f t="shared" ca="1" si="16"/>
        <v>0</v>
      </c>
      <c r="BW94" s="155" t="str">
        <f ca="1">IFERROR(BV95/BV94,"")</f>
        <v/>
      </c>
    </row>
    <row r="95" spans="1:75" outlineLevel="1" x14ac:dyDescent="0.25">
      <c r="A95" s="147"/>
      <c r="B95" s="160"/>
      <c r="C95" s="47" t="s">
        <v>7</v>
      </c>
      <c r="D95" s="83"/>
      <c r="E95" s="154"/>
      <c r="F95" s="83"/>
      <c r="G95" s="154"/>
      <c r="H95" s="83"/>
      <c r="I95" s="154"/>
      <c r="J95" s="83"/>
      <c r="K95" s="154"/>
      <c r="L95" s="83"/>
      <c r="M95" s="156"/>
      <c r="N95" s="70">
        <f t="shared" si="17"/>
        <v>0</v>
      </c>
      <c r="O95" s="156"/>
      <c r="P95" s="83"/>
      <c r="Q95" s="154"/>
      <c r="R95" s="83"/>
      <c r="S95" s="154"/>
      <c r="T95" s="83"/>
      <c r="U95" s="154"/>
      <c r="V95" s="83"/>
      <c r="W95" s="154"/>
      <c r="X95" s="83"/>
      <c r="Y95" s="156"/>
      <c r="Z95" s="70">
        <f t="shared" si="12"/>
        <v>0</v>
      </c>
      <c r="AA95" s="156"/>
      <c r="AB95" s="83"/>
      <c r="AC95" s="154"/>
      <c r="AD95" s="83"/>
      <c r="AE95" s="154"/>
      <c r="AF95" s="83"/>
      <c r="AG95" s="154"/>
      <c r="AH95" s="83"/>
      <c r="AI95" s="154"/>
      <c r="AJ95" s="83"/>
      <c r="AK95" s="156"/>
      <c r="AL95" s="70">
        <f t="shared" si="13"/>
        <v>0</v>
      </c>
      <c r="AM95" s="156"/>
      <c r="AN95" s="83"/>
      <c r="AO95" s="154"/>
      <c r="AP95" s="83"/>
      <c r="AQ95" s="154"/>
      <c r="AR95" s="83"/>
      <c r="AS95" s="154"/>
      <c r="AT95" s="83"/>
      <c r="AU95" s="154"/>
      <c r="AV95" s="83"/>
      <c r="AW95" s="156"/>
      <c r="AX95" s="70">
        <f t="shared" si="14"/>
        <v>0</v>
      </c>
      <c r="AY95" s="156"/>
      <c r="AZ95" s="83"/>
      <c r="BA95" s="154"/>
      <c r="BB95" s="83"/>
      <c r="BC95" s="154"/>
      <c r="BD95" s="83"/>
      <c r="BE95" s="154"/>
      <c r="BF95" s="83"/>
      <c r="BG95" s="154"/>
      <c r="BH95" s="83"/>
      <c r="BI95" s="156"/>
      <c r="BJ95" s="70">
        <f t="shared" si="15"/>
        <v>0</v>
      </c>
      <c r="BK95" s="156"/>
      <c r="BL95" s="83"/>
      <c r="BM95" s="154"/>
      <c r="BN95" s="83"/>
      <c r="BO95" s="154"/>
      <c r="BP95" s="83"/>
      <c r="BQ95" s="154"/>
      <c r="BR95" s="83"/>
      <c r="BS95" s="154"/>
      <c r="BT95" s="83"/>
      <c r="BU95" s="156"/>
      <c r="BV95" s="70">
        <f t="shared" si="16"/>
        <v>0</v>
      </c>
      <c r="BW95" s="156"/>
    </row>
    <row r="96" spans="1:75" outlineLevel="1" x14ac:dyDescent="0.25">
      <c r="A96" s="147"/>
      <c r="B96" s="157" t="str">
        <f>'входные данные'!$C$9</f>
        <v>Приход ДС</v>
      </c>
      <c r="C96" s="17" t="s">
        <v>6</v>
      </c>
      <c r="D96" s="71">
        <f ca="1">IF(D$3="","",IF($A$84="","",'входные данные'!$D$9/'входные данные'!$H$52/'входные данные'!$H$53))</f>
        <v>121739.13043478262</v>
      </c>
      <c r="E96" s="149">
        <f ca="1">IFERROR(D97/D96,"")</f>
        <v>0</v>
      </c>
      <c r="F96" s="71">
        <f ca="1">IF(F$3="","",IF($A$84="","",'входные данные'!$D$9/'входные данные'!$H$52/'входные данные'!$H$53))</f>
        <v>121739.13043478262</v>
      </c>
      <c r="G96" s="149">
        <f ca="1">IFERROR(F97/F96,"")</f>
        <v>0</v>
      </c>
      <c r="H96" s="71">
        <f ca="1">IF(H$3="","",IF($A$84="","",'входные данные'!$D$9/'входные данные'!$H$52/'входные данные'!$H$53))</f>
        <v>121739.13043478262</v>
      </c>
      <c r="I96" s="149">
        <f ca="1">IFERROR(H97/H96,"")</f>
        <v>0</v>
      </c>
      <c r="J96" s="71">
        <f ca="1">IF(J$3="","",IF($A$84="","",'входные данные'!$D$9/'входные данные'!$H$52/'входные данные'!$H$53))</f>
        <v>121739.13043478262</v>
      </c>
      <c r="K96" s="149">
        <f ca="1">IFERROR(J97/J96,"")</f>
        <v>0</v>
      </c>
      <c r="L96" s="71">
        <f ca="1">IF(L$3="","",IF($A$84="","",'входные данные'!$D$9/'входные данные'!$H$52/'входные данные'!$H$53))</f>
        <v>121739.13043478262</v>
      </c>
      <c r="M96" s="149">
        <f ca="1">IFERROR(L97/L96,"")</f>
        <v>0</v>
      </c>
      <c r="N96" s="72">
        <f t="shared" ca="1" si="17"/>
        <v>608695.65217391308</v>
      </c>
      <c r="O96" s="149">
        <f ca="1">IFERROR(N97/N96,"")</f>
        <v>0</v>
      </c>
      <c r="P96" s="71">
        <f ca="1">IF(P$3="","",IF($A$84="","",'входные данные'!$D$9/'входные данные'!$H$52/'входные данные'!$H$53))</f>
        <v>121739.13043478262</v>
      </c>
      <c r="Q96" s="149">
        <f ca="1">IFERROR(P97/P96,"")</f>
        <v>0</v>
      </c>
      <c r="R96" s="71">
        <f ca="1">IF(R$3="","",IF($A$84="","",'входные данные'!$D$9/'входные данные'!$H$52/'входные данные'!$H$53))</f>
        <v>121739.13043478262</v>
      </c>
      <c r="S96" s="149">
        <f ca="1">IFERROR(R97/R96,"")</f>
        <v>0</v>
      </c>
      <c r="T96" s="71">
        <f ca="1">IF(T$3="","",IF($A$84="","",'входные данные'!$D$9/'входные данные'!$H$52/'входные данные'!$H$53))</f>
        <v>121739.13043478262</v>
      </c>
      <c r="U96" s="149">
        <f ca="1">IFERROR(T97/T96,"")</f>
        <v>0</v>
      </c>
      <c r="V96" s="71">
        <f ca="1">IF(V$3="","",IF($A$84="","",'входные данные'!$D$9/'входные данные'!$H$52/'входные данные'!$H$53))</f>
        <v>121739.13043478262</v>
      </c>
      <c r="W96" s="149">
        <f ca="1">IFERROR(V97/V96,"")</f>
        <v>0</v>
      </c>
      <c r="X96" s="71">
        <f ca="1">IF(X$3="","",IF($A$84="","",'входные данные'!$D$9/'входные данные'!$H$52/'входные данные'!$H$53))</f>
        <v>121739.13043478262</v>
      </c>
      <c r="Y96" s="149">
        <f ca="1">IFERROR(X97/X96,"")</f>
        <v>0</v>
      </c>
      <c r="Z96" s="72">
        <f t="shared" ca="1" si="12"/>
        <v>608695.65217391308</v>
      </c>
      <c r="AA96" s="149">
        <f ca="1">IFERROR(Z97/Z96,"")</f>
        <v>0</v>
      </c>
      <c r="AB96" s="71">
        <f ca="1">IF(AB$3="","",IF($A$84="","",'входные данные'!$D$9/'входные данные'!$H$52/'входные данные'!$H$53))</f>
        <v>121739.13043478262</v>
      </c>
      <c r="AC96" s="149">
        <f ca="1">IFERROR(AB97/AB96,"")</f>
        <v>0</v>
      </c>
      <c r="AD96" s="71">
        <f ca="1">IF(AD$3="","",IF($A$84="","",'входные данные'!$D$9/'входные данные'!$H$52/'входные данные'!$H$53))</f>
        <v>121739.13043478262</v>
      </c>
      <c r="AE96" s="149">
        <f ca="1">IFERROR(AD97/AD96,"")</f>
        <v>0</v>
      </c>
      <c r="AF96" s="71">
        <f ca="1">IF(AF$3="","",IF($A$84="","",'входные данные'!$D$9/'входные данные'!$H$52/'входные данные'!$H$53))</f>
        <v>121739.13043478262</v>
      </c>
      <c r="AG96" s="149">
        <f ca="1">IFERROR(AF97/AF96,"")</f>
        <v>0</v>
      </c>
      <c r="AH96" s="71">
        <f ca="1">IF(AH$3="","",IF($A$84="","",'входные данные'!$D$9/'входные данные'!$H$52/'входные данные'!$H$53))</f>
        <v>121739.13043478262</v>
      </c>
      <c r="AI96" s="149">
        <f ca="1">IFERROR(AH97/AH96,"")</f>
        <v>0</v>
      </c>
      <c r="AJ96" s="71">
        <f ca="1">IF(AJ$3="","",IF($A$84="","",'входные данные'!$D$9/'входные данные'!$H$52/'входные данные'!$H$53))</f>
        <v>121739.13043478262</v>
      </c>
      <c r="AK96" s="149">
        <f ca="1">IFERROR(AJ97/AJ96,"")</f>
        <v>0</v>
      </c>
      <c r="AL96" s="72">
        <f t="shared" ca="1" si="13"/>
        <v>608695.65217391308</v>
      </c>
      <c r="AM96" s="149">
        <f ca="1">IFERROR(AL97/AL96,"")</f>
        <v>0</v>
      </c>
      <c r="AN96" s="71">
        <f ca="1">IF(AN$3="","",IF($A$84="","",'входные данные'!$D$9/'входные данные'!$H$52/'входные данные'!$H$53))</f>
        <v>121739.13043478262</v>
      </c>
      <c r="AO96" s="149">
        <f ca="1">IFERROR(AN97/AN96,"")</f>
        <v>0</v>
      </c>
      <c r="AP96" s="71">
        <f ca="1">IF(AP$3="","",IF($A$84="","",'входные данные'!$D$9/'входные данные'!$H$52/'входные данные'!$H$53))</f>
        <v>121739.13043478262</v>
      </c>
      <c r="AQ96" s="149">
        <f ca="1">IFERROR(AP97/AP96,"")</f>
        <v>0</v>
      </c>
      <c r="AR96" s="71">
        <f ca="1">IF(AR$3="","",IF($A$84="","",'входные данные'!$D$9/'входные данные'!$H$52/'входные данные'!$H$53))</f>
        <v>121739.13043478262</v>
      </c>
      <c r="AS96" s="149">
        <f ca="1">IFERROR(AR97/AR96,"")</f>
        <v>0</v>
      </c>
      <c r="AT96" s="71">
        <f ca="1">IF(AT$3="","",IF($A$84="","",'входные данные'!$D$9/'входные данные'!$H$52/'входные данные'!$H$53))</f>
        <v>121739.13043478262</v>
      </c>
      <c r="AU96" s="149">
        <f ca="1">IFERROR(AT97/AT96,"")</f>
        <v>0</v>
      </c>
      <c r="AV96" s="71">
        <f ca="1">IF(AV$3="","",IF($A$84="","",'входные данные'!$D$9/'входные данные'!$H$52/'входные данные'!$H$53))</f>
        <v>121739.13043478262</v>
      </c>
      <c r="AW96" s="149">
        <f ca="1">IFERROR(AV97/AV96,"")</f>
        <v>0</v>
      </c>
      <c r="AX96" s="72">
        <f t="shared" ca="1" si="14"/>
        <v>608695.65217391308</v>
      </c>
      <c r="AY96" s="149">
        <f ca="1">IFERROR(AX97/AX96,"")</f>
        <v>0</v>
      </c>
      <c r="AZ96" s="71">
        <f ca="1">IF(AZ$3="","",IF($A$84="","",'входные данные'!$D$9/'входные данные'!$H$52/'входные данные'!$H$53))</f>
        <v>121739.13043478262</v>
      </c>
      <c r="BA96" s="149">
        <f ca="1">IFERROR(AZ97/AZ96,"")</f>
        <v>0</v>
      </c>
      <c r="BB96" s="71">
        <f ca="1">IF(BB$3="","",IF($A$84="","",'входные данные'!$D$9/'входные данные'!$H$52/'входные данные'!$H$53))</f>
        <v>121739.13043478262</v>
      </c>
      <c r="BC96" s="149">
        <f ca="1">IFERROR(BB97/BB96,"")</f>
        <v>0</v>
      </c>
      <c r="BD96" s="71">
        <f ca="1">IF(BD$3="","",IF($A$84="","",'входные данные'!$D$9/'входные данные'!$H$52/'входные данные'!$H$53))</f>
        <v>121739.13043478262</v>
      </c>
      <c r="BE96" s="149">
        <f ca="1">IFERROR(BD97/BD96,"")</f>
        <v>0</v>
      </c>
      <c r="BF96" s="71" t="str">
        <f ca="1">IF(BF$3="","",IF($A$84="","",'входные данные'!$D$9/'входные данные'!$H$52/'входные данные'!$H$53))</f>
        <v/>
      </c>
      <c r="BG96" s="149" t="str">
        <f ca="1">IFERROR(BF97/BF96,"")</f>
        <v/>
      </c>
      <c r="BH96" s="71" t="str">
        <f ca="1">IF(BH$3="","",IF($A$84="","",'входные данные'!$D$9/'входные данные'!$H$52/'входные данные'!$H$53))</f>
        <v/>
      </c>
      <c r="BI96" s="149" t="str">
        <f ca="1">IFERROR(BH97/BH96,"")</f>
        <v/>
      </c>
      <c r="BJ96" s="72">
        <f t="shared" ca="1" si="15"/>
        <v>365217.3913043479</v>
      </c>
      <c r="BK96" s="149">
        <f ca="1">IFERROR(BJ97/BJ96,"")</f>
        <v>0</v>
      </c>
      <c r="BL96" s="71" t="str">
        <f ca="1">IF(BL$3="","",IF($A$84="","",'входные данные'!$D$9/'входные данные'!$H$52/'входные данные'!$H$53))</f>
        <v/>
      </c>
      <c r="BM96" s="149" t="str">
        <f ca="1">IFERROR(BL97/BL96,"")</f>
        <v/>
      </c>
      <c r="BN96" s="71" t="str">
        <f ca="1">IF(BN$3="","",IF($A$84="","",'входные данные'!$D$9/'входные данные'!$H$52/'входные данные'!$H$53))</f>
        <v/>
      </c>
      <c r="BO96" s="149" t="str">
        <f ca="1">IFERROR(BN97/BN96,"")</f>
        <v/>
      </c>
      <c r="BP96" s="71" t="str">
        <f ca="1">IF(BP$3="","",IF($A$84="","",'входные данные'!$D$9/'входные данные'!$H$52/'входные данные'!$H$53))</f>
        <v/>
      </c>
      <c r="BQ96" s="149" t="str">
        <f ca="1">IFERROR(BP97/BP96,"")</f>
        <v/>
      </c>
      <c r="BR96" s="71" t="str">
        <f ca="1">IF(BR$3="","",IF($A$84="","",'входные данные'!$D$9/'входные данные'!$H$52/'входные данные'!$H$53))</f>
        <v/>
      </c>
      <c r="BS96" s="149" t="str">
        <f ca="1">IFERROR(BR97/BR96,"")</f>
        <v/>
      </c>
      <c r="BT96" s="71" t="str">
        <f ca="1">IF(BT$3="","",IF($A$84="","",'входные данные'!$D$9/'входные данные'!$H$52/'входные данные'!$H$53))</f>
        <v/>
      </c>
      <c r="BU96" s="149" t="str">
        <f ca="1">IFERROR(BT97/BT96,"")</f>
        <v/>
      </c>
      <c r="BV96" s="72">
        <f t="shared" ca="1" si="16"/>
        <v>0</v>
      </c>
      <c r="BW96" s="149" t="str">
        <f ca="1">IFERROR(BV97/BV96,"")</f>
        <v/>
      </c>
    </row>
    <row r="97" spans="1:75" outlineLevel="1" x14ac:dyDescent="0.25">
      <c r="A97" s="147"/>
      <c r="B97" s="158"/>
      <c r="C97" s="17" t="s">
        <v>7</v>
      </c>
      <c r="D97" s="52"/>
      <c r="E97" s="150"/>
      <c r="F97" s="52"/>
      <c r="G97" s="150"/>
      <c r="H97" s="52"/>
      <c r="I97" s="150"/>
      <c r="J97" s="52"/>
      <c r="K97" s="150"/>
      <c r="L97" s="52"/>
      <c r="M97" s="150"/>
      <c r="N97" s="74">
        <f t="shared" si="17"/>
        <v>0</v>
      </c>
      <c r="O97" s="150"/>
      <c r="P97" s="52"/>
      <c r="Q97" s="150"/>
      <c r="R97" s="52"/>
      <c r="S97" s="150"/>
      <c r="T97" s="52"/>
      <c r="U97" s="150"/>
      <c r="V97" s="52"/>
      <c r="W97" s="150"/>
      <c r="X97" s="52"/>
      <c r="Y97" s="150"/>
      <c r="Z97" s="74">
        <f t="shared" si="12"/>
        <v>0</v>
      </c>
      <c r="AA97" s="150"/>
      <c r="AB97" s="52"/>
      <c r="AC97" s="150"/>
      <c r="AD97" s="52"/>
      <c r="AE97" s="150"/>
      <c r="AF97" s="52"/>
      <c r="AG97" s="150"/>
      <c r="AH97" s="52"/>
      <c r="AI97" s="150"/>
      <c r="AJ97" s="52"/>
      <c r="AK97" s="150"/>
      <c r="AL97" s="74">
        <f t="shared" si="13"/>
        <v>0</v>
      </c>
      <c r="AM97" s="150"/>
      <c r="AN97" s="52"/>
      <c r="AO97" s="150"/>
      <c r="AP97" s="52"/>
      <c r="AQ97" s="150"/>
      <c r="AR97" s="52"/>
      <c r="AS97" s="150"/>
      <c r="AT97" s="52"/>
      <c r="AU97" s="150"/>
      <c r="AV97" s="52"/>
      <c r="AW97" s="150"/>
      <c r="AX97" s="74">
        <f t="shared" si="14"/>
        <v>0</v>
      </c>
      <c r="AY97" s="150"/>
      <c r="AZ97" s="52"/>
      <c r="BA97" s="150"/>
      <c r="BB97" s="52"/>
      <c r="BC97" s="150"/>
      <c r="BD97" s="52"/>
      <c r="BE97" s="150"/>
      <c r="BF97" s="52"/>
      <c r="BG97" s="150"/>
      <c r="BH97" s="52"/>
      <c r="BI97" s="150"/>
      <c r="BJ97" s="74">
        <f t="shared" si="15"/>
        <v>0</v>
      </c>
      <c r="BK97" s="150"/>
      <c r="BL97" s="52"/>
      <c r="BM97" s="150"/>
      <c r="BN97" s="52"/>
      <c r="BO97" s="150"/>
      <c r="BP97" s="52"/>
      <c r="BQ97" s="150"/>
      <c r="BR97" s="52"/>
      <c r="BS97" s="150"/>
      <c r="BT97" s="52"/>
      <c r="BU97" s="150"/>
      <c r="BV97" s="74">
        <f t="shared" si="16"/>
        <v>0</v>
      </c>
      <c r="BW97" s="150"/>
    </row>
    <row r="98" spans="1:75" s="1" customFormat="1" outlineLevel="1" x14ac:dyDescent="0.25">
      <c r="A98" s="147"/>
      <c r="B98" s="151" t="str">
        <f>'входные данные'!$C$10</f>
        <v>Продажи (отгрузки)</v>
      </c>
      <c r="C98" s="48" t="s">
        <v>6</v>
      </c>
      <c r="D98" s="75">
        <f ca="1">IF(D$3="","",'входные данные'!$H$8/'входные данные'!$H$52)</f>
        <v>91304.34782608696</v>
      </c>
      <c r="E98" s="144">
        <f ca="1">IFERROR(D99/D98,"")</f>
        <v>0</v>
      </c>
      <c r="F98" s="75">
        <f ca="1">IF(F$3="","",'входные данные'!$H$8/'входные данные'!$H$52)</f>
        <v>91304.34782608696</v>
      </c>
      <c r="G98" s="144">
        <f ca="1">IFERROR(F99/F98,"")</f>
        <v>0</v>
      </c>
      <c r="H98" s="75">
        <f ca="1">IF(H$3="","",'входные данные'!$H$8/'входные данные'!$H$52)</f>
        <v>91304.34782608696</v>
      </c>
      <c r="I98" s="144">
        <f ca="1">IFERROR(H99/H98,"")</f>
        <v>0</v>
      </c>
      <c r="J98" s="75">
        <f ca="1">IF(J$3="","",'входные данные'!$H$8/'входные данные'!$H$52)</f>
        <v>91304.34782608696</v>
      </c>
      <c r="K98" s="144">
        <f ca="1">IFERROR(J99/J98,"")</f>
        <v>0</v>
      </c>
      <c r="L98" s="75">
        <f ca="1">IF(L$3="","",'входные данные'!$H$8/'входные данные'!$H$52)</f>
        <v>91304.34782608696</v>
      </c>
      <c r="M98" s="144">
        <f ca="1">IFERROR(L99/L98,"")</f>
        <v>0</v>
      </c>
      <c r="N98" s="76">
        <f t="shared" ref="N98:N113" ca="1" si="18">SUM(D98,F98,H98,J98,L98)</f>
        <v>456521.73913043481</v>
      </c>
      <c r="O98" s="144">
        <f ca="1">IFERROR(N99/N98,"")</f>
        <v>0</v>
      </c>
      <c r="P98" s="75">
        <f ca="1">IF(P$3="","",'входные данные'!$H$8/'входные данные'!$H$52)</f>
        <v>91304.34782608696</v>
      </c>
      <c r="Q98" s="144">
        <f ca="1">IFERROR(P99/P98,"")</f>
        <v>0</v>
      </c>
      <c r="R98" s="75">
        <f ca="1">IF(R$3="","",'входные данные'!$H$8/'входные данные'!$H$52)</f>
        <v>91304.34782608696</v>
      </c>
      <c r="S98" s="144">
        <f ca="1">IFERROR(R99/R98,"")</f>
        <v>0</v>
      </c>
      <c r="T98" s="75">
        <f ca="1">IF(T$3="","",'входные данные'!$H$8/'входные данные'!$H$52)</f>
        <v>91304.34782608696</v>
      </c>
      <c r="U98" s="144">
        <f ca="1">IFERROR(T99/T98,"")</f>
        <v>0</v>
      </c>
      <c r="V98" s="75">
        <f ca="1">IF(V$3="","",'входные данные'!$H$8/'входные данные'!$H$52)</f>
        <v>91304.34782608696</v>
      </c>
      <c r="W98" s="144">
        <f ca="1">IFERROR(V99/V98,"")</f>
        <v>0</v>
      </c>
      <c r="X98" s="75">
        <f ca="1">IF(X$3="","",'входные данные'!$H$8/'входные данные'!$H$52)</f>
        <v>91304.34782608696</v>
      </c>
      <c r="Y98" s="144">
        <f ca="1">IFERROR(X99/X98,"")</f>
        <v>0</v>
      </c>
      <c r="Z98" s="76">
        <f t="shared" ca="1" si="12"/>
        <v>456521.73913043481</v>
      </c>
      <c r="AA98" s="144">
        <f ca="1">IFERROR(Z99/Z98,"")</f>
        <v>0</v>
      </c>
      <c r="AB98" s="75">
        <f ca="1">IF(AB$3="","",'входные данные'!$H$8/'входные данные'!$H$52)</f>
        <v>91304.34782608696</v>
      </c>
      <c r="AC98" s="144">
        <f ca="1">IFERROR(AB99/AB98,"")</f>
        <v>0</v>
      </c>
      <c r="AD98" s="75">
        <f ca="1">IF(AD$3="","",'входные данные'!$H$8/'входные данные'!$H$52)</f>
        <v>91304.34782608696</v>
      </c>
      <c r="AE98" s="144">
        <f ca="1">IFERROR(AD99/AD98,"")</f>
        <v>0</v>
      </c>
      <c r="AF98" s="75">
        <f ca="1">IF(AF$3="","",'входные данные'!$H$8/'входные данные'!$H$52)</f>
        <v>91304.34782608696</v>
      </c>
      <c r="AG98" s="144">
        <f ca="1">IFERROR(AF99/AF98,"")</f>
        <v>0</v>
      </c>
      <c r="AH98" s="75">
        <f ca="1">IF(AH$3="","",'входные данные'!$H$8/'входные данные'!$H$52)</f>
        <v>91304.34782608696</v>
      </c>
      <c r="AI98" s="144">
        <f ca="1">IFERROR(AH99/AH98,"")</f>
        <v>0</v>
      </c>
      <c r="AJ98" s="75">
        <f ca="1">IF(AJ$3="","",'входные данные'!$H$8/'входные данные'!$H$52)</f>
        <v>91304.34782608696</v>
      </c>
      <c r="AK98" s="144">
        <f ca="1">IFERROR(AJ99/AJ98,"")</f>
        <v>0</v>
      </c>
      <c r="AL98" s="76">
        <f t="shared" ca="1" si="13"/>
        <v>456521.73913043481</v>
      </c>
      <c r="AM98" s="144">
        <f ca="1">IFERROR(AL99/AL98,"")</f>
        <v>0</v>
      </c>
      <c r="AN98" s="75">
        <f ca="1">IF(AN$3="","",'входные данные'!$H$8/'входные данные'!$H$52)</f>
        <v>91304.34782608696</v>
      </c>
      <c r="AO98" s="144">
        <f ca="1">IFERROR(AN99/AN98,"")</f>
        <v>0</v>
      </c>
      <c r="AP98" s="75">
        <f ca="1">IF(AP$3="","",'входные данные'!$H$8/'входные данные'!$H$52)</f>
        <v>91304.34782608696</v>
      </c>
      <c r="AQ98" s="144">
        <f ca="1">IFERROR(AP99/AP98,"")</f>
        <v>0</v>
      </c>
      <c r="AR98" s="75">
        <f ca="1">IF(AR$3="","",'входные данные'!$H$8/'входные данные'!$H$52)</f>
        <v>91304.34782608696</v>
      </c>
      <c r="AS98" s="144">
        <f ca="1">IFERROR(AR99/AR98,"")</f>
        <v>0</v>
      </c>
      <c r="AT98" s="75">
        <f ca="1">IF(AT$3="","",'входные данные'!$H$8/'входные данные'!$H$52)</f>
        <v>91304.34782608696</v>
      </c>
      <c r="AU98" s="144">
        <f ca="1">IFERROR(AT99/AT98,"")</f>
        <v>0</v>
      </c>
      <c r="AV98" s="75">
        <f ca="1">IF(AV$3="","",'входные данные'!$H$8/'входные данные'!$H$52)</f>
        <v>91304.34782608696</v>
      </c>
      <c r="AW98" s="144">
        <f ca="1">IFERROR(AV99/AV98,"")</f>
        <v>0</v>
      </c>
      <c r="AX98" s="76">
        <f t="shared" ca="1" si="14"/>
        <v>456521.73913043481</v>
      </c>
      <c r="AY98" s="144">
        <f ca="1">IFERROR(AX99/AX98,"")</f>
        <v>0</v>
      </c>
      <c r="AZ98" s="75">
        <f ca="1">IF(AZ$3="","",'входные данные'!$H$8/'входные данные'!$H$52)</f>
        <v>91304.34782608696</v>
      </c>
      <c r="BA98" s="144">
        <f ca="1">IFERROR(AZ99/AZ98,"")</f>
        <v>0</v>
      </c>
      <c r="BB98" s="75">
        <f ca="1">IF(BB$3="","",'входные данные'!$H$8/'входные данные'!$H$52)</f>
        <v>91304.34782608696</v>
      </c>
      <c r="BC98" s="144">
        <f ca="1">IFERROR(BB99/BB98,"")</f>
        <v>0</v>
      </c>
      <c r="BD98" s="75">
        <f ca="1">IF(BD$3="","",'входные данные'!$H$8/'входные данные'!$H$52)</f>
        <v>91304.34782608696</v>
      </c>
      <c r="BE98" s="144">
        <f ca="1">IFERROR(BD99/BD98,"")</f>
        <v>0</v>
      </c>
      <c r="BF98" s="75" t="str">
        <f ca="1">IF(BF$3="","",'входные данные'!$H$8/'входные данные'!$H$52)</f>
        <v/>
      </c>
      <c r="BG98" s="144" t="str">
        <f ca="1">IFERROR(BF99/BF98,"")</f>
        <v/>
      </c>
      <c r="BH98" s="75" t="str">
        <f ca="1">IF(BH$3="","",'входные данные'!$H$8/'входные данные'!$H$52)</f>
        <v/>
      </c>
      <c r="BI98" s="144" t="str">
        <f ca="1">IFERROR(BH99/BH98,"")</f>
        <v/>
      </c>
      <c r="BJ98" s="76">
        <f t="shared" ca="1" si="15"/>
        <v>273913.04347826086</v>
      </c>
      <c r="BK98" s="144">
        <f ca="1">IFERROR(BJ99/BJ98,"")</f>
        <v>0</v>
      </c>
      <c r="BL98" s="75" t="str">
        <f ca="1">IF(BL$3="","",'входные данные'!$H$8/'входные данные'!$H$52)</f>
        <v/>
      </c>
      <c r="BM98" s="144" t="str">
        <f ca="1">IFERROR(BL99/BL98,"")</f>
        <v/>
      </c>
      <c r="BN98" s="75" t="str">
        <f ca="1">IF(BN$3="","",'входные данные'!$H$8/'входные данные'!$H$52)</f>
        <v/>
      </c>
      <c r="BO98" s="144" t="str">
        <f ca="1">IFERROR(BN99/BN98,"")</f>
        <v/>
      </c>
      <c r="BP98" s="75" t="str">
        <f ca="1">IF(BP$3="","",'входные данные'!$H$8/'входные данные'!$H$52)</f>
        <v/>
      </c>
      <c r="BQ98" s="144" t="str">
        <f ca="1">IFERROR(BP99/BP98,"")</f>
        <v/>
      </c>
      <c r="BR98" s="75" t="str">
        <f ca="1">IF(BR$3="","",'входные данные'!$H$8/'входные данные'!$H$52)</f>
        <v/>
      </c>
      <c r="BS98" s="144" t="str">
        <f ca="1">IFERROR(BR99/BR98,"")</f>
        <v/>
      </c>
      <c r="BT98" s="75" t="str">
        <f ca="1">IF(BT$3="","",'входные данные'!$H$8/'входные данные'!$H$52)</f>
        <v/>
      </c>
      <c r="BU98" s="144" t="str">
        <f ca="1">IFERROR(BT99/BT98,"")</f>
        <v/>
      </c>
      <c r="BV98" s="76">
        <f t="shared" ca="1" si="16"/>
        <v>0</v>
      </c>
      <c r="BW98" s="144" t="str">
        <f ca="1">IFERROR(BV99/BV98,"")</f>
        <v/>
      </c>
    </row>
    <row r="99" spans="1:75" ht="15.75" outlineLevel="1" thickBot="1" x14ac:dyDescent="0.3">
      <c r="A99" s="148"/>
      <c r="B99" s="152"/>
      <c r="C99" s="49" t="s">
        <v>7</v>
      </c>
      <c r="D99" s="79"/>
      <c r="E99" s="145"/>
      <c r="F99" s="79"/>
      <c r="G99" s="145"/>
      <c r="H99" s="79"/>
      <c r="I99" s="145"/>
      <c r="J99" s="79"/>
      <c r="K99" s="145"/>
      <c r="L99" s="79"/>
      <c r="M99" s="145"/>
      <c r="N99" s="78">
        <f t="shared" si="18"/>
        <v>0</v>
      </c>
      <c r="O99" s="145"/>
      <c r="P99" s="79"/>
      <c r="Q99" s="145"/>
      <c r="R99" s="79"/>
      <c r="S99" s="145"/>
      <c r="T99" s="79"/>
      <c r="U99" s="145"/>
      <c r="V99" s="79"/>
      <c r="W99" s="145"/>
      <c r="X99" s="79"/>
      <c r="Y99" s="145"/>
      <c r="Z99" s="78">
        <f t="shared" si="12"/>
        <v>0</v>
      </c>
      <c r="AA99" s="145"/>
      <c r="AB99" s="79"/>
      <c r="AC99" s="145"/>
      <c r="AD99" s="79"/>
      <c r="AE99" s="145"/>
      <c r="AF99" s="79"/>
      <c r="AG99" s="145"/>
      <c r="AH99" s="79"/>
      <c r="AI99" s="145"/>
      <c r="AJ99" s="79"/>
      <c r="AK99" s="145"/>
      <c r="AL99" s="78">
        <f t="shared" si="13"/>
        <v>0</v>
      </c>
      <c r="AM99" s="145"/>
      <c r="AN99" s="79"/>
      <c r="AO99" s="145"/>
      <c r="AP99" s="79"/>
      <c r="AQ99" s="145"/>
      <c r="AR99" s="79"/>
      <c r="AS99" s="145"/>
      <c r="AT99" s="79"/>
      <c r="AU99" s="145"/>
      <c r="AV99" s="79"/>
      <c r="AW99" s="145"/>
      <c r="AX99" s="78">
        <f t="shared" si="14"/>
        <v>0</v>
      </c>
      <c r="AY99" s="145"/>
      <c r="AZ99" s="79"/>
      <c r="BA99" s="145"/>
      <c r="BB99" s="79"/>
      <c r="BC99" s="145"/>
      <c r="BD99" s="79"/>
      <c r="BE99" s="145"/>
      <c r="BF99" s="79"/>
      <c r="BG99" s="145"/>
      <c r="BH99" s="79"/>
      <c r="BI99" s="145"/>
      <c r="BJ99" s="78">
        <f t="shared" si="15"/>
        <v>0</v>
      </c>
      <c r="BK99" s="145"/>
      <c r="BL99" s="79"/>
      <c r="BM99" s="145"/>
      <c r="BN99" s="79"/>
      <c r="BO99" s="145"/>
      <c r="BP99" s="79"/>
      <c r="BQ99" s="145"/>
      <c r="BR99" s="79"/>
      <c r="BS99" s="145"/>
      <c r="BT99" s="79"/>
      <c r="BU99" s="145"/>
      <c r="BV99" s="78">
        <f t="shared" si="16"/>
        <v>0</v>
      </c>
      <c r="BW99" s="145"/>
    </row>
    <row r="100" spans="1:75" ht="15.75" customHeight="1" outlineLevel="1" x14ac:dyDescent="0.25">
      <c r="A100" s="146" t="str">
        <f>IF('входные данные'!H9&gt;0,'входные данные'!G9,"")</f>
        <v>Менеджер 7</v>
      </c>
      <c r="B100" s="181" t="str">
        <f>'входные данные'!$C$3</f>
        <v>Звонки</v>
      </c>
      <c r="C100" s="45" t="s">
        <v>6</v>
      </c>
      <c r="D100" s="50">
        <f ca="1">IF(D$3="","",IF($A$100="","",'входные данные'!$D$3/'входные данные'!$H$52/'входные данные'!$H$53))</f>
        <v>13.043478260869566</v>
      </c>
      <c r="E100" s="175">
        <f ca="1">IFERROR(D101/D100,"")</f>
        <v>0</v>
      </c>
      <c r="F100" s="50">
        <f ca="1">IF(F$3="","",IF($A$100="","",'входные данные'!$D$3/'входные данные'!$H$52/'входные данные'!$H$53))</f>
        <v>13.043478260869566</v>
      </c>
      <c r="G100" s="175">
        <f ca="1">IFERROR(F101/F100,"")</f>
        <v>0</v>
      </c>
      <c r="H100" s="50">
        <f ca="1">IF(H$3="","",IF($A$100="","",'входные данные'!$D$3/'входные данные'!$H$52/'входные данные'!$H$53))</f>
        <v>13.043478260869566</v>
      </c>
      <c r="I100" s="175">
        <f ca="1">IFERROR(H101/H100,"")</f>
        <v>0</v>
      </c>
      <c r="J100" s="50">
        <f ca="1">IF(J$3="","",IF($A$100="","",'входные данные'!$D$3/'входные данные'!$H$52/'входные данные'!$H$53))</f>
        <v>13.043478260869566</v>
      </c>
      <c r="K100" s="175">
        <f ca="1">IFERROR(J101/J100,"")</f>
        <v>0</v>
      </c>
      <c r="L100" s="50">
        <f ca="1">IF(L$3="","",IF($A$100="","",'входные данные'!$D$3/'входные данные'!$H$52/'входные данные'!$H$53))</f>
        <v>13.043478260869566</v>
      </c>
      <c r="M100" s="175">
        <f ca="1">IFERROR(L101/L100,"")</f>
        <v>0</v>
      </c>
      <c r="N100" s="51">
        <f t="shared" ca="1" si="18"/>
        <v>65.217391304347828</v>
      </c>
      <c r="O100" s="177">
        <f ca="1">IFERROR(N101/N100,"")</f>
        <v>0</v>
      </c>
      <c r="P100" s="50">
        <f ca="1">IF(P$3="","",IF($A$100="","",'входные данные'!$D$3/'входные данные'!$H$52/'входные данные'!$H$53))</f>
        <v>13.043478260869566</v>
      </c>
      <c r="Q100" s="175">
        <f ca="1">IFERROR(P101/P100,"")</f>
        <v>0</v>
      </c>
      <c r="R100" s="50">
        <f ca="1">IF(R$3="","",IF($A$100="","",'входные данные'!$D$3/'входные данные'!$H$52/'входные данные'!$H$53))</f>
        <v>13.043478260869566</v>
      </c>
      <c r="S100" s="175">
        <f ca="1">IFERROR(R101/R100,"")</f>
        <v>0</v>
      </c>
      <c r="T100" s="50">
        <f ca="1">IF(T$3="","",IF($A$100="","",'входные данные'!$D$3/'входные данные'!$H$52/'входные данные'!$H$53))</f>
        <v>13.043478260869566</v>
      </c>
      <c r="U100" s="175">
        <f ca="1">IFERROR(T101/T100,"")</f>
        <v>0</v>
      </c>
      <c r="V100" s="50">
        <f ca="1">IF(V$3="","",IF($A$100="","",'входные данные'!$D$3/'входные данные'!$H$52/'входные данные'!$H$53))</f>
        <v>13.043478260869566</v>
      </c>
      <c r="W100" s="175">
        <f ca="1">IFERROR(V101/V100,"")</f>
        <v>0</v>
      </c>
      <c r="X100" s="50">
        <f ca="1">IF(X$3="","",IF($A$100="","",'входные данные'!$D$3/'входные данные'!$H$52/'входные данные'!$H$53))</f>
        <v>13.043478260869566</v>
      </c>
      <c r="Y100" s="175">
        <f ca="1">IFERROR(X101/X100,"")</f>
        <v>0</v>
      </c>
      <c r="Z100" s="51">
        <f t="shared" ca="1" si="12"/>
        <v>65.217391304347828</v>
      </c>
      <c r="AA100" s="177">
        <f ca="1">IFERROR(Z101/Z100,"")</f>
        <v>0</v>
      </c>
      <c r="AB100" s="50">
        <f ca="1">IF(AB$3="","",IF($A$100="","",'входные данные'!$D$3/'входные данные'!$H$52/'входные данные'!$H$53))</f>
        <v>13.043478260869566</v>
      </c>
      <c r="AC100" s="175">
        <f ca="1">IFERROR(AB101/AB100,"")</f>
        <v>0</v>
      </c>
      <c r="AD100" s="50">
        <f ca="1">IF(AD$3="","",IF($A$100="","",'входные данные'!$D$3/'входные данные'!$H$52/'входные данные'!$H$53))</f>
        <v>13.043478260869566</v>
      </c>
      <c r="AE100" s="175">
        <f ca="1">IFERROR(AD101/AD100,"")</f>
        <v>0</v>
      </c>
      <c r="AF100" s="50">
        <f ca="1">IF(AF$3="","",IF($A$100="","",'входные данные'!$D$3/'входные данные'!$H$52/'входные данные'!$H$53))</f>
        <v>13.043478260869566</v>
      </c>
      <c r="AG100" s="175">
        <f ca="1">IFERROR(AF101/AF100,"")</f>
        <v>0</v>
      </c>
      <c r="AH100" s="50">
        <f ca="1">IF(AH$3="","",IF($A$100="","",'входные данные'!$D$3/'входные данные'!$H$52/'входные данные'!$H$53))</f>
        <v>13.043478260869566</v>
      </c>
      <c r="AI100" s="175">
        <f ca="1">IFERROR(AH101/AH100,"")</f>
        <v>0</v>
      </c>
      <c r="AJ100" s="50">
        <f ca="1">IF(AJ$3="","",IF($A$100="","",'входные данные'!$D$3/'входные данные'!$H$52/'входные данные'!$H$53))</f>
        <v>13.043478260869566</v>
      </c>
      <c r="AK100" s="175">
        <f ca="1">IFERROR(AJ101/AJ100,"")</f>
        <v>0</v>
      </c>
      <c r="AL100" s="51">
        <f t="shared" ca="1" si="13"/>
        <v>65.217391304347828</v>
      </c>
      <c r="AM100" s="177">
        <f ca="1">IFERROR(AL101/AL100,"")</f>
        <v>0</v>
      </c>
      <c r="AN100" s="50">
        <f ca="1">IF(AN$3="","",IF($A$100="","",'входные данные'!$D$3/'входные данные'!$H$52/'входные данные'!$H$53))</f>
        <v>13.043478260869566</v>
      </c>
      <c r="AO100" s="175">
        <f ca="1">IFERROR(AN101/AN100,"")</f>
        <v>0</v>
      </c>
      <c r="AP100" s="50">
        <f ca="1">IF(AP$3="","",IF($A$100="","",'входные данные'!$D$3/'входные данные'!$H$52/'входные данные'!$H$53))</f>
        <v>13.043478260869566</v>
      </c>
      <c r="AQ100" s="175">
        <f ca="1">IFERROR(AP101/AP100,"")</f>
        <v>0</v>
      </c>
      <c r="AR100" s="50">
        <f ca="1">IF(AR$3="","",IF($A$100="","",'входные данные'!$D$3/'входные данные'!$H$52/'входные данные'!$H$53))</f>
        <v>13.043478260869566</v>
      </c>
      <c r="AS100" s="175">
        <f ca="1">IFERROR(AR101/AR100,"")</f>
        <v>0</v>
      </c>
      <c r="AT100" s="50">
        <f ca="1">IF(AT$3="","",IF($A$100="","",'входные данные'!$D$3/'входные данные'!$H$52/'входные данные'!$H$53))</f>
        <v>13.043478260869566</v>
      </c>
      <c r="AU100" s="175">
        <f ca="1">IFERROR(AT101/AT100,"")</f>
        <v>0</v>
      </c>
      <c r="AV100" s="50">
        <f ca="1">IF(AV$3="","",IF($A$100="","",'входные данные'!$D$3/'входные данные'!$H$52/'входные данные'!$H$53))</f>
        <v>13.043478260869566</v>
      </c>
      <c r="AW100" s="175">
        <f ca="1">IFERROR(AV101/AV100,"")</f>
        <v>0</v>
      </c>
      <c r="AX100" s="51">
        <f t="shared" ca="1" si="14"/>
        <v>65.217391304347828</v>
      </c>
      <c r="AY100" s="177">
        <f ca="1">IFERROR(AX101/AX100,"")</f>
        <v>0</v>
      </c>
      <c r="AZ100" s="50">
        <f ca="1">IF(AZ$3="","",IF($A$100="","",'входные данные'!$D$3/'входные данные'!$H$52/'входные данные'!$H$53))</f>
        <v>13.043478260869566</v>
      </c>
      <c r="BA100" s="175">
        <f ca="1">IFERROR(AZ101/AZ100,"")</f>
        <v>0</v>
      </c>
      <c r="BB100" s="50">
        <f ca="1">IF(BB$3="","",IF($A$100="","",'входные данные'!$D$3/'входные данные'!$H$52/'входные данные'!$H$53))</f>
        <v>13.043478260869566</v>
      </c>
      <c r="BC100" s="175">
        <f ca="1">IFERROR(BB101/BB100,"")</f>
        <v>0</v>
      </c>
      <c r="BD100" s="50">
        <f ca="1">IF(BD$3="","",IF($A$100="","",'входные данные'!$D$3/'входные данные'!$H$52/'входные данные'!$H$53))</f>
        <v>13.043478260869566</v>
      </c>
      <c r="BE100" s="175">
        <f ca="1">IFERROR(BD101/BD100,"")</f>
        <v>0</v>
      </c>
      <c r="BF100" s="50" t="str">
        <f ca="1">IF(BF$3="","",IF($A$100="","",'входные данные'!$D$3/'входные данные'!$H$52/'входные данные'!$H$53))</f>
        <v/>
      </c>
      <c r="BG100" s="175" t="str">
        <f ca="1">IFERROR(BF101/BF100,"")</f>
        <v/>
      </c>
      <c r="BH100" s="50" t="str">
        <f ca="1">IF(BH$3="","",IF($A$100="","",'входные данные'!$D$3/'входные данные'!$H$52/'входные данные'!$H$53))</f>
        <v/>
      </c>
      <c r="BI100" s="175" t="str">
        <f ca="1">IFERROR(BH101/BH100,"")</f>
        <v/>
      </c>
      <c r="BJ100" s="51">
        <f t="shared" ca="1" si="15"/>
        <v>39.130434782608702</v>
      </c>
      <c r="BK100" s="177">
        <f ca="1">IFERROR(BJ101/BJ100,"")</f>
        <v>0</v>
      </c>
      <c r="BL100" s="50" t="str">
        <f ca="1">IF(BL$3="","",IF($A$100="","",'входные данные'!$D$3/'входные данные'!$H$52/'входные данные'!$H$53))</f>
        <v/>
      </c>
      <c r="BM100" s="175" t="str">
        <f ca="1">IFERROR(BL101/BL100,"")</f>
        <v/>
      </c>
      <c r="BN100" s="50" t="str">
        <f ca="1">IF(BN$3="","",IF($A$100="","",'входные данные'!$D$3/'входные данные'!$H$52/'входные данные'!$H$53))</f>
        <v/>
      </c>
      <c r="BO100" s="175" t="str">
        <f ca="1">IFERROR(BN101/BN100,"")</f>
        <v/>
      </c>
      <c r="BP100" s="50" t="str">
        <f ca="1">IF(BP$3="","",IF($A$100="","",'входные данные'!$D$3/'входные данные'!$H$52/'входные данные'!$H$53))</f>
        <v/>
      </c>
      <c r="BQ100" s="175" t="str">
        <f ca="1">IFERROR(BP101/BP100,"")</f>
        <v/>
      </c>
      <c r="BR100" s="50" t="str">
        <f ca="1">IF(BR$3="","",IF($A$100="","",'входные данные'!$D$3/'входные данные'!$H$52/'входные данные'!$H$53))</f>
        <v/>
      </c>
      <c r="BS100" s="175" t="str">
        <f ca="1">IFERROR(BR101/BR100,"")</f>
        <v/>
      </c>
      <c r="BT100" s="50" t="str">
        <f ca="1">IF(BT$3="","",IF($A$100="","",'входные данные'!$D$3/'входные данные'!$H$52/'входные данные'!$H$53))</f>
        <v/>
      </c>
      <c r="BU100" s="175" t="str">
        <f ca="1">IFERROR(BT101/BT100,"")</f>
        <v/>
      </c>
      <c r="BV100" s="51">
        <f t="shared" ca="1" si="16"/>
        <v>0</v>
      </c>
      <c r="BW100" s="177" t="str">
        <f ca="1">IFERROR(BV101/BV100,"")</f>
        <v/>
      </c>
    </row>
    <row r="101" spans="1:75" outlineLevel="1" x14ac:dyDescent="0.25">
      <c r="A101" s="147"/>
      <c r="B101" s="182"/>
      <c r="C101" s="46" t="s">
        <v>7</v>
      </c>
      <c r="D101" s="52"/>
      <c r="E101" s="176"/>
      <c r="F101" s="52"/>
      <c r="G101" s="176"/>
      <c r="H101" s="52"/>
      <c r="I101" s="176"/>
      <c r="J101" s="52"/>
      <c r="K101" s="176"/>
      <c r="L101" s="52"/>
      <c r="M101" s="176"/>
      <c r="N101" s="53">
        <f t="shared" si="18"/>
        <v>0</v>
      </c>
      <c r="O101" s="178"/>
      <c r="P101" s="52"/>
      <c r="Q101" s="176"/>
      <c r="R101" s="52"/>
      <c r="S101" s="176"/>
      <c r="T101" s="52"/>
      <c r="U101" s="176"/>
      <c r="V101" s="52"/>
      <c r="W101" s="176"/>
      <c r="X101" s="52"/>
      <c r="Y101" s="176"/>
      <c r="Z101" s="53">
        <f t="shared" si="12"/>
        <v>0</v>
      </c>
      <c r="AA101" s="178"/>
      <c r="AB101" s="52"/>
      <c r="AC101" s="176"/>
      <c r="AD101" s="52"/>
      <c r="AE101" s="176"/>
      <c r="AF101" s="52"/>
      <c r="AG101" s="176"/>
      <c r="AH101" s="52"/>
      <c r="AI101" s="176"/>
      <c r="AJ101" s="52"/>
      <c r="AK101" s="176"/>
      <c r="AL101" s="53">
        <f t="shared" si="13"/>
        <v>0</v>
      </c>
      <c r="AM101" s="178"/>
      <c r="AN101" s="52"/>
      <c r="AO101" s="176"/>
      <c r="AP101" s="52"/>
      <c r="AQ101" s="176"/>
      <c r="AR101" s="52"/>
      <c r="AS101" s="176"/>
      <c r="AT101" s="52"/>
      <c r="AU101" s="176"/>
      <c r="AV101" s="52"/>
      <c r="AW101" s="176"/>
      <c r="AX101" s="53">
        <f t="shared" si="14"/>
        <v>0</v>
      </c>
      <c r="AY101" s="178"/>
      <c r="AZ101" s="52"/>
      <c r="BA101" s="176"/>
      <c r="BB101" s="52"/>
      <c r="BC101" s="176"/>
      <c r="BD101" s="52"/>
      <c r="BE101" s="176"/>
      <c r="BF101" s="52"/>
      <c r="BG101" s="176"/>
      <c r="BH101" s="52"/>
      <c r="BI101" s="176"/>
      <c r="BJ101" s="53">
        <f t="shared" si="15"/>
        <v>0</v>
      </c>
      <c r="BK101" s="178"/>
      <c r="BL101" s="52"/>
      <c r="BM101" s="176"/>
      <c r="BN101" s="52"/>
      <c r="BO101" s="176"/>
      <c r="BP101" s="52"/>
      <c r="BQ101" s="176"/>
      <c r="BR101" s="52"/>
      <c r="BS101" s="176"/>
      <c r="BT101" s="52"/>
      <c r="BU101" s="176"/>
      <c r="BV101" s="53">
        <f t="shared" si="16"/>
        <v>0</v>
      </c>
      <c r="BW101" s="178"/>
    </row>
    <row r="102" spans="1:75" outlineLevel="1" x14ac:dyDescent="0.25">
      <c r="A102" s="147"/>
      <c r="B102" s="179" t="str">
        <f>'входные данные'!$C$4</f>
        <v>Коммерческое предложение</v>
      </c>
      <c r="C102" s="44" t="s">
        <v>6</v>
      </c>
      <c r="D102" s="54">
        <f ca="1">IF(D$3="","",IF($A$100="","",'входные данные'!$D$4/'входные данные'!$H$52/'входные данные'!$H$53))</f>
        <v>2.1739130434782608</v>
      </c>
      <c r="E102" s="171">
        <f ca="1">IFERROR(D103/D102,"")</f>
        <v>0</v>
      </c>
      <c r="F102" s="54">
        <f ca="1">IF(F$3="","",IF($A$100="","",'входные данные'!$D$4/'входные данные'!$H$52/'входные данные'!$H$53))</f>
        <v>2.1739130434782608</v>
      </c>
      <c r="G102" s="171">
        <f ca="1">IFERROR(F103/F102,"")</f>
        <v>0</v>
      </c>
      <c r="H102" s="54">
        <f ca="1">IF(H$3="","",IF($A$100="","",'входные данные'!$D$4/'входные данные'!$H$52/'входные данные'!$H$53))</f>
        <v>2.1739130434782608</v>
      </c>
      <c r="I102" s="171">
        <f ca="1">IFERROR(H103/H102,"")</f>
        <v>0</v>
      </c>
      <c r="J102" s="54">
        <f ca="1">IF(J$3="","",IF($A$100="","",'входные данные'!$D$4/'входные данные'!$H$52/'входные данные'!$H$53))</f>
        <v>2.1739130434782608</v>
      </c>
      <c r="K102" s="171">
        <f ca="1">IFERROR(J103/J102,"")</f>
        <v>0</v>
      </c>
      <c r="L102" s="54">
        <f ca="1">IF(L$3="","",IF($A$100="","",'входные данные'!$D$4/'входные данные'!$H$52/'входные данные'!$H$53))</f>
        <v>2.1739130434782608</v>
      </c>
      <c r="M102" s="171">
        <f ca="1">IFERROR(L103/L102,"")</f>
        <v>0</v>
      </c>
      <c r="N102" s="55">
        <f t="shared" ca="1" si="18"/>
        <v>10.869565217391305</v>
      </c>
      <c r="O102" s="171">
        <f ca="1">IFERROR(N103/N102,"")</f>
        <v>0</v>
      </c>
      <c r="P102" s="54">
        <f ca="1">IF(P$3="","",IF($A$100="","",'входные данные'!$D$4/'входные данные'!$H$52/'входные данные'!$H$53))</f>
        <v>2.1739130434782608</v>
      </c>
      <c r="Q102" s="171">
        <f ca="1">IFERROR(P103/P102,"")</f>
        <v>0</v>
      </c>
      <c r="R102" s="54">
        <f ca="1">IF(R$3="","",IF($A$100="","",'входные данные'!$D$4/'входные данные'!$H$52/'входные данные'!$H$53))</f>
        <v>2.1739130434782608</v>
      </c>
      <c r="S102" s="171">
        <f ca="1">IFERROR(R103/R102,"")</f>
        <v>0</v>
      </c>
      <c r="T102" s="54">
        <f ca="1">IF(T$3="","",IF($A$100="","",'входные данные'!$D$4/'входные данные'!$H$52/'входные данные'!$H$53))</f>
        <v>2.1739130434782608</v>
      </c>
      <c r="U102" s="171">
        <f ca="1">IFERROR(T103/T102,"")</f>
        <v>0</v>
      </c>
      <c r="V102" s="54">
        <f ca="1">IF(V$3="","",IF($A$100="","",'входные данные'!$D$4/'входные данные'!$H$52/'входные данные'!$H$53))</f>
        <v>2.1739130434782608</v>
      </c>
      <c r="W102" s="171">
        <f ca="1">IFERROR(V103/V102,"")</f>
        <v>0</v>
      </c>
      <c r="X102" s="54">
        <f ca="1">IF(X$3="","",IF($A$100="","",'входные данные'!$D$4/'входные данные'!$H$52/'входные данные'!$H$53))</f>
        <v>2.1739130434782608</v>
      </c>
      <c r="Y102" s="171">
        <f ca="1">IFERROR(X103/X102,"")</f>
        <v>0</v>
      </c>
      <c r="Z102" s="55">
        <f t="shared" ca="1" si="12"/>
        <v>10.869565217391305</v>
      </c>
      <c r="AA102" s="171">
        <f ca="1">IFERROR(Z103/Z102,"")</f>
        <v>0</v>
      </c>
      <c r="AB102" s="54">
        <f ca="1">IF(AB$3="","",IF($A$100="","",'входные данные'!$D$4/'входные данные'!$H$52/'входные данные'!$H$53))</f>
        <v>2.1739130434782608</v>
      </c>
      <c r="AC102" s="171">
        <f ca="1">IFERROR(AB103/AB102,"")</f>
        <v>0</v>
      </c>
      <c r="AD102" s="54">
        <f ca="1">IF(AD$3="","",IF($A$100="","",'входные данные'!$D$4/'входные данные'!$H$52/'входные данные'!$H$53))</f>
        <v>2.1739130434782608</v>
      </c>
      <c r="AE102" s="171">
        <f ca="1">IFERROR(AD103/AD102,"")</f>
        <v>0</v>
      </c>
      <c r="AF102" s="54">
        <f ca="1">IF(AF$3="","",IF($A$100="","",'входные данные'!$D$4/'входные данные'!$H$52/'входные данные'!$H$53))</f>
        <v>2.1739130434782608</v>
      </c>
      <c r="AG102" s="171">
        <f ca="1">IFERROR(AF103/AF102,"")</f>
        <v>0</v>
      </c>
      <c r="AH102" s="54">
        <f ca="1">IF(AH$3="","",IF($A$100="","",'входные данные'!$D$4/'входные данные'!$H$52/'входные данные'!$H$53))</f>
        <v>2.1739130434782608</v>
      </c>
      <c r="AI102" s="171">
        <f ca="1">IFERROR(AH103/AH102,"")</f>
        <v>0</v>
      </c>
      <c r="AJ102" s="54">
        <f ca="1">IF(AJ$3="","",IF($A$100="","",'входные данные'!$D$4/'входные данные'!$H$52/'входные данные'!$H$53))</f>
        <v>2.1739130434782608</v>
      </c>
      <c r="AK102" s="171">
        <f ca="1">IFERROR(AJ103/AJ102,"")</f>
        <v>0</v>
      </c>
      <c r="AL102" s="55">
        <f t="shared" ca="1" si="13"/>
        <v>10.869565217391305</v>
      </c>
      <c r="AM102" s="171">
        <f ca="1">IFERROR(AL103/AL102,"")</f>
        <v>0</v>
      </c>
      <c r="AN102" s="54">
        <f ca="1">IF(AN$3="","",IF($A$100="","",'входные данные'!$D$4/'входные данные'!$H$52/'входные данные'!$H$53))</f>
        <v>2.1739130434782608</v>
      </c>
      <c r="AO102" s="171">
        <f ca="1">IFERROR(AN103/AN102,"")</f>
        <v>0</v>
      </c>
      <c r="AP102" s="54">
        <f ca="1">IF(AP$3="","",IF($A$100="","",'входные данные'!$D$4/'входные данные'!$H$52/'входные данные'!$H$53))</f>
        <v>2.1739130434782608</v>
      </c>
      <c r="AQ102" s="171">
        <f ca="1">IFERROR(AP103/AP102,"")</f>
        <v>0</v>
      </c>
      <c r="AR102" s="54">
        <f ca="1">IF(AR$3="","",IF($A$100="","",'входные данные'!$D$4/'входные данные'!$H$52/'входные данные'!$H$53))</f>
        <v>2.1739130434782608</v>
      </c>
      <c r="AS102" s="171">
        <f ca="1">IFERROR(AR103/AR102,"")</f>
        <v>0</v>
      </c>
      <c r="AT102" s="54">
        <f ca="1">IF(AT$3="","",IF($A$100="","",'входные данные'!$D$4/'входные данные'!$H$52/'входные данные'!$H$53))</f>
        <v>2.1739130434782608</v>
      </c>
      <c r="AU102" s="171">
        <f ca="1">IFERROR(AT103/AT102,"")</f>
        <v>0</v>
      </c>
      <c r="AV102" s="54">
        <f ca="1">IF(AV$3="","",IF($A$100="","",'входные данные'!$D$4/'входные данные'!$H$52/'входные данные'!$H$53))</f>
        <v>2.1739130434782608</v>
      </c>
      <c r="AW102" s="171">
        <f ca="1">IFERROR(AV103/AV102,"")</f>
        <v>0</v>
      </c>
      <c r="AX102" s="55">
        <f t="shared" ca="1" si="14"/>
        <v>10.869565217391305</v>
      </c>
      <c r="AY102" s="171">
        <f ca="1">IFERROR(AX103/AX102,"")</f>
        <v>0</v>
      </c>
      <c r="AZ102" s="54">
        <f ca="1">IF(AZ$3="","",IF($A$100="","",'входные данные'!$D$4/'входные данные'!$H$52/'входные данные'!$H$53))</f>
        <v>2.1739130434782608</v>
      </c>
      <c r="BA102" s="171">
        <f ca="1">IFERROR(AZ103/AZ102,"")</f>
        <v>0</v>
      </c>
      <c r="BB102" s="54">
        <f ca="1">IF(BB$3="","",IF($A$100="","",'входные данные'!$D$4/'входные данные'!$H$52/'входные данные'!$H$53))</f>
        <v>2.1739130434782608</v>
      </c>
      <c r="BC102" s="171">
        <f ca="1">IFERROR(BB103/BB102,"")</f>
        <v>0</v>
      </c>
      <c r="BD102" s="54">
        <f ca="1">IF(BD$3="","",IF($A$100="","",'входные данные'!$D$4/'входные данные'!$H$52/'входные данные'!$H$53))</f>
        <v>2.1739130434782608</v>
      </c>
      <c r="BE102" s="171">
        <f ca="1">IFERROR(BD103/BD102,"")</f>
        <v>0</v>
      </c>
      <c r="BF102" s="54" t="str">
        <f ca="1">IF(BF$3="","",IF($A$100="","",'входные данные'!$D$4/'входные данные'!$H$52/'входные данные'!$H$53))</f>
        <v/>
      </c>
      <c r="BG102" s="171" t="str">
        <f ca="1">IFERROR(BF103/BF102,"")</f>
        <v/>
      </c>
      <c r="BH102" s="54" t="str">
        <f ca="1">IF(BH$3="","",IF($A$100="","",'входные данные'!$D$4/'входные данные'!$H$52/'входные данные'!$H$53))</f>
        <v/>
      </c>
      <c r="BI102" s="171" t="str">
        <f ca="1">IFERROR(BH103/BH102,"")</f>
        <v/>
      </c>
      <c r="BJ102" s="55">
        <f t="shared" ca="1" si="15"/>
        <v>6.5217391304347823</v>
      </c>
      <c r="BK102" s="171">
        <f ca="1">IFERROR(BJ103/BJ102,"")</f>
        <v>0</v>
      </c>
      <c r="BL102" s="54" t="str">
        <f ca="1">IF(BL$3="","",IF($A$100="","",'входные данные'!$D$4/'входные данные'!$H$52/'входные данные'!$H$53))</f>
        <v/>
      </c>
      <c r="BM102" s="171" t="str">
        <f ca="1">IFERROR(BL103/BL102,"")</f>
        <v/>
      </c>
      <c r="BN102" s="54" t="str">
        <f ca="1">IF(BN$3="","",IF($A$100="","",'входные данные'!$D$4/'входные данные'!$H$52/'входные данные'!$H$53))</f>
        <v/>
      </c>
      <c r="BO102" s="171" t="str">
        <f ca="1">IFERROR(BN103/BN102,"")</f>
        <v/>
      </c>
      <c r="BP102" s="54" t="str">
        <f ca="1">IF(BP$3="","",IF($A$100="","",'входные данные'!$D$4/'входные данные'!$H$52/'входные данные'!$H$53))</f>
        <v/>
      </c>
      <c r="BQ102" s="171" t="str">
        <f ca="1">IFERROR(BP103/BP102,"")</f>
        <v/>
      </c>
      <c r="BR102" s="54" t="str">
        <f ca="1">IF(BR$3="","",IF($A$100="","",'входные данные'!$D$4/'входные данные'!$H$52/'входные данные'!$H$53))</f>
        <v/>
      </c>
      <c r="BS102" s="171" t="str">
        <f ca="1">IFERROR(BR103/BR102,"")</f>
        <v/>
      </c>
      <c r="BT102" s="54" t="str">
        <f ca="1">IF(BT$3="","",IF($A$100="","",'входные данные'!$D$4/'входные данные'!$H$52/'входные данные'!$H$53))</f>
        <v/>
      </c>
      <c r="BU102" s="171" t="str">
        <f ca="1">IFERROR(BT103/BT102,"")</f>
        <v/>
      </c>
      <c r="BV102" s="55">
        <f t="shared" ca="1" si="16"/>
        <v>0</v>
      </c>
      <c r="BW102" s="171" t="str">
        <f ca="1">IFERROR(BV103/BV102,"")</f>
        <v/>
      </c>
    </row>
    <row r="103" spans="1:75" outlineLevel="1" x14ac:dyDescent="0.25">
      <c r="A103" s="147"/>
      <c r="B103" s="180"/>
      <c r="C103" s="44" t="s">
        <v>7</v>
      </c>
      <c r="D103" s="52"/>
      <c r="E103" s="172"/>
      <c r="F103" s="52"/>
      <c r="G103" s="172"/>
      <c r="H103" s="52"/>
      <c r="I103" s="172"/>
      <c r="J103" s="52"/>
      <c r="K103" s="172"/>
      <c r="L103" s="52"/>
      <c r="M103" s="172"/>
      <c r="N103" s="56">
        <f t="shared" si="18"/>
        <v>0</v>
      </c>
      <c r="O103" s="172"/>
      <c r="P103" s="52"/>
      <c r="Q103" s="172"/>
      <c r="R103" s="52"/>
      <c r="S103" s="172"/>
      <c r="T103" s="52"/>
      <c r="U103" s="172"/>
      <c r="V103" s="52"/>
      <c r="W103" s="172"/>
      <c r="X103" s="52"/>
      <c r="Y103" s="172"/>
      <c r="Z103" s="56">
        <f t="shared" si="12"/>
        <v>0</v>
      </c>
      <c r="AA103" s="172"/>
      <c r="AB103" s="52"/>
      <c r="AC103" s="172"/>
      <c r="AD103" s="52"/>
      <c r="AE103" s="172"/>
      <c r="AF103" s="52"/>
      <c r="AG103" s="172"/>
      <c r="AH103" s="52"/>
      <c r="AI103" s="172"/>
      <c r="AJ103" s="52"/>
      <c r="AK103" s="172"/>
      <c r="AL103" s="56">
        <f t="shared" si="13"/>
        <v>0</v>
      </c>
      <c r="AM103" s="172"/>
      <c r="AN103" s="52"/>
      <c r="AO103" s="172"/>
      <c r="AP103" s="52"/>
      <c r="AQ103" s="172"/>
      <c r="AR103" s="52"/>
      <c r="AS103" s="172"/>
      <c r="AT103" s="52"/>
      <c r="AU103" s="172"/>
      <c r="AV103" s="52"/>
      <c r="AW103" s="172"/>
      <c r="AX103" s="56">
        <f t="shared" si="14"/>
        <v>0</v>
      </c>
      <c r="AY103" s="172"/>
      <c r="AZ103" s="52"/>
      <c r="BA103" s="172"/>
      <c r="BB103" s="52"/>
      <c r="BC103" s="172"/>
      <c r="BD103" s="52"/>
      <c r="BE103" s="172"/>
      <c r="BF103" s="52"/>
      <c r="BG103" s="172"/>
      <c r="BH103" s="52"/>
      <c r="BI103" s="172"/>
      <c r="BJ103" s="56">
        <f t="shared" si="15"/>
        <v>0</v>
      </c>
      <c r="BK103" s="172"/>
      <c r="BL103" s="52"/>
      <c r="BM103" s="172"/>
      <c r="BN103" s="52"/>
      <c r="BO103" s="172"/>
      <c r="BP103" s="52"/>
      <c r="BQ103" s="172"/>
      <c r="BR103" s="52"/>
      <c r="BS103" s="172"/>
      <c r="BT103" s="52"/>
      <c r="BU103" s="172"/>
      <c r="BV103" s="56">
        <f t="shared" si="16"/>
        <v>0</v>
      </c>
      <c r="BW103" s="172"/>
    </row>
    <row r="104" spans="1:75" outlineLevel="1" x14ac:dyDescent="0.25">
      <c r="A104" s="147"/>
      <c r="B104" s="173" t="str">
        <f>'входные данные'!$C$5</f>
        <v>Встречи</v>
      </c>
      <c r="C104" s="43" t="s">
        <v>6</v>
      </c>
      <c r="D104" s="57">
        <f ca="1">IF(D$3="","",IF($A$100="","",'входные данные'!$D$5/'входные данные'!$H$52/'входные данные'!$H$53))</f>
        <v>1.3043478260869565</v>
      </c>
      <c r="E104" s="167">
        <f ca="1">IFERROR(D105/D104,"")</f>
        <v>0</v>
      </c>
      <c r="F104" s="57">
        <f ca="1">IF(F$3="","",IF($A$100="","",'входные данные'!$D$5/'входные данные'!$H$52/'входные данные'!$H$53))</f>
        <v>1.3043478260869565</v>
      </c>
      <c r="G104" s="167">
        <f ca="1">IFERROR(F105/F104,"")</f>
        <v>0</v>
      </c>
      <c r="H104" s="57">
        <f ca="1">IF(H$3="","",IF($A$100="","",'входные данные'!$D$5/'входные данные'!$H$52/'входные данные'!$H$53))</f>
        <v>1.3043478260869565</v>
      </c>
      <c r="I104" s="167">
        <f ca="1">IFERROR(H105/H104,"")</f>
        <v>0</v>
      </c>
      <c r="J104" s="57">
        <f ca="1">IF(J$3="","",IF($A$100="","",'входные данные'!$D$5/'входные данные'!$H$52/'входные данные'!$H$53))</f>
        <v>1.3043478260869565</v>
      </c>
      <c r="K104" s="167">
        <f ca="1">IFERROR(J105/J104,"")</f>
        <v>0</v>
      </c>
      <c r="L104" s="57">
        <f ca="1">IF(L$3="","",IF($A$100="","",'входные данные'!$D$5/'входные данные'!$H$52/'входные данные'!$H$53))</f>
        <v>1.3043478260869565</v>
      </c>
      <c r="M104" s="167">
        <f ca="1">IFERROR(L105/L104,"")</f>
        <v>0</v>
      </c>
      <c r="N104" s="58">
        <f t="shared" ca="1" si="18"/>
        <v>6.5217391304347831</v>
      </c>
      <c r="O104" s="167">
        <f ca="1">IFERROR(N105/N104,"")</f>
        <v>0</v>
      </c>
      <c r="P104" s="57">
        <f ca="1">IF(P$3="","",IF($A$100="","",'входные данные'!$D$5/'входные данные'!$H$52/'входные данные'!$H$53))</f>
        <v>1.3043478260869565</v>
      </c>
      <c r="Q104" s="167">
        <f ca="1">IFERROR(P105/P104,"")</f>
        <v>0</v>
      </c>
      <c r="R104" s="57">
        <f ca="1">IF(R$3="","",IF($A$100="","",'входные данные'!$D$5/'входные данные'!$H$52/'входные данные'!$H$53))</f>
        <v>1.3043478260869565</v>
      </c>
      <c r="S104" s="167">
        <f ca="1">IFERROR(R105/R104,"")</f>
        <v>0</v>
      </c>
      <c r="T104" s="57">
        <f ca="1">IF(T$3="","",IF($A$100="","",'входные данные'!$D$5/'входные данные'!$H$52/'входные данные'!$H$53))</f>
        <v>1.3043478260869565</v>
      </c>
      <c r="U104" s="167">
        <f ca="1">IFERROR(T105/T104,"")</f>
        <v>0</v>
      </c>
      <c r="V104" s="57">
        <f ca="1">IF(V$3="","",IF($A$100="","",'входные данные'!$D$5/'входные данные'!$H$52/'входные данные'!$H$53))</f>
        <v>1.3043478260869565</v>
      </c>
      <c r="W104" s="167">
        <f ca="1">IFERROR(V105/V104,"")</f>
        <v>0</v>
      </c>
      <c r="X104" s="57">
        <f ca="1">IF(X$3="","",IF($A$100="","",'входные данные'!$D$5/'входные данные'!$H$52/'входные данные'!$H$53))</f>
        <v>1.3043478260869565</v>
      </c>
      <c r="Y104" s="167">
        <f ca="1">IFERROR(X105/X104,"")</f>
        <v>0</v>
      </c>
      <c r="Z104" s="58">
        <f t="shared" ca="1" si="12"/>
        <v>6.5217391304347831</v>
      </c>
      <c r="AA104" s="167">
        <f ca="1">IFERROR(Z105/Z104,"")</f>
        <v>0</v>
      </c>
      <c r="AB104" s="57">
        <f ca="1">IF(AB$3="","",IF($A$100="","",'входные данные'!$D$5/'входные данные'!$H$52/'входные данные'!$H$53))</f>
        <v>1.3043478260869565</v>
      </c>
      <c r="AC104" s="167">
        <f ca="1">IFERROR(AB105/AB104,"")</f>
        <v>0</v>
      </c>
      <c r="AD104" s="57">
        <f ca="1">IF(AD$3="","",IF($A$100="","",'входные данные'!$D$5/'входные данные'!$H$52/'входные данные'!$H$53))</f>
        <v>1.3043478260869565</v>
      </c>
      <c r="AE104" s="167">
        <f ca="1">IFERROR(AD105/AD104,"")</f>
        <v>0</v>
      </c>
      <c r="AF104" s="57">
        <f ca="1">IF(AF$3="","",IF($A$100="","",'входные данные'!$D$5/'входные данные'!$H$52/'входные данные'!$H$53))</f>
        <v>1.3043478260869565</v>
      </c>
      <c r="AG104" s="167">
        <f ca="1">IFERROR(AF105/AF104,"")</f>
        <v>0</v>
      </c>
      <c r="AH104" s="57">
        <f ca="1">IF(AH$3="","",IF($A$100="","",'входные данные'!$D$5/'входные данные'!$H$52/'входные данные'!$H$53))</f>
        <v>1.3043478260869565</v>
      </c>
      <c r="AI104" s="167">
        <f ca="1">IFERROR(AH105/AH104,"")</f>
        <v>0</v>
      </c>
      <c r="AJ104" s="57">
        <f ca="1">IF(AJ$3="","",IF($A$100="","",'входные данные'!$D$5/'входные данные'!$H$52/'входные данные'!$H$53))</f>
        <v>1.3043478260869565</v>
      </c>
      <c r="AK104" s="167">
        <f ca="1">IFERROR(AJ105/AJ104,"")</f>
        <v>0</v>
      </c>
      <c r="AL104" s="58">
        <f t="shared" ca="1" si="13"/>
        <v>6.5217391304347831</v>
      </c>
      <c r="AM104" s="167">
        <f ca="1">IFERROR(AL105/AL104,"")</f>
        <v>0</v>
      </c>
      <c r="AN104" s="57">
        <f ca="1">IF(AN$3="","",IF($A$100="","",'входные данные'!$D$5/'входные данные'!$H$52/'входные данные'!$H$53))</f>
        <v>1.3043478260869565</v>
      </c>
      <c r="AO104" s="167">
        <f ca="1">IFERROR(AN105/AN104,"")</f>
        <v>0</v>
      </c>
      <c r="AP104" s="57">
        <f ca="1">IF(AP$3="","",IF($A$100="","",'входные данные'!$D$5/'входные данные'!$H$52/'входные данные'!$H$53))</f>
        <v>1.3043478260869565</v>
      </c>
      <c r="AQ104" s="167">
        <f ca="1">IFERROR(AP105/AP104,"")</f>
        <v>0</v>
      </c>
      <c r="AR104" s="57">
        <f ca="1">IF(AR$3="","",IF($A$100="","",'входные данные'!$D$5/'входные данные'!$H$52/'входные данные'!$H$53))</f>
        <v>1.3043478260869565</v>
      </c>
      <c r="AS104" s="167">
        <f ca="1">IFERROR(AR105/AR104,"")</f>
        <v>0</v>
      </c>
      <c r="AT104" s="57">
        <f ca="1">IF(AT$3="","",IF($A$100="","",'входные данные'!$D$5/'входные данные'!$H$52/'входные данные'!$H$53))</f>
        <v>1.3043478260869565</v>
      </c>
      <c r="AU104" s="167">
        <f ca="1">IFERROR(AT105/AT104,"")</f>
        <v>0</v>
      </c>
      <c r="AV104" s="57">
        <f ca="1">IF(AV$3="","",IF($A$100="","",'входные данные'!$D$5/'входные данные'!$H$52/'входные данные'!$H$53))</f>
        <v>1.3043478260869565</v>
      </c>
      <c r="AW104" s="167">
        <f ca="1">IFERROR(AV105/AV104,"")</f>
        <v>0</v>
      </c>
      <c r="AX104" s="58">
        <f t="shared" ca="1" si="14"/>
        <v>6.5217391304347831</v>
      </c>
      <c r="AY104" s="167">
        <f ca="1">IFERROR(AX105/AX104,"")</f>
        <v>0</v>
      </c>
      <c r="AZ104" s="57">
        <f ca="1">IF(AZ$3="","",IF($A$100="","",'входные данные'!$D$5/'входные данные'!$H$52/'входные данные'!$H$53))</f>
        <v>1.3043478260869565</v>
      </c>
      <c r="BA104" s="167">
        <f ca="1">IFERROR(AZ105/AZ104,"")</f>
        <v>0</v>
      </c>
      <c r="BB104" s="57">
        <f ca="1">IF(BB$3="","",IF($A$100="","",'входные данные'!$D$5/'входные данные'!$H$52/'входные данные'!$H$53))</f>
        <v>1.3043478260869565</v>
      </c>
      <c r="BC104" s="167">
        <f ca="1">IFERROR(BB105/BB104,"")</f>
        <v>0</v>
      </c>
      <c r="BD104" s="57">
        <f ca="1">IF(BD$3="","",IF($A$100="","",'входные данные'!$D$5/'входные данные'!$H$52/'входные данные'!$H$53))</f>
        <v>1.3043478260869565</v>
      </c>
      <c r="BE104" s="167">
        <f ca="1">IFERROR(BD105/BD104,"")</f>
        <v>0</v>
      </c>
      <c r="BF104" s="57" t="str">
        <f ca="1">IF(BF$3="","",IF($A$100="","",'входные данные'!$D$5/'входные данные'!$H$52/'входные данные'!$H$53))</f>
        <v/>
      </c>
      <c r="BG104" s="167" t="str">
        <f ca="1">IFERROR(BF105/BF104,"")</f>
        <v/>
      </c>
      <c r="BH104" s="57" t="str">
        <f ca="1">IF(BH$3="","",IF($A$100="","",'входные данные'!$D$5/'входные данные'!$H$52/'входные данные'!$H$53))</f>
        <v/>
      </c>
      <c r="BI104" s="167" t="str">
        <f ca="1">IFERROR(BH105/BH104,"")</f>
        <v/>
      </c>
      <c r="BJ104" s="58">
        <f t="shared" ca="1" si="15"/>
        <v>3.9130434782608696</v>
      </c>
      <c r="BK104" s="167">
        <f ca="1">IFERROR(BJ105/BJ104,"")</f>
        <v>0</v>
      </c>
      <c r="BL104" s="57" t="str">
        <f ca="1">IF(BL$3="","",IF($A$100="","",'входные данные'!$D$5/'входные данные'!$H$52/'входные данные'!$H$53))</f>
        <v/>
      </c>
      <c r="BM104" s="167" t="str">
        <f ca="1">IFERROR(BL105/BL104,"")</f>
        <v/>
      </c>
      <c r="BN104" s="57" t="str">
        <f ca="1">IF(BN$3="","",IF($A$100="","",'входные данные'!$D$5/'входные данные'!$H$52/'входные данные'!$H$53))</f>
        <v/>
      </c>
      <c r="BO104" s="167" t="str">
        <f ca="1">IFERROR(BN105/BN104,"")</f>
        <v/>
      </c>
      <c r="BP104" s="57" t="str">
        <f ca="1">IF(BP$3="","",IF($A$100="","",'входные данные'!$D$5/'входные данные'!$H$52/'входные данные'!$H$53))</f>
        <v/>
      </c>
      <c r="BQ104" s="167" t="str">
        <f ca="1">IFERROR(BP105/BP104,"")</f>
        <v/>
      </c>
      <c r="BR104" s="57" t="str">
        <f ca="1">IF(BR$3="","",IF($A$100="","",'входные данные'!$D$5/'входные данные'!$H$52/'входные данные'!$H$53))</f>
        <v/>
      </c>
      <c r="BS104" s="167" t="str">
        <f ca="1">IFERROR(BR105/BR104,"")</f>
        <v/>
      </c>
      <c r="BT104" s="57" t="str">
        <f ca="1">IF(BT$3="","",IF($A$100="","",'входные данные'!$D$5/'входные данные'!$H$52/'входные данные'!$H$53))</f>
        <v/>
      </c>
      <c r="BU104" s="167" t="str">
        <f ca="1">IFERROR(BT105/BT104,"")</f>
        <v/>
      </c>
      <c r="BV104" s="58">
        <f t="shared" ca="1" si="16"/>
        <v>0</v>
      </c>
      <c r="BW104" s="167" t="str">
        <f ca="1">IFERROR(BV105/BV104,"")</f>
        <v/>
      </c>
    </row>
    <row r="105" spans="1:75" outlineLevel="1" x14ac:dyDescent="0.25">
      <c r="A105" s="147"/>
      <c r="B105" s="174"/>
      <c r="C105" s="43" t="s">
        <v>7</v>
      </c>
      <c r="D105" s="59"/>
      <c r="E105" s="168"/>
      <c r="F105" s="59"/>
      <c r="G105" s="168"/>
      <c r="H105" s="59"/>
      <c r="I105" s="168"/>
      <c r="J105" s="59"/>
      <c r="K105" s="168"/>
      <c r="L105" s="59"/>
      <c r="M105" s="168"/>
      <c r="N105" s="60">
        <f t="shared" si="18"/>
        <v>0</v>
      </c>
      <c r="O105" s="168"/>
      <c r="P105" s="59"/>
      <c r="Q105" s="168"/>
      <c r="R105" s="59"/>
      <c r="S105" s="168"/>
      <c r="T105" s="59"/>
      <c r="U105" s="168"/>
      <c r="V105" s="59"/>
      <c r="W105" s="168"/>
      <c r="X105" s="59"/>
      <c r="Y105" s="168"/>
      <c r="Z105" s="60">
        <f t="shared" si="12"/>
        <v>0</v>
      </c>
      <c r="AA105" s="168"/>
      <c r="AB105" s="59"/>
      <c r="AC105" s="168"/>
      <c r="AD105" s="59"/>
      <c r="AE105" s="168"/>
      <c r="AF105" s="59"/>
      <c r="AG105" s="168"/>
      <c r="AH105" s="59"/>
      <c r="AI105" s="168"/>
      <c r="AJ105" s="59"/>
      <c r="AK105" s="168"/>
      <c r="AL105" s="60">
        <f t="shared" si="13"/>
        <v>0</v>
      </c>
      <c r="AM105" s="168"/>
      <c r="AN105" s="59"/>
      <c r="AO105" s="168"/>
      <c r="AP105" s="59"/>
      <c r="AQ105" s="168"/>
      <c r="AR105" s="59"/>
      <c r="AS105" s="168"/>
      <c r="AT105" s="59"/>
      <c r="AU105" s="168"/>
      <c r="AV105" s="59"/>
      <c r="AW105" s="168"/>
      <c r="AX105" s="60">
        <f t="shared" si="14"/>
        <v>0</v>
      </c>
      <c r="AY105" s="168"/>
      <c r="AZ105" s="59"/>
      <c r="BA105" s="168"/>
      <c r="BB105" s="59"/>
      <c r="BC105" s="168"/>
      <c r="BD105" s="59"/>
      <c r="BE105" s="168"/>
      <c r="BF105" s="59"/>
      <c r="BG105" s="168"/>
      <c r="BH105" s="59"/>
      <c r="BI105" s="168"/>
      <c r="BJ105" s="60">
        <f t="shared" si="15"/>
        <v>0</v>
      </c>
      <c r="BK105" s="168"/>
      <c r="BL105" s="59"/>
      <c r="BM105" s="168"/>
      <c r="BN105" s="59"/>
      <c r="BO105" s="168"/>
      <c r="BP105" s="59"/>
      <c r="BQ105" s="168"/>
      <c r="BR105" s="59"/>
      <c r="BS105" s="168"/>
      <c r="BT105" s="59"/>
      <c r="BU105" s="168"/>
      <c r="BV105" s="60">
        <f t="shared" si="16"/>
        <v>0</v>
      </c>
      <c r="BW105" s="168"/>
    </row>
    <row r="106" spans="1:75" outlineLevel="1" x14ac:dyDescent="0.25">
      <c r="A106" s="147"/>
      <c r="B106" s="169" t="str">
        <f>'входные данные'!$C$6</f>
        <v>Договоры</v>
      </c>
      <c r="C106" s="15" t="s">
        <v>6</v>
      </c>
      <c r="D106" s="61">
        <f ca="1">IF(D$3="","",IF($A$100="","",'входные данные'!$D$6/'входные данные'!$H$52/'входные данные'!$H$53))</f>
        <v>0.86956521739130432</v>
      </c>
      <c r="E106" s="163">
        <f ca="1">IFERROR(D107/D106,"")</f>
        <v>0</v>
      </c>
      <c r="F106" s="61">
        <f ca="1">IF(F$3="","",IF($A$100="","",'входные данные'!$D$6/'входные данные'!$H$52/'входные данные'!$H$53))</f>
        <v>0.86956521739130432</v>
      </c>
      <c r="G106" s="163">
        <f ca="1">IFERROR(F107/F106,"")</f>
        <v>0</v>
      </c>
      <c r="H106" s="61">
        <f ca="1">IF(H$3="","",IF($A$100="","",'входные данные'!$D$6/'входные данные'!$H$52/'входные данные'!$H$53))</f>
        <v>0.86956521739130432</v>
      </c>
      <c r="I106" s="163">
        <f ca="1">IFERROR(H107/H106,"")</f>
        <v>0</v>
      </c>
      <c r="J106" s="61">
        <f ca="1">IF(J$3="","",IF($A$100="","",'входные данные'!$D$6/'входные данные'!$H$52/'входные данные'!$H$53))</f>
        <v>0.86956521739130432</v>
      </c>
      <c r="K106" s="163">
        <f ca="1">IFERROR(J107/J106,"")</f>
        <v>0</v>
      </c>
      <c r="L106" s="61">
        <f ca="1">IF(L$3="","",IF($A$100="","",'входные данные'!$D$6/'входные данные'!$H$52/'входные данные'!$H$53))</f>
        <v>0.86956521739130432</v>
      </c>
      <c r="M106" s="163">
        <f ca="1">IFERROR(L107/L106,"")</f>
        <v>0</v>
      </c>
      <c r="N106" s="62">
        <f t="shared" ca="1" si="18"/>
        <v>4.3478260869565215</v>
      </c>
      <c r="O106" s="163">
        <f ca="1">IFERROR(N107/N106,"")</f>
        <v>0</v>
      </c>
      <c r="P106" s="61">
        <f ca="1">IF(P$3="","",IF($A$100="","",'входные данные'!$D$6/'входные данные'!$H$52/'входные данные'!$H$53))</f>
        <v>0.86956521739130432</v>
      </c>
      <c r="Q106" s="163">
        <f ca="1">IFERROR(P107/P106,"")</f>
        <v>0</v>
      </c>
      <c r="R106" s="61">
        <f ca="1">IF(R$3="","",IF($A$100="","",'входные данные'!$D$6/'входные данные'!$H$52/'входные данные'!$H$53))</f>
        <v>0.86956521739130432</v>
      </c>
      <c r="S106" s="163">
        <f ca="1">IFERROR(R107/R106,"")</f>
        <v>0</v>
      </c>
      <c r="T106" s="61">
        <f ca="1">IF(T$3="","",IF($A$100="","",'входные данные'!$D$6/'входные данные'!$H$52/'входные данные'!$H$53))</f>
        <v>0.86956521739130432</v>
      </c>
      <c r="U106" s="163">
        <f ca="1">IFERROR(T107/T106,"")</f>
        <v>0</v>
      </c>
      <c r="V106" s="61">
        <f ca="1">IF(V$3="","",IF($A$100="","",'входные данные'!$D$6/'входные данные'!$H$52/'входные данные'!$H$53))</f>
        <v>0.86956521739130432</v>
      </c>
      <c r="W106" s="163">
        <f ca="1">IFERROR(V107/V106,"")</f>
        <v>0</v>
      </c>
      <c r="X106" s="61">
        <f ca="1">IF(X$3="","",IF($A$100="","",'входные данные'!$D$6/'входные данные'!$H$52/'входные данные'!$H$53))</f>
        <v>0.86956521739130432</v>
      </c>
      <c r="Y106" s="163">
        <f ca="1">IFERROR(X107/X106,"")</f>
        <v>0</v>
      </c>
      <c r="Z106" s="62">
        <f t="shared" ca="1" si="12"/>
        <v>4.3478260869565215</v>
      </c>
      <c r="AA106" s="163">
        <f ca="1">IFERROR(Z107/Z106,"")</f>
        <v>0</v>
      </c>
      <c r="AB106" s="61">
        <f ca="1">IF(AB$3="","",IF($A$100="","",'входные данные'!$D$6/'входные данные'!$H$52/'входные данные'!$H$53))</f>
        <v>0.86956521739130432</v>
      </c>
      <c r="AC106" s="163">
        <f ca="1">IFERROR(AB107/AB106,"")</f>
        <v>0</v>
      </c>
      <c r="AD106" s="61">
        <f ca="1">IF(AD$3="","",IF($A$100="","",'входные данные'!$D$6/'входные данные'!$H$52/'входные данные'!$H$53))</f>
        <v>0.86956521739130432</v>
      </c>
      <c r="AE106" s="163">
        <f ca="1">IFERROR(AD107/AD106,"")</f>
        <v>0</v>
      </c>
      <c r="AF106" s="61">
        <f ca="1">IF(AF$3="","",IF($A$100="","",'входные данные'!$D$6/'входные данные'!$H$52/'входные данные'!$H$53))</f>
        <v>0.86956521739130432</v>
      </c>
      <c r="AG106" s="163">
        <f ca="1">IFERROR(AF107/AF106,"")</f>
        <v>0</v>
      </c>
      <c r="AH106" s="61">
        <f ca="1">IF(AH$3="","",IF($A$100="","",'входные данные'!$D$6/'входные данные'!$H$52/'входные данные'!$H$53))</f>
        <v>0.86956521739130432</v>
      </c>
      <c r="AI106" s="163">
        <f ca="1">IFERROR(AH107/AH106,"")</f>
        <v>0</v>
      </c>
      <c r="AJ106" s="61">
        <f ca="1">IF(AJ$3="","",IF($A$100="","",'входные данные'!$D$6/'входные данные'!$H$52/'входные данные'!$H$53))</f>
        <v>0.86956521739130432</v>
      </c>
      <c r="AK106" s="163">
        <f ca="1">IFERROR(AJ107/AJ106,"")</f>
        <v>0</v>
      </c>
      <c r="AL106" s="62">
        <f t="shared" ca="1" si="13"/>
        <v>4.3478260869565215</v>
      </c>
      <c r="AM106" s="163">
        <f ca="1">IFERROR(AL107/AL106,"")</f>
        <v>0</v>
      </c>
      <c r="AN106" s="61">
        <f ca="1">IF(AN$3="","",IF($A$100="","",'входные данные'!$D$6/'входные данные'!$H$52/'входные данные'!$H$53))</f>
        <v>0.86956521739130432</v>
      </c>
      <c r="AO106" s="163">
        <f ca="1">IFERROR(AN107/AN106,"")</f>
        <v>0</v>
      </c>
      <c r="AP106" s="61">
        <f ca="1">IF(AP$3="","",IF($A$100="","",'входные данные'!$D$6/'входные данные'!$H$52/'входные данные'!$H$53))</f>
        <v>0.86956521739130432</v>
      </c>
      <c r="AQ106" s="163">
        <f ca="1">IFERROR(AP107/AP106,"")</f>
        <v>0</v>
      </c>
      <c r="AR106" s="61">
        <f ca="1">IF(AR$3="","",IF($A$100="","",'входные данные'!$D$6/'входные данные'!$H$52/'входные данные'!$H$53))</f>
        <v>0.86956521739130432</v>
      </c>
      <c r="AS106" s="163">
        <f ca="1">IFERROR(AR107/AR106,"")</f>
        <v>0</v>
      </c>
      <c r="AT106" s="61">
        <f ca="1">IF(AT$3="","",IF($A$100="","",'входные данные'!$D$6/'входные данные'!$H$52/'входные данные'!$H$53))</f>
        <v>0.86956521739130432</v>
      </c>
      <c r="AU106" s="163">
        <f ca="1">IFERROR(AT107/AT106,"")</f>
        <v>0</v>
      </c>
      <c r="AV106" s="61">
        <f ca="1">IF(AV$3="","",IF($A$100="","",'входные данные'!$D$6/'входные данные'!$H$52/'входные данные'!$H$53))</f>
        <v>0.86956521739130432</v>
      </c>
      <c r="AW106" s="163">
        <f ca="1">IFERROR(AV107/AV106,"")</f>
        <v>0</v>
      </c>
      <c r="AX106" s="62">
        <f t="shared" ca="1" si="14"/>
        <v>4.3478260869565215</v>
      </c>
      <c r="AY106" s="163">
        <f ca="1">IFERROR(AX107/AX106,"")</f>
        <v>0</v>
      </c>
      <c r="AZ106" s="61">
        <f ca="1">IF(AZ$3="","",IF($A$100="","",'входные данные'!$D$6/'входные данные'!$H$52/'входные данные'!$H$53))</f>
        <v>0.86956521739130432</v>
      </c>
      <c r="BA106" s="163">
        <f ca="1">IFERROR(AZ107/AZ106,"")</f>
        <v>0</v>
      </c>
      <c r="BB106" s="61">
        <f ca="1">IF(BB$3="","",IF($A$100="","",'входные данные'!$D$6/'входные данные'!$H$52/'входные данные'!$H$53))</f>
        <v>0.86956521739130432</v>
      </c>
      <c r="BC106" s="163">
        <f ca="1">IFERROR(BB107/BB106,"")</f>
        <v>0</v>
      </c>
      <c r="BD106" s="61">
        <f ca="1">IF(BD$3="","",IF($A$100="","",'входные данные'!$D$6/'входные данные'!$H$52/'входные данные'!$H$53))</f>
        <v>0.86956521739130432</v>
      </c>
      <c r="BE106" s="163">
        <f ca="1">IFERROR(BD107/BD106,"")</f>
        <v>0</v>
      </c>
      <c r="BF106" s="61" t="str">
        <f ca="1">IF(BF$3="","",IF($A$100="","",'входные данные'!$D$6/'входные данные'!$H$52/'входные данные'!$H$53))</f>
        <v/>
      </c>
      <c r="BG106" s="163" t="str">
        <f ca="1">IFERROR(BF107/BF106,"")</f>
        <v/>
      </c>
      <c r="BH106" s="61" t="str">
        <f ca="1">IF(BH$3="","",IF($A$100="","",'входные данные'!$D$6/'входные данные'!$H$52/'входные данные'!$H$53))</f>
        <v/>
      </c>
      <c r="BI106" s="163" t="str">
        <f ca="1">IFERROR(BH107/BH106,"")</f>
        <v/>
      </c>
      <c r="BJ106" s="62">
        <f t="shared" ca="1" si="15"/>
        <v>2.6086956521739131</v>
      </c>
      <c r="BK106" s="163">
        <f ca="1">IFERROR(BJ107/BJ106,"")</f>
        <v>0</v>
      </c>
      <c r="BL106" s="61" t="str">
        <f ca="1">IF(BL$3="","",IF($A$100="","",'входные данные'!$D$6/'входные данные'!$H$52/'входные данные'!$H$53))</f>
        <v/>
      </c>
      <c r="BM106" s="163" t="str">
        <f ca="1">IFERROR(BL107/BL106,"")</f>
        <v/>
      </c>
      <c r="BN106" s="61" t="str">
        <f ca="1">IF(BN$3="","",IF($A$100="","",'входные данные'!$D$6/'входные данные'!$H$52/'входные данные'!$H$53))</f>
        <v/>
      </c>
      <c r="BO106" s="163" t="str">
        <f ca="1">IFERROR(BN107/BN106,"")</f>
        <v/>
      </c>
      <c r="BP106" s="61" t="str">
        <f ca="1">IF(BP$3="","",IF($A$100="","",'входные данные'!$D$6/'входные данные'!$H$52/'входные данные'!$H$53))</f>
        <v/>
      </c>
      <c r="BQ106" s="163" t="str">
        <f ca="1">IFERROR(BP107/BP106,"")</f>
        <v/>
      </c>
      <c r="BR106" s="61" t="str">
        <f ca="1">IF(BR$3="","",IF($A$100="","",'входные данные'!$D$6/'входные данные'!$H$52/'входные данные'!$H$53))</f>
        <v/>
      </c>
      <c r="BS106" s="163" t="str">
        <f ca="1">IFERROR(BR107/BR106,"")</f>
        <v/>
      </c>
      <c r="BT106" s="61" t="str">
        <f ca="1">IF(BT$3="","",IF($A$100="","",'входные данные'!$D$6/'входные данные'!$H$52/'входные данные'!$H$53))</f>
        <v/>
      </c>
      <c r="BU106" s="163" t="str">
        <f ca="1">IFERROR(BT107/BT106,"")</f>
        <v/>
      </c>
      <c r="BV106" s="62">
        <f t="shared" ca="1" si="16"/>
        <v>0</v>
      </c>
      <c r="BW106" s="163" t="str">
        <f ca="1">IFERROR(BV107/BV106,"")</f>
        <v/>
      </c>
    </row>
    <row r="107" spans="1:75" outlineLevel="1" x14ac:dyDescent="0.25">
      <c r="A107" s="147"/>
      <c r="B107" s="170"/>
      <c r="C107" s="15" t="s">
        <v>7</v>
      </c>
      <c r="D107" s="52"/>
      <c r="E107" s="164"/>
      <c r="F107" s="52"/>
      <c r="G107" s="164"/>
      <c r="H107" s="52"/>
      <c r="I107" s="164"/>
      <c r="J107" s="52"/>
      <c r="K107" s="164"/>
      <c r="L107" s="52"/>
      <c r="M107" s="164"/>
      <c r="N107" s="64">
        <f t="shared" si="18"/>
        <v>0</v>
      </c>
      <c r="O107" s="164"/>
      <c r="P107" s="52"/>
      <c r="Q107" s="164"/>
      <c r="R107" s="52"/>
      <c r="S107" s="164"/>
      <c r="T107" s="52"/>
      <c r="U107" s="164"/>
      <c r="V107" s="52"/>
      <c r="W107" s="164"/>
      <c r="X107" s="52"/>
      <c r="Y107" s="164"/>
      <c r="Z107" s="64">
        <f t="shared" si="12"/>
        <v>0</v>
      </c>
      <c r="AA107" s="164"/>
      <c r="AB107" s="52"/>
      <c r="AC107" s="164"/>
      <c r="AD107" s="52"/>
      <c r="AE107" s="164"/>
      <c r="AF107" s="52"/>
      <c r="AG107" s="164"/>
      <c r="AH107" s="52"/>
      <c r="AI107" s="164"/>
      <c r="AJ107" s="52"/>
      <c r="AK107" s="164"/>
      <c r="AL107" s="64">
        <f t="shared" si="13"/>
        <v>0</v>
      </c>
      <c r="AM107" s="164"/>
      <c r="AN107" s="52"/>
      <c r="AO107" s="164"/>
      <c r="AP107" s="52"/>
      <c r="AQ107" s="164"/>
      <c r="AR107" s="52"/>
      <c r="AS107" s="164"/>
      <c r="AT107" s="52"/>
      <c r="AU107" s="164"/>
      <c r="AV107" s="52"/>
      <c r="AW107" s="164"/>
      <c r="AX107" s="64">
        <f t="shared" si="14"/>
        <v>0</v>
      </c>
      <c r="AY107" s="164"/>
      <c r="AZ107" s="52"/>
      <c r="BA107" s="164"/>
      <c r="BB107" s="52"/>
      <c r="BC107" s="164"/>
      <c r="BD107" s="52"/>
      <c r="BE107" s="164"/>
      <c r="BF107" s="52"/>
      <c r="BG107" s="164"/>
      <c r="BH107" s="52"/>
      <c r="BI107" s="164"/>
      <c r="BJ107" s="64">
        <f t="shared" si="15"/>
        <v>0</v>
      </c>
      <c r="BK107" s="164"/>
      <c r="BL107" s="52"/>
      <c r="BM107" s="164"/>
      <c r="BN107" s="52"/>
      <c r="BO107" s="164"/>
      <c r="BP107" s="52"/>
      <c r="BQ107" s="164"/>
      <c r="BR107" s="52"/>
      <c r="BS107" s="164"/>
      <c r="BT107" s="52"/>
      <c r="BU107" s="164"/>
      <c r="BV107" s="64">
        <f t="shared" si="16"/>
        <v>0</v>
      </c>
      <c r="BW107" s="164"/>
    </row>
    <row r="108" spans="1:75" outlineLevel="1" x14ac:dyDescent="0.25">
      <c r="A108" s="147"/>
      <c r="B108" s="165" t="str">
        <f>'входные данные'!$C$7</f>
        <v>Счета</v>
      </c>
      <c r="C108" s="16" t="s">
        <v>6</v>
      </c>
      <c r="D108" s="65">
        <f ca="1">IF(D$3="","",IF($A$100="","",'входные данные'!$D$7/'входные данные'!$H$52/'входные данные'!$H$53))</f>
        <v>0.78260869565217395</v>
      </c>
      <c r="E108" s="161">
        <f ca="1">IFERROR(D109/D108,"")</f>
        <v>0</v>
      </c>
      <c r="F108" s="65">
        <f ca="1">IF(F$3="","",IF($A$100="","",'входные данные'!$D$7/'входные данные'!$H$52/'входные данные'!$H$53))</f>
        <v>0.78260869565217395</v>
      </c>
      <c r="G108" s="161">
        <f ca="1">IFERROR(F109/F108,"")</f>
        <v>0</v>
      </c>
      <c r="H108" s="65">
        <f ca="1">IF(H$3="","",IF($A$100="","",'входные данные'!$D$7/'входные данные'!$H$52/'входные данные'!$H$53))</f>
        <v>0.78260869565217395</v>
      </c>
      <c r="I108" s="161">
        <f ca="1">IFERROR(H109/H108,"")</f>
        <v>0</v>
      </c>
      <c r="J108" s="65">
        <f ca="1">IF(J$3="","",IF($A$100="","",'входные данные'!$D$7/'входные данные'!$H$52/'входные данные'!$H$53))</f>
        <v>0.78260869565217395</v>
      </c>
      <c r="K108" s="161">
        <f ca="1">IFERROR(J109/J108,"")</f>
        <v>0</v>
      </c>
      <c r="L108" s="65">
        <f ca="1">IF(L$3="","",IF($A$100="","",'входные данные'!$D$7/'входные данные'!$H$52/'входные данные'!$H$53))</f>
        <v>0.78260869565217395</v>
      </c>
      <c r="M108" s="161">
        <f ca="1">IFERROR(L109/L108,"")</f>
        <v>0</v>
      </c>
      <c r="N108" s="66">
        <f t="shared" ca="1" si="18"/>
        <v>3.9130434782608696</v>
      </c>
      <c r="O108" s="161">
        <f ca="1">IFERROR(N109/N108,"")</f>
        <v>0</v>
      </c>
      <c r="P108" s="65">
        <f ca="1">IF(P$3="","",IF($A$100="","",'входные данные'!$D$7/'входные данные'!$H$52/'входные данные'!$H$53))</f>
        <v>0.78260869565217395</v>
      </c>
      <c r="Q108" s="161">
        <f ca="1">IFERROR(P109/P108,"")</f>
        <v>0</v>
      </c>
      <c r="R108" s="65">
        <f ca="1">IF(R$3="","",IF($A$100="","",'входные данные'!$D$7/'входные данные'!$H$52/'входные данные'!$H$53))</f>
        <v>0.78260869565217395</v>
      </c>
      <c r="S108" s="161">
        <f ca="1">IFERROR(R109/R108,"")</f>
        <v>0</v>
      </c>
      <c r="T108" s="65">
        <f ca="1">IF(T$3="","",IF($A$100="","",'входные данные'!$D$7/'входные данные'!$H$52/'входные данные'!$H$53))</f>
        <v>0.78260869565217395</v>
      </c>
      <c r="U108" s="161">
        <f ca="1">IFERROR(T109/T108,"")</f>
        <v>0</v>
      </c>
      <c r="V108" s="65">
        <f ca="1">IF(V$3="","",IF($A$100="","",'входные данные'!$D$7/'входные данные'!$H$52/'входные данные'!$H$53))</f>
        <v>0.78260869565217395</v>
      </c>
      <c r="W108" s="161">
        <f ca="1">IFERROR(V109/V108,"")</f>
        <v>0</v>
      </c>
      <c r="X108" s="65">
        <f ca="1">IF(X$3="","",IF($A$100="","",'входные данные'!$D$7/'входные данные'!$H$52/'входные данные'!$H$53))</f>
        <v>0.78260869565217395</v>
      </c>
      <c r="Y108" s="161">
        <f ca="1">IFERROR(X109/X108,"")</f>
        <v>0</v>
      </c>
      <c r="Z108" s="66">
        <f t="shared" ca="1" si="12"/>
        <v>3.9130434782608696</v>
      </c>
      <c r="AA108" s="161">
        <f ca="1">IFERROR(Z109/Z108,"")</f>
        <v>0</v>
      </c>
      <c r="AB108" s="65">
        <f ca="1">IF(AB$3="","",IF($A$100="","",'входные данные'!$D$7/'входные данные'!$H$52/'входные данные'!$H$53))</f>
        <v>0.78260869565217395</v>
      </c>
      <c r="AC108" s="161">
        <f ca="1">IFERROR(AB109/AB108,"")</f>
        <v>0</v>
      </c>
      <c r="AD108" s="65">
        <f ca="1">IF(AD$3="","",IF($A$100="","",'входные данные'!$D$7/'входные данные'!$H$52/'входные данные'!$H$53))</f>
        <v>0.78260869565217395</v>
      </c>
      <c r="AE108" s="161">
        <f ca="1">IFERROR(AD109/AD108,"")</f>
        <v>0</v>
      </c>
      <c r="AF108" s="65">
        <f ca="1">IF(AF$3="","",IF($A$100="","",'входные данные'!$D$7/'входные данные'!$H$52/'входные данные'!$H$53))</f>
        <v>0.78260869565217395</v>
      </c>
      <c r="AG108" s="161">
        <f ca="1">IFERROR(AF109/AF108,"")</f>
        <v>0</v>
      </c>
      <c r="AH108" s="65">
        <f ca="1">IF(AH$3="","",IF($A$100="","",'входные данные'!$D$7/'входные данные'!$H$52/'входные данные'!$H$53))</f>
        <v>0.78260869565217395</v>
      </c>
      <c r="AI108" s="161">
        <f ca="1">IFERROR(AH109/AH108,"")</f>
        <v>0</v>
      </c>
      <c r="AJ108" s="65">
        <f ca="1">IF(AJ$3="","",IF($A$100="","",'входные данные'!$D$7/'входные данные'!$H$52/'входные данные'!$H$53))</f>
        <v>0.78260869565217395</v>
      </c>
      <c r="AK108" s="161">
        <f ca="1">IFERROR(AJ109/AJ108,"")</f>
        <v>0</v>
      </c>
      <c r="AL108" s="66">
        <f t="shared" ca="1" si="13"/>
        <v>3.9130434782608696</v>
      </c>
      <c r="AM108" s="161">
        <f ca="1">IFERROR(AL109/AL108,"")</f>
        <v>0</v>
      </c>
      <c r="AN108" s="65">
        <f ca="1">IF(AN$3="","",IF($A$100="","",'входные данные'!$D$7/'входные данные'!$H$52/'входные данные'!$H$53))</f>
        <v>0.78260869565217395</v>
      </c>
      <c r="AO108" s="161">
        <f ca="1">IFERROR(AN109/AN108,"")</f>
        <v>0</v>
      </c>
      <c r="AP108" s="65">
        <f ca="1">IF(AP$3="","",IF($A$100="","",'входные данные'!$D$7/'входные данные'!$H$52/'входные данные'!$H$53))</f>
        <v>0.78260869565217395</v>
      </c>
      <c r="AQ108" s="161">
        <f ca="1">IFERROR(AP109/AP108,"")</f>
        <v>0</v>
      </c>
      <c r="AR108" s="65">
        <f ca="1">IF(AR$3="","",IF($A$100="","",'входные данные'!$D$7/'входные данные'!$H$52/'входные данные'!$H$53))</f>
        <v>0.78260869565217395</v>
      </c>
      <c r="AS108" s="161">
        <f ca="1">IFERROR(AR109/AR108,"")</f>
        <v>0</v>
      </c>
      <c r="AT108" s="65">
        <f ca="1">IF(AT$3="","",IF($A$100="","",'входные данные'!$D$7/'входные данные'!$H$52/'входные данные'!$H$53))</f>
        <v>0.78260869565217395</v>
      </c>
      <c r="AU108" s="161">
        <f ca="1">IFERROR(AT109/AT108,"")</f>
        <v>0</v>
      </c>
      <c r="AV108" s="65">
        <f ca="1">IF(AV$3="","",IF($A$100="","",'входные данные'!$D$7/'входные данные'!$H$52/'входные данные'!$H$53))</f>
        <v>0.78260869565217395</v>
      </c>
      <c r="AW108" s="161">
        <f ca="1">IFERROR(AV109/AV108,"")</f>
        <v>0</v>
      </c>
      <c r="AX108" s="66">
        <f t="shared" ca="1" si="14"/>
        <v>3.9130434782608696</v>
      </c>
      <c r="AY108" s="161">
        <f ca="1">IFERROR(AX109/AX108,"")</f>
        <v>0</v>
      </c>
      <c r="AZ108" s="65">
        <f ca="1">IF(AZ$3="","",IF($A$100="","",'входные данные'!$D$7/'входные данные'!$H$52/'входные данные'!$H$53))</f>
        <v>0.78260869565217395</v>
      </c>
      <c r="BA108" s="161">
        <f ca="1">IFERROR(AZ109/AZ108,"")</f>
        <v>0</v>
      </c>
      <c r="BB108" s="65">
        <f ca="1">IF(BB$3="","",IF($A$100="","",'входные данные'!$D$7/'входные данные'!$H$52/'входные данные'!$H$53))</f>
        <v>0.78260869565217395</v>
      </c>
      <c r="BC108" s="161">
        <f ca="1">IFERROR(BB109/BB108,"")</f>
        <v>0</v>
      </c>
      <c r="BD108" s="65">
        <f ca="1">IF(BD$3="","",IF($A$100="","",'входные данные'!$D$7/'входные данные'!$H$52/'входные данные'!$H$53))</f>
        <v>0.78260869565217395</v>
      </c>
      <c r="BE108" s="161">
        <f ca="1">IFERROR(BD109/BD108,"")</f>
        <v>0</v>
      </c>
      <c r="BF108" s="65" t="str">
        <f ca="1">IF(BF$3="","",IF($A$100="","",'входные данные'!$D$7/'входные данные'!$H$52/'входные данные'!$H$53))</f>
        <v/>
      </c>
      <c r="BG108" s="161" t="str">
        <f ca="1">IFERROR(BF109/BF108,"")</f>
        <v/>
      </c>
      <c r="BH108" s="65" t="str">
        <f ca="1">IF(BH$3="","",IF($A$100="","",'входные данные'!$D$7/'входные данные'!$H$52/'входные данные'!$H$53))</f>
        <v/>
      </c>
      <c r="BI108" s="161" t="str">
        <f ca="1">IFERROR(BH109/BH108,"")</f>
        <v/>
      </c>
      <c r="BJ108" s="66">
        <f t="shared" ca="1" si="15"/>
        <v>2.347826086956522</v>
      </c>
      <c r="BK108" s="161">
        <f ca="1">IFERROR(BJ109/BJ108,"")</f>
        <v>0</v>
      </c>
      <c r="BL108" s="65" t="str">
        <f ca="1">IF(BL$3="","",IF($A$100="","",'входные данные'!$D$7/'входные данные'!$H$52/'входные данные'!$H$53))</f>
        <v/>
      </c>
      <c r="BM108" s="161" t="str">
        <f ca="1">IFERROR(BL109/BL108,"")</f>
        <v/>
      </c>
      <c r="BN108" s="65" t="str">
        <f ca="1">IF(BN$3="","",IF($A$100="","",'входные данные'!$D$7/'входные данные'!$H$52/'входные данные'!$H$53))</f>
        <v/>
      </c>
      <c r="BO108" s="161" t="str">
        <f ca="1">IFERROR(BN109/BN108,"")</f>
        <v/>
      </c>
      <c r="BP108" s="65" t="str">
        <f ca="1">IF(BP$3="","",IF($A$100="","",'входные данные'!$D$7/'входные данные'!$H$52/'входные данные'!$H$53))</f>
        <v/>
      </c>
      <c r="BQ108" s="161" t="str">
        <f ca="1">IFERROR(BP109/BP108,"")</f>
        <v/>
      </c>
      <c r="BR108" s="65" t="str">
        <f ca="1">IF(BR$3="","",IF($A$100="","",'входные данные'!$D$7/'входные данные'!$H$52/'входные данные'!$H$53))</f>
        <v/>
      </c>
      <c r="BS108" s="161" t="str">
        <f ca="1">IFERROR(BR109/BR108,"")</f>
        <v/>
      </c>
      <c r="BT108" s="65" t="str">
        <f ca="1">IF(BT$3="","",IF($A$100="","",'входные данные'!$D$7/'входные данные'!$H$52/'входные данные'!$H$53))</f>
        <v/>
      </c>
      <c r="BU108" s="161" t="str">
        <f ca="1">IFERROR(BT109/BT108,"")</f>
        <v/>
      </c>
      <c r="BV108" s="66">
        <f t="shared" ca="1" si="16"/>
        <v>0</v>
      </c>
      <c r="BW108" s="161" t="str">
        <f ca="1">IFERROR(BV109/BV108,"")</f>
        <v/>
      </c>
    </row>
    <row r="109" spans="1:75" outlineLevel="1" x14ac:dyDescent="0.25">
      <c r="A109" s="147"/>
      <c r="B109" s="166"/>
      <c r="C109" s="16" t="s">
        <v>7</v>
      </c>
      <c r="D109" s="52"/>
      <c r="E109" s="162"/>
      <c r="F109" s="52"/>
      <c r="G109" s="162"/>
      <c r="H109" s="52"/>
      <c r="I109" s="162"/>
      <c r="J109" s="52"/>
      <c r="K109" s="162"/>
      <c r="L109" s="52"/>
      <c r="M109" s="162"/>
      <c r="N109" s="68">
        <f t="shared" si="18"/>
        <v>0</v>
      </c>
      <c r="O109" s="162"/>
      <c r="P109" s="52"/>
      <c r="Q109" s="162"/>
      <c r="R109" s="52"/>
      <c r="S109" s="162"/>
      <c r="T109" s="52"/>
      <c r="U109" s="162"/>
      <c r="V109" s="52"/>
      <c r="W109" s="162"/>
      <c r="X109" s="52"/>
      <c r="Y109" s="162"/>
      <c r="Z109" s="68">
        <f t="shared" si="12"/>
        <v>0</v>
      </c>
      <c r="AA109" s="162"/>
      <c r="AB109" s="52"/>
      <c r="AC109" s="162"/>
      <c r="AD109" s="52"/>
      <c r="AE109" s="162"/>
      <c r="AF109" s="52"/>
      <c r="AG109" s="162"/>
      <c r="AH109" s="52"/>
      <c r="AI109" s="162"/>
      <c r="AJ109" s="52"/>
      <c r="AK109" s="162"/>
      <c r="AL109" s="68">
        <f t="shared" si="13"/>
        <v>0</v>
      </c>
      <c r="AM109" s="162"/>
      <c r="AN109" s="52"/>
      <c r="AO109" s="162"/>
      <c r="AP109" s="52"/>
      <c r="AQ109" s="162"/>
      <c r="AR109" s="52"/>
      <c r="AS109" s="162"/>
      <c r="AT109" s="52"/>
      <c r="AU109" s="162"/>
      <c r="AV109" s="52"/>
      <c r="AW109" s="162"/>
      <c r="AX109" s="68">
        <f t="shared" si="14"/>
        <v>0</v>
      </c>
      <c r="AY109" s="162"/>
      <c r="AZ109" s="52"/>
      <c r="BA109" s="162"/>
      <c r="BB109" s="52"/>
      <c r="BC109" s="162"/>
      <c r="BD109" s="52"/>
      <c r="BE109" s="162"/>
      <c r="BF109" s="52"/>
      <c r="BG109" s="162"/>
      <c r="BH109" s="52"/>
      <c r="BI109" s="162"/>
      <c r="BJ109" s="68">
        <f t="shared" si="15"/>
        <v>0</v>
      </c>
      <c r="BK109" s="162"/>
      <c r="BL109" s="52"/>
      <c r="BM109" s="162"/>
      <c r="BN109" s="52"/>
      <c r="BO109" s="162"/>
      <c r="BP109" s="52"/>
      <c r="BQ109" s="162"/>
      <c r="BR109" s="52"/>
      <c r="BS109" s="162"/>
      <c r="BT109" s="52"/>
      <c r="BU109" s="162"/>
      <c r="BV109" s="68">
        <f t="shared" si="16"/>
        <v>0</v>
      </c>
      <c r="BW109" s="162"/>
    </row>
    <row r="110" spans="1:75" outlineLevel="1" x14ac:dyDescent="0.25">
      <c r="A110" s="147"/>
      <c r="B110" s="159" t="str">
        <f>'входные данные'!$C$8</f>
        <v>Мероприятия</v>
      </c>
      <c r="C110" s="47" t="s">
        <v>6</v>
      </c>
      <c r="D110" s="82">
        <f ca="1">IF(D$3="","",IF($A$100="","",'входные данные'!$D$8/'входные данные'!$H$52/'входные данные'!$H$53))</f>
        <v>0.13043478260869565</v>
      </c>
      <c r="E110" s="153">
        <f ca="1">IFERROR(D111/D110,"")</f>
        <v>0</v>
      </c>
      <c r="F110" s="82">
        <f ca="1">IF(F$3="","",IF($A$100="","",'входные данные'!$D$8/'входные данные'!$H$52/'входные данные'!$H$53))</f>
        <v>0.13043478260869565</v>
      </c>
      <c r="G110" s="153">
        <f ca="1">IFERROR(F111/F110,"")</f>
        <v>0</v>
      </c>
      <c r="H110" s="82">
        <f ca="1">IF(H$3="","",IF($A$100="","",'входные данные'!$D$8/'входные данные'!$H$52/'входные данные'!$H$53))</f>
        <v>0.13043478260869565</v>
      </c>
      <c r="I110" s="153">
        <f ca="1">IFERROR(H111/H110,"")</f>
        <v>0</v>
      </c>
      <c r="J110" s="82">
        <f ca="1">IF(J$3="","",IF($A$100="","",'входные данные'!$D$8/'входные данные'!$H$52/'входные данные'!$H$53))</f>
        <v>0.13043478260869565</v>
      </c>
      <c r="K110" s="153">
        <f ca="1">IFERROR(J111/J110,"")</f>
        <v>0</v>
      </c>
      <c r="L110" s="82">
        <f ca="1">IF(L$3="","",IF($A$100="","",'входные данные'!$D$8/'входные данные'!$H$52/'входные данные'!$H$53))</f>
        <v>0.13043478260869565</v>
      </c>
      <c r="M110" s="155">
        <f ca="1">IFERROR(L111/L110,"")</f>
        <v>0</v>
      </c>
      <c r="N110" s="69">
        <f t="shared" ca="1" si="18"/>
        <v>0.65217391304347827</v>
      </c>
      <c r="O110" s="155">
        <f ca="1">IFERROR(N111/N110,"")</f>
        <v>0</v>
      </c>
      <c r="P110" s="82">
        <f ca="1">IF(P$3="","",IF($A$100="","",'входные данные'!$D$8/'входные данные'!$H$52/'входные данные'!$H$53))</f>
        <v>0.13043478260869565</v>
      </c>
      <c r="Q110" s="153">
        <f ca="1">IFERROR(P111/P110,"")</f>
        <v>0</v>
      </c>
      <c r="R110" s="82">
        <f ca="1">IF(R$3="","",IF($A$100="","",'входные данные'!$D$8/'входные данные'!$H$52/'входные данные'!$H$53))</f>
        <v>0.13043478260869565</v>
      </c>
      <c r="S110" s="153">
        <f ca="1">IFERROR(R111/R110,"")</f>
        <v>0</v>
      </c>
      <c r="T110" s="82">
        <f ca="1">IF(T$3="","",IF($A$100="","",'входные данные'!$D$8/'входные данные'!$H$52/'входные данные'!$H$53))</f>
        <v>0.13043478260869565</v>
      </c>
      <c r="U110" s="153">
        <f ca="1">IFERROR(T111/T110,"")</f>
        <v>0</v>
      </c>
      <c r="V110" s="82">
        <f ca="1">IF(V$3="","",IF($A$100="","",'входные данные'!$D$8/'входные данные'!$H$52/'входные данные'!$H$53))</f>
        <v>0.13043478260869565</v>
      </c>
      <c r="W110" s="153">
        <f ca="1">IFERROR(V111/V110,"")</f>
        <v>0</v>
      </c>
      <c r="X110" s="82">
        <f ca="1">IF(X$3="","",IF($A$100="","",'входные данные'!$D$8/'входные данные'!$H$52/'входные данные'!$H$53))</f>
        <v>0.13043478260869565</v>
      </c>
      <c r="Y110" s="155">
        <f ca="1">IFERROR(X111/X110,"")</f>
        <v>0</v>
      </c>
      <c r="Z110" s="69">
        <f t="shared" ca="1" si="12"/>
        <v>0.65217391304347827</v>
      </c>
      <c r="AA110" s="155">
        <f ca="1">IFERROR(Z111/Z110,"")</f>
        <v>0</v>
      </c>
      <c r="AB110" s="82">
        <f ca="1">IF(AB$3="","",IF($A$100="","",'входные данные'!$D$8/'входные данные'!$H$52/'входные данные'!$H$53))</f>
        <v>0.13043478260869565</v>
      </c>
      <c r="AC110" s="153">
        <f ca="1">IFERROR(AB111/AB110,"")</f>
        <v>0</v>
      </c>
      <c r="AD110" s="82">
        <f ca="1">IF(AD$3="","",IF($A$100="","",'входные данные'!$D$8/'входные данные'!$H$52/'входные данные'!$H$53))</f>
        <v>0.13043478260869565</v>
      </c>
      <c r="AE110" s="153">
        <f ca="1">IFERROR(AD111/AD110,"")</f>
        <v>0</v>
      </c>
      <c r="AF110" s="82">
        <f ca="1">IF(AF$3="","",IF($A$100="","",'входные данные'!$D$8/'входные данные'!$H$52/'входные данные'!$H$53))</f>
        <v>0.13043478260869565</v>
      </c>
      <c r="AG110" s="153">
        <f ca="1">IFERROR(AF111/AF110,"")</f>
        <v>0</v>
      </c>
      <c r="AH110" s="82">
        <f ca="1">IF(AH$3="","",IF($A$100="","",'входные данные'!$D$8/'входные данные'!$H$52/'входные данные'!$H$53))</f>
        <v>0.13043478260869565</v>
      </c>
      <c r="AI110" s="153">
        <f ca="1">IFERROR(AH111/AH110,"")</f>
        <v>0</v>
      </c>
      <c r="AJ110" s="82">
        <f ca="1">IF(AJ$3="","",IF($A$100="","",'входные данные'!$D$8/'входные данные'!$H$52/'входные данные'!$H$53))</f>
        <v>0.13043478260869565</v>
      </c>
      <c r="AK110" s="155">
        <f ca="1">IFERROR(AJ111/AJ110,"")</f>
        <v>0</v>
      </c>
      <c r="AL110" s="69">
        <f t="shared" ca="1" si="13"/>
        <v>0.65217391304347827</v>
      </c>
      <c r="AM110" s="155">
        <f ca="1">IFERROR(AL111/AL110,"")</f>
        <v>0</v>
      </c>
      <c r="AN110" s="82">
        <f ca="1">IF(AN$3="","",IF($A$100="","",'входные данные'!$D$8/'входные данные'!$H$52/'входные данные'!$H$53))</f>
        <v>0.13043478260869565</v>
      </c>
      <c r="AO110" s="153">
        <f ca="1">IFERROR(AN111/AN110,"")</f>
        <v>0</v>
      </c>
      <c r="AP110" s="82">
        <f ca="1">IF(AP$3="","",IF($A$100="","",'входные данные'!$D$8/'входные данные'!$H$52/'входные данные'!$H$53))</f>
        <v>0.13043478260869565</v>
      </c>
      <c r="AQ110" s="153">
        <f ca="1">IFERROR(AP111/AP110,"")</f>
        <v>0</v>
      </c>
      <c r="AR110" s="82">
        <f ca="1">IF(AR$3="","",IF($A$100="","",'входные данные'!$D$8/'входные данные'!$H$52/'входные данные'!$H$53))</f>
        <v>0.13043478260869565</v>
      </c>
      <c r="AS110" s="153">
        <f ca="1">IFERROR(AR111/AR110,"")</f>
        <v>0</v>
      </c>
      <c r="AT110" s="82">
        <f ca="1">IF(AT$3="","",IF($A$100="","",'входные данные'!$D$8/'входные данные'!$H$52/'входные данные'!$H$53))</f>
        <v>0.13043478260869565</v>
      </c>
      <c r="AU110" s="153">
        <f ca="1">IFERROR(AT111/AT110,"")</f>
        <v>0</v>
      </c>
      <c r="AV110" s="82">
        <f ca="1">IF(AV$3="","",IF($A$100="","",'входные данные'!$D$8/'входные данные'!$H$52/'входные данные'!$H$53))</f>
        <v>0.13043478260869565</v>
      </c>
      <c r="AW110" s="155">
        <f ca="1">IFERROR(AV111/AV110,"")</f>
        <v>0</v>
      </c>
      <c r="AX110" s="69">
        <f t="shared" ca="1" si="14"/>
        <v>0.65217391304347827</v>
      </c>
      <c r="AY110" s="155">
        <f ca="1">IFERROR(AX111/AX110,"")</f>
        <v>0</v>
      </c>
      <c r="AZ110" s="82">
        <f ca="1">IF(AZ$3="","",IF($A$100="","",'входные данные'!$D$8/'входные данные'!$H$52/'входные данные'!$H$53))</f>
        <v>0.13043478260869565</v>
      </c>
      <c r="BA110" s="153">
        <f ca="1">IFERROR(AZ111/AZ110,"")</f>
        <v>0</v>
      </c>
      <c r="BB110" s="82">
        <f ca="1">IF(BB$3="","",IF($A$100="","",'входные данные'!$D$8/'входные данные'!$H$52/'входные данные'!$H$53))</f>
        <v>0.13043478260869565</v>
      </c>
      <c r="BC110" s="153">
        <f ca="1">IFERROR(BB111/BB110,"")</f>
        <v>0</v>
      </c>
      <c r="BD110" s="82">
        <f ca="1">IF(BD$3="","",IF($A$100="","",'входные данные'!$D$8/'входные данные'!$H$52/'входные данные'!$H$53))</f>
        <v>0.13043478260869565</v>
      </c>
      <c r="BE110" s="153">
        <f ca="1">IFERROR(BD111/BD110,"")</f>
        <v>0</v>
      </c>
      <c r="BF110" s="82" t="str">
        <f ca="1">IF(BF$3="","",IF($A$100="","",'входные данные'!$D$8/'входные данные'!$H$52/'входные данные'!$H$53))</f>
        <v/>
      </c>
      <c r="BG110" s="153" t="str">
        <f ca="1">IFERROR(BF111/BF110,"")</f>
        <v/>
      </c>
      <c r="BH110" s="82" t="str">
        <f ca="1">IF(BH$3="","",IF($A$100="","",'входные данные'!$D$8/'входные данные'!$H$52/'входные данные'!$H$53))</f>
        <v/>
      </c>
      <c r="BI110" s="155" t="str">
        <f ca="1">IFERROR(BH111/BH110,"")</f>
        <v/>
      </c>
      <c r="BJ110" s="69">
        <f t="shared" ca="1" si="15"/>
        <v>0.39130434782608692</v>
      </c>
      <c r="BK110" s="155">
        <f ca="1">IFERROR(BJ111/BJ110,"")</f>
        <v>0</v>
      </c>
      <c r="BL110" s="82" t="str">
        <f ca="1">IF(BL$3="","",IF($A$100="","",'входные данные'!$D$8/'входные данные'!$H$52/'входные данные'!$H$53))</f>
        <v/>
      </c>
      <c r="BM110" s="153" t="str">
        <f ca="1">IFERROR(BL111/BL110,"")</f>
        <v/>
      </c>
      <c r="BN110" s="82" t="str">
        <f ca="1">IF(BN$3="","",IF($A$100="","",'входные данные'!$D$8/'входные данные'!$H$52/'входные данные'!$H$53))</f>
        <v/>
      </c>
      <c r="BO110" s="153" t="str">
        <f ca="1">IFERROR(BN111/BN110,"")</f>
        <v/>
      </c>
      <c r="BP110" s="82" t="str">
        <f ca="1">IF(BP$3="","",IF($A$100="","",'входные данные'!$D$8/'входные данные'!$H$52/'входные данные'!$H$53))</f>
        <v/>
      </c>
      <c r="BQ110" s="153" t="str">
        <f ca="1">IFERROR(BP111/BP110,"")</f>
        <v/>
      </c>
      <c r="BR110" s="82" t="str">
        <f ca="1">IF(BR$3="","",IF($A$100="","",'входные данные'!$D$8/'входные данные'!$H$52/'входные данные'!$H$53))</f>
        <v/>
      </c>
      <c r="BS110" s="153" t="str">
        <f ca="1">IFERROR(BR111/BR110,"")</f>
        <v/>
      </c>
      <c r="BT110" s="82" t="str">
        <f ca="1">IF(BT$3="","",IF($A$100="","",'входные данные'!$D$8/'входные данные'!$H$52/'входные данные'!$H$53))</f>
        <v/>
      </c>
      <c r="BU110" s="155" t="str">
        <f ca="1">IFERROR(BT111/BT110,"")</f>
        <v/>
      </c>
      <c r="BV110" s="69">
        <f t="shared" ca="1" si="16"/>
        <v>0</v>
      </c>
      <c r="BW110" s="155" t="str">
        <f ca="1">IFERROR(BV111/BV110,"")</f>
        <v/>
      </c>
    </row>
    <row r="111" spans="1:75" outlineLevel="1" x14ac:dyDescent="0.25">
      <c r="A111" s="147"/>
      <c r="B111" s="160"/>
      <c r="C111" s="47" t="s">
        <v>7</v>
      </c>
      <c r="D111" s="83"/>
      <c r="E111" s="154"/>
      <c r="F111" s="83"/>
      <c r="G111" s="154"/>
      <c r="H111" s="83"/>
      <c r="I111" s="154"/>
      <c r="J111" s="83"/>
      <c r="K111" s="154"/>
      <c r="L111" s="83"/>
      <c r="M111" s="156"/>
      <c r="N111" s="70">
        <f t="shared" si="18"/>
        <v>0</v>
      </c>
      <c r="O111" s="156"/>
      <c r="P111" s="83"/>
      <c r="Q111" s="154"/>
      <c r="R111" s="83"/>
      <c r="S111" s="154"/>
      <c r="T111" s="83"/>
      <c r="U111" s="154"/>
      <c r="V111" s="83"/>
      <c r="W111" s="154"/>
      <c r="X111" s="83"/>
      <c r="Y111" s="156"/>
      <c r="Z111" s="70">
        <f t="shared" si="12"/>
        <v>0</v>
      </c>
      <c r="AA111" s="156"/>
      <c r="AB111" s="83"/>
      <c r="AC111" s="154"/>
      <c r="AD111" s="83"/>
      <c r="AE111" s="154"/>
      <c r="AF111" s="83"/>
      <c r="AG111" s="154"/>
      <c r="AH111" s="83"/>
      <c r="AI111" s="154"/>
      <c r="AJ111" s="83"/>
      <c r="AK111" s="156"/>
      <c r="AL111" s="70">
        <f t="shared" si="13"/>
        <v>0</v>
      </c>
      <c r="AM111" s="156"/>
      <c r="AN111" s="83"/>
      <c r="AO111" s="154"/>
      <c r="AP111" s="83"/>
      <c r="AQ111" s="154"/>
      <c r="AR111" s="83"/>
      <c r="AS111" s="154"/>
      <c r="AT111" s="83"/>
      <c r="AU111" s="154"/>
      <c r="AV111" s="83"/>
      <c r="AW111" s="156"/>
      <c r="AX111" s="70">
        <f t="shared" si="14"/>
        <v>0</v>
      </c>
      <c r="AY111" s="156"/>
      <c r="AZ111" s="83"/>
      <c r="BA111" s="154"/>
      <c r="BB111" s="83"/>
      <c r="BC111" s="154"/>
      <c r="BD111" s="83"/>
      <c r="BE111" s="154"/>
      <c r="BF111" s="83"/>
      <c r="BG111" s="154"/>
      <c r="BH111" s="83"/>
      <c r="BI111" s="156"/>
      <c r="BJ111" s="70">
        <f t="shared" si="15"/>
        <v>0</v>
      </c>
      <c r="BK111" s="156"/>
      <c r="BL111" s="83"/>
      <c r="BM111" s="154"/>
      <c r="BN111" s="83"/>
      <c r="BO111" s="154"/>
      <c r="BP111" s="83"/>
      <c r="BQ111" s="154"/>
      <c r="BR111" s="83"/>
      <c r="BS111" s="154"/>
      <c r="BT111" s="83"/>
      <c r="BU111" s="156"/>
      <c r="BV111" s="70">
        <f t="shared" si="16"/>
        <v>0</v>
      </c>
      <c r="BW111" s="156"/>
    </row>
    <row r="112" spans="1:75" outlineLevel="1" x14ac:dyDescent="0.25">
      <c r="A112" s="147"/>
      <c r="B112" s="157" t="str">
        <f>'входные данные'!$C$9</f>
        <v>Приход ДС</v>
      </c>
      <c r="C112" s="17" t="s">
        <v>6</v>
      </c>
      <c r="D112" s="71">
        <f ca="1">IF(D$3="","",IF($A$100="","",'входные данные'!$D$9/'входные данные'!$H$52/'входные данные'!$H$53))</f>
        <v>121739.13043478262</v>
      </c>
      <c r="E112" s="149">
        <f ca="1">IFERROR(D113/D112,"")</f>
        <v>0</v>
      </c>
      <c r="F112" s="71">
        <f ca="1">IF(F$3="","",IF($A$100="","",'входные данные'!$D$9/'входные данные'!$H$52/'входные данные'!$H$53))</f>
        <v>121739.13043478262</v>
      </c>
      <c r="G112" s="149">
        <f ca="1">IFERROR(F113/F112,"")</f>
        <v>0</v>
      </c>
      <c r="H112" s="71">
        <f ca="1">IF(H$3="","",IF($A$100="","",'входные данные'!$D$9/'входные данные'!$H$52/'входные данные'!$H$53))</f>
        <v>121739.13043478262</v>
      </c>
      <c r="I112" s="149">
        <f ca="1">IFERROR(H113/H112,"")</f>
        <v>0</v>
      </c>
      <c r="J112" s="71">
        <f ca="1">IF(J$3="","",IF($A$100="","",'входные данные'!$D$9/'входные данные'!$H$52/'входные данные'!$H$53))</f>
        <v>121739.13043478262</v>
      </c>
      <c r="K112" s="149">
        <f ca="1">IFERROR(J113/J112,"")</f>
        <v>0</v>
      </c>
      <c r="L112" s="71">
        <f ca="1">IF(L$3="","",IF($A$100="","",'входные данные'!$D$9/'входные данные'!$H$52/'входные данные'!$H$53))</f>
        <v>121739.13043478262</v>
      </c>
      <c r="M112" s="149">
        <f ca="1">IFERROR(L113/L112,"")</f>
        <v>0</v>
      </c>
      <c r="N112" s="72">
        <f t="shared" ca="1" si="18"/>
        <v>608695.65217391308</v>
      </c>
      <c r="O112" s="149">
        <f ca="1">IFERROR(N113/N112,"")</f>
        <v>0</v>
      </c>
      <c r="P112" s="71">
        <f ca="1">IF(P$3="","",IF($A$100="","",'входные данные'!$D$9/'входные данные'!$H$52/'входные данные'!$H$53))</f>
        <v>121739.13043478262</v>
      </c>
      <c r="Q112" s="149">
        <f ca="1">IFERROR(P113/P112,"")</f>
        <v>0</v>
      </c>
      <c r="R112" s="71">
        <f ca="1">IF(R$3="","",IF($A$100="","",'входные данные'!$D$9/'входные данные'!$H$52/'входные данные'!$H$53))</f>
        <v>121739.13043478262</v>
      </c>
      <c r="S112" s="149">
        <f ca="1">IFERROR(R113/R112,"")</f>
        <v>0</v>
      </c>
      <c r="T112" s="71">
        <f ca="1">IF(T$3="","",IF($A$100="","",'входные данные'!$D$9/'входные данные'!$H$52/'входные данные'!$H$53))</f>
        <v>121739.13043478262</v>
      </c>
      <c r="U112" s="149">
        <f ca="1">IFERROR(T113/T112,"")</f>
        <v>0</v>
      </c>
      <c r="V112" s="71">
        <f ca="1">IF(V$3="","",IF($A$100="","",'входные данные'!$D$9/'входные данные'!$H$52/'входные данные'!$H$53))</f>
        <v>121739.13043478262</v>
      </c>
      <c r="W112" s="149">
        <f ca="1">IFERROR(V113/V112,"")</f>
        <v>0</v>
      </c>
      <c r="X112" s="71">
        <f ca="1">IF(X$3="","",IF($A$100="","",'входные данные'!$D$9/'входные данные'!$H$52/'входные данные'!$H$53))</f>
        <v>121739.13043478262</v>
      </c>
      <c r="Y112" s="149">
        <f ca="1">IFERROR(X113/X112,"")</f>
        <v>0</v>
      </c>
      <c r="Z112" s="72">
        <f t="shared" ca="1" si="12"/>
        <v>608695.65217391308</v>
      </c>
      <c r="AA112" s="149">
        <f ca="1">IFERROR(Z113/Z112,"")</f>
        <v>0</v>
      </c>
      <c r="AB112" s="71">
        <f ca="1">IF(AB$3="","",IF($A$100="","",'входные данные'!$D$9/'входные данные'!$H$52/'входные данные'!$H$53))</f>
        <v>121739.13043478262</v>
      </c>
      <c r="AC112" s="149">
        <f ca="1">IFERROR(AB113/AB112,"")</f>
        <v>0</v>
      </c>
      <c r="AD112" s="71">
        <f ca="1">IF(AD$3="","",IF($A$100="","",'входные данные'!$D$9/'входные данные'!$H$52/'входные данные'!$H$53))</f>
        <v>121739.13043478262</v>
      </c>
      <c r="AE112" s="149">
        <f ca="1">IFERROR(AD113/AD112,"")</f>
        <v>0</v>
      </c>
      <c r="AF112" s="71">
        <f ca="1">IF(AF$3="","",IF($A$100="","",'входные данные'!$D$9/'входные данные'!$H$52/'входные данные'!$H$53))</f>
        <v>121739.13043478262</v>
      </c>
      <c r="AG112" s="149">
        <f ca="1">IFERROR(AF113/AF112,"")</f>
        <v>0</v>
      </c>
      <c r="AH112" s="71">
        <f ca="1">IF(AH$3="","",IF($A$100="","",'входные данные'!$D$9/'входные данные'!$H$52/'входные данные'!$H$53))</f>
        <v>121739.13043478262</v>
      </c>
      <c r="AI112" s="149">
        <f ca="1">IFERROR(AH113/AH112,"")</f>
        <v>0</v>
      </c>
      <c r="AJ112" s="71">
        <f ca="1">IF(AJ$3="","",IF($A$100="","",'входные данные'!$D$9/'входные данные'!$H$52/'входные данные'!$H$53))</f>
        <v>121739.13043478262</v>
      </c>
      <c r="AK112" s="149">
        <f ca="1">IFERROR(AJ113/AJ112,"")</f>
        <v>0</v>
      </c>
      <c r="AL112" s="72">
        <f t="shared" ca="1" si="13"/>
        <v>608695.65217391308</v>
      </c>
      <c r="AM112" s="149">
        <f ca="1">IFERROR(AL113/AL112,"")</f>
        <v>0</v>
      </c>
      <c r="AN112" s="71">
        <f ca="1">IF(AN$3="","",IF($A$100="","",'входные данные'!$D$9/'входные данные'!$H$52/'входные данные'!$H$53))</f>
        <v>121739.13043478262</v>
      </c>
      <c r="AO112" s="149">
        <f ca="1">IFERROR(AN113/AN112,"")</f>
        <v>0</v>
      </c>
      <c r="AP112" s="71">
        <f ca="1">IF(AP$3="","",IF($A$100="","",'входные данные'!$D$9/'входные данные'!$H$52/'входные данные'!$H$53))</f>
        <v>121739.13043478262</v>
      </c>
      <c r="AQ112" s="149">
        <f ca="1">IFERROR(AP113/AP112,"")</f>
        <v>0</v>
      </c>
      <c r="AR112" s="71">
        <f ca="1">IF(AR$3="","",IF($A$100="","",'входные данные'!$D$9/'входные данные'!$H$52/'входные данные'!$H$53))</f>
        <v>121739.13043478262</v>
      </c>
      <c r="AS112" s="149">
        <f ca="1">IFERROR(AR113/AR112,"")</f>
        <v>0</v>
      </c>
      <c r="AT112" s="71">
        <f ca="1">IF(AT$3="","",IF($A$100="","",'входные данные'!$D$9/'входные данные'!$H$52/'входные данные'!$H$53))</f>
        <v>121739.13043478262</v>
      </c>
      <c r="AU112" s="149">
        <f ca="1">IFERROR(AT113/AT112,"")</f>
        <v>0</v>
      </c>
      <c r="AV112" s="71">
        <f ca="1">IF(AV$3="","",IF($A$100="","",'входные данные'!$D$9/'входные данные'!$H$52/'входные данные'!$H$53))</f>
        <v>121739.13043478262</v>
      </c>
      <c r="AW112" s="149">
        <f ca="1">IFERROR(AV113/AV112,"")</f>
        <v>0</v>
      </c>
      <c r="AX112" s="72">
        <f t="shared" ca="1" si="14"/>
        <v>608695.65217391308</v>
      </c>
      <c r="AY112" s="149">
        <f ca="1">IFERROR(AX113/AX112,"")</f>
        <v>0</v>
      </c>
      <c r="AZ112" s="71">
        <f ca="1">IF(AZ$3="","",IF($A$100="","",'входные данные'!$D$9/'входные данные'!$H$52/'входные данные'!$H$53))</f>
        <v>121739.13043478262</v>
      </c>
      <c r="BA112" s="149">
        <f ca="1">IFERROR(AZ113/AZ112,"")</f>
        <v>0</v>
      </c>
      <c r="BB112" s="71">
        <f ca="1">IF(BB$3="","",IF($A$100="","",'входные данные'!$D$9/'входные данные'!$H$52/'входные данные'!$H$53))</f>
        <v>121739.13043478262</v>
      </c>
      <c r="BC112" s="149">
        <f ca="1">IFERROR(BB113/BB112,"")</f>
        <v>0</v>
      </c>
      <c r="BD112" s="71">
        <f ca="1">IF(BD$3="","",IF($A$100="","",'входные данные'!$D$9/'входные данные'!$H$52/'входные данные'!$H$53))</f>
        <v>121739.13043478262</v>
      </c>
      <c r="BE112" s="149">
        <f ca="1">IFERROR(BD113/BD112,"")</f>
        <v>0</v>
      </c>
      <c r="BF112" s="71" t="str">
        <f ca="1">IF(BF$3="","",IF($A$100="","",'входные данные'!$D$9/'входные данные'!$H$52/'входные данные'!$H$53))</f>
        <v/>
      </c>
      <c r="BG112" s="149" t="str">
        <f ca="1">IFERROR(BF113/BF112,"")</f>
        <v/>
      </c>
      <c r="BH112" s="71" t="str">
        <f ca="1">IF(BH$3="","",IF($A$100="","",'входные данные'!$D$9/'входные данные'!$H$52/'входные данные'!$H$53))</f>
        <v/>
      </c>
      <c r="BI112" s="149" t="str">
        <f ca="1">IFERROR(BH113/BH112,"")</f>
        <v/>
      </c>
      <c r="BJ112" s="72">
        <f t="shared" ca="1" si="15"/>
        <v>365217.3913043479</v>
      </c>
      <c r="BK112" s="149">
        <f ca="1">IFERROR(BJ113/BJ112,"")</f>
        <v>0</v>
      </c>
      <c r="BL112" s="71" t="str">
        <f ca="1">IF(BL$3="","",IF($A$100="","",'входные данные'!$D$9/'входные данные'!$H$52/'входные данные'!$H$53))</f>
        <v/>
      </c>
      <c r="BM112" s="149" t="str">
        <f ca="1">IFERROR(BL113/BL112,"")</f>
        <v/>
      </c>
      <c r="BN112" s="71" t="str">
        <f ca="1">IF(BN$3="","",IF($A$100="","",'входные данные'!$D$9/'входные данные'!$H$52/'входные данные'!$H$53))</f>
        <v/>
      </c>
      <c r="BO112" s="149" t="str">
        <f ca="1">IFERROR(BN113/BN112,"")</f>
        <v/>
      </c>
      <c r="BP112" s="71" t="str">
        <f ca="1">IF(BP$3="","",IF($A$100="","",'входные данные'!$D$9/'входные данные'!$H$52/'входные данные'!$H$53))</f>
        <v/>
      </c>
      <c r="BQ112" s="149" t="str">
        <f ca="1">IFERROR(BP113/BP112,"")</f>
        <v/>
      </c>
      <c r="BR112" s="71" t="str">
        <f ca="1">IF(BR$3="","",IF($A$100="","",'входные данные'!$D$9/'входные данные'!$H$52/'входные данные'!$H$53))</f>
        <v/>
      </c>
      <c r="BS112" s="149" t="str">
        <f ca="1">IFERROR(BR113/BR112,"")</f>
        <v/>
      </c>
      <c r="BT112" s="71" t="str">
        <f ca="1">IF(BT$3="","",IF($A$100="","",'входные данные'!$D$9/'входные данные'!$H$52/'входные данные'!$H$53))</f>
        <v/>
      </c>
      <c r="BU112" s="149" t="str">
        <f ca="1">IFERROR(BT113/BT112,"")</f>
        <v/>
      </c>
      <c r="BV112" s="72">
        <f t="shared" ca="1" si="16"/>
        <v>0</v>
      </c>
      <c r="BW112" s="149" t="str">
        <f ca="1">IFERROR(BV113/BV112,"")</f>
        <v/>
      </c>
    </row>
    <row r="113" spans="1:75" outlineLevel="1" x14ac:dyDescent="0.25">
      <c r="A113" s="147"/>
      <c r="B113" s="158"/>
      <c r="C113" s="17" t="s">
        <v>7</v>
      </c>
      <c r="D113" s="52"/>
      <c r="E113" s="150"/>
      <c r="F113" s="52"/>
      <c r="G113" s="150"/>
      <c r="H113" s="52"/>
      <c r="I113" s="150"/>
      <c r="J113" s="52"/>
      <c r="K113" s="150"/>
      <c r="L113" s="52"/>
      <c r="M113" s="150"/>
      <c r="N113" s="74">
        <f t="shared" si="18"/>
        <v>0</v>
      </c>
      <c r="O113" s="150"/>
      <c r="P113" s="52"/>
      <c r="Q113" s="150"/>
      <c r="R113" s="52"/>
      <c r="S113" s="150"/>
      <c r="T113" s="52"/>
      <c r="U113" s="150"/>
      <c r="V113" s="52"/>
      <c r="W113" s="150"/>
      <c r="X113" s="52"/>
      <c r="Y113" s="150"/>
      <c r="Z113" s="74">
        <f t="shared" si="12"/>
        <v>0</v>
      </c>
      <c r="AA113" s="150"/>
      <c r="AB113" s="52"/>
      <c r="AC113" s="150"/>
      <c r="AD113" s="52"/>
      <c r="AE113" s="150"/>
      <c r="AF113" s="52"/>
      <c r="AG113" s="150"/>
      <c r="AH113" s="52"/>
      <c r="AI113" s="150"/>
      <c r="AJ113" s="52"/>
      <c r="AK113" s="150"/>
      <c r="AL113" s="74">
        <f t="shared" si="13"/>
        <v>0</v>
      </c>
      <c r="AM113" s="150"/>
      <c r="AN113" s="52"/>
      <c r="AO113" s="150"/>
      <c r="AP113" s="52"/>
      <c r="AQ113" s="150"/>
      <c r="AR113" s="52"/>
      <c r="AS113" s="150"/>
      <c r="AT113" s="52"/>
      <c r="AU113" s="150"/>
      <c r="AV113" s="52"/>
      <c r="AW113" s="150"/>
      <c r="AX113" s="74">
        <f t="shared" si="14"/>
        <v>0</v>
      </c>
      <c r="AY113" s="150"/>
      <c r="AZ113" s="52"/>
      <c r="BA113" s="150"/>
      <c r="BB113" s="52"/>
      <c r="BC113" s="150"/>
      <c r="BD113" s="52"/>
      <c r="BE113" s="150"/>
      <c r="BF113" s="52"/>
      <c r="BG113" s="150"/>
      <c r="BH113" s="52"/>
      <c r="BI113" s="150"/>
      <c r="BJ113" s="74">
        <f t="shared" si="15"/>
        <v>0</v>
      </c>
      <c r="BK113" s="150"/>
      <c r="BL113" s="52"/>
      <c r="BM113" s="150"/>
      <c r="BN113" s="52"/>
      <c r="BO113" s="150"/>
      <c r="BP113" s="52"/>
      <c r="BQ113" s="150"/>
      <c r="BR113" s="52"/>
      <c r="BS113" s="150"/>
      <c r="BT113" s="52"/>
      <c r="BU113" s="150"/>
      <c r="BV113" s="74">
        <f t="shared" si="16"/>
        <v>0</v>
      </c>
      <c r="BW113" s="150"/>
    </row>
    <row r="114" spans="1:75" s="1" customFormat="1" outlineLevel="1" x14ac:dyDescent="0.25">
      <c r="A114" s="147"/>
      <c r="B114" s="151" t="str">
        <f>'входные данные'!$C$10</f>
        <v>Продажи (отгрузки)</v>
      </c>
      <c r="C114" s="48" t="s">
        <v>6</v>
      </c>
      <c r="D114" s="75">
        <f ca="1">IF(D$3="","",'входные данные'!$H$9/'входные данные'!$H$52)</f>
        <v>86956.521739130432</v>
      </c>
      <c r="E114" s="144">
        <f ca="1">IFERROR(D115/D114,"")</f>
        <v>0</v>
      </c>
      <c r="F114" s="75">
        <f ca="1">IF(F$3="","",'входные данные'!$H$9/'входные данные'!$H$52)</f>
        <v>86956.521739130432</v>
      </c>
      <c r="G114" s="144">
        <f ca="1">IFERROR(F115/F114,"")</f>
        <v>0</v>
      </c>
      <c r="H114" s="75">
        <f ca="1">IF(H$3="","",'входные данные'!$H$9/'входные данные'!$H$52)</f>
        <v>86956.521739130432</v>
      </c>
      <c r="I114" s="144">
        <f ca="1">IFERROR(H115/H114,"")</f>
        <v>0</v>
      </c>
      <c r="J114" s="75">
        <f ca="1">IF(J$3="","",'входные данные'!$H$9/'входные данные'!$H$52)</f>
        <v>86956.521739130432</v>
      </c>
      <c r="K114" s="144">
        <f ca="1">IFERROR(J115/J114,"")</f>
        <v>0</v>
      </c>
      <c r="L114" s="75">
        <f ca="1">IF(L$3="","",'входные данные'!$H$9/'входные данные'!$H$52)</f>
        <v>86956.521739130432</v>
      </c>
      <c r="M114" s="144">
        <f ca="1">IFERROR(L115/L114,"")</f>
        <v>0</v>
      </c>
      <c r="N114" s="76">
        <f t="shared" ref="N114:N129" ca="1" si="19">SUM(D114,F114,H114,J114,L114)</f>
        <v>434782.60869565216</v>
      </c>
      <c r="O114" s="144">
        <f ca="1">IFERROR(N115/N114,"")</f>
        <v>0</v>
      </c>
      <c r="P114" s="75">
        <f ca="1">IF(P$3="","",'входные данные'!$H$9/'входные данные'!$H$52)</f>
        <v>86956.521739130432</v>
      </c>
      <c r="Q114" s="144">
        <f ca="1">IFERROR(P115/P114,"")</f>
        <v>0</v>
      </c>
      <c r="R114" s="75">
        <f ca="1">IF(R$3="","",'входные данные'!$H$9/'входные данные'!$H$52)</f>
        <v>86956.521739130432</v>
      </c>
      <c r="S114" s="144">
        <f ca="1">IFERROR(R115/R114,"")</f>
        <v>0</v>
      </c>
      <c r="T114" s="75">
        <f ca="1">IF(T$3="","",'входные данные'!$H$9/'входные данные'!$H$52)</f>
        <v>86956.521739130432</v>
      </c>
      <c r="U114" s="144">
        <f ca="1">IFERROR(T115/T114,"")</f>
        <v>0</v>
      </c>
      <c r="V114" s="75">
        <f ca="1">IF(V$3="","",'входные данные'!$H$9/'входные данные'!$H$52)</f>
        <v>86956.521739130432</v>
      </c>
      <c r="W114" s="144">
        <f ca="1">IFERROR(V115/V114,"")</f>
        <v>0</v>
      </c>
      <c r="X114" s="75">
        <f ca="1">IF(X$3="","",'входные данные'!$H$9/'входные данные'!$H$52)</f>
        <v>86956.521739130432</v>
      </c>
      <c r="Y114" s="144">
        <f ca="1">IFERROR(X115/X114,"")</f>
        <v>0</v>
      </c>
      <c r="Z114" s="76">
        <f t="shared" ca="1" si="12"/>
        <v>434782.60869565216</v>
      </c>
      <c r="AA114" s="144">
        <f ca="1">IFERROR(Z115/Z114,"")</f>
        <v>0</v>
      </c>
      <c r="AB114" s="75">
        <f ca="1">IF(AB$3="","",'входные данные'!$H$9/'входные данные'!$H$52)</f>
        <v>86956.521739130432</v>
      </c>
      <c r="AC114" s="144">
        <f ca="1">IFERROR(AB115/AB114,"")</f>
        <v>0</v>
      </c>
      <c r="AD114" s="75">
        <f ca="1">IF(AD$3="","",'входные данные'!$H$9/'входные данные'!$H$52)</f>
        <v>86956.521739130432</v>
      </c>
      <c r="AE114" s="144">
        <f ca="1">IFERROR(AD115/AD114,"")</f>
        <v>0</v>
      </c>
      <c r="AF114" s="75">
        <f ca="1">IF(AF$3="","",'входные данные'!$H$9/'входные данные'!$H$52)</f>
        <v>86956.521739130432</v>
      </c>
      <c r="AG114" s="144">
        <f ca="1">IFERROR(AF115/AF114,"")</f>
        <v>0</v>
      </c>
      <c r="AH114" s="75">
        <f ca="1">IF(AH$3="","",'входные данные'!$H$9/'входные данные'!$H$52)</f>
        <v>86956.521739130432</v>
      </c>
      <c r="AI114" s="144">
        <f ca="1">IFERROR(AH115/AH114,"")</f>
        <v>0</v>
      </c>
      <c r="AJ114" s="75">
        <f ca="1">IF(AJ$3="","",'входные данные'!$H$9/'входные данные'!$H$52)</f>
        <v>86956.521739130432</v>
      </c>
      <c r="AK114" s="144">
        <f ca="1">IFERROR(AJ115/AJ114,"")</f>
        <v>0</v>
      </c>
      <c r="AL114" s="76">
        <f t="shared" ca="1" si="13"/>
        <v>434782.60869565216</v>
      </c>
      <c r="AM114" s="144">
        <f ca="1">IFERROR(AL115/AL114,"")</f>
        <v>0</v>
      </c>
      <c r="AN114" s="75">
        <f ca="1">IF(AN$3="","",'входные данные'!$H$9/'входные данные'!$H$52)</f>
        <v>86956.521739130432</v>
      </c>
      <c r="AO114" s="144">
        <f ca="1">IFERROR(AN115/AN114,"")</f>
        <v>0</v>
      </c>
      <c r="AP114" s="75">
        <f ca="1">IF(AP$3="","",'входные данные'!$H$9/'входные данные'!$H$52)</f>
        <v>86956.521739130432</v>
      </c>
      <c r="AQ114" s="144">
        <f ca="1">IFERROR(AP115/AP114,"")</f>
        <v>0</v>
      </c>
      <c r="AR114" s="75">
        <f ca="1">IF(AR$3="","",'входные данные'!$H$9/'входные данные'!$H$52)</f>
        <v>86956.521739130432</v>
      </c>
      <c r="AS114" s="144">
        <f ca="1">IFERROR(AR115/AR114,"")</f>
        <v>0</v>
      </c>
      <c r="AT114" s="75">
        <f ca="1">IF(AT$3="","",'входные данные'!$H$9/'входные данные'!$H$52)</f>
        <v>86956.521739130432</v>
      </c>
      <c r="AU114" s="144">
        <f ca="1">IFERROR(AT115/AT114,"")</f>
        <v>0</v>
      </c>
      <c r="AV114" s="75">
        <f ca="1">IF(AV$3="","",'входные данные'!$H$9/'входные данные'!$H$52)</f>
        <v>86956.521739130432</v>
      </c>
      <c r="AW114" s="144">
        <f ca="1">IFERROR(AV115/AV114,"")</f>
        <v>0</v>
      </c>
      <c r="AX114" s="76">
        <f t="shared" ca="1" si="14"/>
        <v>434782.60869565216</v>
      </c>
      <c r="AY114" s="144">
        <f ca="1">IFERROR(AX115/AX114,"")</f>
        <v>0</v>
      </c>
      <c r="AZ114" s="75">
        <f ca="1">IF(AZ$3="","",'входные данные'!$H$9/'входные данные'!$H$52)</f>
        <v>86956.521739130432</v>
      </c>
      <c r="BA114" s="144">
        <f ca="1">IFERROR(AZ115/AZ114,"")</f>
        <v>0</v>
      </c>
      <c r="BB114" s="75">
        <f ca="1">IF(BB$3="","",'входные данные'!$H$9/'входные данные'!$H$52)</f>
        <v>86956.521739130432</v>
      </c>
      <c r="BC114" s="144">
        <f ca="1">IFERROR(BB115/BB114,"")</f>
        <v>0</v>
      </c>
      <c r="BD114" s="75">
        <f ca="1">IF(BD$3="","",'входные данные'!$H$9/'входные данные'!$H$52)</f>
        <v>86956.521739130432</v>
      </c>
      <c r="BE114" s="144">
        <f ca="1">IFERROR(BD115/BD114,"")</f>
        <v>0</v>
      </c>
      <c r="BF114" s="75" t="str">
        <f ca="1">IF(BF$3="","",'входные данные'!$H$9/'входные данные'!$H$52)</f>
        <v/>
      </c>
      <c r="BG114" s="144" t="str">
        <f ca="1">IFERROR(BF115/BF114,"")</f>
        <v/>
      </c>
      <c r="BH114" s="75" t="str">
        <f ca="1">IF(BH$3="","",'входные данные'!$H$9/'входные данные'!$H$52)</f>
        <v/>
      </c>
      <c r="BI114" s="144" t="str">
        <f ca="1">IFERROR(BH115/BH114,"")</f>
        <v/>
      </c>
      <c r="BJ114" s="76">
        <f t="shared" ca="1" si="15"/>
        <v>260869.5652173913</v>
      </c>
      <c r="BK114" s="144">
        <f ca="1">IFERROR(BJ115/BJ114,"")</f>
        <v>0</v>
      </c>
      <c r="BL114" s="75" t="str">
        <f ca="1">IF(BL$3="","",'входные данные'!$H$9/'входные данные'!$H$52)</f>
        <v/>
      </c>
      <c r="BM114" s="144" t="str">
        <f ca="1">IFERROR(BL115/BL114,"")</f>
        <v/>
      </c>
      <c r="BN114" s="75" t="str">
        <f ca="1">IF(BN$3="","",'входные данные'!$H$9/'входные данные'!$H$52)</f>
        <v/>
      </c>
      <c r="BO114" s="144" t="str">
        <f ca="1">IFERROR(BN115/BN114,"")</f>
        <v/>
      </c>
      <c r="BP114" s="75" t="str">
        <f ca="1">IF(BP$3="","",'входные данные'!$H$9/'входные данные'!$H$52)</f>
        <v/>
      </c>
      <c r="BQ114" s="144" t="str">
        <f ca="1">IFERROR(BP115/BP114,"")</f>
        <v/>
      </c>
      <c r="BR114" s="75" t="str">
        <f ca="1">IF(BR$3="","",'входные данные'!$H$9/'входные данные'!$H$52)</f>
        <v/>
      </c>
      <c r="BS114" s="144" t="str">
        <f ca="1">IFERROR(BR115/BR114,"")</f>
        <v/>
      </c>
      <c r="BT114" s="75" t="str">
        <f ca="1">IF(BT$3="","",'входные данные'!$H$9/'входные данные'!$H$52)</f>
        <v/>
      </c>
      <c r="BU114" s="144" t="str">
        <f ca="1">IFERROR(BT115/BT114,"")</f>
        <v/>
      </c>
      <c r="BV114" s="76">
        <f t="shared" ca="1" si="16"/>
        <v>0</v>
      </c>
      <c r="BW114" s="144" t="str">
        <f ca="1">IFERROR(BV115/BV114,"")</f>
        <v/>
      </c>
    </row>
    <row r="115" spans="1:75" ht="15.75" outlineLevel="1" thickBot="1" x14ac:dyDescent="0.3">
      <c r="A115" s="148"/>
      <c r="B115" s="152"/>
      <c r="C115" s="49" t="s">
        <v>7</v>
      </c>
      <c r="D115" s="79"/>
      <c r="E115" s="145"/>
      <c r="F115" s="79"/>
      <c r="G115" s="145"/>
      <c r="H115" s="79"/>
      <c r="I115" s="145"/>
      <c r="J115" s="79"/>
      <c r="K115" s="145"/>
      <c r="L115" s="79"/>
      <c r="M115" s="145"/>
      <c r="N115" s="78">
        <f t="shared" si="19"/>
        <v>0</v>
      </c>
      <c r="O115" s="145"/>
      <c r="P115" s="79"/>
      <c r="Q115" s="145"/>
      <c r="R115" s="79"/>
      <c r="S115" s="145"/>
      <c r="T115" s="79"/>
      <c r="U115" s="145"/>
      <c r="V115" s="79"/>
      <c r="W115" s="145"/>
      <c r="X115" s="79"/>
      <c r="Y115" s="145"/>
      <c r="Z115" s="78">
        <f t="shared" si="12"/>
        <v>0</v>
      </c>
      <c r="AA115" s="145"/>
      <c r="AB115" s="79"/>
      <c r="AC115" s="145"/>
      <c r="AD115" s="79"/>
      <c r="AE115" s="145"/>
      <c r="AF115" s="79"/>
      <c r="AG115" s="145"/>
      <c r="AH115" s="79"/>
      <c r="AI115" s="145"/>
      <c r="AJ115" s="79"/>
      <c r="AK115" s="145"/>
      <c r="AL115" s="78">
        <f t="shared" si="13"/>
        <v>0</v>
      </c>
      <c r="AM115" s="145"/>
      <c r="AN115" s="79"/>
      <c r="AO115" s="145"/>
      <c r="AP115" s="79"/>
      <c r="AQ115" s="145"/>
      <c r="AR115" s="79"/>
      <c r="AS115" s="145"/>
      <c r="AT115" s="79"/>
      <c r="AU115" s="145"/>
      <c r="AV115" s="79"/>
      <c r="AW115" s="145"/>
      <c r="AX115" s="78">
        <f t="shared" si="14"/>
        <v>0</v>
      </c>
      <c r="AY115" s="145"/>
      <c r="AZ115" s="79"/>
      <c r="BA115" s="145"/>
      <c r="BB115" s="79"/>
      <c r="BC115" s="145"/>
      <c r="BD115" s="79"/>
      <c r="BE115" s="145"/>
      <c r="BF115" s="79"/>
      <c r="BG115" s="145"/>
      <c r="BH115" s="79"/>
      <c r="BI115" s="145"/>
      <c r="BJ115" s="78">
        <f t="shared" si="15"/>
        <v>0</v>
      </c>
      <c r="BK115" s="145"/>
      <c r="BL115" s="79"/>
      <c r="BM115" s="145"/>
      <c r="BN115" s="79"/>
      <c r="BO115" s="145"/>
      <c r="BP115" s="79"/>
      <c r="BQ115" s="145"/>
      <c r="BR115" s="79"/>
      <c r="BS115" s="145"/>
      <c r="BT115" s="79"/>
      <c r="BU115" s="145"/>
      <c r="BV115" s="78">
        <f t="shared" si="16"/>
        <v>0</v>
      </c>
      <c r="BW115" s="145"/>
    </row>
    <row r="116" spans="1:75" ht="15.75" customHeight="1" outlineLevel="1" x14ac:dyDescent="0.25">
      <c r="A116" s="146" t="str">
        <f>IF('входные данные'!H10&gt;0,'входные данные'!G10,"")</f>
        <v>Менеджер 8</v>
      </c>
      <c r="B116" s="181" t="str">
        <f>'входные данные'!$C$3</f>
        <v>Звонки</v>
      </c>
      <c r="C116" s="45" t="s">
        <v>6</v>
      </c>
      <c r="D116" s="50">
        <f ca="1">IF(D$3="","",IF($A$116="","",'входные данные'!$D$3/'входные данные'!$H$52/'входные данные'!$H$53))</f>
        <v>13.043478260869566</v>
      </c>
      <c r="E116" s="175">
        <f ca="1">IFERROR(D117/D116,"")</f>
        <v>0</v>
      </c>
      <c r="F116" s="50">
        <f ca="1">IF(F$3="","",IF($A$116="","",'входные данные'!$D$3/'входные данные'!$H$52/'входные данные'!$H$53))</f>
        <v>13.043478260869566</v>
      </c>
      <c r="G116" s="175">
        <f ca="1">IFERROR(F117/F116,"")</f>
        <v>0</v>
      </c>
      <c r="H116" s="50">
        <f ca="1">IF(H$3="","",IF($A$116="","",'входные данные'!$D$3/'входные данные'!$H$52/'входные данные'!$H$53))</f>
        <v>13.043478260869566</v>
      </c>
      <c r="I116" s="175">
        <f ca="1">IFERROR(H117/H116,"")</f>
        <v>0</v>
      </c>
      <c r="J116" s="50">
        <f ca="1">IF(J$3="","",IF($A$116="","",'входные данные'!$D$3/'входные данные'!$H$52/'входные данные'!$H$53))</f>
        <v>13.043478260869566</v>
      </c>
      <c r="K116" s="175">
        <f ca="1">IFERROR(J117/J116,"")</f>
        <v>0</v>
      </c>
      <c r="L116" s="50">
        <f ca="1">IF(L$3="","",IF($A$116="","",'входные данные'!$D$3/'входные данные'!$H$52/'входные данные'!$H$53))</f>
        <v>13.043478260869566</v>
      </c>
      <c r="M116" s="175">
        <f ca="1">IFERROR(L117/L116,"")</f>
        <v>0</v>
      </c>
      <c r="N116" s="51">
        <f t="shared" ca="1" si="19"/>
        <v>65.217391304347828</v>
      </c>
      <c r="O116" s="177">
        <f ca="1">IFERROR(N117/N116,"")</f>
        <v>0</v>
      </c>
      <c r="P116" s="50">
        <f ca="1">IF(P$3="","",IF($A$116="","",'входные данные'!$D$3/'входные данные'!$H$52/'входные данные'!$H$53))</f>
        <v>13.043478260869566</v>
      </c>
      <c r="Q116" s="175">
        <f ca="1">IFERROR(P117/P116,"")</f>
        <v>0</v>
      </c>
      <c r="R116" s="50">
        <f ca="1">IF(R$3="","",IF($A$116="","",'входные данные'!$D$3/'входные данные'!$H$52/'входные данные'!$H$53))</f>
        <v>13.043478260869566</v>
      </c>
      <c r="S116" s="175">
        <f ca="1">IFERROR(R117/R116,"")</f>
        <v>0</v>
      </c>
      <c r="T116" s="50">
        <f ca="1">IF(T$3="","",IF($A$116="","",'входные данные'!$D$3/'входные данные'!$H$52/'входные данные'!$H$53))</f>
        <v>13.043478260869566</v>
      </c>
      <c r="U116" s="175">
        <f ca="1">IFERROR(T117/T116,"")</f>
        <v>0</v>
      </c>
      <c r="V116" s="50">
        <f ca="1">IF(V$3="","",IF($A$116="","",'входные данные'!$D$3/'входные данные'!$H$52/'входные данные'!$H$53))</f>
        <v>13.043478260869566</v>
      </c>
      <c r="W116" s="175">
        <f ca="1">IFERROR(V117/V116,"")</f>
        <v>0</v>
      </c>
      <c r="X116" s="50">
        <f ca="1">IF(X$3="","",IF($A$116="","",'входные данные'!$D$3/'входные данные'!$H$52/'входные данные'!$H$53))</f>
        <v>13.043478260869566</v>
      </c>
      <c r="Y116" s="175">
        <f ca="1">IFERROR(X117/X116,"")</f>
        <v>0</v>
      </c>
      <c r="Z116" s="51">
        <f t="shared" ca="1" si="12"/>
        <v>65.217391304347828</v>
      </c>
      <c r="AA116" s="177">
        <f ca="1">IFERROR(Z117/Z116,"")</f>
        <v>0</v>
      </c>
      <c r="AB116" s="50">
        <f ca="1">IF(AB$3="","",IF($A$116="","",'входные данные'!$D$3/'входные данные'!$H$52/'входные данные'!$H$53))</f>
        <v>13.043478260869566</v>
      </c>
      <c r="AC116" s="175">
        <f ca="1">IFERROR(AB117/AB116,"")</f>
        <v>0</v>
      </c>
      <c r="AD116" s="50">
        <f ca="1">IF(AD$3="","",IF($A$116="","",'входные данные'!$D$3/'входные данные'!$H$52/'входные данные'!$H$53))</f>
        <v>13.043478260869566</v>
      </c>
      <c r="AE116" s="175">
        <f ca="1">IFERROR(AD117/AD116,"")</f>
        <v>0</v>
      </c>
      <c r="AF116" s="50">
        <f ca="1">IF(AF$3="","",IF($A$116="","",'входные данные'!$D$3/'входные данные'!$H$52/'входные данные'!$H$53))</f>
        <v>13.043478260869566</v>
      </c>
      <c r="AG116" s="175">
        <f ca="1">IFERROR(AF117/AF116,"")</f>
        <v>0</v>
      </c>
      <c r="AH116" s="50">
        <f ca="1">IF(AH$3="","",IF($A$116="","",'входные данные'!$D$3/'входные данные'!$H$52/'входные данные'!$H$53))</f>
        <v>13.043478260869566</v>
      </c>
      <c r="AI116" s="175">
        <f ca="1">IFERROR(AH117/AH116,"")</f>
        <v>0</v>
      </c>
      <c r="AJ116" s="50">
        <f ca="1">IF(AJ$3="","",IF($A$116="","",'входные данные'!$D$3/'входные данные'!$H$52/'входные данные'!$H$53))</f>
        <v>13.043478260869566</v>
      </c>
      <c r="AK116" s="175">
        <f ca="1">IFERROR(AJ117/AJ116,"")</f>
        <v>0</v>
      </c>
      <c r="AL116" s="51">
        <f t="shared" ca="1" si="13"/>
        <v>65.217391304347828</v>
      </c>
      <c r="AM116" s="177">
        <f ca="1">IFERROR(AL117/AL116,"")</f>
        <v>0</v>
      </c>
      <c r="AN116" s="50">
        <f ca="1">IF(AN$3="","",IF($A$116="","",'входные данные'!$D$3/'входные данные'!$H$52/'входные данные'!$H$53))</f>
        <v>13.043478260869566</v>
      </c>
      <c r="AO116" s="175">
        <f ca="1">IFERROR(AN117/AN116,"")</f>
        <v>0</v>
      </c>
      <c r="AP116" s="50">
        <f ca="1">IF(AP$3="","",IF($A$116="","",'входные данные'!$D$3/'входные данные'!$H$52/'входные данные'!$H$53))</f>
        <v>13.043478260869566</v>
      </c>
      <c r="AQ116" s="175">
        <f ca="1">IFERROR(AP117/AP116,"")</f>
        <v>0</v>
      </c>
      <c r="AR116" s="50">
        <f ca="1">IF(AR$3="","",IF($A$116="","",'входные данные'!$D$3/'входные данные'!$H$52/'входные данные'!$H$53))</f>
        <v>13.043478260869566</v>
      </c>
      <c r="AS116" s="175">
        <f ca="1">IFERROR(AR117/AR116,"")</f>
        <v>0</v>
      </c>
      <c r="AT116" s="50">
        <f ca="1">IF(AT$3="","",IF($A$116="","",'входные данные'!$D$3/'входные данные'!$H$52/'входные данные'!$H$53))</f>
        <v>13.043478260869566</v>
      </c>
      <c r="AU116" s="175">
        <f ca="1">IFERROR(AT117/AT116,"")</f>
        <v>0</v>
      </c>
      <c r="AV116" s="50">
        <f ca="1">IF(AV$3="","",IF($A$116="","",'входные данные'!$D$3/'входные данные'!$H$52/'входные данные'!$H$53))</f>
        <v>13.043478260869566</v>
      </c>
      <c r="AW116" s="175">
        <f ca="1">IFERROR(AV117/AV116,"")</f>
        <v>0</v>
      </c>
      <c r="AX116" s="51">
        <f t="shared" ca="1" si="14"/>
        <v>65.217391304347828</v>
      </c>
      <c r="AY116" s="177">
        <f ca="1">IFERROR(AX117/AX116,"")</f>
        <v>0</v>
      </c>
      <c r="AZ116" s="50">
        <f ca="1">IF(AZ$3="","",IF($A$116="","",'входные данные'!$D$3/'входные данные'!$H$52/'входные данные'!$H$53))</f>
        <v>13.043478260869566</v>
      </c>
      <c r="BA116" s="175">
        <f ca="1">IFERROR(AZ117/AZ116,"")</f>
        <v>0</v>
      </c>
      <c r="BB116" s="50">
        <f ca="1">IF(BB$3="","",IF($A$116="","",'входные данные'!$D$3/'входные данные'!$H$52/'входные данные'!$H$53))</f>
        <v>13.043478260869566</v>
      </c>
      <c r="BC116" s="175">
        <f ca="1">IFERROR(BB117/BB116,"")</f>
        <v>0</v>
      </c>
      <c r="BD116" s="50">
        <f ca="1">IF(BD$3="","",IF($A$116="","",'входные данные'!$D$3/'входные данные'!$H$52/'входные данные'!$H$53))</f>
        <v>13.043478260869566</v>
      </c>
      <c r="BE116" s="175">
        <f ca="1">IFERROR(BD117/BD116,"")</f>
        <v>0</v>
      </c>
      <c r="BF116" s="50" t="str">
        <f ca="1">IF(BF$3="","",IF($A$116="","",'входные данные'!$D$3/'входные данные'!$H$52/'входные данные'!$H$53))</f>
        <v/>
      </c>
      <c r="BG116" s="175" t="str">
        <f ca="1">IFERROR(BF117/BF116,"")</f>
        <v/>
      </c>
      <c r="BH116" s="50" t="str">
        <f ca="1">IF(BH$3="","",IF($A$116="","",'входные данные'!$D$3/'входные данные'!$H$52/'входные данные'!$H$53))</f>
        <v/>
      </c>
      <c r="BI116" s="175" t="str">
        <f ca="1">IFERROR(BH117/BH116,"")</f>
        <v/>
      </c>
      <c r="BJ116" s="51">
        <f t="shared" ca="1" si="15"/>
        <v>39.130434782608702</v>
      </c>
      <c r="BK116" s="177">
        <f ca="1">IFERROR(BJ117/BJ116,"")</f>
        <v>0</v>
      </c>
      <c r="BL116" s="50" t="str">
        <f ca="1">IF(BL$3="","",IF($A$116="","",'входные данные'!$D$3/'входные данные'!$H$52/'входные данные'!$H$53))</f>
        <v/>
      </c>
      <c r="BM116" s="175" t="str">
        <f ca="1">IFERROR(BL117/BL116,"")</f>
        <v/>
      </c>
      <c r="BN116" s="50" t="str">
        <f ca="1">IF(BN$3="","",IF($A$116="","",'входные данные'!$D$3/'входные данные'!$H$52/'входные данные'!$H$53))</f>
        <v/>
      </c>
      <c r="BO116" s="175" t="str">
        <f ca="1">IFERROR(BN117/BN116,"")</f>
        <v/>
      </c>
      <c r="BP116" s="50" t="str">
        <f ca="1">IF(BP$3="","",IF($A$116="","",'входные данные'!$D$3/'входные данные'!$H$52/'входные данные'!$H$53))</f>
        <v/>
      </c>
      <c r="BQ116" s="175" t="str">
        <f ca="1">IFERROR(BP117/BP116,"")</f>
        <v/>
      </c>
      <c r="BR116" s="50" t="str">
        <f ca="1">IF(BR$3="","",IF($A$116="","",'входные данные'!$D$3/'входные данные'!$H$52/'входные данные'!$H$53))</f>
        <v/>
      </c>
      <c r="BS116" s="175" t="str">
        <f ca="1">IFERROR(BR117/BR116,"")</f>
        <v/>
      </c>
      <c r="BT116" s="50" t="str">
        <f ca="1">IF(BT$3="","",IF($A$116="","",'входные данные'!$D$3/'входные данные'!$H$52/'входные данные'!$H$53))</f>
        <v/>
      </c>
      <c r="BU116" s="175" t="str">
        <f ca="1">IFERROR(BT117/BT116,"")</f>
        <v/>
      </c>
      <c r="BV116" s="51">
        <f t="shared" ca="1" si="16"/>
        <v>0</v>
      </c>
      <c r="BW116" s="177" t="str">
        <f ca="1">IFERROR(BV117/BV116,"")</f>
        <v/>
      </c>
    </row>
    <row r="117" spans="1:75" outlineLevel="1" x14ac:dyDescent="0.25">
      <c r="A117" s="147"/>
      <c r="B117" s="182"/>
      <c r="C117" s="46" t="s">
        <v>7</v>
      </c>
      <c r="D117" s="52"/>
      <c r="E117" s="176"/>
      <c r="F117" s="52"/>
      <c r="G117" s="176"/>
      <c r="H117" s="52"/>
      <c r="I117" s="176"/>
      <c r="J117" s="52"/>
      <c r="K117" s="176"/>
      <c r="L117" s="52"/>
      <c r="M117" s="176"/>
      <c r="N117" s="53">
        <f t="shared" si="19"/>
        <v>0</v>
      </c>
      <c r="O117" s="178"/>
      <c r="P117" s="52"/>
      <c r="Q117" s="176"/>
      <c r="R117" s="52"/>
      <c r="S117" s="176"/>
      <c r="T117" s="52"/>
      <c r="U117" s="176"/>
      <c r="V117" s="52"/>
      <c r="W117" s="176"/>
      <c r="X117" s="52"/>
      <c r="Y117" s="176"/>
      <c r="Z117" s="53">
        <f t="shared" si="12"/>
        <v>0</v>
      </c>
      <c r="AA117" s="178"/>
      <c r="AB117" s="52"/>
      <c r="AC117" s="176"/>
      <c r="AD117" s="52"/>
      <c r="AE117" s="176"/>
      <c r="AF117" s="52"/>
      <c r="AG117" s="176"/>
      <c r="AH117" s="52"/>
      <c r="AI117" s="176"/>
      <c r="AJ117" s="52"/>
      <c r="AK117" s="176"/>
      <c r="AL117" s="53">
        <f t="shared" si="13"/>
        <v>0</v>
      </c>
      <c r="AM117" s="178"/>
      <c r="AN117" s="52"/>
      <c r="AO117" s="176"/>
      <c r="AP117" s="52"/>
      <c r="AQ117" s="176"/>
      <c r="AR117" s="52"/>
      <c r="AS117" s="176"/>
      <c r="AT117" s="52"/>
      <c r="AU117" s="176"/>
      <c r="AV117" s="52"/>
      <c r="AW117" s="176"/>
      <c r="AX117" s="53">
        <f t="shared" si="14"/>
        <v>0</v>
      </c>
      <c r="AY117" s="178"/>
      <c r="AZ117" s="52"/>
      <c r="BA117" s="176"/>
      <c r="BB117" s="52"/>
      <c r="BC117" s="176"/>
      <c r="BD117" s="52"/>
      <c r="BE117" s="176"/>
      <c r="BF117" s="52"/>
      <c r="BG117" s="176"/>
      <c r="BH117" s="52"/>
      <c r="BI117" s="176"/>
      <c r="BJ117" s="53">
        <f t="shared" si="15"/>
        <v>0</v>
      </c>
      <c r="BK117" s="178"/>
      <c r="BL117" s="52"/>
      <c r="BM117" s="176"/>
      <c r="BN117" s="52"/>
      <c r="BO117" s="176"/>
      <c r="BP117" s="52"/>
      <c r="BQ117" s="176"/>
      <c r="BR117" s="52"/>
      <c r="BS117" s="176"/>
      <c r="BT117" s="52"/>
      <c r="BU117" s="176"/>
      <c r="BV117" s="53">
        <f t="shared" si="16"/>
        <v>0</v>
      </c>
      <c r="BW117" s="178"/>
    </row>
    <row r="118" spans="1:75" outlineLevel="1" x14ac:dyDescent="0.25">
      <c r="A118" s="147"/>
      <c r="B118" s="179" t="str">
        <f>'входные данные'!$C$4</f>
        <v>Коммерческое предложение</v>
      </c>
      <c r="C118" s="44" t="s">
        <v>6</v>
      </c>
      <c r="D118" s="54">
        <f ca="1">IF(D$3="","",IF($A$116="","",'входные данные'!$D$4/'входные данные'!$H$52/'входные данные'!$H$53))</f>
        <v>2.1739130434782608</v>
      </c>
      <c r="E118" s="171">
        <f ca="1">IFERROR(D119/D118,"")</f>
        <v>0</v>
      </c>
      <c r="F118" s="54">
        <f ca="1">IF(F$3="","",IF($A$116="","",'входные данные'!$D$4/'входные данные'!$H$52/'входные данные'!$H$53))</f>
        <v>2.1739130434782608</v>
      </c>
      <c r="G118" s="171">
        <f ca="1">IFERROR(F119/F118,"")</f>
        <v>0</v>
      </c>
      <c r="H118" s="54">
        <f ca="1">IF(H$3="","",IF($A$116="","",'входные данные'!$D$4/'входные данные'!$H$52/'входные данные'!$H$53))</f>
        <v>2.1739130434782608</v>
      </c>
      <c r="I118" s="171">
        <f ca="1">IFERROR(H119/H118,"")</f>
        <v>0</v>
      </c>
      <c r="J118" s="54">
        <f ca="1">IF(J$3="","",IF($A$116="","",'входные данные'!$D$4/'входные данные'!$H$52/'входные данные'!$H$53))</f>
        <v>2.1739130434782608</v>
      </c>
      <c r="K118" s="171">
        <f ca="1">IFERROR(J119/J118,"")</f>
        <v>0</v>
      </c>
      <c r="L118" s="54">
        <f ca="1">IF(L$3="","",IF($A$116="","",'входные данные'!$D$4/'входные данные'!$H$52/'входные данные'!$H$53))</f>
        <v>2.1739130434782608</v>
      </c>
      <c r="M118" s="171">
        <f ca="1">IFERROR(L119/L118,"")</f>
        <v>0</v>
      </c>
      <c r="N118" s="55">
        <f t="shared" ca="1" si="19"/>
        <v>10.869565217391305</v>
      </c>
      <c r="O118" s="171">
        <f ca="1">IFERROR(N119/N118,"")</f>
        <v>0</v>
      </c>
      <c r="P118" s="54">
        <f ca="1">IF(P$3="","",IF($A$116="","",'входные данные'!$D$4/'входные данные'!$H$52/'входные данные'!$H$53))</f>
        <v>2.1739130434782608</v>
      </c>
      <c r="Q118" s="171">
        <f ca="1">IFERROR(P119/P118,"")</f>
        <v>0</v>
      </c>
      <c r="R118" s="54">
        <f ca="1">IF(R$3="","",IF($A$116="","",'входные данные'!$D$4/'входные данные'!$H$52/'входные данные'!$H$53))</f>
        <v>2.1739130434782608</v>
      </c>
      <c r="S118" s="171">
        <f ca="1">IFERROR(R119/R118,"")</f>
        <v>0</v>
      </c>
      <c r="T118" s="54">
        <f ca="1">IF(T$3="","",IF($A$116="","",'входные данные'!$D$4/'входные данные'!$H$52/'входные данные'!$H$53))</f>
        <v>2.1739130434782608</v>
      </c>
      <c r="U118" s="171">
        <f ca="1">IFERROR(T119/T118,"")</f>
        <v>0</v>
      </c>
      <c r="V118" s="54">
        <f ca="1">IF(V$3="","",IF($A$116="","",'входные данные'!$D$4/'входные данные'!$H$52/'входные данные'!$H$53))</f>
        <v>2.1739130434782608</v>
      </c>
      <c r="W118" s="171">
        <f ca="1">IFERROR(V119/V118,"")</f>
        <v>0</v>
      </c>
      <c r="X118" s="54">
        <f ca="1">IF(X$3="","",IF($A$116="","",'входные данные'!$D$4/'входные данные'!$H$52/'входные данные'!$H$53))</f>
        <v>2.1739130434782608</v>
      </c>
      <c r="Y118" s="171">
        <f ca="1">IFERROR(X119/X118,"")</f>
        <v>0</v>
      </c>
      <c r="Z118" s="55">
        <f t="shared" ca="1" si="12"/>
        <v>10.869565217391305</v>
      </c>
      <c r="AA118" s="171">
        <f ca="1">IFERROR(Z119/Z118,"")</f>
        <v>0</v>
      </c>
      <c r="AB118" s="54">
        <f ca="1">IF(AB$3="","",IF($A$116="","",'входные данные'!$D$4/'входные данные'!$H$52/'входные данные'!$H$53))</f>
        <v>2.1739130434782608</v>
      </c>
      <c r="AC118" s="171">
        <f ca="1">IFERROR(AB119/AB118,"")</f>
        <v>0</v>
      </c>
      <c r="AD118" s="54">
        <f ca="1">IF(AD$3="","",IF($A$116="","",'входные данные'!$D$4/'входные данные'!$H$52/'входные данные'!$H$53))</f>
        <v>2.1739130434782608</v>
      </c>
      <c r="AE118" s="171">
        <f ca="1">IFERROR(AD119/AD118,"")</f>
        <v>0</v>
      </c>
      <c r="AF118" s="54">
        <f ca="1">IF(AF$3="","",IF($A$116="","",'входные данные'!$D$4/'входные данные'!$H$52/'входные данные'!$H$53))</f>
        <v>2.1739130434782608</v>
      </c>
      <c r="AG118" s="171">
        <f ca="1">IFERROR(AF119/AF118,"")</f>
        <v>0</v>
      </c>
      <c r="AH118" s="54">
        <f ca="1">IF(AH$3="","",IF($A$116="","",'входные данные'!$D$4/'входные данные'!$H$52/'входные данные'!$H$53))</f>
        <v>2.1739130434782608</v>
      </c>
      <c r="AI118" s="171">
        <f ca="1">IFERROR(AH119/AH118,"")</f>
        <v>0</v>
      </c>
      <c r="AJ118" s="54">
        <f ca="1">IF(AJ$3="","",IF($A$116="","",'входные данные'!$D$4/'входные данные'!$H$52/'входные данные'!$H$53))</f>
        <v>2.1739130434782608</v>
      </c>
      <c r="AK118" s="171">
        <f ca="1">IFERROR(AJ119/AJ118,"")</f>
        <v>0</v>
      </c>
      <c r="AL118" s="55">
        <f t="shared" ca="1" si="13"/>
        <v>10.869565217391305</v>
      </c>
      <c r="AM118" s="171">
        <f ca="1">IFERROR(AL119/AL118,"")</f>
        <v>0</v>
      </c>
      <c r="AN118" s="54">
        <f ca="1">IF(AN$3="","",IF($A$116="","",'входные данные'!$D$4/'входные данные'!$H$52/'входные данные'!$H$53))</f>
        <v>2.1739130434782608</v>
      </c>
      <c r="AO118" s="171">
        <f ca="1">IFERROR(AN119/AN118,"")</f>
        <v>0</v>
      </c>
      <c r="AP118" s="54">
        <f ca="1">IF(AP$3="","",IF($A$116="","",'входные данные'!$D$4/'входные данные'!$H$52/'входные данные'!$H$53))</f>
        <v>2.1739130434782608</v>
      </c>
      <c r="AQ118" s="171">
        <f ca="1">IFERROR(AP119/AP118,"")</f>
        <v>0</v>
      </c>
      <c r="AR118" s="54">
        <f ca="1">IF(AR$3="","",IF($A$116="","",'входные данные'!$D$4/'входные данные'!$H$52/'входные данные'!$H$53))</f>
        <v>2.1739130434782608</v>
      </c>
      <c r="AS118" s="171">
        <f ca="1">IFERROR(AR119/AR118,"")</f>
        <v>0</v>
      </c>
      <c r="AT118" s="54">
        <f ca="1">IF(AT$3="","",IF($A$116="","",'входные данные'!$D$4/'входные данные'!$H$52/'входные данные'!$H$53))</f>
        <v>2.1739130434782608</v>
      </c>
      <c r="AU118" s="171">
        <f ca="1">IFERROR(AT119/AT118,"")</f>
        <v>0</v>
      </c>
      <c r="AV118" s="54">
        <f ca="1">IF(AV$3="","",IF($A$116="","",'входные данные'!$D$4/'входные данные'!$H$52/'входные данные'!$H$53))</f>
        <v>2.1739130434782608</v>
      </c>
      <c r="AW118" s="171">
        <f ca="1">IFERROR(AV119/AV118,"")</f>
        <v>0</v>
      </c>
      <c r="AX118" s="55">
        <f t="shared" ca="1" si="14"/>
        <v>10.869565217391305</v>
      </c>
      <c r="AY118" s="171">
        <f ca="1">IFERROR(AX119/AX118,"")</f>
        <v>0</v>
      </c>
      <c r="AZ118" s="54">
        <f ca="1">IF(AZ$3="","",IF($A$116="","",'входные данные'!$D$4/'входные данные'!$H$52/'входные данные'!$H$53))</f>
        <v>2.1739130434782608</v>
      </c>
      <c r="BA118" s="171">
        <f ca="1">IFERROR(AZ119/AZ118,"")</f>
        <v>0</v>
      </c>
      <c r="BB118" s="54">
        <f ca="1">IF(BB$3="","",IF($A$116="","",'входные данные'!$D$4/'входные данные'!$H$52/'входные данные'!$H$53))</f>
        <v>2.1739130434782608</v>
      </c>
      <c r="BC118" s="171">
        <f ca="1">IFERROR(BB119/BB118,"")</f>
        <v>0</v>
      </c>
      <c r="BD118" s="54">
        <f ca="1">IF(BD$3="","",IF($A$116="","",'входные данные'!$D$4/'входные данные'!$H$52/'входные данные'!$H$53))</f>
        <v>2.1739130434782608</v>
      </c>
      <c r="BE118" s="171">
        <f ca="1">IFERROR(BD119/BD118,"")</f>
        <v>0</v>
      </c>
      <c r="BF118" s="54" t="str">
        <f ca="1">IF(BF$3="","",IF($A$116="","",'входные данные'!$D$4/'входные данные'!$H$52/'входные данные'!$H$53))</f>
        <v/>
      </c>
      <c r="BG118" s="171" t="str">
        <f ca="1">IFERROR(BF119/BF118,"")</f>
        <v/>
      </c>
      <c r="BH118" s="54" t="str">
        <f ca="1">IF(BH$3="","",IF($A$116="","",'входные данные'!$D$4/'входные данные'!$H$52/'входные данные'!$H$53))</f>
        <v/>
      </c>
      <c r="BI118" s="171" t="str">
        <f ca="1">IFERROR(BH119/BH118,"")</f>
        <v/>
      </c>
      <c r="BJ118" s="55">
        <f t="shared" ca="1" si="15"/>
        <v>6.5217391304347823</v>
      </c>
      <c r="BK118" s="171">
        <f ca="1">IFERROR(BJ119/BJ118,"")</f>
        <v>0</v>
      </c>
      <c r="BL118" s="54" t="str">
        <f ca="1">IF(BL$3="","",IF($A$116="","",'входные данные'!$D$4/'входные данные'!$H$52/'входные данные'!$H$53))</f>
        <v/>
      </c>
      <c r="BM118" s="171" t="str">
        <f ca="1">IFERROR(BL119/BL118,"")</f>
        <v/>
      </c>
      <c r="BN118" s="54" t="str">
        <f ca="1">IF(BN$3="","",IF($A$116="","",'входные данные'!$D$4/'входные данные'!$H$52/'входные данные'!$H$53))</f>
        <v/>
      </c>
      <c r="BO118" s="171" t="str">
        <f ca="1">IFERROR(BN119/BN118,"")</f>
        <v/>
      </c>
      <c r="BP118" s="54" t="str">
        <f ca="1">IF(BP$3="","",IF($A$116="","",'входные данные'!$D$4/'входные данные'!$H$52/'входные данные'!$H$53))</f>
        <v/>
      </c>
      <c r="BQ118" s="171" t="str">
        <f ca="1">IFERROR(BP119/BP118,"")</f>
        <v/>
      </c>
      <c r="BR118" s="54" t="str">
        <f ca="1">IF(BR$3="","",IF($A$116="","",'входные данные'!$D$4/'входные данные'!$H$52/'входные данные'!$H$53))</f>
        <v/>
      </c>
      <c r="BS118" s="171" t="str">
        <f ca="1">IFERROR(BR119/BR118,"")</f>
        <v/>
      </c>
      <c r="BT118" s="54" t="str">
        <f ca="1">IF(BT$3="","",IF($A$116="","",'входные данные'!$D$4/'входные данные'!$H$52/'входные данные'!$H$53))</f>
        <v/>
      </c>
      <c r="BU118" s="171" t="str">
        <f ca="1">IFERROR(BT119/BT118,"")</f>
        <v/>
      </c>
      <c r="BV118" s="55">
        <f t="shared" ca="1" si="16"/>
        <v>0</v>
      </c>
      <c r="BW118" s="171" t="str">
        <f ca="1">IFERROR(BV119/BV118,"")</f>
        <v/>
      </c>
    </row>
    <row r="119" spans="1:75" outlineLevel="1" x14ac:dyDescent="0.25">
      <c r="A119" s="147"/>
      <c r="B119" s="180"/>
      <c r="C119" s="44" t="s">
        <v>7</v>
      </c>
      <c r="D119" s="52"/>
      <c r="E119" s="172"/>
      <c r="F119" s="52"/>
      <c r="G119" s="172"/>
      <c r="H119" s="52"/>
      <c r="I119" s="172"/>
      <c r="J119" s="52"/>
      <c r="K119" s="172"/>
      <c r="L119" s="52"/>
      <c r="M119" s="172"/>
      <c r="N119" s="56">
        <f t="shared" si="19"/>
        <v>0</v>
      </c>
      <c r="O119" s="172"/>
      <c r="P119" s="52"/>
      <c r="Q119" s="172"/>
      <c r="R119" s="52"/>
      <c r="S119" s="172"/>
      <c r="T119" s="52"/>
      <c r="U119" s="172"/>
      <c r="V119" s="52"/>
      <c r="W119" s="172"/>
      <c r="X119" s="52"/>
      <c r="Y119" s="172"/>
      <c r="Z119" s="56">
        <f t="shared" si="12"/>
        <v>0</v>
      </c>
      <c r="AA119" s="172"/>
      <c r="AB119" s="52"/>
      <c r="AC119" s="172"/>
      <c r="AD119" s="52"/>
      <c r="AE119" s="172"/>
      <c r="AF119" s="52"/>
      <c r="AG119" s="172"/>
      <c r="AH119" s="52"/>
      <c r="AI119" s="172"/>
      <c r="AJ119" s="52"/>
      <c r="AK119" s="172"/>
      <c r="AL119" s="56">
        <f t="shared" si="13"/>
        <v>0</v>
      </c>
      <c r="AM119" s="172"/>
      <c r="AN119" s="52"/>
      <c r="AO119" s="172"/>
      <c r="AP119" s="52"/>
      <c r="AQ119" s="172"/>
      <c r="AR119" s="52"/>
      <c r="AS119" s="172"/>
      <c r="AT119" s="52"/>
      <c r="AU119" s="172"/>
      <c r="AV119" s="52"/>
      <c r="AW119" s="172"/>
      <c r="AX119" s="56">
        <f t="shared" si="14"/>
        <v>0</v>
      </c>
      <c r="AY119" s="172"/>
      <c r="AZ119" s="52"/>
      <c r="BA119" s="172"/>
      <c r="BB119" s="52"/>
      <c r="BC119" s="172"/>
      <c r="BD119" s="52"/>
      <c r="BE119" s="172"/>
      <c r="BF119" s="52"/>
      <c r="BG119" s="172"/>
      <c r="BH119" s="52"/>
      <c r="BI119" s="172"/>
      <c r="BJ119" s="56">
        <f t="shared" si="15"/>
        <v>0</v>
      </c>
      <c r="BK119" s="172"/>
      <c r="BL119" s="52"/>
      <c r="BM119" s="172"/>
      <c r="BN119" s="52"/>
      <c r="BO119" s="172"/>
      <c r="BP119" s="52"/>
      <c r="BQ119" s="172"/>
      <c r="BR119" s="52"/>
      <c r="BS119" s="172"/>
      <c r="BT119" s="52"/>
      <c r="BU119" s="172"/>
      <c r="BV119" s="56">
        <f t="shared" si="16"/>
        <v>0</v>
      </c>
      <c r="BW119" s="172"/>
    </row>
    <row r="120" spans="1:75" outlineLevel="1" x14ac:dyDescent="0.25">
      <c r="A120" s="147"/>
      <c r="B120" s="173" t="str">
        <f>'входные данные'!$C$5</f>
        <v>Встречи</v>
      </c>
      <c r="C120" s="43" t="s">
        <v>6</v>
      </c>
      <c r="D120" s="57">
        <f ca="1">IF(D$3="","",IF($A$116="","",'входные данные'!$D$5/'входные данные'!$H$52/'входные данные'!$H$53))</f>
        <v>1.3043478260869565</v>
      </c>
      <c r="E120" s="167">
        <f ca="1">IFERROR(D121/D120,"")</f>
        <v>0</v>
      </c>
      <c r="F120" s="57">
        <f ca="1">IF(F$3="","",IF($A$116="","",'входные данные'!$D$5/'входные данные'!$H$52/'входные данные'!$H$53))</f>
        <v>1.3043478260869565</v>
      </c>
      <c r="G120" s="167">
        <f ca="1">IFERROR(F121/F120,"")</f>
        <v>0</v>
      </c>
      <c r="H120" s="57">
        <f ca="1">IF(H$3="","",IF($A$116="","",'входные данные'!$D$5/'входные данные'!$H$52/'входные данные'!$H$53))</f>
        <v>1.3043478260869565</v>
      </c>
      <c r="I120" s="167">
        <f ca="1">IFERROR(H121/H120,"")</f>
        <v>0</v>
      </c>
      <c r="J120" s="57">
        <f ca="1">IF(J$3="","",IF($A$116="","",'входные данные'!$D$5/'входные данные'!$H$52/'входные данные'!$H$53))</f>
        <v>1.3043478260869565</v>
      </c>
      <c r="K120" s="167">
        <f ca="1">IFERROR(J121/J120,"")</f>
        <v>0</v>
      </c>
      <c r="L120" s="57">
        <f ca="1">IF(L$3="","",IF($A$116="","",'входные данные'!$D$5/'входные данные'!$H$52/'входные данные'!$H$53))</f>
        <v>1.3043478260869565</v>
      </c>
      <c r="M120" s="167">
        <f ca="1">IFERROR(L121/L120,"")</f>
        <v>0</v>
      </c>
      <c r="N120" s="58">
        <f t="shared" ca="1" si="19"/>
        <v>6.5217391304347831</v>
      </c>
      <c r="O120" s="167">
        <f ca="1">IFERROR(N121/N120,"")</f>
        <v>0</v>
      </c>
      <c r="P120" s="57">
        <f ca="1">IF(P$3="","",IF($A$116="","",'входные данные'!$D$5/'входные данные'!$H$52/'входные данные'!$H$53))</f>
        <v>1.3043478260869565</v>
      </c>
      <c r="Q120" s="167">
        <f ca="1">IFERROR(P121/P120,"")</f>
        <v>0</v>
      </c>
      <c r="R120" s="57">
        <f ca="1">IF(R$3="","",IF($A$116="","",'входные данные'!$D$5/'входные данные'!$H$52/'входные данные'!$H$53))</f>
        <v>1.3043478260869565</v>
      </c>
      <c r="S120" s="167">
        <f ca="1">IFERROR(R121/R120,"")</f>
        <v>0</v>
      </c>
      <c r="T120" s="57">
        <f ca="1">IF(T$3="","",IF($A$116="","",'входные данные'!$D$5/'входные данные'!$H$52/'входные данные'!$H$53))</f>
        <v>1.3043478260869565</v>
      </c>
      <c r="U120" s="167">
        <f ca="1">IFERROR(T121/T120,"")</f>
        <v>0</v>
      </c>
      <c r="V120" s="57">
        <f ca="1">IF(V$3="","",IF($A$116="","",'входные данные'!$D$5/'входные данные'!$H$52/'входные данные'!$H$53))</f>
        <v>1.3043478260869565</v>
      </c>
      <c r="W120" s="167">
        <f ca="1">IFERROR(V121/V120,"")</f>
        <v>0</v>
      </c>
      <c r="X120" s="57">
        <f ca="1">IF(X$3="","",IF($A$116="","",'входные данные'!$D$5/'входные данные'!$H$52/'входные данные'!$H$53))</f>
        <v>1.3043478260869565</v>
      </c>
      <c r="Y120" s="167">
        <f ca="1">IFERROR(X121/X120,"")</f>
        <v>0</v>
      </c>
      <c r="Z120" s="58">
        <f t="shared" ca="1" si="12"/>
        <v>6.5217391304347831</v>
      </c>
      <c r="AA120" s="167">
        <f ca="1">IFERROR(Z121/Z120,"")</f>
        <v>0</v>
      </c>
      <c r="AB120" s="57">
        <f ca="1">IF(AB$3="","",IF($A$116="","",'входные данные'!$D$5/'входные данные'!$H$52/'входные данные'!$H$53))</f>
        <v>1.3043478260869565</v>
      </c>
      <c r="AC120" s="167">
        <f ca="1">IFERROR(AB121/AB120,"")</f>
        <v>0</v>
      </c>
      <c r="AD120" s="57">
        <f ca="1">IF(AD$3="","",IF($A$116="","",'входные данные'!$D$5/'входные данные'!$H$52/'входные данные'!$H$53))</f>
        <v>1.3043478260869565</v>
      </c>
      <c r="AE120" s="167">
        <f ca="1">IFERROR(AD121/AD120,"")</f>
        <v>0</v>
      </c>
      <c r="AF120" s="57">
        <f ca="1">IF(AF$3="","",IF($A$116="","",'входные данные'!$D$5/'входные данные'!$H$52/'входные данные'!$H$53))</f>
        <v>1.3043478260869565</v>
      </c>
      <c r="AG120" s="167">
        <f ca="1">IFERROR(AF121/AF120,"")</f>
        <v>0</v>
      </c>
      <c r="AH120" s="57">
        <f ca="1">IF(AH$3="","",IF($A$116="","",'входные данные'!$D$5/'входные данные'!$H$52/'входные данные'!$H$53))</f>
        <v>1.3043478260869565</v>
      </c>
      <c r="AI120" s="167">
        <f ca="1">IFERROR(AH121/AH120,"")</f>
        <v>0</v>
      </c>
      <c r="AJ120" s="57">
        <f ca="1">IF(AJ$3="","",IF($A$116="","",'входные данные'!$D$5/'входные данные'!$H$52/'входные данные'!$H$53))</f>
        <v>1.3043478260869565</v>
      </c>
      <c r="AK120" s="167">
        <f ca="1">IFERROR(AJ121/AJ120,"")</f>
        <v>0</v>
      </c>
      <c r="AL120" s="58">
        <f t="shared" ca="1" si="13"/>
        <v>6.5217391304347831</v>
      </c>
      <c r="AM120" s="167">
        <f ca="1">IFERROR(AL121/AL120,"")</f>
        <v>0</v>
      </c>
      <c r="AN120" s="57">
        <f ca="1">IF(AN$3="","",IF($A$116="","",'входные данные'!$D$5/'входные данные'!$H$52/'входные данные'!$H$53))</f>
        <v>1.3043478260869565</v>
      </c>
      <c r="AO120" s="167">
        <f ca="1">IFERROR(AN121/AN120,"")</f>
        <v>0</v>
      </c>
      <c r="AP120" s="57">
        <f ca="1">IF(AP$3="","",IF($A$116="","",'входные данные'!$D$5/'входные данные'!$H$52/'входные данные'!$H$53))</f>
        <v>1.3043478260869565</v>
      </c>
      <c r="AQ120" s="167">
        <f ca="1">IFERROR(AP121/AP120,"")</f>
        <v>0</v>
      </c>
      <c r="AR120" s="57">
        <f ca="1">IF(AR$3="","",IF($A$116="","",'входные данные'!$D$5/'входные данные'!$H$52/'входные данные'!$H$53))</f>
        <v>1.3043478260869565</v>
      </c>
      <c r="AS120" s="167">
        <f ca="1">IFERROR(AR121/AR120,"")</f>
        <v>0</v>
      </c>
      <c r="AT120" s="57">
        <f ca="1">IF(AT$3="","",IF($A$116="","",'входные данные'!$D$5/'входные данные'!$H$52/'входные данные'!$H$53))</f>
        <v>1.3043478260869565</v>
      </c>
      <c r="AU120" s="167">
        <f ca="1">IFERROR(AT121/AT120,"")</f>
        <v>0</v>
      </c>
      <c r="AV120" s="57">
        <f ca="1">IF(AV$3="","",IF($A$116="","",'входные данные'!$D$5/'входные данные'!$H$52/'входные данные'!$H$53))</f>
        <v>1.3043478260869565</v>
      </c>
      <c r="AW120" s="167">
        <f ca="1">IFERROR(AV121/AV120,"")</f>
        <v>0</v>
      </c>
      <c r="AX120" s="58">
        <f t="shared" ca="1" si="14"/>
        <v>6.5217391304347831</v>
      </c>
      <c r="AY120" s="167">
        <f ca="1">IFERROR(AX121/AX120,"")</f>
        <v>0</v>
      </c>
      <c r="AZ120" s="57">
        <f ca="1">IF(AZ$3="","",IF($A$116="","",'входные данные'!$D$5/'входные данные'!$H$52/'входные данные'!$H$53))</f>
        <v>1.3043478260869565</v>
      </c>
      <c r="BA120" s="167">
        <f ca="1">IFERROR(AZ121/AZ120,"")</f>
        <v>0</v>
      </c>
      <c r="BB120" s="57">
        <f ca="1">IF(BB$3="","",IF($A$116="","",'входные данные'!$D$5/'входные данные'!$H$52/'входные данные'!$H$53))</f>
        <v>1.3043478260869565</v>
      </c>
      <c r="BC120" s="167">
        <f ca="1">IFERROR(BB121/BB120,"")</f>
        <v>0</v>
      </c>
      <c r="BD120" s="57">
        <f ca="1">IF(BD$3="","",IF($A$116="","",'входные данные'!$D$5/'входные данные'!$H$52/'входные данные'!$H$53))</f>
        <v>1.3043478260869565</v>
      </c>
      <c r="BE120" s="167">
        <f ca="1">IFERROR(BD121/BD120,"")</f>
        <v>0</v>
      </c>
      <c r="BF120" s="57" t="str">
        <f ca="1">IF(BF$3="","",IF($A$116="","",'входные данные'!$D$5/'входные данные'!$H$52/'входные данные'!$H$53))</f>
        <v/>
      </c>
      <c r="BG120" s="167" t="str">
        <f ca="1">IFERROR(BF121/BF120,"")</f>
        <v/>
      </c>
      <c r="BH120" s="57" t="str">
        <f ca="1">IF(BH$3="","",IF($A$116="","",'входные данные'!$D$5/'входные данные'!$H$52/'входные данные'!$H$53))</f>
        <v/>
      </c>
      <c r="BI120" s="167" t="str">
        <f ca="1">IFERROR(BH121/BH120,"")</f>
        <v/>
      </c>
      <c r="BJ120" s="58">
        <f t="shared" ca="1" si="15"/>
        <v>3.9130434782608696</v>
      </c>
      <c r="BK120" s="167">
        <f ca="1">IFERROR(BJ121/BJ120,"")</f>
        <v>0</v>
      </c>
      <c r="BL120" s="57" t="str">
        <f ca="1">IF(BL$3="","",IF($A$116="","",'входные данные'!$D$5/'входные данные'!$H$52/'входные данные'!$H$53))</f>
        <v/>
      </c>
      <c r="BM120" s="167" t="str">
        <f ca="1">IFERROR(BL121/BL120,"")</f>
        <v/>
      </c>
      <c r="BN120" s="57" t="str">
        <f ca="1">IF(BN$3="","",IF($A$116="","",'входные данные'!$D$5/'входные данные'!$H$52/'входные данные'!$H$53))</f>
        <v/>
      </c>
      <c r="BO120" s="167" t="str">
        <f ca="1">IFERROR(BN121/BN120,"")</f>
        <v/>
      </c>
      <c r="BP120" s="57" t="str">
        <f ca="1">IF(BP$3="","",IF($A$116="","",'входные данные'!$D$5/'входные данные'!$H$52/'входные данные'!$H$53))</f>
        <v/>
      </c>
      <c r="BQ120" s="167" t="str">
        <f ca="1">IFERROR(BP121/BP120,"")</f>
        <v/>
      </c>
      <c r="BR120" s="57" t="str">
        <f ca="1">IF(BR$3="","",IF($A$116="","",'входные данные'!$D$5/'входные данные'!$H$52/'входные данные'!$H$53))</f>
        <v/>
      </c>
      <c r="BS120" s="167" t="str">
        <f ca="1">IFERROR(BR121/BR120,"")</f>
        <v/>
      </c>
      <c r="BT120" s="57" t="str">
        <f ca="1">IF(BT$3="","",IF($A$116="","",'входные данные'!$D$5/'входные данные'!$H$52/'входные данные'!$H$53))</f>
        <v/>
      </c>
      <c r="BU120" s="167" t="str">
        <f ca="1">IFERROR(BT121/BT120,"")</f>
        <v/>
      </c>
      <c r="BV120" s="58">
        <f t="shared" ca="1" si="16"/>
        <v>0</v>
      </c>
      <c r="BW120" s="167" t="str">
        <f ca="1">IFERROR(BV121/BV120,"")</f>
        <v/>
      </c>
    </row>
    <row r="121" spans="1:75" outlineLevel="1" x14ac:dyDescent="0.25">
      <c r="A121" s="147"/>
      <c r="B121" s="174"/>
      <c r="C121" s="43" t="s">
        <v>7</v>
      </c>
      <c r="D121" s="59"/>
      <c r="E121" s="168"/>
      <c r="F121" s="59"/>
      <c r="G121" s="168"/>
      <c r="H121" s="59"/>
      <c r="I121" s="168"/>
      <c r="J121" s="59"/>
      <c r="K121" s="168"/>
      <c r="L121" s="59"/>
      <c r="M121" s="168"/>
      <c r="N121" s="60">
        <f t="shared" si="19"/>
        <v>0</v>
      </c>
      <c r="O121" s="168"/>
      <c r="P121" s="59"/>
      <c r="Q121" s="168"/>
      <c r="R121" s="59"/>
      <c r="S121" s="168"/>
      <c r="T121" s="59"/>
      <c r="U121" s="168"/>
      <c r="V121" s="59"/>
      <c r="W121" s="168"/>
      <c r="X121" s="59"/>
      <c r="Y121" s="168"/>
      <c r="Z121" s="60">
        <f t="shared" si="12"/>
        <v>0</v>
      </c>
      <c r="AA121" s="168"/>
      <c r="AB121" s="59"/>
      <c r="AC121" s="168"/>
      <c r="AD121" s="59"/>
      <c r="AE121" s="168"/>
      <c r="AF121" s="59"/>
      <c r="AG121" s="168"/>
      <c r="AH121" s="59"/>
      <c r="AI121" s="168"/>
      <c r="AJ121" s="59"/>
      <c r="AK121" s="168"/>
      <c r="AL121" s="60">
        <f t="shared" si="13"/>
        <v>0</v>
      </c>
      <c r="AM121" s="168"/>
      <c r="AN121" s="59"/>
      <c r="AO121" s="168"/>
      <c r="AP121" s="59"/>
      <c r="AQ121" s="168"/>
      <c r="AR121" s="59"/>
      <c r="AS121" s="168"/>
      <c r="AT121" s="59"/>
      <c r="AU121" s="168"/>
      <c r="AV121" s="59"/>
      <c r="AW121" s="168"/>
      <c r="AX121" s="60">
        <f t="shared" si="14"/>
        <v>0</v>
      </c>
      <c r="AY121" s="168"/>
      <c r="AZ121" s="59"/>
      <c r="BA121" s="168"/>
      <c r="BB121" s="59"/>
      <c r="BC121" s="168"/>
      <c r="BD121" s="59"/>
      <c r="BE121" s="168"/>
      <c r="BF121" s="59"/>
      <c r="BG121" s="168"/>
      <c r="BH121" s="59"/>
      <c r="BI121" s="168"/>
      <c r="BJ121" s="60">
        <f t="shared" si="15"/>
        <v>0</v>
      </c>
      <c r="BK121" s="168"/>
      <c r="BL121" s="59"/>
      <c r="BM121" s="168"/>
      <c r="BN121" s="59"/>
      <c r="BO121" s="168"/>
      <c r="BP121" s="59"/>
      <c r="BQ121" s="168"/>
      <c r="BR121" s="59"/>
      <c r="BS121" s="168"/>
      <c r="BT121" s="59"/>
      <c r="BU121" s="168"/>
      <c r="BV121" s="60">
        <f t="shared" si="16"/>
        <v>0</v>
      </c>
      <c r="BW121" s="168"/>
    </row>
    <row r="122" spans="1:75" outlineLevel="1" x14ac:dyDescent="0.25">
      <c r="A122" s="147"/>
      <c r="B122" s="169" t="str">
        <f>'входные данные'!$C$6</f>
        <v>Договоры</v>
      </c>
      <c r="C122" s="15" t="s">
        <v>6</v>
      </c>
      <c r="D122" s="61">
        <f ca="1">IF(D$3="","",IF($A$116="","",'входные данные'!$D$6/'входные данные'!$H$52/'входные данные'!$H$53))</f>
        <v>0.86956521739130432</v>
      </c>
      <c r="E122" s="163">
        <f ca="1">IFERROR(D123/D122,"")</f>
        <v>0</v>
      </c>
      <c r="F122" s="61">
        <f ca="1">IF(F$3="","",IF($A$116="","",'входные данные'!$D$6/'входные данные'!$H$52/'входные данные'!$H$53))</f>
        <v>0.86956521739130432</v>
      </c>
      <c r="G122" s="163">
        <f ca="1">IFERROR(F123/F122,"")</f>
        <v>0</v>
      </c>
      <c r="H122" s="61">
        <f ca="1">IF(H$3="","",IF($A$116="","",'входные данные'!$D$6/'входные данные'!$H$52/'входные данные'!$H$53))</f>
        <v>0.86956521739130432</v>
      </c>
      <c r="I122" s="163">
        <f ca="1">IFERROR(H123/H122,"")</f>
        <v>0</v>
      </c>
      <c r="J122" s="61">
        <f ca="1">IF(J$3="","",IF($A$116="","",'входные данные'!$D$6/'входные данные'!$H$52/'входные данные'!$H$53))</f>
        <v>0.86956521739130432</v>
      </c>
      <c r="K122" s="163">
        <f ca="1">IFERROR(J123/J122,"")</f>
        <v>0</v>
      </c>
      <c r="L122" s="61">
        <f ca="1">IF(L$3="","",IF($A$116="","",'входные данные'!$D$6/'входные данные'!$H$52/'входные данные'!$H$53))</f>
        <v>0.86956521739130432</v>
      </c>
      <c r="M122" s="163">
        <f ca="1">IFERROR(L123/L122,"")</f>
        <v>0</v>
      </c>
      <c r="N122" s="62">
        <f t="shared" ca="1" si="19"/>
        <v>4.3478260869565215</v>
      </c>
      <c r="O122" s="163">
        <f ca="1">IFERROR(N123/N122,"")</f>
        <v>0</v>
      </c>
      <c r="P122" s="61">
        <f ca="1">IF(P$3="","",IF($A$116="","",'входные данные'!$D$6/'входные данные'!$H$52/'входные данные'!$H$53))</f>
        <v>0.86956521739130432</v>
      </c>
      <c r="Q122" s="163">
        <f ca="1">IFERROR(P123/P122,"")</f>
        <v>0</v>
      </c>
      <c r="R122" s="61">
        <f ca="1">IF(R$3="","",IF($A$116="","",'входные данные'!$D$6/'входные данные'!$H$52/'входные данные'!$H$53))</f>
        <v>0.86956521739130432</v>
      </c>
      <c r="S122" s="163">
        <f ca="1">IFERROR(R123/R122,"")</f>
        <v>0</v>
      </c>
      <c r="T122" s="61">
        <f ca="1">IF(T$3="","",IF($A$116="","",'входные данные'!$D$6/'входные данные'!$H$52/'входные данные'!$H$53))</f>
        <v>0.86956521739130432</v>
      </c>
      <c r="U122" s="163">
        <f ca="1">IFERROR(T123/T122,"")</f>
        <v>0</v>
      </c>
      <c r="V122" s="61">
        <f ca="1">IF(V$3="","",IF($A$116="","",'входные данные'!$D$6/'входные данные'!$H$52/'входные данные'!$H$53))</f>
        <v>0.86956521739130432</v>
      </c>
      <c r="W122" s="163">
        <f ca="1">IFERROR(V123/V122,"")</f>
        <v>0</v>
      </c>
      <c r="X122" s="61">
        <f ca="1">IF(X$3="","",IF($A$116="","",'входные данные'!$D$6/'входные данные'!$H$52/'входные данные'!$H$53))</f>
        <v>0.86956521739130432</v>
      </c>
      <c r="Y122" s="163">
        <f ca="1">IFERROR(X123/X122,"")</f>
        <v>0</v>
      </c>
      <c r="Z122" s="62">
        <f t="shared" ca="1" si="12"/>
        <v>4.3478260869565215</v>
      </c>
      <c r="AA122" s="163">
        <f ca="1">IFERROR(Z123/Z122,"")</f>
        <v>0</v>
      </c>
      <c r="AB122" s="61">
        <f ca="1">IF(AB$3="","",IF($A$116="","",'входные данные'!$D$6/'входные данные'!$H$52/'входные данные'!$H$53))</f>
        <v>0.86956521739130432</v>
      </c>
      <c r="AC122" s="163">
        <f ca="1">IFERROR(AB123/AB122,"")</f>
        <v>0</v>
      </c>
      <c r="AD122" s="61">
        <f ca="1">IF(AD$3="","",IF($A$116="","",'входные данные'!$D$6/'входные данные'!$H$52/'входные данные'!$H$53))</f>
        <v>0.86956521739130432</v>
      </c>
      <c r="AE122" s="163">
        <f ca="1">IFERROR(AD123/AD122,"")</f>
        <v>0</v>
      </c>
      <c r="AF122" s="61">
        <f ca="1">IF(AF$3="","",IF($A$116="","",'входные данные'!$D$6/'входные данные'!$H$52/'входные данные'!$H$53))</f>
        <v>0.86956521739130432</v>
      </c>
      <c r="AG122" s="163">
        <f ca="1">IFERROR(AF123/AF122,"")</f>
        <v>0</v>
      </c>
      <c r="AH122" s="61">
        <f ca="1">IF(AH$3="","",IF($A$116="","",'входные данные'!$D$6/'входные данные'!$H$52/'входные данные'!$H$53))</f>
        <v>0.86956521739130432</v>
      </c>
      <c r="AI122" s="163">
        <f ca="1">IFERROR(AH123/AH122,"")</f>
        <v>0</v>
      </c>
      <c r="AJ122" s="61">
        <f ca="1">IF(AJ$3="","",IF($A$116="","",'входные данные'!$D$6/'входные данные'!$H$52/'входные данные'!$H$53))</f>
        <v>0.86956521739130432</v>
      </c>
      <c r="AK122" s="163">
        <f ca="1">IFERROR(AJ123/AJ122,"")</f>
        <v>0</v>
      </c>
      <c r="AL122" s="62">
        <f t="shared" ca="1" si="13"/>
        <v>4.3478260869565215</v>
      </c>
      <c r="AM122" s="163">
        <f ca="1">IFERROR(AL123/AL122,"")</f>
        <v>0</v>
      </c>
      <c r="AN122" s="61">
        <f ca="1">IF(AN$3="","",IF($A$116="","",'входные данные'!$D$6/'входные данные'!$H$52/'входные данные'!$H$53))</f>
        <v>0.86956521739130432</v>
      </c>
      <c r="AO122" s="163">
        <f ca="1">IFERROR(AN123/AN122,"")</f>
        <v>0</v>
      </c>
      <c r="AP122" s="61">
        <f ca="1">IF(AP$3="","",IF($A$116="","",'входные данные'!$D$6/'входные данные'!$H$52/'входные данные'!$H$53))</f>
        <v>0.86956521739130432</v>
      </c>
      <c r="AQ122" s="163">
        <f ca="1">IFERROR(AP123/AP122,"")</f>
        <v>0</v>
      </c>
      <c r="AR122" s="61">
        <f ca="1">IF(AR$3="","",IF($A$116="","",'входные данные'!$D$6/'входные данные'!$H$52/'входные данные'!$H$53))</f>
        <v>0.86956521739130432</v>
      </c>
      <c r="AS122" s="163">
        <f ca="1">IFERROR(AR123/AR122,"")</f>
        <v>0</v>
      </c>
      <c r="AT122" s="61">
        <f ca="1">IF(AT$3="","",IF($A$116="","",'входные данные'!$D$6/'входные данные'!$H$52/'входные данные'!$H$53))</f>
        <v>0.86956521739130432</v>
      </c>
      <c r="AU122" s="163">
        <f ca="1">IFERROR(AT123/AT122,"")</f>
        <v>0</v>
      </c>
      <c r="AV122" s="61">
        <f ca="1">IF(AV$3="","",IF($A$116="","",'входные данные'!$D$6/'входные данные'!$H$52/'входные данные'!$H$53))</f>
        <v>0.86956521739130432</v>
      </c>
      <c r="AW122" s="163">
        <f ca="1">IFERROR(AV123/AV122,"")</f>
        <v>0</v>
      </c>
      <c r="AX122" s="62">
        <f t="shared" ca="1" si="14"/>
        <v>4.3478260869565215</v>
      </c>
      <c r="AY122" s="163">
        <f ca="1">IFERROR(AX123/AX122,"")</f>
        <v>0</v>
      </c>
      <c r="AZ122" s="61">
        <f ca="1">IF(AZ$3="","",IF($A$116="","",'входные данные'!$D$6/'входные данные'!$H$52/'входные данные'!$H$53))</f>
        <v>0.86956521739130432</v>
      </c>
      <c r="BA122" s="163">
        <f ca="1">IFERROR(AZ123/AZ122,"")</f>
        <v>0</v>
      </c>
      <c r="BB122" s="61">
        <f ca="1">IF(BB$3="","",IF($A$116="","",'входные данные'!$D$6/'входные данные'!$H$52/'входные данные'!$H$53))</f>
        <v>0.86956521739130432</v>
      </c>
      <c r="BC122" s="163">
        <f ca="1">IFERROR(BB123/BB122,"")</f>
        <v>0</v>
      </c>
      <c r="BD122" s="61">
        <f ca="1">IF(BD$3="","",IF($A$116="","",'входные данные'!$D$6/'входные данные'!$H$52/'входные данные'!$H$53))</f>
        <v>0.86956521739130432</v>
      </c>
      <c r="BE122" s="163">
        <f ca="1">IFERROR(BD123/BD122,"")</f>
        <v>0</v>
      </c>
      <c r="BF122" s="61" t="str">
        <f ca="1">IF(BF$3="","",IF($A$116="","",'входные данные'!$D$6/'входные данные'!$H$52/'входные данные'!$H$53))</f>
        <v/>
      </c>
      <c r="BG122" s="163" t="str">
        <f ca="1">IFERROR(BF123/BF122,"")</f>
        <v/>
      </c>
      <c r="BH122" s="61" t="str">
        <f ca="1">IF(BH$3="","",IF($A$116="","",'входные данные'!$D$6/'входные данные'!$H$52/'входные данные'!$H$53))</f>
        <v/>
      </c>
      <c r="BI122" s="163" t="str">
        <f ca="1">IFERROR(BH123/BH122,"")</f>
        <v/>
      </c>
      <c r="BJ122" s="62">
        <f t="shared" ca="1" si="15"/>
        <v>2.6086956521739131</v>
      </c>
      <c r="BK122" s="163">
        <f ca="1">IFERROR(BJ123/BJ122,"")</f>
        <v>0</v>
      </c>
      <c r="BL122" s="61" t="str">
        <f ca="1">IF(BL$3="","",IF($A$116="","",'входные данные'!$D$6/'входные данные'!$H$52/'входные данные'!$H$53))</f>
        <v/>
      </c>
      <c r="BM122" s="163" t="str">
        <f ca="1">IFERROR(BL123/BL122,"")</f>
        <v/>
      </c>
      <c r="BN122" s="61" t="str">
        <f ca="1">IF(BN$3="","",IF($A$116="","",'входные данные'!$D$6/'входные данные'!$H$52/'входные данные'!$H$53))</f>
        <v/>
      </c>
      <c r="BO122" s="163" t="str">
        <f ca="1">IFERROR(BN123/BN122,"")</f>
        <v/>
      </c>
      <c r="BP122" s="61" t="str">
        <f ca="1">IF(BP$3="","",IF($A$116="","",'входные данные'!$D$6/'входные данные'!$H$52/'входные данные'!$H$53))</f>
        <v/>
      </c>
      <c r="BQ122" s="163" t="str">
        <f ca="1">IFERROR(BP123/BP122,"")</f>
        <v/>
      </c>
      <c r="BR122" s="61" t="str">
        <f ca="1">IF(BR$3="","",IF($A$116="","",'входные данные'!$D$6/'входные данные'!$H$52/'входные данные'!$H$53))</f>
        <v/>
      </c>
      <c r="BS122" s="163" t="str">
        <f ca="1">IFERROR(BR123/BR122,"")</f>
        <v/>
      </c>
      <c r="BT122" s="61" t="str">
        <f ca="1">IF(BT$3="","",IF($A$116="","",'входные данные'!$D$6/'входные данные'!$H$52/'входные данные'!$H$53))</f>
        <v/>
      </c>
      <c r="BU122" s="163" t="str">
        <f ca="1">IFERROR(BT123/BT122,"")</f>
        <v/>
      </c>
      <c r="BV122" s="62">
        <f t="shared" ca="1" si="16"/>
        <v>0</v>
      </c>
      <c r="BW122" s="163" t="str">
        <f ca="1">IFERROR(BV123/BV122,"")</f>
        <v/>
      </c>
    </row>
    <row r="123" spans="1:75" outlineLevel="1" x14ac:dyDescent="0.25">
      <c r="A123" s="147"/>
      <c r="B123" s="170"/>
      <c r="C123" s="15" t="s">
        <v>7</v>
      </c>
      <c r="D123" s="52"/>
      <c r="E123" s="164"/>
      <c r="F123" s="52"/>
      <c r="G123" s="164"/>
      <c r="H123" s="52"/>
      <c r="I123" s="164"/>
      <c r="J123" s="52"/>
      <c r="K123" s="164"/>
      <c r="L123" s="52"/>
      <c r="M123" s="164"/>
      <c r="N123" s="64">
        <f t="shared" si="19"/>
        <v>0</v>
      </c>
      <c r="O123" s="164"/>
      <c r="P123" s="52"/>
      <c r="Q123" s="164"/>
      <c r="R123" s="52"/>
      <c r="S123" s="164"/>
      <c r="T123" s="52"/>
      <c r="U123" s="164"/>
      <c r="V123" s="52"/>
      <c r="W123" s="164"/>
      <c r="X123" s="52"/>
      <c r="Y123" s="164"/>
      <c r="Z123" s="64">
        <f t="shared" si="12"/>
        <v>0</v>
      </c>
      <c r="AA123" s="164"/>
      <c r="AB123" s="52"/>
      <c r="AC123" s="164"/>
      <c r="AD123" s="52"/>
      <c r="AE123" s="164"/>
      <c r="AF123" s="52"/>
      <c r="AG123" s="164"/>
      <c r="AH123" s="52"/>
      <c r="AI123" s="164"/>
      <c r="AJ123" s="52"/>
      <c r="AK123" s="164"/>
      <c r="AL123" s="64">
        <f t="shared" si="13"/>
        <v>0</v>
      </c>
      <c r="AM123" s="164"/>
      <c r="AN123" s="52"/>
      <c r="AO123" s="164"/>
      <c r="AP123" s="52"/>
      <c r="AQ123" s="164"/>
      <c r="AR123" s="52"/>
      <c r="AS123" s="164"/>
      <c r="AT123" s="52"/>
      <c r="AU123" s="164"/>
      <c r="AV123" s="52"/>
      <c r="AW123" s="164"/>
      <c r="AX123" s="64">
        <f t="shared" si="14"/>
        <v>0</v>
      </c>
      <c r="AY123" s="164"/>
      <c r="AZ123" s="52"/>
      <c r="BA123" s="164"/>
      <c r="BB123" s="52"/>
      <c r="BC123" s="164"/>
      <c r="BD123" s="52"/>
      <c r="BE123" s="164"/>
      <c r="BF123" s="52"/>
      <c r="BG123" s="164"/>
      <c r="BH123" s="52"/>
      <c r="BI123" s="164"/>
      <c r="BJ123" s="64">
        <f t="shared" si="15"/>
        <v>0</v>
      </c>
      <c r="BK123" s="164"/>
      <c r="BL123" s="52"/>
      <c r="BM123" s="164"/>
      <c r="BN123" s="52"/>
      <c r="BO123" s="164"/>
      <c r="BP123" s="52"/>
      <c r="BQ123" s="164"/>
      <c r="BR123" s="52"/>
      <c r="BS123" s="164"/>
      <c r="BT123" s="52"/>
      <c r="BU123" s="164"/>
      <c r="BV123" s="64">
        <f t="shared" si="16"/>
        <v>0</v>
      </c>
      <c r="BW123" s="164"/>
    </row>
    <row r="124" spans="1:75" outlineLevel="1" x14ac:dyDescent="0.25">
      <c r="A124" s="147"/>
      <c r="B124" s="165" t="str">
        <f>'входные данные'!$C$7</f>
        <v>Счета</v>
      </c>
      <c r="C124" s="16" t="s">
        <v>6</v>
      </c>
      <c r="D124" s="65">
        <f ca="1">IF(D$3="","",IF($A$116="","",'входные данные'!$D$7/'входные данные'!$H$52/'входные данные'!$H$53))</f>
        <v>0.78260869565217395</v>
      </c>
      <c r="E124" s="161">
        <f ca="1">IFERROR(D125/D124,"")</f>
        <v>0</v>
      </c>
      <c r="F124" s="65">
        <f ca="1">IF(F$3="","",IF($A$116="","",'входные данные'!$D$7/'входные данные'!$H$52/'входные данные'!$H$53))</f>
        <v>0.78260869565217395</v>
      </c>
      <c r="G124" s="161">
        <f ca="1">IFERROR(F125/F124,"")</f>
        <v>0</v>
      </c>
      <c r="H124" s="65">
        <f ca="1">IF(H$3="","",IF($A$116="","",'входные данные'!$D$7/'входные данные'!$H$52/'входные данные'!$H$53))</f>
        <v>0.78260869565217395</v>
      </c>
      <c r="I124" s="161">
        <f ca="1">IFERROR(H125/H124,"")</f>
        <v>0</v>
      </c>
      <c r="J124" s="65">
        <f ca="1">IF(J$3="","",IF($A$116="","",'входные данные'!$D$7/'входные данные'!$H$52/'входные данные'!$H$53))</f>
        <v>0.78260869565217395</v>
      </c>
      <c r="K124" s="161">
        <f ca="1">IFERROR(J125/J124,"")</f>
        <v>0</v>
      </c>
      <c r="L124" s="65">
        <f ca="1">IF(L$3="","",IF($A$116="","",'входные данные'!$D$7/'входные данные'!$H$52/'входные данные'!$H$53))</f>
        <v>0.78260869565217395</v>
      </c>
      <c r="M124" s="161">
        <f ca="1">IFERROR(L125/L124,"")</f>
        <v>0</v>
      </c>
      <c r="N124" s="66">
        <f t="shared" ca="1" si="19"/>
        <v>3.9130434782608696</v>
      </c>
      <c r="O124" s="161">
        <f ca="1">IFERROR(N125/N124,"")</f>
        <v>0</v>
      </c>
      <c r="P124" s="65">
        <f ca="1">IF(P$3="","",IF($A$116="","",'входные данные'!$D$7/'входные данные'!$H$52/'входные данные'!$H$53))</f>
        <v>0.78260869565217395</v>
      </c>
      <c r="Q124" s="161">
        <f ca="1">IFERROR(P125/P124,"")</f>
        <v>0</v>
      </c>
      <c r="R124" s="65">
        <f ca="1">IF(R$3="","",IF($A$116="","",'входные данные'!$D$7/'входные данные'!$H$52/'входные данные'!$H$53))</f>
        <v>0.78260869565217395</v>
      </c>
      <c r="S124" s="161">
        <f ca="1">IFERROR(R125/R124,"")</f>
        <v>0</v>
      </c>
      <c r="T124" s="65">
        <f ca="1">IF(T$3="","",IF($A$116="","",'входные данные'!$D$7/'входные данные'!$H$52/'входные данные'!$H$53))</f>
        <v>0.78260869565217395</v>
      </c>
      <c r="U124" s="161">
        <f ca="1">IFERROR(T125/T124,"")</f>
        <v>0</v>
      </c>
      <c r="V124" s="65">
        <f ca="1">IF(V$3="","",IF($A$116="","",'входные данные'!$D$7/'входные данные'!$H$52/'входные данные'!$H$53))</f>
        <v>0.78260869565217395</v>
      </c>
      <c r="W124" s="161">
        <f ca="1">IFERROR(V125/V124,"")</f>
        <v>0</v>
      </c>
      <c r="X124" s="65">
        <f ca="1">IF(X$3="","",IF($A$116="","",'входные данные'!$D$7/'входные данные'!$H$52/'входные данные'!$H$53))</f>
        <v>0.78260869565217395</v>
      </c>
      <c r="Y124" s="161">
        <f ca="1">IFERROR(X125/X124,"")</f>
        <v>0</v>
      </c>
      <c r="Z124" s="66">
        <f t="shared" ca="1" si="12"/>
        <v>3.9130434782608696</v>
      </c>
      <c r="AA124" s="161">
        <f ca="1">IFERROR(Z125/Z124,"")</f>
        <v>0</v>
      </c>
      <c r="AB124" s="65">
        <f ca="1">IF(AB$3="","",IF($A$116="","",'входные данные'!$D$7/'входные данные'!$H$52/'входные данные'!$H$53))</f>
        <v>0.78260869565217395</v>
      </c>
      <c r="AC124" s="161">
        <f ca="1">IFERROR(AB125/AB124,"")</f>
        <v>0</v>
      </c>
      <c r="AD124" s="65">
        <f ca="1">IF(AD$3="","",IF($A$116="","",'входные данные'!$D$7/'входные данные'!$H$52/'входные данные'!$H$53))</f>
        <v>0.78260869565217395</v>
      </c>
      <c r="AE124" s="161">
        <f ca="1">IFERROR(AD125/AD124,"")</f>
        <v>0</v>
      </c>
      <c r="AF124" s="65">
        <f ca="1">IF(AF$3="","",IF($A$116="","",'входные данные'!$D$7/'входные данные'!$H$52/'входные данные'!$H$53))</f>
        <v>0.78260869565217395</v>
      </c>
      <c r="AG124" s="161">
        <f ca="1">IFERROR(AF125/AF124,"")</f>
        <v>0</v>
      </c>
      <c r="AH124" s="65">
        <f ca="1">IF(AH$3="","",IF($A$116="","",'входные данные'!$D$7/'входные данные'!$H$52/'входные данные'!$H$53))</f>
        <v>0.78260869565217395</v>
      </c>
      <c r="AI124" s="161">
        <f ca="1">IFERROR(AH125/AH124,"")</f>
        <v>0</v>
      </c>
      <c r="AJ124" s="65">
        <f ca="1">IF(AJ$3="","",IF($A$116="","",'входные данные'!$D$7/'входные данные'!$H$52/'входные данные'!$H$53))</f>
        <v>0.78260869565217395</v>
      </c>
      <c r="AK124" s="161">
        <f ca="1">IFERROR(AJ125/AJ124,"")</f>
        <v>0</v>
      </c>
      <c r="AL124" s="66">
        <f t="shared" ca="1" si="13"/>
        <v>3.9130434782608696</v>
      </c>
      <c r="AM124" s="161">
        <f ca="1">IFERROR(AL125/AL124,"")</f>
        <v>0</v>
      </c>
      <c r="AN124" s="65">
        <f ca="1">IF(AN$3="","",IF($A$116="","",'входные данные'!$D$7/'входные данные'!$H$52/'входные данные'!$H$53))</f>
        <v>0.78260869565217395</v>
      </c>
      <c r="AO124" s="161">
        <f ca="1">IFERROR(AN125/AN124,"")</f>
        <v>0</v>
      </c>
      <c r="AP124" s="65">
        <f ca="1">IF(AP$3="","",IF($A$116="","",'входные данные'!$D$7/'входные данные'!$H$52/'входные данные'!$H$53))</f>
        <v>0.78260869565217395</v>
      </c>
      <c r="AQ124" s="161">
        <f ca="1">IFERROR(AP125/AP124,"")</f>
        <v>0</v>
      </c>
      <c r="AR124" s="65">
        <f ca="1">IF(AR$3="","",IF($A$116="","",'входные данные'!$D$7/'входные данные'!$H$52/'входные данные'!$H$53))</f>
        <v>0.78260869565217395</v>
      </c>
      <c r="AS124" s="161">
        <f ca="1">IFERROR(AR125/AR124,"")</f>
        <v>0</v>
      </c>
      <c r="AT124" s="65">
        <f ca="1">IF(AT$3="","",IF($A$116="","",'входные данные'!$D$7/'входные данные'!$H$52/'входные данные'!$H$53))</f>
        <v>0.78260869565217395</v>
      </c>
      <c r="AU124" s="161">
        <f ca="1">IFERROR(AT125/AT124,"")</f>
        <v>0</v>
      </c>
      <c r="AV124" s="65">
        <f ca="1">IF(AV$3="","",IF($A$116="","",'входные данные'!$D$7/'входные данные'!$H$52/'входные данные'!$H$53))</f>
        <v>0.78260869565217395</v>
      </c>
      <c r="AW124" s="161">
        <f ca="1">IFERROR(AV125/AV124,"")</f>
        <v>0</v>
      </c>
      <c r="AX124" s="66">
        <f t="shared" ca="1" si="14"/>
        <v>3.9130434782608696</v>
      </c>
      <c r="AY124" s="161">
        <f ca="1">IFERROR(AX125/AX124,"")</f>
        <v>0</v>
      </c>
      <c r="AZ124" s="65">
        <f ca="1">IF(AZ$3="","",IF($A$116="","",'входные данные'!$D$7/'входные данные'!$H$52/'входные данные'!$H$53))</f>
        <v>0.78260869565217395</v>
      </c>
      <c r="BA124" s="161">
        <f ca="1">IFERROR(AZ125/AZ124,"")</f>
        <v>0</v>
      </c>
      <c r="BB124" s="65">
        <f ca="1">IF(BB$3="","",IF($A$116="","",'входные данные'!$D$7/'входные данные'!$H$52/'входные данные'!$H$53))</f>
        <v>0.78260869565217395</v>
      </c>
      <c r="BC124" s="161">
        <f ca="1">IFERROR(BB125/BB124,"")</f>
        <v>0</v>
      </c>
      <c r="BD124" s="65">
        <f ca="1">IF(BD$3="","",IF($A$116="","",'входные данные'!$D$7/'входные данные'!$H$52/'входные данные'!$H$53))</f>
        <v>0.78260869565217395</v>
      </c>
      <c r="BE124" s="161">
        <f ca="1">IFERROR(BD125/BD124,"")</f>
        <v>0</v>
      </c>
      <c r="BF124" s="65" t="str">
        <f ca="1">IF(BF$3="","",IF($A$116="","",'входные данные'!$D$7/'входные данные'!$H$52/'входные данные'!$H$53))</f>
        <v/>
      </c>
      <c r="BG124" s="161" t="str">
        <f ca="1">IFERROR(BF125/BF124,"")</f>
        <v/>
      </c>
      <c r="BH124" s="65" t="str">
        <f ca="1">IF(BH$3="","",IF($A$116="","",'входные данные'!$D$7/'входные данные'!$H$52/'входные данные'!$H$53))</f>
        <v/>
      </c>
      <c r="BI124" s="161" t="str">
        <f ca="1">IFERROR(BH125/BH124,"")</f>
        <v/>
      </c>
      <c r="BJ124" s="66">
        <f t="shared" ca="1" si="15"/>
        <v>2.347826086956522</v>
      </c>
      <c r="BK124" s="161">
        <f ca="1">IFERROR(BJ125/BJ124,"")</f>
        <v>0</v>
      </c>
      <c r="BL124" s="65" t="str">
        <f ca="1">IF(BL$3="","",IF($A$116="","",'входные данные'!$D$7/'входные данные'!$H$52/'входные данные'!$H$53))</f>
        <v/>
      </c>
      <c r="BM124" s="161" t="str">
        <f ca="1">IFERROR(BL125/BL124,"")</f>
        <v/>
      </c>
      <c r="BN124" s="65" t="str">
        <f ca="1">IF(BN$3="","",IF($A$116="","",'входные данные'!$D$7/'входные данные'!$H$52/'входные данные'!$H$53))</f>
        <v/>
      </c>
      <c r="BO124" s="161" t="str">
        <f ca="1">IFERROR(BN125/BN124,"")</f>
        <v/>
      </c>
      <c r="BP124" s="65" t="str">
        <f ca="1">IF(BP$3="","",IF($A$116="","",'входные данные'!$D$7/'входные данные'!$H$52/'входные данные'!$H$53))</f>
        <v/>
      </c>
      <c r="BQ124" s="161" t="str">
        <f ca="1">IFERROR(BP125/BP124,"")</f>
        <v/>
      </c>
      <c r="BR124" s="65" t="str">
        <f ca="1">IF(BR$3="","",IF($A$116="","",'входные данные'!$D$7/'входные данные'!$H$52/'входные данные'!$H$53))</f>
        <v/>
      </c>
      <c r="BS124" s="161" t="str">
        <f ca="1">IFERROR(BR125/BR124,"")</f>
        <v/>
      </c>
      <c r="BT124" s="65" t="str">
        <f ca="1">IF(BT$3="","",IF($A$116="","",'входные данные'!$D$7/'входные данные'!$H$52/'входные данные'!$H$53))</f>
        <v/>
      </c>
      <c r="BU124" s="161" t="str">
        <f ca="1">IFERROR(BT125/BT124,"")</f>
        <v/>
      </c>
      <c r="BV124" s="66">
        <f t="shared" ca="1" si="16"/>
        <v>0</v>
      </c>
      <c r="BW124" s="161" t="str">
        <f ca="1">IFERROR(BV125/BV124,"")</f>
        <v/>
      </c>
    </row>
    <row r="125" spans="1:75" outlineLevel="1" x14ac:dyDescent="0.25">
      <c r="A125" s="147"/>
      <c r="B125" s="166"/>
      <c r="C125" s="16" t="s">
        <v>7</v>
      </c>
      <c r="D125" s="52"/>
      <c r="E125" s="162"/>
      <c r="F125" s="52"/>
      <c r="G125" s="162"/>
      <c r="H125" s="52"/>
      <c r="I125" s="162"/>
      <c r="J125" s="52"/>
      <c r="K125" s="162"/>
      <c r="L125" s="52"/>
      <c r="M125" s="162"/>
      <c r="N125" s="68">
        <f t="shared" si="19"/>
        <v>0</v>
      </c>
      <c r="O125" s="162"/>
      <c r="P125" s="52"/>
      <c r="Q125" s="162"/>
      <c r="R125" s="52"/>
      <c r="S125" s="162"/>
      <c r="T125" s="52"/>
      <c r="U125" s="162"/>
      <c r="V125" s="52"/>
      <c r="W125" s="162"/>
      <c r="X125" s="52"/>
      <c r="Y125" s="162"/>
      <c r="Z125" s="68">
        <f t="shared" si="12"/>
        <v>0</v>
      </c>
      <c r="AA125" s="162"/>
      <c r="AB125" s="52"/>
      <c r="AC125" s="162"/>
      <c r="AD125" s="52"/>
      <c r="AE125" s="162"/>
      <c r="AF125" s="52"/>
      <c r="AG125" s="162"/>
      <c r="AH125" s="52"/>
      <c r="AI125" s="162"/>
      <c r="AJ125" s="52"/>
      <c r="AK125" s="162"/>
      <c r="AL125" s="68">
        <f t="shared" si="13"/>
        <v>0</v>
      </c>
      <c r="AM125" s="162"/>
      <c r="AN125" s="52"/>
      <c r="AO125" s="162"/>
      <c r="AP125" s="52"/>
      <c r="AQ125" s="162"/>
      <c r="AR125" s="52"/>
      <c r="AS125" s="162"/>
      <c r="AT125" s="52"/>
      <c r="AU125" s="162"/>
      <c r="AV125" s="52"/>
      <c r="AW125" s="162"/>
      <c r="AX125" s="68">
        <f t="shared" si="14"/>
        <v>0</v>
      </c>
      <c r="AY125" s="162"/>
      <c r="AZ125" s="52"/>
      <c r="BA125" s="162"/>
      <c r="BB125" s="52"/>
      <c r="BC125" s="162"/>
      <c r="BD125" s="52"/>
      <c r="BE125" s="162"/>
      <c r="BF125" s="52"/>
      <c r="BG125" s="162"/>
      <c r="BH125" s="52"/>
      <c r="BI125" s="162"/>
      <c r="BJ125" s="68">
        <f t="shared" si="15"/>
        <v>0</v>
      </c>
      <c r="BK125" s="162"/>
      <c r="BL125" s="52"/>
      <c r="BM125" s="162"/>
      <c r="BN125" s="52"/>
      <c r="BO125" s="162"/>
      <c r="BP125" s="52"/>
      <c r="BQ125" s="162"/>
      <c r="BR125" s="52"/>
      <c r="BS125" s="162"/>
      <c r="BT125" s="52"/>
      <c r="BU125" s="162"/>
      <c r="BV125" s="68">
        <f t="shared" si="16"/>
        <v>0</v>
      </c>
      <c r="BW125" s="162"/>
    </row>
    <row r="126" spans="1:75" outlineLevel="1" x14ac:dyDescent="0.25">
      <c r="A126" s="147"/>
      <c r="B126" s="159" t="str">
        <f>'входные данные'!$C$8</f>
        <v>Мероприятия</v>
      </c>
      <c r="C126" s="47" t="s">
        <v>6</v>
      </c>
      <c r="D126" s="82">
        <f ca="1">IF(D$3="","",IF($A$116="","",'входные данные'!$D$8/'входные данные'!$H$52/'входные данные'!$H$53))</f>
        <v>0.13043478260869565</v>
      </c>
      <c r="E126" s="153">
        <f ca="1">IFERROR(D127/D126,"")</f>
        <v>0</v>
      </c>
      <c r="F126" s="82">
        <f ca="1">IF(F$3="","",IF($A$116="","",'входные данные'!$D$8/'входные данные'!$H$52/'входные данные'!$H$53))</f>
        <v>0.13043478260869565</v>
      </c>
      <c r="G126" s="153">
        <f ca="1">IFERROR(F127/F126,"")</f>
        <v>0</v>
      </c>
      <c r="H126" s="82">
        <f ca="1">IF(H$3="","",IF($A$116="","",'входные данные'!$D$8/'входные данные'!$H$52/'входные данные'!$H$53))</f>
        <v>0.13043478260869565</v>
      </c>
      <c r="I126" s="153">
        <f ca="1">IFERROR(H127/H126,"")</f>
        <v>0</v>
      </c>
      <c r="J126" s="82">
        <f ca="1">IF(J$3="","",IF($A$116="","",'входные данные'!$D$8/'входные данные'!$H$52/'входные данные'!$H$53))</f>
        <v>0.13043478260869565</v>
      </c>
      <c r="K126" s="153">
        <f ca="1">IFERROR(J127/J126,"")</f>
        <v>0</v>
      </c>
      <c r="L126" s="82">
        <f ca="1">IF(L$3="","",IF($A$116="","",'входные данные'!$D$8/'входные данные'!$H$52/'входные данные'!$H$53))</f>
        <v>0.13043478260869565</v>
      </c>
      <c r="M126" s="155">
        <f ca="1">IFERROR(L127/L126,"")</f>
        <v>0</v>
      </c>
      <c r="N126" s="69">
        <f t="shared" ca="1" si="19"/>
        <v>0.65217391304347827</v>
      </c>
      <c r="O126" s="155">
        <f ca="1">IFERROR(N127/N126,"")</f>
        <v>0</v>
      </c>
      <c r="P126" s="82">
        <f ca="1">IF(P$3="","",IF($A$116="","",'входные данные'!$D$8/'входные данные'!$H$52/'входные данные'!$H$53))</f>
        <v>0.13043478260869565</v>
      </c>
      <c r="Q126" s="153">
        <f ca="1">IFERROR(P127/P126,"")</f>
        <v>0</v>
      </c>
      <c r="R126" s="82">
        <f ca="1">IF(R$3="","",IF($A$116="","",'входные данные'!$D$8/'входные данные'!$H$52/'входные данные'!$H$53))</f>
        <v>0.13043478260869565</v>
      </c>
      <c r="S126" s="153">
        <f ca="1">IFERROR(R127/R126,"")</f>
        <v>0</v>
      </c>
      <c r="T126" s="82">
        <f ca="1">IF(T$3="","",IF($A$116="","",'входные данные'!$D$8/'входные данные'!$H$52/'входные данные'!$H$53))</f>
        <v>0.13043478260869565</v>
      </c>
      <c r="U126" s="153">
        <f ca="1">IFERROR(T127/T126,"")</f>
        <v>0</v>
      </c>
      <c r="V126" s="82">
        <f ca="1">IF(V$3="","",IF($A$116="","",'входные данные'!$D$8/'входные данные'!$H$52/'входные данные'!$H$53))</f>
        <v>0.13043478260869565</v>
      </c>
      <c r="W126" s="153">
        <f ca="1">IFERROR(V127/V126,"")</f>
        <v>0</v>
      </c>
      <c r="X126" s="82">
        <f ca="1">IF(X$3="","",IF($A$116="","",'входные данные'!$D$8/'входные данные'!$H$52/'входные данные'!$H$53))</f>
        <v>0.13043478260869565</v>
      </c>
      <c r="Y126" s="155">
        <f ca="1">IFERROR(X127/X126,"")</f>
        <v>0</v>
      </c>
      <c r="Z126" s="69">
        <f t="shared" ca="1" si="12"/>
        <v>0.65217391304347827</v>
      </c>
      <c r="AA126" s="155">
        <f ca="1">IFERROR(Z127/Z126,"")</f>
        <v>0</v>
      </c>
      <c r="AB126" s="82">
        <f ca="1">IF(AB$3="","",IF($A$116="","",'входные данные'!$D$8/'входные данные'!$H$52/'входные данные'!$H$53))</f>
        <v>0.13043478260869565</v>
      </c>
      <c r="AC126" s="153">
        <f ca="1">IFERROR(AB127/AB126,"")</f>
        <v>0</v>
      </c>
      <c r="AD126" s="82">
        <f ca="1">IF(AD$3="","",IF($A$116="","",'входные данные'!$D$8/'входные данные'!$H$52/'входные данные'!$H$53))</f>
        <v>0.13043478260869565</v>
      </c>
      <c r="AE126" s="153">
        <f ca="1">IFERROR(AD127/AD126,"")</f>
        <v>0</v>
      </c>
      <c r="AF126" s="82">
        <f ca="1">IF(AF$3="","",IF($A$116="","",'входные данные'!$D$8/'входные данные'!$H$52/'входные данные'!$H$53))</f>
        <v>0.13043478260869565</v>
      </c>
      <c r="AG126" s="153">
        <f ca="1">IFERROR(AF127/AF126,"")</f>
        <v>0</v>
      </c>
      <c r="AH126" s="82">
        <f ca="1">IF(AH$3="","",IF($A$116="","",'входные данные'!$D$8/'входные данные'!$H$52/'входные данные'!$H$53))</f>
        <v>0.13043478260869565</v>
      </c>
      <c r="AI126" s="153">
        <f ca="1">IFERROR(AH127/AH126,"")</f>
        <v>0</v>
      </c>
      <c r="AJ126" s="82">
        <f ca="1">IF(AJ$3="","",IF($A$116="","",'входные данные'!$D$8/'входные данные'!$H$52/'входные данные'!$H$53))</f>
        <v>0.13043478260869565</v>
      </c>
      <c r="AK126" s="155">
        <f ca="1">IFERROR(AJ127/AJ126,"")</f>
        <v>0</v>
      </c>
      <c r="AL126" s="69">
        <f t="shared" ca="1" si="13"/>
        <v>0.65217391304347827</v>
      </c>
      <c r="AM126" s="155">
        <f ca="1">IFERROR(AL127/AL126,"")</f>
        <v>0</v>
      </c>
      <c r="AN126" s="82">
        <f ca="1">IF(AN$3="","",IF($A$116="","",'входные данные'!$D$8/'входные данные'!$H$52/'входные данные'!$H$53))</f>
        <v>0.13043478260869565</v>
      </c>
      <c r="AO126" s="153">
        <f ca="1">IFERROR(AN127/AN126,"")</f>
        <v>0</v>
      </c>
      <c r="AP126" s="82">
        <f ca="1">IF(AP$3="","",IF($A$116="","",'входные данные'!$D$8/'входные данные'!$H$52/'входные данные'!$H$53))</f>
        <v>0.13043478260869565</v>
      </c>
      <c r="AQ126" s="153">
        <f ca="1">IFERROR(AP127/AP126,"")</f>
        <v>0</v>
      </c>
      <c r="AR126" s="82">
        <f ca="1">IF(AR$3="","",IF($A$116="","",'входные данные'!$D$8/'входные данные'!$H$52/'входные данные'!$H$53))</f>
        <v>0.13043478260869565</v>
      </c>
      <c r="AS126" s="153">
        <f ca="1">IFERROR(AR127/AR126,"")</f>
        <v>0</v>
      </c>
      <c r="AT126" s="82">
        <f ca="1">IF(AT$3="","",IF($A$116="","",'входные данные'!$D$8/'входные данные'!$H$52/'входные данные'!$H$53))</f>
        <v>0.13043478260869565</v>
      </c>
      <c r="AU126" s="153">
        <f ca="1">IFERROR(AT127/AT126,"")</f>
        <v>0</v>
      </c>
      <c r="AV126" s="82">
        <f ca="1">IF(AV$3="","",IF($A$116="","",'входные данные'!$D$8/'входные данные'!$H$52/'входные данные'!$H$53))</f>
        <v>0.13043478260869565</v>
      </c>
      <c r="AW126" s="155">
        <f ca="1">IFERROR(AV127/AV126,"")</f>
        <v>0</v>
      </c>
      <c r="AX126" s="69">
        <f t="shared" ca="1" si="14"/>
        <v>0.65217391304347827</v>
      </c>
      <c r="AY126" s="155">
        <f ca="1">IFERROR(AX127/AX126,"")</f>
        <v>0</v>
      </c>
      <c r="AZ126" s="82">
        <f ca="1">IF(AZ$3="","",IF($A$116="","",'входные данные'!$D$8/'входные данные'!$H$52/'входные данные'!$H$53))</f>
        <v>0.13043478260869565</v>
      </c>
      <c r="BA126" s="153">
        <f ca="1">IFERROR(AZ127/AZ126,"")</f>
        <v>0</v>
      </c>
      <c r="BB126" s="82">
        <f ca="1">IF(BB$3="","",IF($A$116="","",'входные данные'!$D$8/'входные данные'!$H$52/'входные данные'!$H$53))</f>
        <v>0.13043478260869565</v>
      </c>
      <c r="BC126" s="153">
        <f ca="1">IFERROR(BB127/BB126,"")</f>
        <v>0</v>
      </c>
      <c r="BD126" s="82">
        <f ca="1">IF(BD$3="","",IF($A$116="","",'входные данные'!$D$8/'входные данные'!$H$52/'входные данные'!$H$53))</f>
        <v>0.13043478260869565</v>
      </c>
      <c r="BE126" s="153">
        <f ca="1">IFERROR(BD127/BD126,"")</f>
        <v>0</v>
      </c>
      <c r="BF126" s="82" t="str">
        <f ca="1">IF(BF$3="","",IF($A$116="","",'входные данные'!$D$8/'входные данные'!$H$52/'входные данные'!$H$53))</f>
        <v/>
      </c>
      <c r="BG126" s="153" t="str">
        <f ca="1">IFERROR(BF127/BF126,"")</f>
        <v/>
      </c>
      <c r="BH126" s="82" t="str">
        <f ca="1">IF(BH$3="","",IF($A$116="","",'входные данные'!$D$8/'входные данные'!$H$52/'входные данные'!$H$53))</f>
        <v/>
      </c>
      <c r="BI126" s="155" t="str">
        <f ca="1">IFERROR(BH127/BH126,"")</f>
        <v/>
      </c>
      <c r="BJ126" s="69">
        <f t="shared" ca="1" si="15"/>
        <v>0.39130434782608692</v>
      </c>
      <c r="BK126" s="155">
        <f ca="1">IFERROR(BJ127/BJ126,"")</f>
        <v>0</v>
      </c>
      <c r="BL126" s="82" t="str">
        <f ca="1">IF(BL$3="","",IF($A$116="","",'входные данные'!$D$8/'входные данные'!$H$52/'входные данные'!$H$53))</f>
        <v/>
      </c>
      <c r="BM126" s="153" t="str">
        <f ca="1">IFERROR(BL127/BL126,"")</f>
        <v/>
      </c>
      <c r="BN126" s="82" t="str">
        <f ca="1">IF(BN$3="","",IF($A$116="","",'входные данные'!$D$8/'входные данные'!$H$52/'входные данные'!$H$53))</f>
        <v/>
      </c>
      <c r="BO126" s="153" t="str">
        <f ca="1">IFERROR(BN127/BN126,"")</f>
        <v/>
      </c>
      <c r="BP126" s="82" t="str">
        <f ca="1">IF(BP$3="","",IF($A$116="","",'входные данные'!$D$8/'входные данные'!$H$52/'входные данные'!$H$53))</f>
        <v/>
      </c>
      <c r="BQ126" s="153" t="str">
        <f ca="1">IFERROR(BP127/BP126,"")</f>
        <v/>
      </c>
      <c r="BR126" s="82" t="str">
        <f ca="1">IF(BR$3="","",IF($A$116="","",'входные данные'!$D$8/'входные данные'!$H$52/'входные данные'!$H$53))</f>
        <v/>
      </c>
      <c r="BS126" s="153" t="str">
        <f ca="1">IFERROR(BR127/BR126,"")</f>
        <v/>
      </c>
      <c r="BT126" s="82" t="str">
        <f ca="1">IF(BT$3="","",IF($A$116="","",'входные данные'!$D$8/'входные данные'!$H$52/'входные данные'!$H$53))</f>
        <v/>
      </c>
      <c r="BU126" s="155" t="str">
        <f ca="1">IFERROR(BT127/BT126,"")</f>
        <v/>
      </c>
      <c r="BV126" s="69">
        <f t="shared" ca="1" si="16"/>
        <v>0</v>
      </c>
      <c r="BW126" s="155" t="str">
        <f ca="1">IFERROR(BV127/BV126,"")</f>
        <v/>
      </c>
    </row>
    <row r="127" spans="1:75" outlineLevel="1" x14ac:dyDescent="0.25">
      <c r="A127" s="147"/>
      <c r="B127" s="160"/>
      <c r="C127" s="47" t="s">
        <v>7</v>
      </c>
      <c r="D127" s="83"/>
      <c r="E127" s="154"/>
      <c r="F127" s="83"/>
      <c r="G127" s="154"/>
      <c r="H127" s="83"/>
      <c r="I127" s="154"/>
      <c r="J127" s="83"/>
      <c r="K127" s="154"/>
      <c r="L127" s="83"/>
      <c r="M127" s="156"/>
      <c r="N127" s="70">
        <f t="shared" si="19"/>
        <v>0</v>
      </c>
      <c r="O127" s="156"/>
      <c r="P127" s="83"/>
      <c r="Q127" s="154"/>
      <c r="R127" s="83"/>
      <c r="S127" s="154"/>
      <c r="T127" s="83"/>
      <c r="U127" s="154"/>
      <c r="V127" s="83"/>
      <c r="W127" s="154"/>
      <c r="X127" s="83"/>
      <c r="Y127" s="156"/>
      <c r="Z127" s="70">
        <f t="shared" si="12"/>
        <v>0</v>
      </c>
      <c r="AA127" s="156"/>
      <c r="AB127" s="83"/>
      <c r="AC127" s="154"/>
      <c r="AD127" s="83"/>
      <c r="AE127" s="154"/>
      <c r="AF127" s="83"/>
      <c r="AG127" s="154"/>
      <c r="AH127" s="83"/>
      <c r="AI127" s="154"/>
      <c r="AJ127" s="83"/>
      <c r="AK127" s="156"/>
      <c r="AL127" s="70">
        <f t="shared" si="13"/>
        <v>0</v>
      </c>
      <c r="AM127" s="156"/>
      <c r="AN127" s="83"/>
      <c r="AO127" s="154"/>
      <c r="AP127" s="83"/>
      <c r="AQ127" s="154"/>
      <c r="AR127" s="83"/>
      <c r="AS127" s="154"/>
      <c r="AT127" s="83"/>
      <c r="AU127" s="154"/>
      <c r="AV127" s="83"/>
      <c r="AW127" s="156"/>
      <c r="AX127" s="70">
        <f t="shared" si="14"/>
        <v>0</v>
      </c>
      <c r="AY127" s="156"/>
      <c r="AZ127" s="83"/>
      <c r="BA127" s="154"/>
      <c r="BB127" s="83"/>
      <c r="BC127" s="154"/>
      <c r="BD127" s="83"/>
      <c r="BE127" s="154"/>
      <c r="BF127" s="83"/>
      <c r="BG127" s="154"/>
      <c r="BH127" s="83"/>
      <c r="BI127" s="156"/>
      <c r="BJ127" s="70">
        <f t="shared" si="15"/>
        <v>0</v>
      </c>
      <c r="BK127" s="156"/>
      <c r="BL127" s="83"/>
      <c r="BM127" s="154"/>
      <c r="BN127" s="83"/>
      <c r="BO127" s="154"/>
      <c r="BP127" s="83"/>
      <c r="BQ127" s="154"/>
      <c r="BR127" s="83"/>
      <c r="BS127" s="154"/>
      <c r="BT127" s="83"/>
      <c r="BU127" s="156"/>
      <c r="BV127" s="70">
        <f t="shared" si="16"/>
        <v>0</v>
      </c>
      <c r="BW127" s="156"/>
    </row>
    <row r="128" spans="1:75" outlineLevel="1" x14ac:dyDescent="0.25">
      <c r="A128" s="147"/>
      <c r="B128" s="157" t="str">
        <f>'входные данные'!$C$9</f>
        <v>Приход ДС</v>
      </c>
      <c r="C128" s="17" t="s">
        <v>6</v>
      </c>
      <c r="D128" s="71">
        <f ca="1">IF(D$3="","",IF($A$116="","",'входные данные'!$D$9/'входные данные'!$H$52/'входные данные'!$H$53))</f>
        <v>121739.13043478262</v>
      </c>
      <c r="E128" s="149">
        <f ca="1">IFERROR(D129/D128,"")</f>
        <v>0</v>
      </c>
      <c r="F128" s="71">
        <f ca="1">IF(F$3="","",IF($A$116="","",'входные данные'!$D$9/'входные данные'!$H$52/'входные данные'!$H$53))</f>
        <v>121739.13043478262</v>
      </c>
      <c r="G128" s="149">
        <f ca="1">IFERROR(F129/F128,"")</f>
        <v>0</v>
      </c>
      <c r="H128" s="71">
        <f ca="1">IF(H$3="","",IF($A$116="","",'входные данные'!$D$9/'входные данные'!$H$52/'входные данные'!$H$53))</f>
        <v>121739.13043478262</v>
      </c>
      <c r="I128" s="149">
        <f ca="1">IFERROR(H129/H128,"")</f>
        <v>0</v>
      </c>
      <c r="J128" s="71">
        <f ca="1">IF(J$3="","",IF($A$116="","",'входные данные'!$D$9/'входные данные'!$H$52/'входные данные'!$H$53))</f>
        <v>121739.13043478262</v>
      </c>
      <c r="K128" s="149">
        <f ca="1">IFERROR(J129/J128,"")</f>
        <v>0</v>
      </c>
      <c r="L128" s="71">
        <f ca="1">IF(L$3="","",IF($A$116="","",'входные данные'!$D$9/'входные данные'!$H$52/'входные данные'!$H$53))</f>
        <v>121739.13043478262</v>
      </c>
      <c r="M128" s="149">
        <f ca="1">IFERROR(L129/L128,"")</f>
        <v>0</v>
      </c>
      <c r="N128" s="72">
        <f t="shared" ca="1" si="19"/>
        <v>608695.65217391308</v>
      </c>
      <c r="O128" s="149">
        <f ca="1">IFERROR(N129/N128,"")</f>
        <v>0</v>
      </c>
      <c r="P128" s="71">
        <f ca="1">IF(P$3="","",IF($A$116="","",'входные данные'!$D$9/'входные данные'!$H$52/'входные данные'!$H$53))</f>
        <v>121739.13043478262</v>
      </c>
      <c r="Q128" s="149">
        <f ca="1">IFERROR(P129/P128,"")</f>
        <v>0</v>
      </c>
      <c r="R128" s="71">
        <f ca="1">IF(R$3="","",IF($A$116="","",'входные данные'!$D$9/'входные данные'!$H$52/'входные данные'!$H$53))</f>
        <v>121739.13043478262</v>
      </c>
      <c r="S128" s="149">
        <f ca="1">IFERROR(R129/R128,"")</f>
        <v>0</v>
      </c>
      <c r="T128" s="71">
        <f ca="1">IF(T$3="","",IF($A$116="","",'входные данные'!$D$9/'входные данные'!$H$52/'входные данные'!$H$53))</f>
        <v>121739.13043478262</v>
      </c>
      <c r="U128" s="149">
        <f ca="1">IFERROR(T129/T128,"")</f>
        <v>0</v>
      </c>
      <c r="V128" s="71">
        <f ca="1">IF(V$3="","",IF($A$116="","",'входные данные'!$D$9/'входные данные'!$H$52/'входные данные'!$H$53))</f>
        <v>121739.13043478262</v>
      </c>
      <c r="W128" s="149">
        <f ca="1">IFERROR(V129/V128,"")</f>
        <v>0</v>
      </c>
      <c r="X128" s="71">
        <f ca="1">IF(X$3="","",IF($A$116="","",'входные данные'!$D$9/'входные данные'!$H$52/'входные данные'!$H$53))</f>
        <v>121739.13043478262</v>
      </c>
      <c r="Y128" s="149">
        <f ca="1">IFERROR(X129/X128,"")</f>
        <v>0</v>
      </c>
      <c r="Z128" s="72">
        <f t="shared" ca="1" si="12"/>
        <v>608695.65217391308</v>
      </c>
      <c r="AA128" s="149">
        <f ca="1">IFERROR(Z129/Z128,"")</f>
        <v>0</v>
      </c>
      <c r="AB128" s="71">
        <f ca="1">IF(AB$3="","",IF($A$116="","",'входные данные'!$D$9/'входные данные'!$H$52/'входные данные'!$H$53))</f>
        <v>121739.13043478262</v>
      </c>
      <c r="AC128" s="149">
        <f ca="1">IFERROR(AB129/AB128,"")</f>
        <v>0</v>
      </c>
      <c r="AD128" s="71">
        <f ca="1">IF(AD$3="","",IF($A$116="","",'входные данные'!$D$9/'входные данные'!$H$52/'входные данные'!$H$53))</f>
        <v>121739.13043478262</v>
      </c>
      <c r="AE128" s="149">
        <f ca="1">IFERROR(AD129/AD128,"")</f>
        <v>0</v>
      </c>
      <c r="AF128" s="71">
        <f ca="1">IF(AF$3="","",IF($A$116="","",'входные данные'!$D$9/'входные данные'!$H$52/'входные данные'!$H$53))</f>
        <v>121739.13043478262</v>
      </c>
      <c r="AG128" s="149">
        <f ca="1">IFERROR(AF129/AF128,"")</f>
        <v>0</v>
      </c>
      <c r="AH128" s="71">
        <f ca="1">IF(AH$3="","",IF($A$116="","",'входные данные'!$D$9/'входные данные'!$H$52/'входные данные'!$H$53))</f>
        <v>121739.13043478262</v>
      </c>
      <c r="AI128" s="149">
        <f ca="1">IFERROR(AH129/AH128,"")</f>
        <v>0</v>
      </c>
      <c r="AJ128" s="71">
        <f ca="1">IF(AJ$3="","",IF($A$116="","",'входные данные'!$D$9/'входные данные'!$H$52/'входные данные'!$H$53))</f>
        <v>121739.13043478262</v>
      </c>
      <c r="AK128" s="149">
        <f ca="1">IFERROR(AJ129/AJ128,"")</f>
        <v>0</v>
      </c>
      <c r="AL128" s="72">
        <f t="shared" ca="1" si="13"/>
        <v>608695.65217391308</v>
      </c>
      <c r="AM128" s="149">
        <f ca="1">IFERROR(AL129/AL128,"")</f>
        <v>0</v>
      </c>
      <c r="AN128" s="71">
        <f ca="1">IF(AN$3="","",IF($A$116="","",'входные данные'!$D$9/'входные данные'!$H$52/'входные данные'!$H$53))</f>
        <v>121739.13043478262</v>
      </c>
      <c r="AO128" s="149">
        <f ca="1">IFERROR(AN129/AN128,"")</f>
        <v>0</v>
      </c>
      <c r="AP128" s="71">
        <f ca="1">IF(AP$3="","",IF($A$116="","",'входные данные'!$D$9/'входные данные'!$H$52/'входные данные'!$H$53))</f>
        <v>121739.13043478262</v>
      </c>
      <c r="AQ128" s="149">
        <f ca="1">IFERROR(AP129/AP128,"")</f>
        <v>0</v>
      </c>
      <c r="AR128" s="71">
        <f ca="1">IF(AR$3="","",IF($A$116="","",'входные данные'!$D$9/'входные данные'!$H$52/'входные данные'!$H$53))</f>
        <v>121739.13043478262</v>
      </c>
      <c r="AS128" s="149">
        <f ca="1">IFERROR(AR129/AR128,"")</f>
        <v>0</v>
      </c>
      <c r="AT128" s="71">
        <f ca="1">IF(AT$3="","",IF($A$116="","",'входные данные'!$D$9/'входные данные'!$H$52/'входные данные'!$H$53))</f>
        <v>121739.13043478262</v>
      </c>
      <c r="AU128" s="149">
        <f ca="1">IFERROR(AT129/AT128,"")</f>
        <v>0</v>
      </c>
      <c r="AV128" s="71">
        <f ca="1">IF(AV$3="","",IF($A$116="","",'входные данные'!$D$9/'входные данные'!$H$52/'входные данные'!$H$53))</f>
        <v>121739.13043478262</v>
      </c>
      <c r="AW128" s="149">
        <f ca="1">IFERROR(AV129/AV128,"")</f>
        <v>0</v>
      </c>
      <c r="AX128" s="72">
        <f t="shared" ca="1" si="14"/>
        <v>608695.65217391308</v>
      </c>
      <c r="AY128" s="149">
        <f ca="1">IFERROR(AX129/AX128,"")</f>
        <v>0</v>
      </c>
      <c r="AZ128" s="71">
        <f ca="1">IF(AZ$3="","",IF($A$116="","",'входные данные'!$D$9/'входные данные'!$H$52/'входные данные'!$H$53))</f>
        <v>121739.13043478262</v>
      </c>
      <c r="BA128" s="149">
        <f ca="1">IFERROR(AZ129/AZ128,"")</f>
        <v>0</v>
      </c>
      <c r="BB128" s="71">
        <f ca="1">IF(BB$3="","",IF($A$116="","",'входные данные'!$D$9/'входные данные'!$H$52/'входные данные'!$H$53))</f>
        <v>121739.13043478262</v>
      </c>
      <c r="BC128" s="149">
        <f ca="1">IFERROR(BB129/BB128,"")</f>
        <v>0</v>
      </c>
      <c r="BD128" s="71">
        <f ca="1">IF(BD$3="","",IF($A$116="","",'входные данные'!$D$9/'входные данные'!$H$52/'входные данные'!$H$53))</f>
        <v>121739.13043478262</v>
      </c>
      <c r="BE128" s="149">
        <f ca="1">IFERROR(BD129/BD128,"")</f>
        <v>0</v>
      </c>
      <c r="BF128" s="71" t="str">
        <f ca="1">IF(BF$3="","",IF($A$116="","",'входные данные'!$D$9/'входные данные'!$H$52/'входные данные'!$H$53))</f>
        <v/>
      </c>
      <c r="BG128" s="149" t="str">
        <f ca="1">IFERROR(BF129/BF128,"")</f>
        <v/>
      </c>
      <c r="BH128" s="71" t="str">
        <f ca="1">IF(BH$3="","",IF($A$116="","",'входные данные'!$D$9/'входные данные'!$H$52/'входные данные'!$H$53))</f>
        <v/>
      </c>
      <c r="BI128" s="149" t="str">
        <f ca="1">IFERROR(BH129/BH128,"")</f>
        <v/>
      </c>
      <c r="BJ128" s="72">
        <f t="shared" ca="1" si="15"/>
        <v>365217.3913043479</v>
      </c>
      <c r="BK128" s="149">
        <f ca="1">IFERROR(BJ129/BJ128,"")</f>
        <v>0</v>
      </c>
      <c r="BL128" s="71" t="str">
        <f ca="1">IF(BL$3="","",IF($A$116="","",'входные данные'!$D$9/'входные данные'!$H$52/'входные данные'!$H$53))</f>
        <v/>
      </c>
      <c r="BM128" s="149" t="str">
        <f ca="1">IFERROR(BL129/BL128,"")</f>
        <v/>
      </c>
      <c r="BN128" s="71" t="str">
        <f ca="1">IF(BN$3="","",IF($A$116="","",'входные данные'!$D$9/'входные данные'!$H$52/'входные данные'!$H$53))</f>
        <v/>
      </c>
      <c r="BO128" s="149" t="str">
        <f ca="1">IFERROR(BN129/BN128,"")</f>
        <v/>
      </c>
      <c r="BP128" s="71" t="str">
        <f ca="1">IF(BP$3="","",IF($A$116="","",'входные данные'!$D$9/'входные данные'!$H$52/'входные данные'!$H$53))</f>
        <v/>
      </c>
      <c r="BQ128" s="149" t="str">
        <f ca="1">IFERROR(BP129/BP128,"")</f>
        <v/>
      </c>
      <c r="BR128" s="71" t="str">
        <f ca="1">IF(BR$3="","",IF($A$116="","",'входные данные'!$D$9/'входные данные'!$H$52/'входные данные'!$H$53))</f>
        <v/>
      </c>
      <c r="BS128" s="149" t="str">
        <f ca="1">IFERROR(BR129/BR128,"")</f>
        <v/>
      </c>
      <c r="BT128" s="71" t="str">
        <f ca="1">IF(BT$3="","",IF($A$116="","",'входные данные'!$D$9/'входные данные'!$H$52/'входные данные'!$H$53))</f>
        <v/>
      </c>
      <c r="BU128" s="149" t="str">
        <f ca="1">IFERROR(BT129/BT128,"")</f>
        <v/>
      </c>
      <c r="BV128" s="72">
        <f t="shared" ca="1" si="16"/>
        <v>0</v>
      </c>
      <c r="BW128" s="149" t="str">
        <f ca="1">IFERROR(BV129/BV128,"")</f>
        <v/>
      </c>
    </row>
    <row r="129" spans="1:75" outlineLevel="1" x14ac:dyDescent="0.25">
      <c r="A129" s="147"/>
      <c r="B129" s="158"/>
      <c r="C129" s="17" t="s">
        <v>7</v>
      </c>
      <c r="D129" s="52"/>
      <c r="E129" s="150"/>
      <c r="F129" s="52"/>
      <c r="G129" s="150"/>
      <c r="H129" s="52"/>
      <c r="I129" s="150"/>
      <c r="J129" s="52"/>
      <c r="K129" s="150"/>
      <c r="L129" s="52"/>
      <c r="M129" s="150"/>
      <c r="N129" s="74">
        <f t="shared" si="19"/>
        <v>0</v>
      </c>
      <c r="O129" s="150"/>
      <c r="P129" s="52"/>
      <c r="Q129" s="150"/>
      <c r="R129" s="52"/>
      <c r="S129" s="150"/>
      <c r="T129" s="52"/>
      <c r="U129" s="150"/>
      <c r="V129" s="52"/>
      <c r="W129" s="150"/>
      <c r="X129" s="52"/>
      <c r="Y129" s="150"/>
      <c r="Z129" s="74">
        <f t="shared" si="12"/>
        <v>0</v>
      </c>
      <c r="AA129" s="150"/>
      <c r="AB129" s="52"/>
      <c r="AC129" s="150"/>
      <c r="AD129" s="52"/>
      <c r="AE129" s="150"/>
      <c r="AF129" s="52"/>
      <c r="AG129" s="150"/>
      <c r="AH129" s="52"/>
      <c r="AI129" s="150"/>
      <c r="AJ129" s="52"/>
      <c r="AK129" s="150"/>
      <c r="AL129" s="74">
        <f t="shared" si="13"/>
        <v>0</v>
      </c>
      <c r="AM129" s="150"/>
      <c r="AN129" s="52"/>
      <c r="AO129" s="150"/>
      <c r="AP129" s="52"/>
      <c r="AQ129" s="150"/>
      <c r="AR129" s="52"/>
      <c r="AS129" s="150"/>
      <c r="AT129" s="52"/>
      <c r="AU129" s="150"/>
      <c r="AV129" s="52"/>
      <c r="AW129" s="150"/>
      <c r="AX129" s="74">
        <f t="shared" si="14"/>
        <v>0</v>
      </c>
      <c r="AY129" s="150"/>
      <c r="AZ129" s="52"/>
      <c r="BA129" s="150"/>
      <c r="BB129" s="52"/>
      <c r="BC129" s="150"/>
      <c r="BD129" s="52"/>
      <c r="BE129" s="150"/>
      <c r="BF129" s="52"/>
      <c r="BG129" s="150"/>
      <c r="BH129" s="52"/>
      <c r="BI129" s="150"/>
      <c r="BJ129" s="74">
        <f t="shared" si="15"/>
        <v>0</v>
      </c>
      <c r="BK129" s="150"/>
      <c r="BL129" s="52"/>
      <c r="BM129" s="150"/>
      <c r="BN129" s="52"/>
      <c r="BO129" s="150"/>
      <c r="BP129" s="52"/>
      <c r="BQ129" s="150"/>
      <c r="BR129" s="52"/>
      <c r="BS129" s="150"/>
      <c r="BT129" s="52"/>
      <c r="BU129" s="150"/>
      <c r="BV129" s="74">
        <f t="shared" si="16"/>
        <v>0</v>
      </c>
      <c r="BW129" s="150"/>
    </row>
    <row r="130" spans="1:75" s="1" customFormat="1" outlineLevel="1" x14ac:dyDescent="0.25">
      <c r="A130" s="147"/>
      <c r="B130" s="151" t="str">
        <f>'входные данные'!$C$10</f>
        <v>Продажи (отгрузки)</v>
      </c>
      <c r="C130" s="48" t="s">
        <v>6</v>
      </c>
      <c r="D130" s="75">
        <f ca="1">IF(D$3="","",'входные данные'!$H$10/'входные данные'!$H$52)</f>
        <v>90869.565217391311</v>
      </c>
      <c r="E130" s="144">
        <f ca="1">IFERROR(D131/D130,"")</f>
        <v>0</v>
      </c>
      <c r="F130" s="75">
        <f ca="1">IF(F$3="","",'входные данные'!$H$10/'входные данные'!$H$52)</f>
        <v>90869.565217391311</v>
      </c>
      <c r="G130" s="144">
        <f ca="1">IFERROR(F131/F130,"")</f>
        <v>0</v>
      </c>
      <c r="H130" s="75">
        <f ca="1">IF(H$3="","",'входные данные'!$H$10/'входные данные'!$H$52)</f>
        <v>90869.565217391311</v>
      </c>
      <c r="I130" s="144">
        <f ca="1">IFERROR(H131/H130,"")</f>
        <v>0</v>
      </c>
      <c r="J130" s="75">
        <f ca="1">IF(J$3="","",'входные данные'!$H$10/'входные данные'!$H$52)</f>
        <v>90869.565217391311</v>
      </c>
      <c r="K130" s="144">
        <f ca="1">IFERROR(J131/J130,"")</f>
        <v>0</v>
      </c>
      <c r="L130" s="75">
        <f ca="1">IF(L$3="","",'входные данные'!$H$10/'входные данные'!$H$52)</f>
        <v>90869.565217391311</v>
      </c>
      <c r="M130" s="144">
        <f ca="1">IFERROR(L131/L130,"")</f>
        <v>0</v>
      </c>
      <c r="N130" s="76">
        <f t="shared" ref="N130:N145" ca="1" si="20">SUM(D130,F130,H130,J130,L130)</f>
        <v>454347.82608695654</v>
      </c>
      <c r="O130" s="144">
        <f ca="1">IFERROR(N131/N130,"")</f>
        <v>0</v>
      </c>
      <c r="P130" s="75">
        <f ca="1">IF(P$3="","",'входные данные'!$H$10/'входные данные'!$H$52)</f>
        <v>90869.565217391311</v>
      </c>
      <c r="Q130" s="144">
        <f ca="1">IFERROR(P131/P130,"")</f>
        <v>0</v>
      </c>
      <c r="R130" s="75">
        <f ca="1">IF(R$3="","",'входные данные'!$H$10/'входные данные'!$H$52)</f>
        <v>90869.565217391311</v>
      </c>
      <c r="S130" s="144">
        <f ca="1">IFERROR(R131/R130,"")</f>
        <v>0</v>
      </c>
      <c r="T130" s="75">
        <f ca="1">IF(T$3="","",'входные данные'!$H$10/'входные данные'!$H$52)</f>
        <v>90869.565217391311</v>
      </c>
      <c r="U130" s="144">
        <f ca="1">IFERROR(T131/T130,"")</f>
        <v>0</v>
      </c>
      <c r="V130" s="75">
        <f ca="1">IF(V$3="","",'входные данные'!$H$10/'входные данные'!$H$52)</f>
        <v>90869.565217391311</v>
      </c>
      <c r="W130" s="144">
        <f ca="1">IFERROR(V131/V130,"")</f>
        <v>0</v>
      </c>
      <c r="X130" s="75">
        <f ca="1">IF(X$3="","",'входные данные'!$H$10/'входные данные'!$H$52)</f>
        <v>90869.565217391311</v>
      </c>
      <c r="Y130" s="144">
        <f ca="1">IFERROR(X131/X130,"")</f>
        <v>0</v>
      </c>
      <c r="Z130" s="76">
        <f t="shared" ca="1" si="12"/>
        <v>454347.82608695654</v>
      </c>
      <c r="AA130" s="144">
        <f ca="1">IFERROR(Z131/Z130,"")</f>
        <v>0</v>
      </c>
      <c r="AB130" s="75">
        <f ca="1">IF(AB$3="","",'входные данные'!$H$10/'входные данные'!$H$52)</f>
        <v>90869.565217391311</v>
      </c>
      <c r="AC130" s="144">
        <f ca="1">IFERROR(AB131/AB130,"")</f>
        <v>0</v>
      </c>
      <c r="AD130" s="75">
        <f ca="1">IF(AD$3="","",'входные данные'!$H$10/'входные данные'!$H$52)</f>
        <v>90869.565217391311</v>
      </c>
      <c r="AE130" s="144">
        <f ca="1">IFERROR(AD131/AD130,"")</f>
        <v>0</v>
      </c>
      <c r="AF130" s="75">
        <f ca="1">IF(AF$3="","",'входные данные'!$H$10/'входные данные'!$H$52)</f>
        <v>90869.565217391311</v>
      </c>
      <c r="AG130" s="144">
        <f ca="1">IFERROR(AF131/AF130,"")</f>
        <v>0</v>
      </c>
      <c r="AH130" s="75">
        <f ca="1">IF(AH$3="","",'входные данные'!$H$10/'входные данные'!$H$52)</f>
        <v>90869.565217391311</v>
      </c>
      <c r="AI130" s="144">
        <f ca="1">IFERROR(AH131/AH130,"")</f>
        <v>0</v>
      </c>
      <c r="AJ130" s="75">
        <f ca="1">IF(AJ$3="","",'входные данные'!$H$10/'входные данные'!$H$52)</f>
        <v>90869.565217391311</v>
      </c>
      <c r="AK130" s="144">
        <f ca="1">IFERROR(AJ131/AJ130,"")</f>
        <v>0</v>
      </c>
      <c r="AL130" s="76">
        <f t="shared" ca="1" si="13"/>
        <v>454347.82608695654</v>
      </c>
      <c r="AM130" s="144">
        <f ca="1">IFERROR(AL131/AL130,"")</f>
        <v>0</v>
      </c>
      <c r="AN130" s="75">
        <f ca="1">IF(AN$3="","",'входные данные'!$H$10/'входные данные'!$H$52)</f>
        <v>90869.565217391311</v>
      </c>
      <c r="AO130" s="144">
        <f ca="1">IFERROR(AN131/AN130,"")</f>
        <v>0</v>
      </c>
      <c r="AP130" s="75">
        <f ca="1">IF(AP$3="","",'входные данные'!$H$10/'входные данные'!$H$52)</f>
        <v>90869.565217391311</v>
      </c>
      <c r="AQ130" s="144">
        <f ca="1">IFERROR(AP131/AP130,"")</f>
        <v>0</v>
      </c>
      <c r="AR130" s="75">
        <f ca="1">IF(AR$3="","",'входные данные'!$H$10/'входные данные'!$H$52)</f>
        <v>90869.565217391311</v>
      </c>
      <c r="AS130" s="144">
        <f ca="1">IFERROR(AR131/AR130,"")</f>
        <v>0</v>
      </c>
      <c r="AT130" s="75">
        <f ca="1">IF(AT$3="","",'входные данные'!$H$10/'входные данные'!$H$52)</f>
        <v>90869.565217391311</v>
      </c>
      <c r="AU130" s="144">
        <f ca="1">IFERROR(AT131/AT130,"")</f>
        <v>0</v>
      </c>
      <c r="AV130" s="75">
        <f ca="1">IF(AV$3="","",'входные данные'!$H$10/'входные данные'!$H$52)</f>
        <v>90869.565217391311</v>
      </c>
      <c r="AW130" s="144">
        <f ca="1">IFERROR(AV131/AV130,"")</f>
        <v>0</v>
      </c>
      <c r="AX130" s="76">
        <f t="shared" ca="1" si="14"/>
        <v>454347.82608695654</v>
      </c>
      <c r="AY130" s="144">
        <f ca="1">IFERROR(AX131/AX130,"")</f>
        <v>0</v>
      </c>
      <c r="AZ130" s="75">
        <f ca="1">IF(AZ$3="","",'входные данные'!$H$10/'входные данные'!$H$52)</f>
        <v>90869.565217391311</v>
      </c>
      <c r="BA130" s="144">
        <f ca="1">IFERROR(AZ131/AZ130,"")</f>
        <v>0</v>
      </c>
      <c r="BB130" s="75">
        <f ca="1">IF(BB$3="","",'входные данные'!$H$10/'входные данные'!$H$52)</f>
        <v>90869.565217391311</v>
      </c>
      <c r="BC130" s="144">
        <f ca="1">IFERROR(BB131/BB130,"")</f>
        <v>0</v>
      </c>
      <c r="BD130" s="75">
        <f ca="1">IF(BD$3="","",'входные данные'!$H$10/'входные данные'!$H$52)</f>
        <v>90869.565217391311</v>
      </c>
      <c r="BE130" s="144">
        <f ca="1">IFERROR(BD131/BD130,"")</f>
        <v>0</v>
      </c>
      <c r="BF130" s="75" t="str">
        <f ca="1">IF(BF$3="","",'входные данные'!$H$10/'входные данные'!$H$52)</f>
        <v/>
      </c>
      <c r="BG130" s="144" t="str">
        <f ca="1">IFERROR(BF131/BF130,"")</f>
        <v/>
      </c>
      <c r="BH130" s="75" t="str">
        <f ca="1">IF(BH$3="","",'входные данные'!$H$10/'входные данные'!$H$52)</f>
        <v/>
      </c>
      <c r="BI130" s="144" t="str">
        <f ca="1">IFERROR(BH131/BH130,"")</f>
        <v/>
      </c>
      <c r="BJ130" s="76">
        <f t="shared" ca="1" si="15"/>
        <v>272608.69565217395</v>
      </c>
      <c r="BK130" s="144">
        <f ca="1">IFERROR(BJ131/BJ130,"")</f>
        <v>0</v>
      </c>
      <c r="BL130" s="75" t="str">
        <f ca="1">IF(BL$3="","",'входные данные'!$H$10/'входные данные'!$H$52)</f>
        <v/>
      </c>
      <c r="BM130" s="144" t="str">
        <f ca="1">IFERROR(BL131/BL130,"")</f>
        <v/>
      </c>
      <c r="BN130" s="75" t="str">
        <f ca="1">IF(BN$3="","",'входные данные'!$H$10/'входные данные'!$H$52)</f>
        <v/>
      </c>
      <c r="BO130" s="144" t="str">
        <f ca="1">IFERROR(BN131/BN130,"")</f>
        <v/>
      </c>
      <c r="BP130" s="75" t="str">
        <f ca="1">IF(BP$3="","",'входные данные'!$H$10/'входные данные'!$H$52)</f>
        <v/>
      </c>
      <c r="BQ130" s="144" t="str">
        <f ca="1">IFERROR(BP131/BP130,"")</f>
        <v/>
      </c>
      <c r="BR130" s="75" t="str">
        <f ca="1">IF(BR$3="","",'входные данные'!$H$10/'входные данные'!$H$52)</f>
        <v/>
      </c>
      <c r="BS130" s="144" t="str">
        <f ca="1">IFERROR(BR131/BR130,"")</f>
        <v/>
      </c>
      <c r="BT130" s="75" t="str">
        <f ca="1">IF(BT$3="","",'входные данные'!$H$10/'входные данные'!$H$52)</f>
        <v/>
      </c>
      <c r="BU130" s="144" t="str">
        <f ca="1">IFERROR(BT131/BT130,"")</f>
        <v/>
      </c>
      <c r="BV130" s="76">
        <f t="shared" ca="1" si="16"/>
        <v>0</v>
      </c>
      <c r="BW130" s="144" t="str">
        <f ca="1">IFERROR(BV131/BV130,"")</f>
        <v/>
      </c>
    </row>
    <row r="131" spans="1:75" ht="15.75" outlineLevel="1" thickBot="1" x14ac:dyDescent="0.3">
      <c r="A131" s="148"/>
      <c r="B131" s="152"/>
      <c r="C131" s="49" t="s">
        <v>7</v>
      </c>
      <c r="D131" s="79"/>
      <c r="E131" s="145"/>
      <c r="F131" s="79"/>
      <c r="G131" s="145"/>
      <c r="H131" s="79"/>
      <c r="I131" s="145"/>
      <c r="J131" s="79"/>
      <c r="K131" s="145"/>
      <c r="L131" s="79"/>
      <c r="M131" s="145"/>
      <c r="N131" s="78">
        <f t="shared" si="20"/>
        <v>0</v>
      </c>
      <c r="O131" s="145"/>
      <c r="P131" s="79"/>
      <c r="Q131" s="145"/>
      <c r="R131" s="79"/>
      <c r="S131" s="145"/>
      <c r="T131" s="79"/>
      <c r="U131" s="145"/>
      <c r="V131" s="79"/>
      <c r="W131" s="145"/>
      <c r="X131" s="79"/>
      <c r="Y131" s="145"/>
      <c r="Z131" s="78">
        <f t="shared" si="12"/>
        <v>0</v>
      </c>
      <c r="AA131" s="145"/>
      <c r="AB131" s="79"/>
      <c r="AC131" s="145"/>
      <c r="AD131" s="79"/>
      <c r="AE131" s="145"/>
      <c r="AF131" s="79"/>
      <c r="AG131" s="145"/>
      <c r="AH131" s="79"/>
      <c r="AI131" s="145"/>
      <c r="AJ131" s="79"/>
      <c r="AK131" s="145"/>
      <c r="AL131" s="78">
        <f t="shared" si="13"/>
        <v>0</v>
      </c>
      <c r="AM131" s="145"/>
      <c r="AN131" s="79"/>
      <c r="AO131" s="145"/>
      <c r="AP131" s="79"/>
      <c r="AQ131" s="145"/>
      <c r="AR131" s="79"/>
      <c r="AS131" s="145"/>
      <c r="AT131" s="79"/>
      <c r="AU131" s="145"/>
      <c r="AV131" s="79"/>
      <c r="AW131" s="145"/>
      <c r="AX131" s="78">
        <f t="shared" si="14"/>
        <v>0</v>
      </c>
      <c r="AY131" s="145"/>
      <c r="AZ131" s="79"/>
      <c r="BA131" s="145"/>
      <c r="BB131" s="79"/>
      <c r="BC131" s="145"/>
      <c r="BD131" s="79"/>
      <c r="BE131" s="145"/>
      <c r="BF131" s="79"/>
      <c r="BG131" s="145"/>
      <c r="BH131" s="79"/>
      <c r="BI131" s="145"/>
      <c r="BJ131" s="78">
        <f t="shared" si="15"/>
        <v>0</v>
      </c>
      <c r="BK131" s="145"/>
      <c r="BL131" s="79"/>
      <c r="BM131" s="145"/>
      <c r="BN131" s="79"/>
      <c r="BO131" s="145"/>
      <c r="BP131" s="79"/>
      <c r="BQ131" s="145"/>
      <c r="BR131" s="79"/>
      <c r="BS131" s="145"/>
      <c r="BT131" s="79"/>
      <c r="BU131" s="145"/>
      <c r="BV131" s="78">
        <f t="shared" si="16"/>
        <v>0</v>
      </c>
      <c r="BW131" s="145"/>
    </row>
    <row r="132" spans="1:75" ht="15.75" customHeight="1" outlineLevel="1" x14ac:dyDescent="0.25">
      <c r="A132" s="146" t="str">
        <f>IF('входные данные'!H11&gt;0,'входные данные'!G11,"")</f>
        <v>Менеджер 9</v>
      </c>
      <c r="B132" s="181" t="str">
        <f>'входные данные'!$C$3</f>
        <v>Звонки</v>
      </c>
      <c r="C132" s="45" t="s">
        <v>6</v>
      </c>
      <c r="D132" s="50">
        <f ca="1">IF(D$3="","",IF($A$132="","",'входные данные'!$D$3/'входные данные'!$H$52/'входные данные'!$H$53))</f>
        <v>13.043478260869566</v>
      </c>
      <c r="E132" s="175">
        <f ca="1">IFERROR(D133/D132,"")</f>
        <v>0</v>
      </c>
      <c r="F132" s="50">
        <f ca="1">IF(F$3="","",IF($A$132="","",'входные данные'!$D$3/'входные данные'!$H$52/'входные данные'!$H$53))</f>
        <v>13.043478260869566</v>
      </c>
      <c r="G132" s="175">
        <f ca="1">IFERROR(F133/F132,"")</f>
        <v>0</v>
      </c>
      <c r="H132" s="50">
        <f ca="1">IF(H$3="","",IF($A$132="","",'входные данные'!$D$3/'входные данные'!$H$52/'входные данные'!$H$53))</f>
        <v>13.043478260869566</v>
      </c>
      <c r="I132" s="175">
        <f ca="1">IFERROR(H133/H132,"")</f>
        <v>0</v>
      </c>
      <c r="J132" s="50">
        <f ca="1">IF(J$3="","",IF($A$132="","",'входные данные'!$D$3/'входные данные'!$H$52/'входные данные'!$H$53))</f>
        <v>13.043478260869566</v>
      </c>
      <c r="K132" s="175">
        <f ca="1">IFERROR(J133/J132,"")</f>
        <v>0</v>
      </c>
      <c r="L132" s="50">
        <f ca="1">IF(L$3="","",IF($A$132="","",'входные данные'!$D$3/'входные данные'!$H$52/'входные данные'!$H$53))</f>
        <v>13.043478260869566</v>
      </c>
      <c r="M132" s="175">
        <f ca="1">IFERROR(L133/L132,"")</f>
        <v>0</v>
      </c>
      <c r="N132" s="51">
        <f t="shared" ca="1" si="20"/>
        <v>65.217391304347828</v>
      </c>
      <c r="O132" s="177">
        <f ca="1">IFERROR(N133/N132,"")</f>
        <v>0</v>
      </c>
      <c r="P132" s="50">
        <f ca="1">IF(P$3="","",IF($A$132="","",'входные данные'!$D$3/'входные данные'!$H$52/'входные данные'!$H$53))</f>
        <v>13.043478260869566</v>
      </c>
      <c r="Q132" s="175">
        <f ca="1">IFERROR(P133/P132,"")</f>
        <v>0</v>
      </c>
      <c r="R132" s="50">
        <f ca="1">IF(R$3="","",IF($A$132="","",'входные данные'!$D$3/'входные данные'!$H$52/'входные данные'!$H$53))</f>
        <v>13.043478260869566</v>
      </c>
      <c r="S132" s="175">
        <f ca="1">IFERROR(R133/R132,"")</f>
        <v>0</v>
      </c>
      <c r="T132" s="50">
        <f ca="1">IF(T$3="","",IF($A$132="","",'входные данные'!$D$3/'входные данные'!$H$52/'входные данные'!$H$53))</f>
        <v>13.043478260869566</v>
      </c>
      <c r="U132" s="175">
        <f ca="1">IFERROR(T133/T132,"")</f>
        <v>0</v>
      </c>
      <c r="V132" s="50">
        <f ca="1">IF(V$3="","",IF($A$132="","",'входные данные'!$D$3/'входные данные'!$H$52/'входные данные'!$H$53))</f>
        <v>13.043478260869566</v>
      </c>
      <c r="W132" s="175">
        <f ca="1">IFERROR(V133/V132,"")</f>
        <v>0</v>
      </c>
      <c r="X132" s="50">
        <f ca="1">IF(X$3="","",IF($A$132="","",'входные данные'!$D$3/'входные данные'!$H$52/'входные данные'!$H$53))</f>
        <v>13.043478260869566</v>
      </c>
      <c r="Y132" s="175">
        <f ca="1">IFERROR(X133/X132,"")</f>
        <v>0</v>
      </c>
      <c r="Z132" s="51">
        <f t="shared" ref="Z132:Z163" ca="1" si="21">SUM(P132,R132,T132,V132,X132)</f>
        <v>65.217391304347828</v>
      </c>
      <c r="AA132" s="177">
        <f ca="1">IFERROR(Z133/Z132,"")</f>
        <v>0</v>
      </c>
      <c r="AB132" s="50">
        <f ca="1">IF(AB$3="","",IF($A$132="","",'входные данные'!$D$3/'входные данные'!$H$52/'входные данные'!$H$53))</f>
        <v>13.043478260869566</v>
      </c>
      <c r="AC132" s="175">
        <f ca="1">IFERROR(AB133/AB132,"")</f>
        <v>0</v>
      </c>
      <c r="AD132" s="50">
        <f ca="1">IF(AD$3="","",IF($A$132="","",'входные данные'!$D$3/'входные данные'!$H$52/'входные данные'!$H$53))</f>
        <v>13.043478260869566</v>
      </c>
      <c r="AE132" s="175">
        <f ca="1">IFERROR(AD133/AD132,"")</f>
        <v>0</v>
      </c>
      <c r="AF132" s="50">
        <f ca="1">IF(AF$3="","",IF($A$132="","",'входные данные'!$D$3/'входные данные'!$H$52/'входные данные'!$H$53))</f>
        <v>13.043478260869566</v>
      </c>
      <c r="AG132" s="175">
        <f ca="1">IFERROR(AF133/AF132,"")</f>
        <v>0</v>
      </c>
      <c r="AH132" s="50">
        <f ca="1">IF(AH$3="","",IF($A$132="","",'входные данные'!$D$3/'входные данные'!$H$52/'входные данные'!$H$53))</f>
        <v>13.043478260869566</v>
      </c>
      <c r="AI132" s="175">
        <f ca="1">IFERROR(AH133/AH132,"")</f>
        <v>0</v>
      </c>
      <c r="AJ132" s="50">
        <f ca="1">IF(AJ$3="","",IF($A$132="","",'входные данные'!$D$3/'входные данные'!$H$52/'входные данные'!$H$53))</f>
        <v>13.043478260869566</v>
      </c>
      <c r="AK132" s="175">
        <f ca="1">IFERROR(AJ133/AJ132,"")</f>
        <v>0</v>
      </c>
      <c r="AL132" s="51">
        <f t="shared" ref="AL132:AL163" ca="1" si="22">SUM(AB132,AD132,AF132,AH132,AJ132)</f>
        <v>65.217391304347828</v>
      </c>
      <c r="AM132" s="177">
        <f ca="1">IFERROR(AL133/AL132,"")</f>
        <v>0</v>
      </c>
      <c r="AN132" s="50">
        <f ca="1">IF(AN$3="","",IF($A$132="","",'входные данные'!$D$3/'входные данные'!$H$52/'входные данные'!$H$53))</f>
        <v>13.043478260869566</v>
      </c>
      <c r="AO132" s="175">
        <f ca="1">IFERROR(AN133/AN132,"")</f>
        <v>0</v>
      </c>
      <c r="AP132" s="50">
        <f ca="1">IF(AP$3="","",IF($A$132="","",'входные данные'!$D$3/'входные данные'!$H$52/'входные данные'!$H$53))</f>
        <v>13.043478260869566</v>
      </c>
      <c r="AQ132" s="175">
        <f ca="1">IFERROR(AP133/AP132,"")</f>
        <v>0</v>
      </c>
      <c r="AR132" s="50">
        <f ca="1">IF(AR$3="","",IF($A$132="","",'входные данные'!$D$3/'входные данные'!$H$52/'входные данные'!$H$53))</f>
        <v>13.043478260869566</v>
      </c>
      <c r="AS132" s="175">
        <f ca="1">IFERROR(AR133/AR132,"")</f>
        <v>0</v>
      </c>
      <c r="AT132" s="50">
        <f ca="1">IF(AT$3="","",IF($A$132="","",'входные данные'!$D$3/'входные данные'!$H$52/'входные данные'!$H$53))</f>
        <v>13.043478260869566</v>
      </c>
      <c r="AU132" s="175">
        <f ca="1">IFERROR(AT133/AT132,"")</f>
        <v>0</v>
      </c>
      <c r="AV132" s="50">
        <f ca="1">IF(AV$3="","",IF($A$132="","",'входные данные'!$D$3/'входные данные'!$H$52/'входные данные'!$H$53))</f>
        <v>13.043478260869566</v>
      </c>
      <c r="AW132" s="175">
        <f ca="1">IFERROR(AV133/AV132,"")</f>
        <v>0</v>
      </c>
      <c r="AX132" s="51">
        <f t="shared" ref="AX132:AX163" ca="1" si="23">SUM(AN132,AP132,AR132,AT132,AV132)</f>
        <v>65.217391304347828</v>
      </c>
      <c r="AY132" s="177">
        <f ca="1">IFERROR(AX133/AX132,"")</f>
        <v>0</v>
      </c>
      <c r="AZ132" s="50">
        <f ca="1">IF(AZ$3="","",IF($A$132="","",'входные данные'!$D$3/'входные данные'!$H$52/'входные данные'!$H$53))</f>
        <v>13.043478260869566</v>
      </c>
      <c r="BA132" s="175">
        <f ca="1">IFERROR(AZ133/AZ132,"")</f>
        <v>0</v>
      </c>
      <c r="BB132" s="50">
        <f ca="1">IF(BB$3="","",IF($A$132="","",'входные данные'!$D$3/'входные данные'!$H$52/'входные данные'!$H$53))</f>
        <v>13.043478260869566</v>
      </c>
      <c r="BC132" s="175">
        <f ca="1">IFERROR(BB133/BB132,"")</f>
        <v>0</v>
      </c>
      <c r="BD132" s="50">
        <f ca="1">IF(BD$3="","",IF($A$132="","",'входные данные'!$D$3/'входные данные'!$H$52/'входные данные'!$H$53))</f>
        <v>13.043478260869566</v>
      </c>
      <c r="BE132" s="175">
        <f ca="1">IFERROR(BD133/BD132,"")</f>
        <v>0</v>
      </c>
      <c r="BF132" s="50" t="str">
        <f ca="1">IF(BF$3="","",IF($A$132="","",'входные данные'!$D$3/'входные данные'!$H$52/'входные данные'!$H$53))</f>
        <v/>
      </c>
      <c r="BG132" s="175" t="str">
        <f ca="1">IFERROR(BF133/BF132,"")</f>
        <v/>
      </c>
      <c r="BH132" s="50" t="str">
        <f ca="1">IF(BH$3="","",IF($A$132="","",'входные данные'!$D$3/'входные данные'!$H$52/'входные данные'!$H$53))</f>
        <v/>
      </c>
      <c r="BI132" s="175" t="str">
        <f ca="1">IFERROR(BH133/BH132,"")</f>
        <v/>
      </c>
      <c r="BJ132" s="51">
        <f t="shared" ref="BJ132:BJ163" ca="1" si="24">SUM(AZ132,BB132,BD132,BF132,BH132)</f>
        <v>39.130434782608702</v>
      </c>
      <c r="BK132" s="177">
        <f ca="1">IFERROR(BJ133/BJ132,"")</f>
        <v>0</v>
      </c>
      <c r="BL132" s="50" t="str">
        <f ca="1">IF(BL$3="","",IF($A$132="","",'входные данные'!$D$3/'входные данные'!$H$52/'входные данные'!$H$53))</f>
        <v/>
      </c>
      <c r="BM132" s="175" t="str">
        <f ca="1">IFERROR(BL133/BL132,"")</f>
        <v/>
      </c>
      <c r="BN132" s="50" t="str">
        <f ca="1">IF(BN$3="","",IF($A$132="","",'входные данные'!$D$3/'входные данные'!$H$52/'входные данные'!$H$53))</f>
        <v/>
      </c>
      <c r="BO132" s="175" t="str">
        <f ca="1">IFERROR(BN133/BN132,"")</f>
        <v/>
      </c>
      <c r="BP132" s="50" t="str">
        <f ca="1">IF(BP$3="","",IF($A$132="","",'входные данные'!$D$3/'входные данные'!$H$52/'входные данные'!$H$53))</f>
        <v/>
      </c>
      <c r="BQ132" s="175" t="str">
        <f ca="1">IFERROR(BP133/BP132,"")</f>
        <v/>
      </c>
      <c r="BR132" s="50" t="str">
        <f ca="1">IF(BR$3="","",IF($A$132="","",'входные данные'!$D$3/'входные данные'!$H$52/'входные данные'!$H$53))</f>
        <v/>
      </c>
      <c r="BS132" s="175" t="str">
        <f ca="1">IFERROR(BR133/BR132,"")</f>
        <v/>
      </c>
      <c r="BT132" s="50" t="str">
        <f ca="1">IF(BT$3="","",IF($A$132="","",'входные данные'!$D$3/'входные данные'!$H$52/'входные данные'!$H$53))</f>
        <v/>
      </c>
      <c r="BU132" s="175" t="str">
        <f ca="1">IFERROR(BT133/BT132,"")</f>
        <v/>
      </c>
      <c r="BV132" s="51">
        <f t="shared" ref="BV132:BV163" ca="1" si="25">SUM(BL132,BN132,BP132,BR132,BT132)</f>
        <v>0</v>
      </c>
      <c r="BW132" s="177" t="str">
        <f ca="1">IFERROR(BV133/BV132,"")</f>
        <v/>
      </c>
    </row>
    <row r="133" spans="1:75" outlineLevel="1" x14ac:dyDescent="0.25">
      <c r="A133" s="147"/>
      <c r="B133" s="182"/>
      <c r="C133" s="46" t="s">
        <v>7</v>
      </c>
      <c r="D133" s="52"/>
      <c r="E133" s="176"/>
      <c r="F133" s="52"/>
      <c r="G133" s="176"/>
      <c r="H133" s="52"/>
      <c r="I133" s="176"/>
      <c r="J133" s="52"/>
      <c r="K133" s="176"/>
      <c r="L133" s="52"/>
      <c r="M133" s="176"/>
      <c r="N133" s="53">
        <f t="shared" si="20"/>
        <v>0</v>
      </c>
      <c r="O133" s="178"/>
      <c r="P133" s="52"/>
      <c r="Q133" s="176"/>
      <c r="R133" s="52"/>
      <c r="S133" s="176"/>
      <c r="T133" s="52"/>
      <c r="U133" s="176"/>
      <c r="V133" s="52"/>
      <c r="W133" s="176"/>
      <c r="X133" s="52"/>
      <c r="Y133" s="176"/>
      <c r="Z133" s="53">
        <f t="shared" si="21"/>
        <v>0</v>
      </c>
      <c r="AA133" s="178"/>
      <c r="AB133" s="52"/>
      <c r="AC133" s="176"/>
      <c r="AD133" s="52"/>
      <c r="AE133" s="176"/>
      <c r="AF133" s="52"/>
      <c r="AG133" s="176"/>
      <c r="AH133" s="52"/>
      <c r="AI133" s="176"/>
      <c r="AJ133" s="52"/>
      <c r="AK133" s="176"/>
      <c r="AL133" s="53">
        <f t="shared" si="22"/>
        <v>0</v>
      </c>
      <c r="AM133" s="178"/>
      <c r="AN133" s="52"/>
      <c r="AO133" s="176"/>
      <c r="AP133" s="52"/>
      <c r="AQ133" s="176"/>
      <c r="AR133" s="52"/>
      <c r="AS133" s="176"/>
      <c r="AT133" s="52"/>
      <c r="AU133" s="176"/>
      <c r="AV133" s="52"/>
      <c r="AW133" s="176"/>
      <c r="AX133" s="53">
        <f t="shared" si="23"/>
        <v>0</v>
      </c>
      <c r="AY133" s="178"/>
      <c r="AZ133" s="52"/>
      <c r="BA133" s="176"/>
      <c r="BB133" s="52"/>
      <c r="BC133" s="176"/>
      <c r="BD133" s="52"/>
      <c r="BE133" s="176"/>
      <c r="BF133" s="52"/>
      <c r="BG133" s="176"/>
      <c r="BH133" s="52"/>
      <c r="BI133" s="176"/>
      <c r="BJ133" s="53">
        <f t="shared" si="24"/>
        <v>0</v>
      </c>
      <c r="BK133" s="178"/>
      <c r="BL133" s="52"/>
      <c r="BM133" s="176"/>
      <c r="BN133" s="52"/>
      <c r="BO133" s="176"/>
      <c r="BP133" s="52"/>
      <c r="BQ133" s="176"/>
      <c r="BR133" s="52"/>
      <c r="BS133" s="176"/>
      <c r="BT133" s="52"/>
      <c r="BU133" s="176"/>
      <c r="BV133" s="53">
        <f t="shared" si="25"/>
        <v>0</v>
      </c>
      <c r="BW133" s="178"/>
    </row>
    <row r="134" spans="1:75" outlineLevel="1" x14ac:dyDescent="0.25">
      <c r="A134" s="147"/>
      <c r="B134" s="179" t="str">
        <f>'входные данные'!$C$4</f>
        <v>Коммерческое предложение</v>
      </c>
      <c r="C134" s="44" t="s">
        <v>6</v>
      </c>
      <c r="D134" s="54">
        <f ca="1">IF(D$3="","",IF($A$132="","",'входные данные'!$D$4/'входные данные'!$H$52/'входные данные'!$H$53))</f>
        <v>2.1739130434782608</v>
      </c>
      <c r="E134" s="171">
        <f ca="1">IFERROR(D135/D134,"")</f>
        <v>0</v>
      </c>
      <c r="F134" s="54">
        <f ca="1">IF(F$3="","",IF($A$132="","",'входные данные'!$D$4/'входные данные'!$H$52/'входные данные'!$H$53))</f>
        <v>2.1739130434782608</v>
      </c>
      <c r="G134" s="171">
        <f ca="1">IFERROR(F135/F134,"")</f>
        <v>0</v>
      </c>
      <c r="H134" s="54">
        <f ca="1">IF(H$3="","",IF($A$132="","",'входные данные'!$D$4/'входные данные'!$H$52/'входные данные'!$H$53))</f>
        <v>2.1739130434782608</v>
      </c>
      <c r="I134" s="171">
        <f ca="1">IFERROR(H135/H134,"")</f>
        <v>0</v>
      </c>
      <c r="J134" s="54">
        <f ca="1">IF(J$3="","",IF($A$132="","",'входные данные'!$D$4/'входные данные'!$H$52/'входные данные'!$H$53))</f>
        <v>2.1739130434782608</v>
      </c>
      <c r="K134" s="171">
        <f ca="1">IFERROR(J135/J134,"")</f>
        <v>0</v>
      </c>
      <c r="L134" s="54">
        <f ca="1">IF(L$3="","",IF($A$132="","",'входные данные'!$D$4/'входные данные'!$H$52/'входные данные'!$H$53))</f>
        <v>2.1739130434782608</v>
      </c>
      <c r="M134" s="171">
        <f ca="1">IFERROR(L135/L134,"")</f>
        <v>0</v>
      </c>
      <c r="N134" s="55">
        <f t="shared" ca="1" si="20"/>
        <v>10.869565217391305</v>
      </c>
      <c r="O134" s="171">
        <f ca="1">IFERROR(N135/N134,"")</f>
        <v>0</v>
      </c>
      <c r="P134" s="54">
        <f ca="1">IF(P$3="","",IF($A$132="","",'входные данные'!$D$4/'входные данные'!$H$52/'входные данные'!$H$53))</f>
        <v>2.1739130434782608</v>
      </c>
      <c r="Q134" s="171">
        <f ca="1">IFERROR(P135/P134,"")</f>
        <v>0</v>
      </c>
      <c r="R134" s="54">
        <f ca="1">IF(R$3="","",IF($A$132="","",'входные данные'!$D$4/'входные данные'!$H$52/'входные данные'!$H$53))</f>
        <v>2.1739130434782608</v>
      </c>
      <c r="S134" s="171">
        <f ca="1">IFERROR(R135/R134,"")</f>
        <v>0</v>
      </c>
      <c r="T134" s="54">
        <f ca="1">IF(T$3="","",IF($A$132="","",'входные данные'!$D$4/'входные данные'!$H$52/'входные данные'!$H$53))</f>
        <v>2.1739130434782608</v>
      </c>
      <c r="U134" s="171">
        <f ca="1">IFERROR(T135/T134,"")</f>
        <v>0</v>
      </c>
      <c r="V134" s="54">
        <f ca="1">IF(V$3="","",IF($A$132="","",'входные данные'!$D$4/'входные данные'!$H$52/'входные данные'!$H$53))</f>
        <v>2.1739130434782608</v>
      </c>
      <c r="W134" s="171">
        <f ca="1">IFERROR(V135/V134,"")</f>
        <v>0</v>
      </c>
      <c r="X134" s="54">
        <f ca="1">IF(X$3="","",IF($A$132="","",'входные данные'!$D$4/'входные данные'!$H$52/'входные данные'!$H$53))</f>
        <v>2.1739130434782608</v>
      </c>
      <c r="Y134" s="171">
        <f ca="1">IFERROR(X135/X134,"")</f>
        <v>0</v>
      </c>
      <c r="Z134" s="55">
        <f t="shared" ca="1" si="21"/>
        <v>10.869565217391305</v>
      </c>
      <c r="AA134" s="171">
        <f ca="1">IFERROR(Z135/Z134,"")</f>
        <v>0</v>
      </c>
      <c r="AB134" s="54">
        <f ca="1">IF(AB$3="","",IF($A$132="","",'входные данные'!$D$4/'входные данные'!$H$52/'входные данные'!$H$53))</f>
        <v>2.1739130434782608</v>
      </c>
      <c r="AC134" s="171">
        <f ca="1">IFERROR(AB135/AB134,"")</f>
        <v>0</v>
      </c>
      <c r="AD134" s="54">
        <f ca="1">IF(AD$3="","",IF($A$132="","",'входные данные'!$D$4/'входные данные'!$H$52/'входные данные'!$H$53))</f>
        <v>2.1739130434782608</v>
      </c>
      <c r="AE134" s="171">
        <f ca="1">IFERROR(AD135/AD134,"")</f>
        <v>0</v>
      </c>
      <c r="AF134" s="54">
        <f ca="1">IF(AF$3="","",IF($A$132="","",'входные данные'!$D$4/'входные данные'!$H$52/'входные данные'!$H$53))</f>
        <v>2.1739130434782608</v>
      </c>
      <c r="AG134" s="171">
        <f ca="1">IFERROR(AF135/AF134,"")</f>
        <v>0</v>
      </c>
      <c r="AH134" s="54">
        <f ca="1">IF(AH$3="","",IF($A$132="","",'входные данные'!$D$4/'входные данные'!$H$52/'входные данные'!$H$53))</f>
        <v>2.1739130434782608</v>
      </c>
      <c r="AI134" s="171">
        <f ca="1">IFERROR(AH135/AH134,"")</f>
        <v>0</v>
      </c>
      <c r="AJ134" s="54">
        <f ca="1">IF(AJ$3="","",IF($A$132="","",'входные данные'!$D$4/'входные данные'!$H$52/'входные данные'!$H$53))</f>
        <v>2.1739130434782608</v>
      </c>
      <c r="AK134" s="171">
        <f ca="1">IFERROR(AJ135/AJ134,"")</f>
        <v>0</v>
      </c>
      <c r="AL134" s="55">
        <f t="shared" ca="1" si="22"/>
        <v>10.869565217391305</v>
      </c>
      <c r="AM134" s="171">
        <f ca="1">IFERROR(AL135/AL134,"")</f>
        <v>0</v>
      </c>
      <c r="AN134" s="54">
        <f ca="1">IF(AN$3="","",IF($A$132="","",'входные данные'!$D$4/'входные данные'!$H$52/'входные данные'!$H$53))</f>
        <v>2.1739130434782608</v>
      </c>
      <c r="AO134" s="171">
        <f ca="1">IFERROR(AN135/AN134,"")</f>
        <v>0</v>
      </c>
      <c r="AP134" s="54">
        <f ca="1">IF(AP$3="","",IF($A$132="","",'входные данные'!$D$4/'входные данные'!$H$52/'входные данные'!$H$53))</f>
        <v>2.1739130434782608</v>
      </c>
      <c r="AQ134" s="171">
        <f ca="1">IFERROR(AP135/AP134,"")</f>
        <v>0</v>
      </c>
      <c r="AR134" s="54">
        <f ca="1">IF(AR$3="","",IF($A$132="","",'входные данные'!$D$4/'входные данные'!$H$52/'входные данные'!$H$53))</f>
        <v>2.1739130434782608</v>
      </c>
      <c r="AS134" s="171">
        <f ca="1">IFERROR(AR135/AR134,"")</f>
        <v>0</v>
      </c>
      <c r="AT134" s="54">
        <f ca="1">IF(AT$3="","",IF($A$132="","",'входные данные'!$D$4/'входные данные'!$H$52/'входные данные'!$H$53))</f>
        <v>2.1739130434782608</v>
      </c>
      <c r="AU134" s="171">
        <f ca="1">IFERROR(AT135/AT134,"")</f>
        <v>0</v>
      </c>
      <c r="AV134" s="54">
        <f ca="1">IF(AV$3="","",IF($A$132="","",'входные данные'!$D$4/'входные данные'!$H$52/'входные данные'!$H$53))</f>
        <v>2.1739130434782608</v>
      </c>
      <c r="AW134" s="171">
        <f ca="1">IFERROR(AV135/AV134,"")</f>
        <v>0</v>
      </c>
      <c r="AX134" s="55">
        <f t="shared" ca="1" si="23"/>
        <v>10.869565217391305</v>
      </c>
      <c r="AY134" s="171">
        <f ca="1">IFERROR(AX135/AX134,"")</f>
        <v>0</v>
      </c>
      <c r="AZ134" s="54">
        <f ca="1">IF(AZ$3="","",IF($A$132="","",'входные данные'!$D$4/'входные данные'!$H$52/'входные данные'!$H$53))</f>
        <v>2.1739130434782608</v>
      </c>
      <c r="BA134" s="171">
        <f ca="1">IFERROR(AZ135/AZ134,"")</f>
        <v>0</v>
      </c>
      <c r="BB134" s="54">
        <f ca="1">IF(BB$3="","",IF($A$132="","",'входные данные'!$D$4/'входные данные'!$H$52/'входные данные'!$H$53))</f>
        <v>2.1739130434782608</v>
      </c>
      <c r="BC134" s="171">
        <f ca="1">IFERROR(BB135/BB134,"")</f>
        <v>0</v>
      </c>
      <c r="BD134" s="54">
        <f ca="1">IF(BD$3="","",IF($A$132="","",'входные данные'!$D$4/'входные данные'!$H$52/'входные данные'!$H$53))</f>
        <v>2.1739130434782608</v>
      </c>
      <c r="BE134" s="171">
        <f ca="1">IFERROR(BD135/BD134,"")</f>
        <v>0</v>
      </c>
      <c r="BF134" s="54" t="str">
        <f ca="1">IF(BF$3="","",IF($A$132="","",'входные данные'!$D$4/'входные данные'!$H$52/'входные данные'!$H$53))</f>
        <v/>
      </c>
      <c r="BG134" s="171" t="str">
        <f ca="1">IFERROR(BF135/BF134,"")</f>
        <v/>
      </c>
      <c r="BH134" s="54" t="str">
        <f ca="1">IF(BH$3="","",IF($A$132="","",'входные данные'!$D$4/'входные данные'!$H$52/'входные данные'!$H$53))</f>
        <v/>
      </c>
      <c r="BI134" s="171" t="str">
        <f ca="1">IFERROR(BH135/BH134,"")</f>
        <v/>
      </c>
      <c r="BJ134" s="55">
        <f t="shared" ca="1" si="24"/>
        <v>6.5217391304347823</v>
      </c>
      <c r="BK134" s="171">
        <f ca="1">IFERROR(BJ135/BJ134,"")</f>
        <v>0</v>
      </c>
      <c r="BL134" s="54" t="str">
        <f ca="1">IF(BL$3="","",IF($A$132="","",'входные данные'!$D$4/'входные данные'!$H$52/'входные данные'!$H$53))</f>
        <v/>
      </c>
      <c r="BM134" s="171" t="str">
        <f ca="1">IFERROR(BL135/BL134,"")</f>
        <v/>
      </c>
      <c r="BN134" s="54" t="str">
        <f ca="1">IF(BN$3="","",IF($A$132="","",'входные данные'!$D$4/'входные данные'!$H$52/'входные данные'!$H$53))</f>
        <v/>
      </c>
      <c r="BO134" s="171" t="str">
        <f ca="1">IFERROR(BN135/BN134,"")</f>
        <v/>
      </c>
      <c r="BP134" s="54" t="str">
        <f ca="1">IF(BP$3="","",IF($A$132="","",'входные данные'!$D$4/'входные данные'!$H$52/'входные данные'!$H$53))</f>
        <v/>
      </c>
      <c r="BQ134" s="171" t="str">
        <f ca="1">IFERROR(BP135/BP134,"")</f>
        <v/>
      </c>
      <c r="BR134" s="54" t="str">
        <f ca="1">IF(BR$3="","",IF($A$132="","",'входные данные'!$D$4/'входные данные'!$H$52/'входные данные'!$H$53))</f>
        <v/>
      </c>
      <c r="BS134" s="171" t="str">
        <f ca="1">IFERROR(BR135/BR134,"")</f>
        <v/>
      </c>
      <c r="BT134" s="54" t="str">
        <f ca="1">IF(BT$3="","",IF($A$132="","",'входные данные'!$D$4/'входные данные'!$H$52/'входные данные'!$H$53))</f>
        <v/>
      </c>
      <c r="BU134" s="171" t="str">
        <f ca="1">IFERROR(BT135/BT134,"")</f>
        <v/>
      </c>
      <c r="BV134" s="55">
        <f t="shared" ca="1" si="25"/>
        <v>0</v>
      </c>
      <c r="BW134" s="171" t="str">
        <f ca="1">IFERROR(BV135/BV134,"")</f>
        <v/>
      </c>
    </row>
    <row r="135" spans="1:75" outlineLevel="1" x14ac:dyDescent="0.25">
      <c r="A135" s="147"/>
      <c r="B135" s="180"/>
      <c r="C135" s="44" t="s">
        <v>7</v>
      </c>
      <c r="D135" s="52"/>
      <c r="E135" s="172"/>
      <c r="F135" s="52"/>
      <c r="G135" s="172"/>
      <c r="H135" s="52"/>
      <c r="I135" s="172"/>
      <c r="J135" s="52"/>
      <c r="K135" s="172"/>
      <c r="L135" s="52"/>
      <c r="M135" s="172"/>
      <c r="N135" s="56">
        <f t="shared" si="20"/>
        <v>0</v>
      </c>
      <c r="O135" s="172"/>
      <c r="P135" s="52"/>
      <c r="Q135" s="172"/>
      <c r="R135" s="52"/>
      <c r="S135" s="172"/>
      <c r="T135" s="52"/>
      <c r="U135" s="172"/>
      <c r="V135" s="52"/>
      <c r="W135" s="172"/>
      <c r="X135" s="52"/>
      <c r="Y135" s="172"/>
      <c r="Z135" s="56">
        <f t="shared" si="21"/>
        <v>0</v>
      </c>
      <c r="AA135" s="172"/>
      <c r="AB135" s="52"/>
      <c r="AC135" s="172"/>
      <c r="AD135" s="52"/>
      <c r="AE135" s="172"/>
      <c r="AF135" s="52"/>
      <c r="AG135" s="172"/>
      <c r="AH135" s="52"/>
      <c r="AI135" s="172"/>
      <c r="AJ135" s="52"/>
      <c r="AK135" s="172"/>
      <c r="AL135" s="56">
        <f t="shared" si="22"/>
        <v>0</v>
      </c>
      <c r="AM135" s="172"/>
      <c r="AN135" s="52"/>
      <c r="AO135" s="172"/>
      <c r="AP135" s="52"/>
      <c r="AQ135" s="172"/>
      <c r="AR135" s="52"/>
      <c r="AS135" s="172"/>
      <c r="AT135" s="52"/>
      <c r="AU135" s="172"/>
      <c r="AV135" s="52"/>
      <c r="AW135" s="172"/>
      <c r="AX135" s="56">
        <f t="shared" si="23"/>
        <v>0</v>
      </c>
      <c r="AY135" s="172"/>
      <c r="AZ135" s="52"/>
      <c r="BA135" s="172"/>
      <c r="BB135" s="52"/>
      <c r="BC135" s="172"/>
      <c r="BD135" s="52"/>
      <c r="BE135" s="172"/>
      <c r="BF135" s="52"/>
      <c r="BG135" s="172"/>
      <c r="BH135" s="52"/>
      <c r="BI135" s="172"/>
      <c r="BJ135" s="56">
        <f t="shared" si="24"/>
        <v>0</v>
      </c>
      <c r="BK135" s="172"/>
      <c r="BL135" s="52"/>
      <c r="BM135" s="172"/>
      <c r="BN135" s="52"/>
      <c r="BO135" s="172"/>
      <c r="BP135" s="52"/>
      <c r="BQ135" s="172"/>
      <c r="BR135" s="52"/>
      <c r="BS135" s="172"/>
      <c r="BT135" s="52"/>
      <c r="BU135" s="172"/>
      <c r="BV135" s="56">
        <f t="shared" si="25"/>
        <v>0</v>
      </c>
      <c r="BW135" s="172"/>
    </row>
    <row r="136" spans="1:75" outlineLevel="1" x14ac:dyDescent="0.25">
      <c r="A136" s="147"/>
      <c r="B136" s="173" t="str">
        <f>'входные данные'!$C$5</f>
        <v>Встречи</v>
      </c>
      <c r="C136" s="43" t="s">
        <v>6</v>
      </c>
      <c r="D136" s="57">
        <f ca="1">IF(D$3="","",IF($A$132="","",'входные данные'!$D$5/'входные данные'!$H$52/'входные данные'!$H$53))</f>
        <v>1.3043478260869565</v>
      </c>
      <c r="E136" s="167">
        <f ca="1">IFERROR(D137/D136,"")</f>
        <v>0</v>
      </c>
      <c r="F136" s="57">
        <f ca="1">IF(F$3="","",IF($A$132="","",'входные данные'!$D$5/'входные данные'!$H$52/'входные данные'!$H$53))</f>
        <v>1.3043478260869565</v>
      </c>
      <c r="G136" s="167">
        <f ca="1">IFERROR(F137/F136,"")</f>
        <v>0</v>
      </c>
      <c r="H136" s="57">
        <f ca="1">IF(H$3="","",IF($A$132="","",'входные данные'!$D$5/'входные данные'!$H$52/'входные данные'!$H$53))</f>
        <v>1.3043478260869565</v>
      </c>
      <c r="I136" s="167">
        <f ca="1">IFERROR(H137/H136,"")</f>
        <v>0</v>
      </c>
      <c r="J136" s="57">
        <f ca="1">IF(J$3="","",IF($A$132="","",'входные данные'!$D$5/'входные данные'!$H$52/'входные данные'!$H$53))</f>
        <v>1.3043478260869565</v>
      </c>
      <c r="K136" s="167">
        <f ca="1">IFERROR(J137/J136,"")</f>
        <v>0</v>
      </c>
      <c r="L136" s="57">
        <f ca="1">IF(L$3="","",IF($A$132="","",'входные данные'!$D$5/'входные данные'!$H$52/'входные данные'!$H$53))</f>
        <v>1.3043478260869565</v>
      </c>
      <c r="M136" s="167">
        <f ca="1">IFERROR(L137/L136,"")</f>
        <v>0</v>
      </c>
      <c r="N136" s="58">
        <f t="shared" ca="1" si="20"/>
        <v>6.5217391304347831</v>
      </c>
      <c r="O136" s="167">
        <f ca="1">IFERROR(N137/N136,"")</f>
        <v>0</v>
      </c>
      <c r="P136" s="57">
        <f ca="1">IF(P$3="","",IF($A$132="","",'входные данные'!$D$5/'входные данные'!$H$52/'входные данные'!$H$53))</f>
        <v>1.3043478260869565</v>
      </c>
      <c r="Q136" s="167">
        <f ca="1">IFERROR(P137/P136,"")</f>
        <v>0</v>
      </c>
      <c r="R136" s="57">
        <f ca="1">IF(R$3="","",IF($A$132="","",'входные данные'!$D$5/'входные данные'!$H$52/'входные данные'!$H$53))</f>
        <v>1.3043478260869565</v>
      </c>
      <c r="S136" s="167">
        <f ca="1">IFERROR(R137/R136,"")</f>
        <v>0</v>
      </c>
      <c r="T136" s="57">
        <f ca="1">IF(T$3="","",IF($A$132="","",'входные данные'!$D$5/'входные данные'!$H$52/'входные данные'!$H$53))</f>
        <v>1.3043478260869565</v>
      </c>
      <c r="U136" s="167">
        <f ca="1">IFERROR(T137/T136,"")</f>
        <v>0</v>
      </c>
      <c r="V136" s="57">
        <f ca="1">IF(V$3="","",IF($A$132="","",'входные данные'!$D$5/'входные данные'!$H$52/'входные данные'!$H$53))</f>
        <v>1.3043478260869565</v>
      </c>
      <c r="W136" s="167">
        <f ca="1">IFERROR(V137/V136,"")</f>
        <v>0</v>
      </c>
      <c r="X136" s="57">
        <f ca="1">IF(X$3="","",IF($A$132="","",'входные данные'!$D$5/'входные данные'!$H$52/'входные данные'!$H$53))</f>
        <v>1.3043478260869565</v>
      </c>
      <c r="Y136" s="167">
        <f ca="1">IFERROR(X137/X136,"")</f>
        <v>0</v>
      </c>
      <c r="Z136" s="58">
        <f t="shared" ca="1" si="21"/>
        <v>6.5217391304347831</v>
      </c>
      <c r="AA136" s="167">
        <f ca="1">IFERROR(Z137/Z136,"")</f>
        <v>0</v>
      </c>
      <c r="AB136" s="57">
        <f ca="1">IF(AB$3="","",IF($A$132="","",'входные данные'!$D$5/'входные данные'!$H$52/'входные данные'!$H$53))</f>
        <v>1.3043478260869565</v>
      </c>
      <c r="AC136" s="167">
        <f ca="1">IFERROR(AB137/AB136,"")</f>
        <v>0</v>
      </c>
      <c r="AD136" s="57">
        <f ca="1">IF(AD$3="","",IF($A$132="","",'входные данные'!$D$5/'входные данные'!$H$52/'входные данные'!$H$53))</f>
        <v>1.3043478260869565</v>
      </c>
      <c r="AE136" s="167">
        <f ca="1">IFERROR(AD137/AD136,"")</f>
        <v>0</v>
      </c>
      <c r="AF136" s="57">
        <f ca="1">IF(AF$3="","",IF($A$132="","",'входные данные'!$D$5/'входные данные'!$H$52/'входные данные'!$H$53))</f>
        <v>1.3043478260869565</v>
      </c>
      <c r="AG136" s="167">
        <f ca="1">IFERROR(AF137/AF136,"")</f>
        <v>0</v>
      </c>
      <c r="AH136" s="57">
        <f ca="1">IF(AH$3="","",IF($A$132="","",'входные данные'!$D$5/'входные данные'!$H$52/'входные данные'!$H$53))</f>
        <v>1.3043478260869565</v>
      </c>
      <c r="AI136" s="167">
        <f ca="1">IFERROR(AH137/AH136,"")</f>
        <v>0</v>
      </c>
      <c r="AJ136" s="57">
        <f ca="1">IF(AJ$3="","",IF($A$132="","",'входные данные'!$D$5/'входные данные'!$H$52/'входные данные'!$H$53))</f>
        <v>1.3043478260869565</v>
      </c>
      <c r="AK136" s="167">
        <f ca="1">IFERROR(AJ137/AJ136,"")</f>
        <v>0</v>
      </c>
      <c r="AL136" s="58">
        <f t="shared" ca="1" si="22"/>
        <v>6.5217391304347831</v>
      </c>
      <c r="AM136" s="167">
        <f ca="1">IFERROR(AL137/AL136,"")</f>
        <v>0</v>
      </c>
      <c r="AN136" s="57">
        <f ca="1">IF(AN$3="","",IF($A$132="","",'входные данные'!$D$5/'входные данные'!$H$52/'входные данные'!$H$53))</f>
        <v>1.3043478260869565</v>
      </c>
      <c r="AO136" s="167">
        <f ca="1">IFERROR(AN137/AN136,"")</f>
        <v>0</v>
      </c>
      <c r="AP136" s="57">
        <f ca="1">IF(AP$3="","",IF($A$132="","",'входные данные'!$D$5/'входные данные'!$H$52/'входные данные'!$H$53))</f>
        <v>1.3043478260869565</v>
      </c>
      <c r="AQ136" s="167">
        <f ca="1">IFERROR(AP137/AP136,"")</f>
        <v>0</v>
      </c>
      <c r="AR136" s="57">
        <f ca="1">IF(AR$3="","",IF($A$132="","",'входные данные'!$D$5/'входные данные'!$H$52/'входные данные'!$H$53))</f>
        <v>1.3043478260869565</v>
      </c>
      <c r="AS136" s="167">
        <f ca="1">IFERROR(AR137/AR136,"")</f>
        <v>0</v>
      </c>
      <c r="AT136" s="57">
        <f ca="1">IF(AT$3="","",IF($A$132="","",'входные данные'!$D$5/'входные данные'!$H$52/'входные данные'!$H$53))</f>
        <v>1.3043478260869565</v>
      </c>
      <c r="AU136" s="167">
        <f ca="1">IFERROR(AT137/AT136,"")</f>
        <v>0</v>
      </c>
      <c r="AV136" s="57">
        <f ca="1">IF(AV$3="","",IF($A$132="","",'входные данные'!$D$5/'входные данные'!$H$52/'входные данные'!$H$53))</f>
        <v>1.3043478260869565</v>
      </c>
      <c r="AW136" s="167">
        <f ca="1">IFERROR(AV137/AV136,"")</f>
        <v>0</v>
      </c>
      <c r="AX136" s="58">
        <f t="shared" ca="1" si="23"/>
        <v>6.5217391304347831</v>
      </c>
      <c r="AY136" s="167">
        <f ca="1">IFERROR(AX137/AX136,"")</f>
        <v>0</v>
      </c>
      <c r="AZ136" s="57">
        <f ca="1">IF(AZ$3="","",IF($A$132="","",'входные данные'!$D$5/'входные данные'!$H$52/'входные данные'!$H$53))</f>
        <v>1.3043478260869565</v>
      </c>
      <c r="BA136" s="167">
        <f ca="1">IFERROR(AZ137/AZ136,"")</f>
        <v>0</v>
      </c>
      <c r="BB136" s="57">
        <f ca="1">IF(BB$3="","",IF($A$132="","",'входные данные'!$D$5/'входные данные'!$H$52/'входные данные'!$H$53))</f>
        <v>1.3043478260869565</v>
      </c>
      <c r="BC136" s="167">
        <f ca="1">IFERROR(BB137/BB136,"")</f>
        <v>0</v>
      </c>
      <c r="BD136" s="57">
        <f ca="1">IF(BD$3="","",IF($A$132="","",'входные данные'!$D$5/'входные данные'!$H$52/'входные данные'!$H$53))</f>
        <v>1.3043478260869565</v>
      </c>
      <c r="BE136" s="167">
        <f ca="1">IFERROR(BD137/BD136,"")</f>
        <v>0</v>
      </c>
      <c r="BF136" s="57" t="str">
        <f ca="1">IF(BF$3="","",IF($A$132="","",'входные данные'!$D$5/'входные данные'!$H$52/'входные данные'!$H$53))</f>
        <v/>
      </c>
      <c r="BG136" s="167" t="str">
        <f ca="1">IFERROR(BF137/BF136,"")</f>
        <v/>
      </c>
      <c r="BH136" s="57" t="str">
        <f ca="1">IF(BH$3="","",IF($A$132="","",'входные данные'!$D$5/'входные данные'!$H$52/'входные данные'!$H$53))</f>
        <v/>
      </c>
      <c r="BI136" s="167" t="str">
        <f ca="1">IFERROR(BH137/BH136,"")</f>
        <v/>
      </c>
      <c r="BJ136" s="58">
        <f t="shared" ca="1" si="24"/>
        <v>3.9130434782608696</v>
      </c>
      <c r="BK136" s="167">
        <f ca="1">IFERROR(BJ137/BJ136,"")</f>
        <v>0</v>
      </c>
      <c r="BL136" s="57" t="str">
        <f ca="1">IF(BL$3="","",IF($A$132="","",'входные данные'!$D$5/'входные данные'!$H$52/'входные данные'!$H$53))</f>
        <v/>
      </c>
      <c r="BM136" s="167" t="str">
        <f ca="1">IFERROR(BL137/BL136,"")</f>
        <v/>
      </c>
      <c r="BN136" s="57" t="str">
        <f ca="1">IF(BN$3="","",IF($A$132="","",'входные данные'!$D$5/'входные данные'!$H$52/'входные данные'!$H$53))</f>
        <v/>
      </c>
      <c r="BO136" s="167" t="str">
        <f ca="1">IFERROR(BN137/BN136,"")</f>
        <v/>
      </c>
      <c r="BP136" s="57" t="str">
        <f ca="1">IF(BP$3="","",IF($A$132="","",'входные данные'!$D$5/'входные данные'!$H$52/'входные данные'!$H$53))</f>
        <v/>
      </c>
      <c r="BQ136" s="167" t="str">
        <f ca="1">IFERROR(BP137/BP136,"")</f>
        <v/>
      </c>
      <c r="BR136" s="57" t="str">
        <f ca="1">IF(BR$3="","",IF($A$132="","",'входные данные'!$D$5/'входные данные'!$H$52/'входные данные'!$H$53))</f>
        <v/>
      </c>
      <c r="BS136" s="167" t="str">
        <f ca="1">IFERROR(BR137/BR136,"")</f>
        <v/>
      </c>
      <c r="BT136" s="57" t="str">
        <f ca="1">IF(BT$3="","",IF($A$132="","",'входные данные'!$D$5/'входные данные'!$H$52/'входные данные'!$H$53))</f>
        <v/>
      </c>
      <c r="BU136" s="167" t="str">
        <f ca="1">IFERROR(BT137/BT136,"")</f>
        <v/>
      </c>
      <c r="BV136" s="58">
        <f t="shared" ca="1" si="25"/>
        <v>0</v>
      </c>
      <c r="BW136" s="167" t="str">
        <f ca="1">IFERROR(BV137/BV136,"")</f>
        <v/>
      </c>
    </row>
    <row r="137" spans="1:75" outlineLevel="1" x14ac:dyDescent="0.25">
      <c r="A137" s="147"/>
      <c r="B137" s="174"/>
      <c r="C137" s="43" t="s">
        <v>7</v>
      </c>
      <c r="D137" s="59"/>
      <c r="E137" s="168"/>
      <c r="F137" s="59"/>
      <c r="G137" s="168"/>
      <c r="H137" s="59"/>
      <c r="I137" s="168"/>
      <c r="J137" s="59"/>
      <c r="K137" s="168"/>
      <c r="L137" s="59"/>
      <c r="M137" s="168"/>
      <c r="N137" s="60">
        <f t="shared" si="20"/>
        <v>0</v>
      </c>
      <c r="O137" s="168"/>
      <c r="P137" s="59"/>
      <c r="Q137" s="168"/>
      <c r="R137" s="59"/>
      <c r="S137" s="168"/>
      <c r="T137" s="59"/>
      <c r="U137" s="168"/>
      <c r="V137" s="59"/>
      <c r="W137" s="168"/>
      <c r="X137" s="59"/>
      <c r="Y137" s="168"/>
      <c r="Z137" s="60">
        <f t="shared" si="21"/>
        <v>0</v>
      </c>
      <c r="AA137" s="168"/>
      <c r="AB137" s="59"/>
      <c r="AC137" s="168"/>
      <c r="AD137" s="59"/>
      <c r="AE137" s="168"/>
      <c r="AF137" s="59"/>
      <c r="AG137" s="168"/>
      <c r="AH137" s="59"/>
      <c r="AI137" s="168"/>
      <c r="AJ137" s="59"/>
      <c r="AK137" s="168"/>
      <c r="AL137" s="60">
        <f t="shared" si="22"/>
        <v>0</v>
      </c>
      <c r="AM137" s="168"/>
      <c r="AN137" s="59"/>
      <c r="AO137" s="168"/>
      <c r="AP137" s="59"/>
      <c r="AQ137" s="168"/>
      <c r="AR137" s="59"/>
      <c r="AS137" s="168"/>
      <c r="AT137" s="59"/>
      <c r="AU137" s="168"/>
      <c r="AV137" s="59"/>
      <c r="AW137" s="168"/>
      <c r="AX137" s="60">
        <f t="shared" si="23"/>
        <v>0</v>
      </c>
      <c r="AY137" s="168"/>
      <c r="AZ137" s="59"/>
      <c r="BA137" s="168"/>
      <c r="BB137" s="59"/>
      <c r="BC137" s="168"/>
      <c r="BD137" s="59"/>
      <c r="BE137" s="168"/>
      <c r="BF137" s="59"/>
      <c r="BG137" s="168"/>
      <c r="BH137" s="59"/>
      <c r="BI137" s="168"/>
      <c r="BJ137" s="60">
        <f t="shared" si="24"/>
        <v>0</v>
      </c>
      <c r="BK137" s="168"/>
      <c r="BL137" s="59"/>
      <c r="BM137" s="168"/>
      <c r="BN137" s="59"/>
      <c r="BO137" s="168"/>
      <c r="BP137" s="59"/>
      <c r="BQ137" s="168"/>
      <c r="BR137" s="59"/>
      <c r="BS137" s="168"/>
      <c r="BT137" s="59"/>
      <c r="BU137" s="168"/>
      <c r="BV137" s="60">
        <f t="shared" si="25"/>
        <v>0</v>
      </c>
      <c r="BW137" s="168"/>
    </row>
    <row r="138" spans="1:75" outlineLevel="1" x14ac:dyDescent="0.25">
      <c r="A138" s="147"/>
      <c r="B138" s="169" t="str">
        <f>'входные данные'!$C$6</f>
        <v>Договоры</v>
      </c>
      <c r="C138" s="15" t="s">
        <v>6</v>
      </c>
      <c r="D138" s="61">
        <f ca="1">IF(D$3="","",IF($A$132="","",'входные данные'!$D$6/'входные данные'!$H$52/'входные данные'!$H$53))</f>
        <v>0.86956521739130432</v>
      </c>
      <c r="E138" s="163">
        <f ca="1">IFERROR(D139/D138,"")</f>
        <v>0</v>
      </c>
      <c r="F138" s="61">
        <f ca="1">IF(F$3="","",IF($A$132="","",'входные данные'!$D$6/'входные данные'!$H$52/'входные данные'!$H$53))</f>
        <v>0.86956521739130432</v>
      </c>
      <c r="G138" s="163">
        <f ca="1">IFERROR(F139/F138,"")</f>
        <v>0</v>
      </c>
      <c r="H138" s="61">
        <f ca="1">IF(H$3="","",IF($A$132="","",'входные данные'!$D$6/'входные данные'!$H$52/'входные данные'!$H$53))</f>
        <v>0.86956521739130432</v>
      </c>
      <c r="I138" s="163">
        <f ca="1">IFERROR(H139/H138,"")</f>
        <v>0</v>
      </c>
      <c r="J138" s="61">
        <f ca="1">IF(J$3="","",IF($A$132="","",'входные данные'!$D$6/'входные данные'!$H$52/'входные данные'!$H$53))</f>
        <v>0.86956521739130432</v>
      </c>
      <c r="K138" s="163">
        <f ca="1">IFERROR(J139/J138,"")</f>
        <v>0</v>
      </c>
      <c r="L138" s="61">
        <f ca="1">IF(L$3="","",IF($A$132="","",'входные данные'!$D$6/'входные данные'!$H$52/'входные данные'!$H$53))</f>
        <v>0.86956521739130432</v>
      </c>
      <c r="M138" s="163">
        <f ca="1">IFERROR(L139/L138,"")</f>
        <v>0</v>
      </c>
      <c r="N138" s="62">
        <f t="shared" ca="1" si="20"/>
        <v>4.3478260869565215</v>
      </c>
      <c r="O138" s="163">
        <f ca="1">IFERROR(N139/N138,"")</f>
        <v>0</v>
      </c>
      <c r="P138" s="61">
        <f ca="1">IF(P$3="","",IF($A$132="","",'входные данные'!$D$6/'входные данные'!$H$52/'входные данные'!$H$53))</f>
        <v>0.86956521739130432</v>
      </c>
      <c r="Q138" s="163">
        <f ca="1">IFERROR(P139/P138,"")</f>
        <v>0</v>
      </c>
      <c r="R138" s="61">
        <f ca="1">IF(R$3="","",IF($A$132="","",'входные данные'!$D$6/'входные данные'!$H$52/'входные данные'!$H$53))</f>
        <v>0.86956521739130432</v>
      </c>
      <c r="S138" s="163">
        <f ca="1">IFERROR(R139/R138,"")</f>
        <v>0</v>
      </c>
      <c r="T138" s="61">
        <f ca="1">IF(T$3="","",IF($A$132="","",'входные данные'!$D$6/'входные данные'!$H$52/'входные данные'!$H$53))</f>
        <v>0.86956521739130432</v>
      </c>
      <c r="U138" s="163">
        <f ca="1">IFERROR(T139/T138,"")</f>
        <v>0</v>
      </c>
      <c r="V138" s="61">
        <f ca="1">IF(V$3="","",IF($A$132="","",'входные данные'!$D$6/'входные данные'!$H$52/'входные данные'!$H$53))</f>
        <v>0.86956521739130432</v>
      </c>
      <c r="W138" s="163">
        <f ca="1">IFERROR(V139/V138,"")</f>
        <v>0</v>
      </c>
      <c r="X138" s="61">
        <f ca="1">IF(X$3="","",IF($A$132="","",'входные данные'!$D$6/'входные данные'!$H$52/'входные данные'!$H$53))</f>
        <v>0.86956521739130432</v>
      </c>
      <c r="Y138" s="163">
        <f ca="1">IFERROR(X139/X138,"")</f>
        <v>0</v>
      </c>
      <c r="Z138" s="62">
        <f t="shared" ca="1" si="21"/>
        <v>4.3478260869565215</v>
      </c>
      <c r="AA138" s="163">
        <f ca="1">IFERROR(Z139/Z138,"")</f>
        <v>0</v>
      </c>
      <c r="AB138" s="61">
        <f ca="1">IF(AB$3="","",IF($A$132="","",'входные данные'!$D$6/'входные данные'!$H$52/'входные данные'!$H$53))</f>
        <v>0.86956521739130432</v>
      </c>
      <c r="AC138" s="163">
        <f ca="1">IFERROR(AB139/AB138,"")</f>
        <v>0</v>
      </c>
      <c r="AD138" s="61">
        <f ca="1">IF(AD$3="","",IF($A$132="","",'входные данные'!$D$6/'входные данные'!$H$52/'входные данные'!$H$53))</f>
        <v>0.86956521739130432</v>
      </c>
      <c r="AE138" s="163">
        <f ca="1">IFERROR(AD139/AD138,"")</f>
        <v>0</v>
      </c>
      <c r="AF138" s="61">
        <f ca="1">IF(AF$3="","",IF($A$132="","",'входные данные'!$D$6/'входные данные'!$H$52/'входные данные'!$H$53))</f>
        <v>0.86956521739130432</v>
      </c>
      <c r="AG138" s="163">
        <f ca="1">IFERROR(AF139/AF138,"")</f>
        <v>0</v>
      </c>
      <c r="AH138" s="61">
        <f ca="1">IF(AH$3="","",IF($A$132="","",'входные данные'!$D$6/'входные данные'!$H$52/'входные данные'!$H$53))</f>
        <v>0.86956521739130432</v>
      </c>
      <c r="AI138" s="163">
        <f ca="1">IFERROR(AH139/AH138,"")</f>
        <v>0</v>
      </c>
      <c r="AJ138" s="61">
        <f ca="1">IF(AJ$3="","",IF($A$132="","",'входные данные'!$D$6/'входные данные'!$H$52/'входные данные'!$H$53))</f>
        <v>0.86956521739130432</v>
      </c>
      <c r="AK138" s="163">
        <f ca="1">IFERROR(AJ139/AJ138,"")</f>
        <v>0</v>
      </c>
      <c r="AL138" s="62">
        <f t="shared" ca="1" si="22"/>
        <v>4.3478260869565215</v>
      </c>
      <c r="AM138" s="163">
        <f ca="1">IFERROR(AL139/AL138,"")</f>
        <v>0</v>
      </c>
      <c r="AN138" s="61">
        <f ca="1">IF(AN$3="","",IF($A$132="","",'входные данные'!$D$6/'входные данные'!$H$52/'входные данные'!$H$53))</f>
        <v>0.86956521739130432</v>
      </c>
      <c r="AO138" s="163">
        <f ca="1">IFERROR(AN139/AN138,"")</f>
        <v>0</v>
      </c>
      <c r="AP138" s="61">
        <f ca="1">IF(AP$3="","",IF($A$132="","",'входные данные'!$D$6/'входные данные'!$H$52/'входные данные'!$H$53))</f>
        <v>0.86956521739130432</v>
      </c>
      <c r="AQ138" s="163">
        <f ca="1">IFERROR(AP139/AP138,"")</f>
        <v>0</v>
      </c>
      <c r="AR138" s="61">
        <f ca="1">IF(AR$3="","",IF($A$132="","",'входные данные'!$D$6/'входные данные'!$H$52/'входные данные'!$H$53))</f>
        <v>0.86956521739130432</v>
      </c>
      <c r="AS138" s="163">
        <f ca="1">IFERROR(AR139/AR138,"")</f>
        <v>0</v>
      </c>
      <c r="AT138" s="61">
        <f ca="1">IF(AT$3="","",IF($A$132="","",'входные данные'!$D$6/'входные данные'!$H$52/'входные данные'!$H$53))</f>
        <v>0.86956521739130432</v>
      </c>
      <c r="AU138" s="163">
        <f ca="1">IFERROR(AT139/AT138,"")</f>
        <v>0</v>
      </c>
      <c r="AV138" s="61">
        <f ca="1">IF(AV$3="","",IF($A$132="","",'входные данные'!$D$6/'входные данные'!$H$52/'входные данные'!$H$53))</f>
        <v>0.86956521739130432</v>
      </c>
      <c r="AW138" s="163">
        <f ca="1">IFERROR(AV139/AV138,"")</f>
        <v>0</v>
      </c>
      <c r="AX138" s="62">
        <f t="shared" ca="1" si="23"/>
        <v>4.3478260869565215</v>
      </c>
      <c r="AY138" s="163">
        <f ca="1">IFERROR(AX139/AX138,"")</f>
        <v>0</v>
      </c>
      <c r="AZ138" s="61">
        <f ca="1">IF(AZ$3="","",IF($A$132="","",'входные данные'!$D$6/'входные данные'!$H$52/'входные данные'!$H$53))</f>
        <v>0.86956521739130432</v>
      </c>
      <c r="BA138" s="163">
        <f ca="1">IFERROR(AZ139/AZ138,"")</f>
        <v>0</v>
      </c>
      <c r="BB138" s="61">
        <f ca="1">IF(BB$3="","",IF($A$132="","",'входные данные'!$D$6/'входные данные'!$H$52/'входные данные'!$H$53))</f>
        <v>0.86956521739130432</v>
      </c>
      <c r="BC138" s="163">
        <f ca="1">IFERROR(BB139/BB138,"")</f>
        <v>0</v>
      </c>
      <c r="BD138" s="61">
        <f ca="1">IF(BD$3="","",IF($A$132="","",'входные данные'!$D$6/'входные данные'!$H$52/'входные данные'!$H$53))</f>
        <v>0.86956521739130432</v>
      </c>
      <c r="BE138" s="163">
        <f ca="1">IFERROR(BD139/BD138,"")</f>
        <v>0</v>
      </c>
      <c r="BF138" s="61" t="str">
        <f ca="1">IF(BF$3="","",IF($A$132="","",'входные данные'!$D$6/'входные данные'!$H$52/'входные данные'!$H$53))</f>
        <v/>
      </c>
      <c r="BG138" s="163" t="str">
        <f ca="1">IFERROR(BF139/BF138,"")</f>
        <v/>
      </c>
      <c r="BH138" s="61" t="str">
        <f ca="1">IF(BH$3="","",IF($A$132="","",'входные данные'!$D$6/'входные данные'!$H$52/'входные данные'!$H$53))</f>
        <v/>
      </c>
      <c r="BI138" s="163" t="str">
        <f ca="1">IFERROR(BH139/BH138,"")</f>
        <v/>
      </c>
      <c r="BJ138" s="62">
        <f t="shared" ca="1" si="24"/>
        <v>2.6086956521739131</v>
      </c>
      <c r="BK138" s="163">
        <f ca="1">IFERROR(BJ139/BJ138,"")</f>
        <v>0</v>
      </c>
      <c r="BL138" s="61" t="str">
        <f ca="1">IF(BL$3="","",IF($A$132="","",'входные данные'!$D$6/'входные данные'!$H$52/'входные данные'!$H$53))</f>
        <v/>
      </c>
      <c r="BM138" s="163" t="str">
        <f ca="1">IFERROR(BL139/BL138,"")</f>
        <v/>
      </c>
      <c r="BN138" s="61" t="str">
        <f ca="1">IF(BN$3="","",IF($A$132="","",'входные данные'!$D$6/'входные данные'!$H$52/'входные данные'!$H$53))</f>
        <v/>
      </c>
      <c r="BO138" s="163" t="str">
        <f ca="1">IFERROR(BN139/BN138,"")</f>
        <v/>
      </c>
      <c r="BP138" s="61" t="str">
        <f ca="1">IF(BP$3="","",IF($A$132="","",'входные данные'!$D$6/'входные данные'!$H$52/'входные данные'!$H$53))</f>
        <v/>
      </c>
      <c r="BQ138" s="163" t="str">
        <f ca="1">IFERROR(BP139/BP138,"")</f>
        <v/>
      </c>
      <c r="BR138" s="61" t="str">
        <f ca="1">IF(BR$3="","",IF($A$132="","",'входные данные'!$D$6/'входные данные'!$H$52/'входные данные'!$H$53))</f>
        <v/>
      </c>
      <c r="BS138" s="163" t="str">
        <f ca="1">IFERROR(BR139/BR138,"")</f>
        <v/>
      </c>
      <c r="BT138" s="61" t="str">
        <f ca="1">IF(BT$3="","",IF($A$132="","",'входные данные'!$D$6/'входные данные'!$H$52/'входные данные'!$H$53))</f>
        <v/>
      </c>
      <c r="BU138" s="163" t="str">
        <f ca="1">IFERROR(BT139/BT138,"")</f>
        <v/>
      </c>
      <c r="BV138" s="62">
        <f t="shared" ca="1" si="25"/>
        <v>0</v>
      </c>
      <c r="BW138" s="163" t="str">
        <f ca="1">IFERROR(BV139/BV138,"")</f>
        <v/>
      </c>
    </row>
    <row r="139" spans="1:75" outlineLevel="1" x14ac:dyDescent="0.25">
      <c r="A139" s="147"/>
      <c r="B139" s="170"/>
      <c r="C139" s="15" t="s">
        <v>7</v>
      </c>
      <c r="D139" s="52"/>
      <c r="E139" s="164"/>
      <c r="F139" s="52"/>
      <c r="G139" s="164"/>
      <c r="H139" s="52"/>
      <c r="I139" s="164"/>
      <c r="J139" s="52"/>
      <c r="K139" s="164"/>
      <c r="L139" s="52"/>
      <c r="M139" s="164"/>
      <c r="N139" s="64">
        <f t="shared" si="20"/>
        <v>0</v>
      </c>
      <c r="O139" s="164"/>
      <c r="P139" s="52"/>
      <c r="Q139" s="164"/>
      <c r="R139" s="52"/>
      <c r="S139" s="164"/>
      <c r="T139" s="52"/>
      <c r="U139" s="164"/>
      <c r="V139" s="52"/>
      <c r="W139" s="164"/>
      <c r="X139" s="52"/>
      <c r="Y139" s="164"/>
      <c r="Z139" s="64">
        <f t="shared" si="21"/>
        <v>0</v>
      </c>
      <c r="AA139" s="164"/>
      <c r="AB139" s="52"/>
      <c r="AC139" s="164"/>
      <c r="AD139" s="52"/>
      <c r="AE139" s="164"/>
      <c r="AF139" s="52"/>
      <c r="AG139" s="164"/>
      <c r="AH139" s="52"/>
      <c r="AI139" s="164"/>
      <c r="AJ139" s="52"/>
      <c r="AK139" s="164"/>
      <c r="AL139" s="64">
        <f t="shared" si="22"/>
        <v>0</v>
      </c>
      <c r="AM139" s="164"/>
      <c r="AN139" s="52"/>
      <c r="AO139" s="164"/>
      <c r="AP139" s="52"/>
      <c r="AQ139" s="164"/>
      <c r="AR139" s="52"/>
      <c r="AS139" s="164"/>
      <c r="AT139" s="52"/>
      <c r="AU139" s="164"/>
      <c r="AV139" s="52"/>
      <c r="AW139" s="164"/>
      <c r="AX139" s="64">
        <f t="shared" si="23"/>
        <v>0</v>
      </c>
      <c r="AY139" s="164"/>
      <c r="AZ139" s="52"/>
      <c r="BA139" s="164"/>
      <c r="BB139" s="52"/>
      <c r="BC139" s="164"/>
      <c r="BD139" s="52"/>
      <c r="BE139" s="164"/>
      <c r="BF139" s="52"/>
      <c r="BG139" s="164"/>
      <c r="BH139" s="52"/>
      <c r="BI139" s="164"/>
      <c r="BJ139" s="64">
        <f t="shared" si="24"/>
        <v>0</v>
      </c>
      <c r="BK139" s="164"/>
      <c r="BL139" s="52"/>
      <c r="BM139" s="164"/>
      <c r="BN139" s="52"/>
      <c r="BO139" s="164"/>
      <c r="BP139" s="52"/>
      <c r="BQ139" s="164"/>
      <c r="BR139" s="52"/>
      <c r="BS139" s="164"/>
      <c r="BT139" s="52"/>
      <c r="BU139" s="164"/>
      <c r="BV139" s="64">
        <f t="shared" si="25"/>
        <v>0</v>
      </c>
      <c r="BW139" s="164"/>
    </row>
    <row r="140" spans="1:75" outlineLevel="1" x14ac:dyDescent="0.25">
      <c r="A140" s="147"/>
      <c r="B140" s="165" t="str">
        <f>'входные данные'!$C$7</f>
        <v>Счета</v>
      </c>
      <c r="C140" s="16" t="s">
        <v>6</v>
      </c>
      <c r="D140" s="65">
        <f ca="1">IF(D$3="","",IF($A$132="","",'входные данные'!$D$7/'входные данные'!$H$52/'входные данные'!$H$53))</f>
        <v>0.78260869565217395</v>
      </c>
      <c r="E140" s="161">
        <f ca="1">IFERROR(D141/D140,"")</f>
        <v>0</v>
      </c>
      <c r="F140" s="65">
        <f ca="1">IF(F$3="","",IF($A$132="","",'входные данные'!$D$7/'входные данные'!$H$52/'входные данные'!$H$53))</f>
        <v>0.78260869565217395</v>
      </c>
      <c r="G140" s="161">
        <f ca="1">IFERROR(F141/F140,"")</f>
        <v>0</v>
      </c>
      <c r="H140" s="65">
        <f ca="1">IF(H$3="","",IF($A$132="","",'входные данные'!$D$7/'входные данные'!$H$52/'входные данные'!$H$53))</f>
        <v>0.78260869565217395</v>
      </c>
      <c r="I140" s="161">
        <f ca="1">IFERROR(H141/H140,"")</f>
        <v>0</v>
      </c>
      <c r="J140" s="65">
        <f ca="1">IF(J$3="","",IF($A$132="","",'входные данные'!$D$7/'входные данные'!$H$52/'входные данные'!$H$53))</f>
        <v>0.78260869565217395</v>
      </c>
      <c r="K140" s="161">
        <f ca="1">IFERROR(J141/J140,"")</f>
        <v>0</v>
      </c>
      <c r="L140" s="65">
        <f ca="1">IF(L$3="","",IF($A$132="","",'входные данные'!$D$7/'входные данные'!$H$52/'входные данные'!$H$53))</f>
        <v>0.78260869565217395</v>
      </c>
      <c r="M140" s="161">
        <f ca="1">IFERROR(L141/L140,"")</f>
        <v>0</v>
      </c>
      <c r="N140" s="66">
        <f t="shared" ca="1" si="20"/>
        <v>3.9130434782608696</v>
      </c>
      <c r="O140" s="161">
        <f ca="1">IFERROR(N141/N140,"")</f>
        <v>0</v>
      </c>
      <c r="P140" s="65">
        <f ca="1">IF(P$3="","",IF($A$132="","",'входные данные'!$D$7/'входные данные'!$H$52/'входные данные'!$H$53))</f>
        <v>0.78260869565217395</v>
      </c>
      <c r="Q140" s="161">
        <f ca="1">IFERROR(P141/P140,"")</f>
        <v>0</v>
      </c>
      <c r="R140" s="65">
        <f ca="1">IF(R$3="","",IF($A$132="","",'входные данные'!$D$7/'входные данные'!$H$52/'входные данные'!$H$53))</f>
        <v>0.78260869565217395</v>
      </c>
      <c r="S140" s="161">
        <f ca="1">IFERROR(R141/R140,"")</f>
        <v>0</v>
      </c>
      <c r="T140" s="65">
        <f ca="1">IF(T$3="","",IF($A$132="","",'входные данные'!$D$7/'входные данные'!$H$52/'входные данные'!$H$53))</f>
        <v>0.78260869565217395</v>
      </c>
      <c r="U140" s="161">
        <f ca="1">IFERROR(T141/T140,"")</f>
        <v>0</v>
      </c>
      <c r="V140" s="65">
        <f ca="1">IF(V$3="","",IF($A$132="","",'входные данные'!$D$7/'входные данные'!$H$52/'входные данные'!$H$53))</f>
        <v>0.78260869565217395</v>
      </c>
      <c r="W140" s="161">
        <f ca="1">IFERROR(V141/V140,"")</f>
        <v>0</v>
      </c>
      <c r="X140" s="65">
        <f ca="1">IF(X$3="","",IF($A$132="","",'входные данные'!$D$7/'входные данные'!$H$52/'входные данные'!$H$53))</f>
        <v>0.78260869565217395</v>
      </c>
      <c r="Y140" s="161">
        <f ca="1">IFERROR(X141/X140,"")</f>
        <v>0</v>
      </c>
      <c r="Z140" s="66">
        <f t="shared" ca="1" si="21"/>
        <v>3.9130434782608696</v>
      </c>
      <c r="AA140" s="161">
        <f ca="1">IFERROR(Z141/Z140,"")</f>
        <v>0</v>
      </c>
      <c r="AB140" s="65">
        <f ca="1">IF(AB$3="","",IF($A$132="","",'входные данные'!$D$7/'входные данные'!$H$52/'входные данные'!$H$53))</f>
        <v>0.78260869565217395</v>
      </c>
      <c r="AC140" s="161">
        <f ca="1">IFERROR(AB141/AB140,"")</f>
        <v>0</v>
      </c>
      <c r="AD140" s="65">
        <f ca="1">IF(AD$3="","",IF($A$132="","",'входные данные'!$D$7/'входные данные'!$H$52/'входные данные'!$H$53))</f>
        <v>0.78260869565217395</v>
      </c>
      <c r="AE140" s="161">
        <f ca="1">IFERROR(AD141/AD140,"")</f>
        <v>0</v>
      </c>
      <c r="AF140" s="65">
        <f ca="1">IF(AF$3="","",IF($A$132="","",'входные данные'!$D$7/'входные данные'!$H$52/'входные данные'!$H$53))</f>
        <v>0.78260869565217395</v>
      </c>
      <c r="AG140" s="161">
        <f ca="1">IFERROR(AF141/AF140,"")</f>
        <v>0</v>
      </c>
      <c r="AH140" s="65">
        <f ca="1">IF(AH$3="","",IF($A$132="","",'входные данные'!$D$7/'входные данные'!$H$52/'входные данные'!$H$53))</f>
        <v>0.78260869565217395</v>
      </c>
      <c r="AI140" s="161">
        <f ca="1">IFERROR(AH141/AH140,"")</f>
        <v>0</v>
      </c>
      <c r="AJ140" s="65">
        <f ca="1">IF(AJ$3="","",IF($A$132="","",'входные данные'!$D$7/'входные данные'!$H$52/'входные данные'!$H$53))</f>
        <v>0.78260869565217395</v>
      </c>
      <c r="AK140" s="161">
        <f ca="1">IFERROR(AJ141/AJ140,"")</f>
        <v>0</v>
      </c>
      <c r="AL140" s="66">
        <f t="shared" ca="1" si="22"/>
        <v>3.9130434782608696</v>
      </c>
      <c r="AM140" s="161">
        <f ca="1">IFERROR(AL141/AL140,"")</f>
        <v>0</v>
      </c>
      <c r="AN140" s="65">
        <f ca="1">IF(AN$3="","",IF($A$132="","",'входные данные'!$D$7/'входные данные'!$H$52/'входные данные'!$H$53))</f>
        <v>0.78260869565217395</v>
      </c>
      <c r="AO140" s="161">
        <f ca="1">IFERROR(AN141/AN140,"")</f>
        <v>0</v>
      </c>
      <c r="AP140" s="65">
        <f ca="1">IF(AP$3="","",IF($A$132="","",'входные данные'!$D$7/'входные данные'!$H$52/'входные данные'!$H$53))</f>
        <v>0.78260869565217395</v>
      </c>
      <c r="AQ140" s="161">
        <f ca="1">IFERROR(AP141/AP140,"")</f>
        <v>0</v>
      </c>
      <c r="AR140" s="65">
        <f ca="1">IF(AR$3="","",IF($A$132="","",'входные данные'!$D$7/'входные данные'!$H$52/'входные данные'!$H$53))</f>
        <v>0.78260869565217395</v>
      </c>
      <c r="AS140" s="161">
        <f ca="1">IFERROR(AR141/AR140,"")</f>
        <v>0</v>
      </c>
      <c r="AT140" s="65">
        <f ca="1">IF(AT$3="","",IF($A$132="","",'входные данные'!$D$7/'входные данные'!$H$52/'входные данные'!$H$53))</f>
        <v>0.78260869565217395</v>
      </c>
      <c r="AU140" s="161">
        <f ca="1">IFERROR(AT141/AT140,"")</f>
        <v>0</v>
      </c>
      <c r="AV140" s="65">
        <f ca="1">IF(AV$3="","",IF($A$132="","",'входные данные'!$D$7/'входные данные'!$H$52/'входные данные'!$H$53))</f>
        <v>0.78260869565217395</v>
      </c>
      <c r="AW140" s="161">
        <f ca="1">IFERROR(AV141/AV140,"")</f>
        <v>0</v>
      </c>
      <c r="AX140" s="66">
        <f t="shared" ca="1" si="23"/>
        <v>3.9130434782608696</v>
      </c>
      <c r="AY140" s="161">
        <f ca="1">IFERROR(AX141/AX140,"")</f>
        <v>0</v>
      </c>
      <c r="AZ140" s="65">
        <f ca="1">IF(AZ$3="","",IF($A$132="","",'входные данные'!$D$7/'входные данные'!$H$52/'входные данные'!$H$53))</f>
        <v>0.78260869565217395</v>
      </c>
      <c r="BA140" s="161">
        <f ca="1">IFERROR(AZ141/AZ140,"")</f>
        <v>0</v>
      </c>
      <c r="BB140" s="65">
        <f ca="1">IF(BB$3="","",IF($A$132="","",'входные данные'!$D$7/'входные данные'!$H$52/'входные данные'!$H$53))</f>
        <v>0.78260869565217395</v>
      </c>
      <c r="BC140" s="161">
        <f ca="1">IFERROR(BB141/BB140,"")</f>
        <v>0</v>
      </c>
      <c r="BD140" s="65">
        <f ca="1">IF(BD$3="","",IF($A$132="","",'входные данные'!$D$7/'входные данные'!$H$52/'входные данные'!$H$53))</f>
        <v>0.78260869565217395</v>
      </c>
      <c r="BE140" s="161">
        <f ca="1">IFERROR(BD141/BD140,"")</f>
        <v>0</v>
      </c>
      <c r="BF140" s="65" t="str">
        <f ca="1">IF(BF$3="","",IF($A$132="","",'входные данные'!$D$7/'входные данные'!$H$52/'входные данные'!$H$53))</f>
        <v/>
      </c>
      <c r="BG140" s="161" t="str">
        <f ca="1">IFERROR(BF141/BF140,"")</f>
        <v/>
      </c>
      <c r="BH140" s="65" t="str">
        <f ca="1">IF(BH$3="","",IF($A$132="","",'входные данные'!$D$7/'входные данные'!$H$52/'входные данные'!$H$53))</f>
        <v/>
      </c>
      <c r="BI140" s="161" t="str">
        <f ca="1">IFERROR(BH141/BH140,"")</f>
        <v/>
      </c>
      <c r="BJ140" s="66">
        <f t="shared" ca="1" si="24"/>
        <v>2.347826086956522</v>
      </c>
      <c r="BK140" s="161">
        <f ca="1">IFERROR(BJ141/BJ140,"")</f>
        <v>0</v>
      </c>
      <c r="BL140" s="65" t="str">
        <f ca="1">IF(BL$3="","",IF($A$132="","",'входные данные'!$D$7/'входные данные'!$H$52/'входные данные'!$H$53))</f>
        <v/>
      </c>
      <c r="BM140" s="161" t="str">
        <f ca="1">IFERROR(BL141/BL140,"")</f>
        <v/>
      </c>
      <c r="BN140" s="65" t="str">
        <f ca="1">IF(BN$3="","",IF($A$132="","",'входные данные'!$D$7/'входные данные'!$H$52/'входные данные'!$H$53))</f>
        <v/>
      </c>
      <c r="BO140" s="161" t="str">
        <f ca="1">IFERROR(BN141/BN140,"")</f>
        <v/>
      </c>
      <c r="BP140" s="65" t="str">
        <f ca="1">IF(BP$3="","",IF($A$132="","",'входные данные'!$D$7/'входные данные'!$H$52/'входные данные'!$H$53))</f>
        <v/>
      </c>
      <c r="BQ140" s="161" t="str">
        <f ca="1">IFERROR(BP141/BP140,"")</f>
        <v/>
      </c>
      <c r="BR140" s="65" t="str">
        <f ca="1">IF(BR$3="","",IF($A$132="","",'входные данные'!$D$7/'входные данные'!$H$52/'входные данные'!$H$53))</f>
        <v/>
      </c>
      <c r="BS140" s="161" t="str">
        <f ca="1">IFERROR(BR141/BR140,"")</f>
        <v/>
      </c>
      <c r="BT140" s="65" t="str">
        <f ca="1">IF(BT$3="","",IF($A$132="","",'входные данные'!$D$7/'входные данные'!$H$52/'входные данные'!$H$53))</f>
        <v/>
      </c>
      <c r="BU140" s="161" t="str">
        <f ca="1">IFERROR(BT141/BT140,"")</f>
        <v/>
      </c>
      <c r="BV140" s="66">
        <f t="shared" ca="1" si="25"/>
        <v>0</v>
      </c>
      <c r="BW140" s="161" t="str">
        <f ca="1">IFERROR(BV141/BV140,"")</f>
        <v/>
      </c>
    </row>
    <row r="141" spans="1:75" outlineLevel="1" x14ac:dyDescent="0.25">
      <c r="A141" s="147"/>
      <c r="B141" s="166"/>
      <c r="C141" s="16" t="s">
        <v>7</v>
      </c>
      <c r="D141" s="52"/>
      <c r="E141" s="162"/>
      <c r="F141" s="52"/>
      <c r="G141" s="162"/>
      <c r="H141" s="52"/>
      <c r="I141" s="162"/>
      <c r="J141" s="52"/>
      <c r="K141" s="162"/>
      <c r="L141" s="52"/>
      <c r="M141" s="162"/>
      <c r="N141" s="68">
        <f t="shared" si="20"/>
        <v>0</v>
      </c>
      <c r="O141" s="162"/>
      <c r="P141" s="52"/>
      <c r="Q141" s="162"/>
      <c r="R141" s="52"/>
      <c r="S141" s="162"/>
      <c r="T141" s="52"/>
      <c r="U141" s="162"/>
      <c r="V141" s="52"/>
      <c r="W141" s="162"/>
      <c r="X141" s="52"/>
      <c r="Y141" s="162"/>
      <c r="Z141" s="68">
        <f t="shared" si="21"/>
        <v>0</v>
      </c>
      <c r="AA141" s="162"/>
      <c r="AB141" s="52"/>
      <c r="AC141" s="162"/>
      <c r="AD141" s="52"/>
      <c r="AE141" s="162"/>
      <c r="AF141" s="52"/>
      <c r="AG141" s="162"/>
      <c r="AH141" s="52"/>
      <c r="AI141" s="162"/>
      <c r="AJ141" s="52"/>
      <c r="AK141" s="162"/>
      <c r="AL141" s="68">
        <f t="shared" si="22"/>
        <v>0</v>
      </c>
      <c r="AM141" s="162"/>
      <c r="AN141" s="52"/>
      <c r="AO141" s="162"/>
      <c r="AP141" s="52"/>
      <c r="AQ141" s="162"/>
      <c r="AR141" s="52"/>
      <c r="AS141" s="162"/>
      <c r="AT141" s="52"/>
      <c r="AU141" s="162"/>
      <c r="AV141" s="52"/>
      <c r="AW141" s="162"/>
      <c r="AX141" s="68">
        <f t="shared" si="23"/>
        <v>0</v>
      </c>
      <c r="AY141" s="162"/>
      <c r="AZ141" s="52"/>
      <c r="BA141" s="162"/>
      <c r="BB141" s="52"/>
      <c r="BC141" s="162"/>
      <c r="BD141" s="52"/>
      <c r="BE141" s="162"/>
      <c r="BF141" s="52"/>
      <c r="BG141" s="162"/>
      <c r="BH141" s="52"/>
      <c r="BI141" s="162"/>
      <c r="BJ141" s="68">
        <f t="shared" si="24"/>
        <v>0</v>
      </c>
      <c r="BK141" s="162"/>
      <c r="BL141" s="52"/>
      <c r="BM141" s="162"/>
      <c r="BN141" s="52"/>
      <c r="BO141" s="162"/>
      <c r="BP141" s="52"/>
      <c r="BQ141" s="162"/>
      <c r="BR141" s="52"/>
      <c r="BS141" s="162"/>
      <c r="BT141" s="52"/>
      <c r="BU141" s="162"/>
      <c r="BV141" s="68">
        <f t="shared" si="25"/>
        <v>0</v>
      </c>
      <c r="BW141" s="162"/>
    </row>
    <row r="142" spans="1:75" outlineLevel="1" x14ac:dyDescent="0.25">
      <c r="A142" s="147"/>
      <c r="B142" s="159" t="str">
        <f>'входные данные'!$C$8</f>
        <v>Мероприятия</v>
      </c>
      <c r="C142" s="47" t="s">
        <v>6</v>
      </c>
      <c r="D142" s="82">
        <f ca="1">IF(D$3="","",IF($A$132="","",'входные данные'!$D$8/'входные данные'!$H$52/'входные данные'!$H$53))</f>
        <v>0.13043478260869565</v>
      </c>
      <c r="E142" s="153">
        <f ca="1">IFERROR(D143/D142,"")</f>
        <v>0</v>
      </c>
      <c r="F142" s="82">
        <f ca="1">IF(F$3="","",IF($A$132="","",'входные данные'!$D$8/'входные данные'!$H$52/'входные данные'!$H$53))</f>
        <v>0.13043478260869565</v>
      </c>
      <c r="G142" s="153">
        <f ca="1">IFERROR(F143/F142,"")</f>
        <v>0</v>
      </c>
      <c r="H142" s="82">
        <f ca="1">IF(H$3="","",IF($A$132="","",'входные данные'!$D$8/'входные данные'!$H$52/'входные данные'!$H$53))</f>
        <v>0.13043478260869565</v>
      </c>
      <c r="I142" s="153">
        <f ca="1">IFERROR(H143/H142,"")</f>
        <v>0</v>
      </c>
      <c r="J142" s="82">
        <f ca="1">IF(J$3="","",IF($A$132="","",'входные данные'!$D$8/'входные данные'!$H$52/'входные данные'!$H$53))</f>
        <v>0.13043478260869565</v>
      </c>
      <c r="K142" s="153">
        <f ca="1">IFERROR(J143/J142,"")</f>
        <v>0</v>
      </c>
      <c r="L142" s="82">
        <f ca="1">IF(L$3="","",IF($A$132="","",'входные данные'!$D$8/'входные данные'!$H$52/'входные данные'!$H$53))</f>
        <v>0.13043478260869565</v>
      </c>
      <c r="M142" s="155">
        <f ca="1">IFERROR(L143/L142,"")</f>
        <v>0</v>
      </c>
      <c r="N142" s="69">
        <f t="shared" ca="1" si="20"/>
        <v>0.65217391304347827</v>
      </c>
      <c r="O142" s="155">
        <f ca="1">IFERROR(N143/N142,"")</f>
        <v>0</v>
      </c>
      <c r="P142" s="82">
        <f ca="1">IF(P$3="","",IF($A$132="","",'входные данные'!$D$8/'входные данные'!$H$52/'входные данные'!$H$53))</f>
        <v>0.13043478260869565</v>
      </c>
      <c r="Q142" s="153">
        <f ca="1">IFERROR(P143/P142,"")</f>
        <v>0</v>
      </c>
      <c r="R142" s="82">
        <f ca="1">IF(R$3="","",IF($A$132="","",'входные данные'!$D$8/'входные данные'!$H$52/'входные данные'!$H$53))</f>
        <v>0.13043478260869565</v>
      </c>
      <c r="S142" s="153">
        <f ca="1">IFERROR(R143/R142,"")</f>
        <v>0</v>
      </c>
      <c r="T142" s="82">
        <f ca="1">IF(T$3="","",IF($A$132="","",'входные данные'!$D$8/'входные данные'!$H$52/'входные данные'!$H$53))</f>
        <v>0.13043478260869565</v>
      </c>
      <c r="U142" s="153">
        <f ca="1">IFERROR(T143/T142,"")</f>
        <v>0</v>
      </c>
      <c r="V142" s="82">
        <f ca="1">IF(V$3="","",IF($A$132="","",'входные данные'!$D$8/'входные данные'!$H$52/'входные данные'!$H$53))</f>
        <v>0.13043478260869565</v>
      </c>
      <c r="W142" s="153">
        <f ca="1">IFERROR(V143/V142,"")</f>
        <v>0</v>
      </c>
      <c r="X142" s="82">
        <f ca="1">IF(X$3="","",IF($A$132="","",'входные данные'!$D$8/'входные данные'!$H$52/'входные данные'!$H$53))</f>
        <v>0.13043478260869565</v>
      </c>
      <c r="Y142" s="155">
        <f ca="1">IFERROR(X143/X142,"")</f>
        <v>0</v>
      </c>
      <c r="Z142" s="69">
        <f t="shared" ca="1" si="21"/>
        <v>0.65217391304347827</v>
      </c>
      <c r="AA142" s="155">
        <f ca="1">IFERROR(Z143/Z142,"")</f>
        <v>0</v>
      </c>
      <c r="AB142" s="82">
        <f ca="1">IF(AB$3="","",IF($A$132="","",'входные данные'!$D$8/'входные данные'!$H$52/'входные данные'!$H$53))</f>
        <v>0.13043478260869565</v>
      </c>
      <c r="AC142" s="153">
        <f ca="1">IFERROR(AB143/AB142,"")</f>
        <v>0</v>
      </c>
      <c r="AD142" s="82">
        <f ca="1">IF(AD$3="","",IF($A$132="","",'входные данные'!$D$8/'входные данные'!$H$52/'входные данные'!$H$53))</f>
        <v>0.13043478260869565</v>
      </c>
      <c r="AE142" s="153">
        <f ca="1">IFERROR(AD143/AD142,"")</f>
        <v>0</v>
      </c>
      <c r="AF142" s="82">
        <f ca="1">IF(AF$3="","",IF($A$132="","",'входные данные'!$D$8/'входные данные'!$H$52/'входные данные'!$H$53))</f>
        <v>0.13043478260869565</v>
      </c>
      <c r="AG142" s="153">
        <f ca="1">IFERROR(AF143/AF142,"")</f>
        <v>0</v>
      </c>
      <c r="AH142" s="82">
        <f ca="1">IF(AH$3="","",IF($A$132="","",'входные данные'!$D$8/'входные данные'!$H$52/'входные данные'!$H$53))</f>
        <v>0.13043478260869565</v>
      </c>
      <c r="AI142" s="153">
        <f ca="1">IFERROR(AH143/AH142,"")</f>
        <v>0</v>
      </c>
      <c r="AJ142" s="82">
        <f ca="1">IF(AJ$3="","",IF($A$132="","",'входные данные'!$D$8/'входные данные'!$H$52/'входные данные'!$H$53))</f>
        <v>0.13043478260869565</v>
      </c>
      <c r="AK142" s="155">
        <f ca="1">IFERROR(AJ143/AJ142,"")</f>
        <v>0</v>
      </c>
      <c r="AL142" s="69">
        <f t="shared" ca="1" si="22"/>
        <v>0.65217391304347827</v>
      </c>
      <c r="AM142" s="155">
        <f ca="1">IFERROR(AL143/AL142,"")</f>
        <v>0</v>
      </c>
      <c r="AN142" s="82">
        <f ca="1">IF(AN$3="","",IF($A$132="","",'входные данные'!$D$8/'входные данные'!$H$52/'входные данные'!$H$53))</f>
        <v>0.13043478260869565</v>
      </c>
      <c r="AO142" s="153">
        <f ca="1">IFERROR(AN143/AN142,"")</f>
        <v>0</v>
      </c>
      <c r="AP142" s="82">
        <f ca="1">IF(AP$3="","",IF($A$132="","",'входные данные'!$D$8/'входные данные'!$H$52/'входные данные'!$H$53))</f>
        <v>0.13043478260869565</v>
      </c>
      <c r="AQ142" s="153">
        <f ca="1">IFERROR(AP143/AP142,"")</f>
        <v>0</v>
      </c>
      <c r="AR142" s="82">
        <f ca="1">IF(AR$3="","",IF($A$132="","",'входные данные'!$D$8/'входные данные'!$H$52/'входные данные'!$H$53))</f>
        <v>0.13043478260869565</v>
      </c>
      <c r="AS142" s="153">
        <f ca="1">IFERROR(AR143/AR142,"")</f>
        <v>0</v>
      </c>
      <c r="AT142" s="82">
        <f ca="1">IF(AT$3="","",IF($A$132="","",'входные данные'!$D$8/'входные данные'!$H$52/'входные данные'!$H$53))</f>
        <v>0.13043478260869565</v>
      </c>
      <c r="AU142" s="153">
        <f ca="1">IFERROR(AT143/AT142,"")</f>
        <v>0</v>
      </c>
      <c r="AV142" s="82">
        <f ca="1">IF(AV$3="","",IF($A$132="","",'входные данные'!$D$8/'входные данные'!$H$52/'входные данные'!$H$53))</f>
        <v>0.13043478260869565</v>
      </c>
      <c r="AW142" s="155">
        <f ca="1">IFERROR(AV143/AV142,"")</f>
        <v>0</v>
      </c>
      <c r="AX142" s="69">
        <f t="shared" ca="1" si="23"/>
        <v>0.65217391304347827</v>
      </c>
      <c r="AY142" s="155">
        <f ca="1">IFERROR(AX143/AX142,"")</f>
        <v>0</v>
      </c>
      <c r="AZ142" s="82">
        <f ca="1">IF(AZ$3="","",IF($A$132="","",'входные данные'!$D$8/'входные данные'!$H$52/'входные данные'!$H$53))</f>
        <v>0.13043478260869565</v>
      </c>
      <c r="BA142" s="153">
        <f ca="1">IFERROR(AZ143/AZ142,"")</f>
        <v>0</v>
      </c>
      <c r="BB142" s="82">
        <f ca="1">IF(BB$3="","",IF($A$132="","",'входные данные'!$D$8/'входные данные'!$H$52/'входные данные'!$H$53))</f>
        <v>0.13043478260869565</v>
      </c>
      <c r="BC142" s="153">
        <f ca="1">IFERROR(BB143/BB142,"")</f>
        <v>0</v>
      </c>
      <c r="BD142" s="82">
        <f ca="1">IF(BD$3="","",IF($A$132="","",'входные данные'!$D$8/'входные данные'!$H$52/'входные данные'!$H$53))</f>
        <v>0.13043478260869565</v>
      </c>
      <c r="BE142" s="153">
        <f ca="1">IFERROR(BD143/BD142,"")</f>
        <v>0</v>
      </c>
      <c r="BF142" s="82" t="str">
        <f ca="1">IF(BF$3="","",IF($A$132="","",'входные данные'!$D$8/'входные данные'!$H$52/'входные данные'!$H$53))</f>
        <v/>
      </c>
      <c r="BG142" s="153" t="str">
        <f ca="1">IFERROR(BF143/BF142,"")</f>
        <v/>
      </c>
      <c r="BH142" s="82" t="str">
        <f ca="1">IF(BH$3="","",IF($A$132="","",'входные данные'!$D$8/'входные данные'!$H$52/'входные данные'!$H$53))</f>
        <v/>
      </c>
      <c r="BI142" s="155" t="str">
        <f ca="1">IFERROR(BH143/BH142,"")</f>
        <v/>
      </c>
      <c r="BJ142" s="69">
        <f t="shared" ca="1" si="24"/>
        <v>0.39130434782608692</v>
      </c>
      <c r="BK142" s="155">
        <f ca="1">IFERROR(BJ143/BJ142,"")</f>
        <v>0</v>
      </c>
      <c r="BL142" s="82" t="str">
        <f ca="1">IF(BL$3="","",IF($A$132="","",'входные данные'!$D$8/'входные данные'!$H$52/'входные данные'!$H$53))</f>
        <v/>
      </c>
      <c r="BM142" s="153" t="str">
        <f ca="1">IFERROR(BL143/BL142,"")</f>
        <v/>
      </c>
      <c r="BN142" s="82" t="str">
        <f ca="1">IF(BN$3="","",IF($A$132="","",'входные данные'!$D$8/'входные данные'!$H$52/'входные данные'!$H$53))</f>
        <v/>
      </c>
      <c r="BO142" s="153" t="str">
        <f ca="1">IFERROR(BN143/BN142,"")</f>
        <v/>
      </c>
      <c r="BP142" s="82" t="str">
        <f ca="1">IF(BP$3="","",IF($A$132="","",'входные данные'!$D$8/'входные данные'!$H$52/'входные данные'!$H$53))</f>
        <v/>
      </c>
      <c r="BQ142" s="153" t="str">
        <f ca="1">IFERROR(BP143/BP142,"")</f>
        <v/>
      </c>
      <c r="BR142" s="82" t="str">
        <f ca="1">IF(BR$3="","",IF($A$132="","",'входные данные'!$D$8/'входные данные'!$H$52/'входные данные'!$H$53))</f>
        <v/>
      </c>
      <c r="BS142" s="153" t="str">
        <f ca="1">IFERROR(BR143/BR142,"")</f>
        <v/>
      </c>
      <c r="BT142" s="82" t="str">
        <f ca="1">IF(BT$3="","",IF($A$132="","",'входные данные'!$D$8/'входные данные'!$H$52/'входные данные'!$H$53))</f>
        <v/>
      </c>
      <c r="BU142" s="155" t="str">
        <f ca="1">IFERROR(BT143/BT142,"")</f>
        <v/>
      </c>
      <c r="BV142" s="69">
        <f t="shared" ca="1" si="25"/>
        <v>0</v>
      </c>
      <c r="BW142" s="155" t="str">
        <f ca="1">IFERROR(BV143/BV142,"")</f>
        <v/>
      </c>
    </row>
    <row r="143" spans="1:75" outlineLevel="1" x14ac:dyDescent="0.25">
      <c r="A143" s="147"/>
      <c r="B143" s="160"/>
      <c r="C143" s="47" t="s">
        <v>7</v>
      </c>
      <c r="D143" s="83"/>
      <c r="E143" s="154"/>
      <c r="F143" s="83"/>
      <c r="G143" s="154"/>
      <c r="H143" s="83"/>
      <c r="I143" s="154"/>
      <c r="J143" s="83"/>
      <c r="K143" s="154"/>
      <c r="L143" s="83"/>
      <c r="M143" s="156"/>
      <c r="N143" s="70">
        <f t="shared" si="20"/>
        <v>0</v>
      </c>
      <c r="O143" s="156"/>
      <c r="P143" s="83"/>
      <c r="Q143" s="154"/>
      <c r="R143" s="83"/>
      <c r="S143" s="154"/>
      <c r="T143" s="83"/>
      <c r="U143" s="154"/>
      <c r="V143" s="83"/>
      <c r="W143" s="154"/>
      <c r="X143" s="83"/>
      <c r="Y143" s="156"/>
      <c r="Z143" s="70">
        <f t="shared" si="21"/>
        <v>0</v>
      </c>
      <c r="AA143" s="156"/>
      <c r="AB143" s="83"/>
      <c r="AC143" s="154"/>
      <c r="AD143" s="83"/>
      <c r="AE143" s="154"/>
      <c r="AF143" s="83"/>
      <c r="AG143" s="154"/>
      <c r="AH143" s="83"/>
      <c r="AI143" s="154"/>
      <c r="AJ143" s="83"/>
      <c r="AK143" s="156"/>
      <c r="AL143" s="70">
        <f t="shared" si="22"/>
        <v>0</v>
      </c>
      <c r="AM143" s="156"/>
      <c r="AN143" s="83"/>
      <c r="AO143" s="154"/>
      <c r="AP143" s="83"/>
      <c r="AQ143" s="154"/>
      <c r="AR143" s="83"/>
      <c r="AS143" s="154"/>
      <c r="AT143" s="83"/>
      <c r="AU143" s="154"/>
      <c r="AV143" s="83"/>
      <c r="AW143" s="156"/>
      <c r="AX143" s="70">
        <f t="shared" si="23"/>
        <v>0</v>
      </c>
      <c r="AY143" s="156"/>
      <c r="AZ143" s="83"/>
      <c r="BA143" s="154"/>
      <c r="BB143" s="83"/>
      <c r="BC143" s="154"/>
      <c r="BD143" s="83"/>
      <c r="BE143" s="154"/>
      <c r="BF143" s="83"/>
      <c r="BG143" s="154"/>
      <c r="BH143" s="83"/>
      <c r="BI143" s="156"/>
      <c r="BJ143" s="70">
        <f t="shared" si="24"/>
        <v>0</v>
      </c>
      <c r="BK143" s="156"/>
      <c r="BL143" s="83"/>
      <c r="BM143" s="154"/>
      <c r="BN143" s="83"/>
      <c r="BO143" s="154"/>
      <c r="BP143" s="83"/>
      <c r="BQ143" s="154"/>
      <c r="BR143" s="83"/>
      <c r="BS143" s="154"/>
      <c r="BT143" s="83"/>
      <c r="BU143" s="156"/>
      <c r="BV143" s="70">
        <f t="shared" si="25"/>
        <v>0</v>
      </c>
      <c r="BW143" s="156"/>
    </row>
    <row r="144" spans="1:75" outlineLevel="1" x14ac:dyDescent="0.25">
      <c r="A144" s="147"/>
      <c r="B144" s="157" t="str">
        <f>'входные данные'!$C$9</f>
        <v>Приход ДС</v>
      </c>
      <c r="C144" s="17" t="s">
        <v>6</v>
      </c>
      <c r="D144" s="71">
        <f ca="1">IF(D$3="","",IF($A$132="","",'входные данные'!$D$9/'входные данные'!$H$52/'входные данные'!$H$53))</f>
        <v>121739.13043478262</v>
      </c>
      <c r="E144" s="149">
        <f ca="1">IFERROR(D145/D144,"")</f>
        <v>0</v>
      </c>
      <c r="F144" s="71">
        <f ca="1">IF(F$3="","",IF($A$132="","",'входные данные'!$D$9/'входные данные'!$H$52/'входные данные'!$H$53))</f>
        <v>121739.13043478262</v>
      </c>
      <c r="G144" s="149">
        <f ca="1">IFERROR(F145/F144,"")</f>
        <v>0</v>
      </c>
      <c r="H144" s="71">
        <f ca="1">IF(H$3="","",IF($A$132="","",'входные данные'!$D$9/'входные данные'!$H$52/'входные данные'!$H$53))</f>
        <v>121739.13043478262</v>
      </c>
      <c r="I144" s="149">
        <f ca="1">IFERROR(H145/H144,"")</f>
        <v>0</v>
      </c>
      <c r="J144" s="71">
        <f ca="1">IF(J$3="","",IF($A$132="","",'входные данные'!$D$9/'входные данные'!$H$52/'входные данные'!$H$53))</f>
        <v>121739.13043478262</v>
      </c>
      <c r="K144" s="149">
        <f ca="1">IFERROR(J145/J144,"")</f>
        <v>0</v>
      </c>
      <c r="L144" s="71">
        <f ca="1">IF(L$3="","",IF($A$132="","",'входные данные'!$D$9/'входные данные'!$H$52/'входные данные'!$H$53))</f>
        <v>121739.13043478262</v>
      </c>
      <c r="M144" s="149">
        <f ca="1">IFERROR(L145/L144,"")</f>
        <v>0</v>
      </c>
      <c r="N144" s="72">
        <f t="shared" ca="1" si="20"/>
        <v>608695.65217391308</v>
      </c>
      <c r="O144" s="149">
        <f ca="1">IFERROR(N145/N144,"")</f>
        <v>0</v>
      </c>
      <c r="P144" s="71">
        <f ca="1">IF(P$3="","",IF($A$132="","",'входные данные'!$D$9/'входные данные'!$H$52/'входные данные'!$H$53))</f>
        <v>121739.13043478262</v>
      </c>
      <c r="Q144" s="149">
        <f ca="1">IFERROR(P145/P144,"")</f>
        <v>0</v>
      </c>
      <c r="R144" s="71">
        <f ca="1">IF(R$3="","",IF($A$132="","",'входные данные'!$D$9/'входные данные'!$H$52/'входные данные'!$H$53))</f>
        <v>121739.13043478262</v>
      </c>
      <c r="S144" s="149">
        <f ca="1">IFERROR(R145/R144,"")</f>
        <v>0</v>
      </c>
      <c r="T144" s="71">
        <f ca="1">IF(T$3="","",IF($A$132="","",'входные данные'!$D$9/'входные данные'!$H$52/'входные данные'!$H$53))</f>
        <v>121739.13043478262</v>
      </c>
      <c r="U144" s="149">
        <f ca="1">IFERROR(T145/T144,"")</f>
        <v>0</v>
      </c>
      <c r="V144" s="71">
        <f ca="1">IF(V$3="","",IF($A$132="","",'входные данные'!$D$9/'входные данные'!$H$52/'входные данные'!$H$53))</f>
        <v>121739.13043478262</v>
      </c>
      <c r="W144" s="149">
        <f ca="1">IFERROR(V145/V144,"")</f>
        <v>0</v>
      </c>
      <c r="X144" s="71">
        <f ca="1">IF(X$3="","",IF($A$132="","",'входные данные'!$D$9/'входные данные'!$H$52/'входные данные'!$H$53))</f>
        <v>121739.13043478262</v>
      </c>
      <c r="Y144" s="149">
        <f ca="1">IFERROR(X145/X144,"")</f>
        <v>0</v>
      </c>
      <c r="Z144" s="72">
        <f t="shared" ca="1" si="21"/>
        <v>608695.65217391308</v>
      </c>
      <c r="AA144" s="149">
        <f ca="1">IFERROR(Z145/Z144,"")</f>
        <v>0</v>
      </c>
      <c r="AB144" s="71">
        <f ca="1">IF(AB$3="","",IF($A$132="","",'входные данные'!$D$9/'входные данные'!$H$52/'входные данные'!$H$53))</f>
        <v>121739.13043478262</v>
      </c>
      <c r="AC144" s="149">
        <f ca="1">IFERROR(AB145/AB144,"")</f>
        <v>0</v>
      </c>
      <c r="AD144" s="71">
        <f ca="1">IF(AD$3="","",IF($A$132="","",'входные данные'!$D$9/'входные данные'!$H$52/'входные данные'!$H$53))</f>
        <v>121739.13043478262</v>
      </c>
      <c r="AE144" s="149">
        <f ca="1">IFERROR(AD145/AD144,"")</f>
        <v>0</v>
      </c>
      <c r="AF144" s="71">
        <f ca="1">IF(AF$3="","",IF($A$132="","",'входные данные'!$D$9/'входные данные'!$H$52/'входные данные'!$H$53))</f>
        <v>121739.13043478262</v>
      </c>
      <c r="AG144" s="149">
        <f ca="1">IFERROR(AF145/AF144,"")</f>
        <v>0</v>
      </c>
      <c r="AH144" s="71">
        <f ca="1">IF(AH$3="","",IF($A$132="","",'входные данные'!$D$9/'входные данные'!$H$52/'входные данные'!$H$53))</f>
        <v>121739.13043478262</v>
      </c>
      <c r="AI144" s="149">
        <f ca="1">IFERROR(AH145/AH144,"")</f>
        <v>0</v>
      </c>
      <c r="AJ144" s="71">
        <f ca="1">IF(AJ$3="","",IF($A$132="","",'входные данные'!$D$9/'входные данные'!$H$52/'входные данные'!$H$53))</f>
        <v>121739.13043478262</v>
      </c>
      <c r="AK144" s="149">
        <f ca="1">IFERROR(AJ145/AJ144,"")</f>
        <v>0</v>
      </c>
      <c r="AL144" s="72">
        <f t="shared" ca="1" si="22"/>
        <v>608695.65217391308</v>
      </c>
      <c r="AM144" s="149">
        <f ca="1">IFERROR(AL145/AL144,"")</f>
        <v>0</v>
      </c>
      <c r="AN144" s="71">
        <f ca="1">IF(AN$3="","",IF($A$132="","",'входные данные'!$D$9/'входные данные'!$H$52/'входные данные'!$H$53))</f>
        <v>121739.13043478262</v>
      </c>
      <c r="AO144" s="149">
        <f ca="1">IFERROR(AN145/AN144,"")</f>
        <v>0</v>
      </c>
      <c r="AP144" s="71">
        <f ca="1">IF(AP$3="","",IF($A$132="","",'входные данные'!$D$9/'входные данные'!$H$52/'входные данные'!$H$53))</f>
        <v>121739.13043478262</v>
      </c>
      <c r="AQ144" s="149">
        <f ca="1">IFERROR(AP145/AP144,"")</f>
        <v>0</v>
      </c>
      <c r="AR144" s="71">
        <f ca="1">IF(AR$3="","",IF($A$132="","",'входные данные'!$D$9/'входные данные'!$H$52/'входные данные'!$H$53))</f>
        <v>121739.13043478262</v>
      </c>
      <c r="AS144" s="149">
        <f ca="1">IFERROR(AR145/AR144,"")</f>
        <v>0</v>
      </c>
      <c r="AT144" s="71">
        <f ca="1">IF(AT$3="","",IF($A$132="","",'входные данные'!$D$9/'входные данные'!$H$52/'входные данные'!$H$53))</f>
        <v>121739.13043478262</v>
      </c>
      <c r="AU144" s="149">
        <f ca="1">IFERROR(AT145/AT144,"")</f>
        <v>0</v>
      </c>
      <c r="AV144" s="71">
        <f ca="1">IF(AV$3="","",IF($A$132="","",'входные данные'!$D$9/'входные данные'!$H$52/'входные данные'!$H$53))</f>
        <v>121739.13043478262</v>
      </c>
      <c r="AW144" s="149">
        <f ca="1">IFERROR(AV145/AV144,"")</f>
        <v>0</v>
      </c>
      <c r="AX144" s="72">
        <f t="shared" ca="1" si="23"/>
        <v>608695.65217391308</v>
      </c>
      <c r="AY144" s="149">
        <f ca="1">IFERROR(AX145/AX144,"")</f>
        <v>0</v>
      </c>
      <c r="AZ144" s="71">
        <f ca="1">IF(AZ$3="","",IF($A$132="","",'входные данные'!$D$9/'входные данные'!$H$52/'входные данные'!$H$53))</f>
        <v>121739.13043478262</v>
      </c>
      <c r="BA144" s="149">
        <f ca="1">IFERROR(AZ145/AZ144,"")</f>
        <v>0</v>
      </c>
      <c r="BB144" s="71">
        <f ca="1">IF(BB$3="","",IF($A$132="","",'входные данные'!$D$9/'входные данные'!$H$52/'входные данные'!$H$53))</f>
        <v>121739.13043478262</v>
      </c>
      <c r="BC144" s="149">
        <f ca="1">IFERROR(BB145/BB144,"")</f>
        <v>0</v>
      </c>
      <c r="BD144" s="71">
        <f ca="1">IF(BD$3="","",IF($A$132="","",'входные данные'!$D$9/'входные данные'!$H$52/'входные данные'!$H$53))</f>
        <v>121739.13043478262</v>
      </c>
      <c r="BE144" s="149">
        <f ca="1">IFERROR(BD145/BD144,"")</f>
        <v>0</v>
      </c>
      <c r="BF144" s="71" t="str">
        <f ca="1">IF(BF$3="","",IF($A$132="","",'входные данные'!$D$9/'входные данные'!$H$52/'входные данные'!$H$53))</f>
        <v/>
      </c>
      <c r="BG144" s="149" t="str">
        <f ca="1">IFERROR(BF145/BF144,"")</f>
        <v/>
      </c>
      <c r="BH144" s="71" t="str">
        <f ca="1">IF(BH$3="","",IF($A$132="","",'входные данные'!$D$9/'входные данные'!$H$52/'входные данные'!$H$53))</f>
        <v/>
      </c>
      <c r="BI144" s="149" t="str">
        <f ca="1">IFERROR(BH145/BH144,"")</f>
        <v/>
      </c>
      <c r="BJ144" s="72">
        <f t="shared" ca="1" si="24"/>
        <v>365217.3913043479</v>
      </c>
      <c r="BK144" s="149">
        <f ca="1">IFERROR(BJ145/BJ144,"")</f>
        <v>0</v>
      </c>
      <c r="BL144" s="71" t="str">
        <f ca="1">IF(BL$3="","",IF($A$132="","",'входные данные'!$D$9/'входные данные'!$H$52/'входные данные'!$H$53))</f>
        <v/>
      </c>
      <c r="BM144" s="149" t="str">
        <f ca="1">IFERROR(BL145/BL144,"")</f>
        <v/>
      </c>
      <c r="BN144" s="71" t="str">
        <f ca="1">IF(BN$3="","",IF($A$132="","",'входные данные'!$D$9/'входные данные'!$H$52/'входные данные'!$H$53))</f>
        <v/>
      </c>
      <c r="BO144" s="149" t="str">
        <f ca="1">IFERROR(BN145/BN144,"")</f>
        <v/>
      </c>
      <c r="BP144" s="71" t="str">
        <f ca="1">IF(BP$3="","",IF($A$132="","",'входные данные'!$D$9/'входные данные'!$H$52/'входные данные'!$H$53))</f>
        <v/>
      </c>
      <c r="BQ144" s="149" t="str">
        <f ca="1">IFERROR(BP145/BP144,"")</f>
        <v/>
      </c>
      <c r="BR144" s="71" t="str">
        <f ca="1">IF(BR$3="","",IF($A$132="","",'входные данные'!$D$9/'входные данные'!$H$52/'входные данные'!$H$53))</f>
        <v/>
      </c>
      <c r="BS144" s="149" t="str">
        <f ca="1">IFERROR(BR145/BR144,"")</f>
        <v/>
      </c>
      <c r="BT144" s="71" t="str">
        <f ca="1">IF(BT$3="","",IF($A$132="","",'входные данные'!$D$9/'входные данные'!$H$52/'входные данные'!$H$53))</f>
        <v/>
      </c>
      <c r="BU144" s="149" t="str">
        <f ca="1">IFERROR(BT145/BT144,"")</f>
        <v/>
      </c>
      <c r="BV144" s="72">
        <f t="shared" ca="1" si="25"/>
        <v>0</v>
      </c>
      <c r="BW144" s="149" t="str">
        <f ca="1">IFERROR(BV145/BV144,"")</f>
        <v/>
      </c>
    </row>
    <row r="145" spans="1:75" outlineLevel="1" x14ac:dyDescent="0.25">
      <c r="A145" s="147"/>
      <c r="B145" s="158"/>
      <c r="C145" s="17" t="s">
        <v>7</v>
      </c>
      <c r="D145" s="52"/>
      <c r="E145" s="150"/>
      <c r="F145" s="52"/>
      <c r="G145" s="150"/>
      <c r="H145" s="52"/>
      <c r="I145" s="150"/>
      <c r="J145" s="52"/>
      <c r="K145" s="150"/>
      <c r="L145" s="52"/>
      <c r="M145" s="150"/>
      <c r="N145" s="74">
        <f t="shared" si="20"/>
        <v>0</v>
      </c>
      <c r="O145" s="150"/>
      <c r="P145" s="52"/>
      <c r="Q145" s="150"/>
      <c r="R145" s="52"/>
      <c r="S145" s="150"/>
      <c r="T145" s="52"/>
      <c r="U145" s="150"/>
      <c r="V145" s="52"/>
      <c r="W145" s="150"/>
      <c r="X145" s="52"/>
      <c r="Y145" s="150"/>
      <c r="Z145" s="74">
        <f t="shared" si="21"/>
        <v>0</v>
      </c>
      <c r="AA145" s="150"/>
      <c r="AB145" s="52"/>
      <c r="AC145" s="150"/>
      <c r="AD145" s="52"/>
      <c r="AE145" s="150"/>
      <c r="AF145" s="52"/>
      <c r="AG145" s="150"/>
      <c r="AH145" s="52"/>
      <c r="AI145" s="150"/>
      <c r="AJ145" s="52"/>
      <c r="AK145" s="150"/>
      <c r="AL145" s="74">
        <f t="shared" si="22"/>
        <v>0</v>
      </c>
      <c r="AM145" s="150"/>
      <c r="AN145" s="52"/>
      <c r="AO145" s="150"/>
      <c r="AP145" s="52"/>
      <c r="AQ145" s="150"/>
      <c r="AR145" s="52"/>
      <c r="AS145" s="150"/>
      <c r="AT145" s="52"/>
      <c r="AU145" s="150"/>
      <c r="AV145" s="52"/>
      <c r="AW145" s="150"/>
      <c r="AX145" s="74">
        <f t="shared" si="23"/>
        <v>0</v>
      </c>
      <c r="AY145" s="150"/>
      <c r="AZ145" s="52"/>
      <c r="BA145" s="150"/>
      <c r="BB145" s="52"/>
      <c r="BC145" s="150"/>
      <c r="BD145" s="52"/>
      <c r="BE145" s="150"/>
      <c r="BF145" s="52"/>
      <c r="BG145" s="150"/>
      <c r="BH145" s="52"/>
      <c r="BI145" s="150"/>
      <c r="BJ145" s="74">
        <f t="shared" si="24"/>
        <v>0</v>
      </c>
      <c r="BK145" s="150"/>
      <c r="BL145" s="52"/>
      <c r="BM145" s="150"/>
      <c r="BN145" s="52"/>
      <c r="BO145" s="150"/>
      <c r="BP145" s="52"/>
      <c r="BQ145" s="150"/>
      <c r="BR145" s="52"/>
      <c r="BS145" s="150"/>
      <c r="BT145" s="52"/>
      <c r="BU145" s="150"/>
      <c r="BV145" s="74">
        <f t="shared" si="25"/>
        <v>0</v>
      </c>
      <c r="BW145" s="150"/>
    </row>
    <row r="146" spans="1:75" s="1" customFormat="1" outlineLevel="1" x14ac:dyDescent="0.25">
      <c r="A146" s="147"/>
      <c r="B146" s="151" t="str">
        <f>'входные данные'!$C$10</f>
        <v>Продажи (отгрузки)</v>
      </c>
      <c r="C146" s="48" t="s">
        <v>6</v>
      </c>
      <c r="D146" s="75">
        <f ca="1">IF(D$3="","",'входные данные'!$H$11/'входные данные'!$H$52)</f>
        <v>130434.78260869565</v>
      </c>
      <c r="E146" s="144">
        <f ca="1">IFERROR(D147/D146,"")</f>
        <v>0</v>
      </c>
      <c r="F146" s="75">
        <f ca="1">IF(F$3="","",'входные данные'!$H$11/'входные данные'!$H$52)</f>
        <v>130434.78260869565</v>
      </c>
      <c r="G146" s="144">
        <f ca="1">IFERROR(F147/F146,"")</f>
        <v>0</v>
      </c>
      <c r="H146" s="75">
        <f ca="1">IF(H$3="","",'входные данные'!$H$11/'входные данные'!$H$52)</f>
        <v>130434.78260869565</v>
      </c>
      <c r="I146" s="144">
        <f ca="1">IFERROR(H147/H146,"")</f>
        <v>0</v>
      </c>
      <c r="J146" s="75">
        <f ca="1">IF(J$3="","",'входные данные'!$H$11/'входные данные'!$H$52)</f>
        <v>130434.78260869565</v>
      </c>
      <c r="K146" s="144">
        <f ca="1">IFERROR(J147/J146,"")</f>
        <v>0</v>
      </c>
      <c r="L146" s="75">
        <f ca="1">IF(L$3="","",'входные данные'!$H$11/'входные данные'!$H$52)</f>
        <v>130434.78260869565</v>
      </c>
      <c r="M146" s="144">
        <f ca="1">IFERROR(L147/L146,"")</f>
        <v>0</v>
      </c>
      <c r="N146" s="76">
        <f t="shared" ref="N146:N161" ca="1" si="26">SUM(D146,F146,H146,J146,L146)</f>
        <v>652173.91304347827</v>
      </c>
      <c r="O146" s="144">
        <f ca="1">IFERROR(N147/N146,"")</f>
        <v>0</v>
      </c>
      <c r="P146" s="75">
        <f ca="1">IF(P$3="","",'входные данные'!$H$11/'входные данные'!$H$52)</f>
        <v>130434.78260869565</v>
      </c>
      <c r="Q146" s="144">
        <f ca="1">IFERROR(P147/P146,"")</f>
        <v>0</v>
      </c>
      <c r="R146" s="75">
        <f ca="1">IF(R$3="","",'входные данные'!$H$11/'входные данные'!$H$52)</f>
        <v>130434.78260869565</v>
      </c>
      <c r="S146" s="144">
        <f ca="1">IFERROR(R147/R146,"")</f>
        <v>0</v>
      </c>
      <c r="T146" s="75">
        <f ca="1">IF(T$3="","",'входные данные'!$H$11/'входные данные'!$H$52)</f>
        <v>130434.78260869565</v>
      </c>
      <c r="U146" s="144">
        <f ca="1">IFERROR(T147/T146,"")</f>
        <v>0</v>
      </c>
      <c r="V146" s="75">
        <f ca="1">IF(V$3="","",'входные данные'!$H$11/'входные данные'!$H$52)</f>
        <v>130434.78260869565</v>
      </c>
      <c r="W146" s="144">
        <f ca="1">IFERROR(V147/V146,"")</f>
        <v>0</v>
      </c>
      <c r="X146" s="75">
        <f ca="1">IF(X$3="","",'входные данные'!$H$11/'входные данные'!$H$52)</f>
        <v>130434.78260869565</v>
      </c>
      <c r="Y146" s="144">
        <f ca="1">IFERROR(X147/X146,"")</f>
        <v>0</v>
      </c>
      <c r="Z146" s="76">
        <f t="shared" ca="1" si="21"/>
        <v>652173.91304347827</v>
      </c>
      <c r="AA146" s="144">
        <f ca="1">IFERROR(Z147/Z146,"")</f>
        <v>0</v>
      </c>
      <c r="AB146" s="75">
        <f ca="1">IF(AB$3="","",'входные данные'!$H$11/'входные данные'!$H$52)</f>
        <v>130434.78260869565</v>
      </c>
      <c r="AC146" s="144">
        <f ca="1">IFERROR(AB147/AB146,"")</f>
        <v>0</v>
      </c>
      <c r="AD146" s="75">
        <f ca="1">IF(AD$3="","",'входные данные'!$H$11/'входные данные'!$H$52)</f>
        <v>130434.78260869565</v>
      </c>
      <c r="AE146" s="144">
        <f ca="1">IFERROR(AD147/AD146,"")</f>
        <v>0</v>
      </c>
      <c r="AF146" s="75">
        <f ca="1">IF(AF$3="","",'входные данные'!$H$11/'входные данные'!$H$52)</f>
        <v>130434.78260869565</v>
      </c>
      <c r="AG146" s="144">
        <f ca="1">IFERROR(AF147/AF146,"")</f>
        <v>0</v>
      </c>
      <c r="AH146" s="75">
        <f ca="1">IF(AH$3="","",'входные данные'!$H$11/'входные данные'!$H$52)</f>
        <v>130434.78260869565</v>
      </c>
      <c r="AI146" s="144">
        <f ca="1">IFERROR(AH147/AH146,"")</f>
        <v>0</v>
      </c>
      <c r="AJ146" s="75">
        <f ca="1">IF(AJ$3="","",'входные данные'!$H$11/'входные данные'!$H$52)</f>
        <v>130434.78260869565</v>
      </c>
      <c r="AK146" s="144">
        <f ca="1">IFERROR(AJ147/AJ146,"")</f>
        <v>0</v>
      </c>
      <c r="AL146" s="76">
        <f t="shared" ca="1" si="22"/>
        <v>652173.91304347827</v>
      </c>
      <c r="AM146" s="144">
        <f ca="1">IFERROR(AL147/AL146,"")</f>
        <v>0</v>
      </c>
      <c r="AN146" s="75">
        <f ca="1">IF(AN$3="","",'входные данные'!$H$11/'входные данные'!$H$52)</f>
        <v>130434.78260869565</v>
      </c>
      <c r="AO146" s="144">
        <f ca="1">IFERROR(AN147/AN146,"")</f>
        <v>0</v>
      </c>
      <c r="AP146" s="75">
        <f ca="1">IF(AP$3="","",'входные данные'!$H$11/'входные данные'!$H$52)</f>
        <v>130434.78260869565</v>
      </c>
      <c r="AQ146" s="144">
        <f ca="1">IFERROR(AP147/AP146,"")</f>
        <v>0</v>
      </c>
      <c r="AR146" s="75">
        <f ca="1">IF(AR$3="","",'входные данные'!$H$11/'входные данные'!$H$52)</f>
        <v>130434.78260869565</v>
      </c>
      <c r="AS146" s="144">
        <f ca="1">IFERROR(AR147/AR146,"")</f>
        <v>0</v>
      </c>
      <c r="AT146" s="75">
        <f ca="1">IF(AT$3="","",'входные данные'!$H$11/'входные данные'!$H$52)</f>
        <v>130434.78260869565</v>
      </c>
      <c r="AU146" s="144">
        <f ca="1">IFERROR(AT147/AT146,"")</f>
        <v>0</v>
      </c>
      <c r="AV146" s="75">
        <f ca="1">IF(AV$3="","",'входные данные'!$H$11/'входные данные'!$H$52)</f>
        <v>130434.78260869565</v>
      </c>
      <c r="AW146" s="144">
        <f ca="1">IFERROR(AV147/AV146,"")</f>
        <v>0</v>
      </c>
      <c r="AX146" s="76">
        <f t="shared" ca="1" si="23"/>
        <v>652173.91304347827</v>
      </c>
      <c r="AY146" s="144">
        <f ca="1">IFERROR(AX147/AX146,"")</f>
        <v>0</v>
      </c>
      <c r="AZ146" s="75">
        <f ca="1">IF(AZ$3="","",'входные данные'!$H$11/'входные данные'!$H$52)</f>
        <v>130434.78260869565</v>
      </c>
      <c r="BA146" s="144">
        <f ca="1">IFERROR(AZ147/AZ146,"")</f>
        <v>0</v>
      </c>
      <c r="BB146" s="75">
        <f ca="1">IF(BB$3="","",'входные данные'!$H$11/'входные данные'!$H$52)</f>
        <v>130434.78260869565</v>
      </c>
      <c r="BC146" s="144">
        <f ca="1">IFERROR(BB147/BB146,"")</f>
        <v>0</v>
      </c>
      <c r="BD146" s="75">
        <f ca="1">IF(BD$3="","",'входные данные'!$H$11/'входные данные'!$H$52)</f>
        <v>130434.78260869565</v>
      </c>
      <c r="BE146" s="144">
        <f ca="1">IFERROR(BD147/BD146,"")</f>
        <v>0</v>
      </c>
      <c r="BF146" s="75" t="str">
        <f ca="1">IF(BF$3="","",'входные данные'!$H$11/'входные данные'!$H$52)</f>
        <v/>
      </c>
      <c r="BG146" s="144" t="str">
        <f ca="1">IFERROR(BF147/BF146,"")</f>
        <v/>
      </c>
      <c r="BH146" s="75" t="str">
        <f ca="1">IF(BH$3="","",'входные данные'!$H$11/'входные данные'!$H$52)</f>
        <v/>
      </c>
      <c r="BI146" s="144" t="str">
        <f ca="1">IFERROR(BH147/BH146,"")</f>
        <v/>
      </c>
      <c r="BJ146" s="76">
        <f t="shared" ca="1" si="24"/>
        <v>391304.34782608692</v>
      </c>
      <c r="BK146" s="144">
        <f ca="1">IFERROR(BJ147/BJ146,"")</f>
        <v>0</v>
      </c>
      <c r="BL146" s="75" t="str">
        <f ca="1">IF(BL$3="","",'входные данные'!$H$11/'входные данные'!$H$52)</f>
        <v/>
      </c>
      <c r="BM146" s="144" t="str">
        <f ca="1">IFERROR(BL147/BL146,"")</f>
        <v/>
      </c>
      <c r="BN146" s="75" t="str">
        <f ca="1">IF(BN$3="","",'входные данные'!$H$11/'входные данные'!$H$52)</f>
        <v/>
      </c>
      <c r="BO146" s="144" t="str">
        <f ca="1">IFERROR(BN147/BN146,"")</f>
        <v/>
      </c>
      <c r="BP146" s="75" t="str">
        <f ca="1">IF(BP$3="","",'входные данные'!$H$11/'входные данные'!$H$52)</f>
        <v/>
      </c>
      <c r="BQ146" s="144" t="str">
        <f ca="1">IFERROR(BP147/BP146,"")</f>
        <v/>
      </c>
      <c r="BR146" s="75" t="str">
        <f ca="1">IF(BR$3="","",'входные данные'!$H$11/'входные данные'!$H$52)</f>
        <v/>
      </c>
      <c r="BS146" s="144" t="str">
        <f ca="1">IFERROR(BR147/BR146,"")</f>
        <v/>
      </c>
      <c r="BT146" s="75" t="str">
        <f ca="1">IF(BT$3="","",'входные данные'!$H$11/'входные данные'!$H$52)</f>
        <v/>
      </c>
      <c r="BU146" s="144" t="str">
        <f ca="1">IFERROR(BT147/BT146,"")</f>
        <v/>
      </c>
      <c r="BV146" s="76">
        <f t="shared" ca="1" si="25"/>
        <v>0</v>
      </c>
      <c r="BW146" s="144" t="str">
        <f ca="1">IFERROR(BV147/BV146,"")</f>
        <v/>
      </c>
    </row>
    <row r="147" spans="1:75" ht="15.75" outlineLevel="1" thickBot="1" x14ac:dyDescent="0.3">
      <c r="A147" s="148"/>
      <c r="B147" s="152"/>
      <c r="C147" s="49" t="s">
        <v>7</v>
      </c>
      <c r="D147" s="79"/>
      <c r="E147" s="145"/>
      <c r="F147" s="79"/>
      <c r="G147" s="145"/>
      <c r="H147" s="79"/>
      <c r="I147" s="145"/>
      <c r="J147" s="79"/>
      <c r="K147" s="145"/>
      <c r="L147" s="79"/>
      <c r="M147" s="145"/>
      <c r="N147" s="78">
        <f t="shared" si="26"/>
        <v>0</v>
      </c>
      <c r="O147" s="145"/>
      <c r="P147" s="79"/>
      <c r="Q147" s="145"/>
      <c r="R147" s="79"/>
      <c r="S147" s="145"/>
      <c r="T147" s="79"/>
      <c r="U147" s="145"/>
      <c r="V147" s="79"/>
      <c r="W147" s="145"/>
      <c r="X147" s="79"/>
      <c r="Y147" s="145"/>
      <c r="Z147" s="78">
        <f t="shared" si="21"/>
        <v>0</v>
      </c>
      <c r="AA147" s="145"/>
      <c r="AB147" s="79"/>
      <c r="AC147" s="145"/>
      <c r="AD147" s="79"/>
      <c r="AE147" s="145"/>
      <c r="AF147" s="79"/>
      <c r="AG147" s="145"/>
      <c r="AH147" s="79"/>
      <c r="AI147" s="145"/>
      <c r="AJ147" s="79"/>
      <c r="AK147" s="145"/>
      <c r="AL147" s="78">
        <f t="shared" si="22"/>
        <v>0</v>
      </c>
      <c r="AM147" s="145"/>
      <c r="AN147" s="79"/>
      <c r="AO147" s="145"/>
      <c r="AP147" s="79"/>
      <c r="AQ147" s="145"/>
      <c r="AR147" s="79"/>
      <c r="AS147" s="145"/>
      <c r="AT147" s="79"/>
      <c r="AU147" s="145"/>
      <c r="AV147" s="79"/>
      <c r="AW147" s="145"/>
      <c r="AX147" s="78">
        <f t="shared" si="23"/>
        <v>0</v>
      </c>
      <c r="AY147" s="145"/>
      <c r="AZ147" s="79"/>
      <c r="BA147" s="145"/>
      <c r="BB147" s="79"/>
      <c r="BC147" s="145"/>
      <c r="BD147" s="79"/>
      <c r="BE147" s="145"/>
      <c r="BF147" s="79"/>
      <c r="BG147" s="145"/>
      <c r="BH147" s="79"/>
      <c r="BI147" s="145"/>
      <c r="BJ147" s="78">
        <f t="shared" si="24"/>
        <v>0</v>
      </c>
      <c r="BK147" s="145"/>
      <c r="BL147" s="79"/>
      <c r="BM147" s="145"/>
      <c r="BN147" s="79"/>
      <c r="BO147" s="145"/>
      <c r="BP147" s="79"/>
      <c r="BQ147" s="145"/>
      <c r="BR147" s="79"/>
      <c r="BS147" s="145"/>
      <c r="BT147" s="79"/>
      <c r="BU147" s="145"/>
      <c r="BV147" s="78">
        <f t="shared" si="25"/>
        <v>0</v>
      </c>
      <c r="BW147" s="145"/>
    </row>
    <row r="148" spans="1:75" ht="15.75" customHeight="1" outlineLevel="1" x14ac:dyDescent="0.25">
      <c r="A148" s="146" t="str">
        <f>IF('входные данные'!H12&gt;0,'входные данные'!G12,"")</f>
        <v>Менеджер 10</v>
      </c>
      <c r="B148" s="181" t="str">
        <f>'входные данные'!$C$3</f>
        <v>Звонки</v>
      </c>
      <c r="C148" s="45" t="s">
        <v>6</v>
      </c>
      <c r="D148" s="50">
        <f ca="1">IF(D$3="","",IF($A$148="","",'входные данные'!$D$3/'входные данные'!$H$52/'входные данные'!$H$53))</f>
        <v>13.043478260869566</v>
      </c>
      <c r="E148" s="175">
        <f ca="1">IFERROR(D149/D148,"")</f>
        <v>0</v>
      </c>
      <c r="F148" s="50">
        <f ca="1">IF(F$3="","",IF($A$148="","",'входные данные'!$D$3/'входные данные'!$H$52/'входные данные'!$H$53))</f>
        <v>13.043478260869566</v>
      </c>
      <c r="G148" s="175">
        <f ca="1">IFERROR(F149/F148,"")</f>
        <v>0</v>
      </c>
      <c r="H148" s="50">
        <f ca="1">IF(H$3="","",IF($A$148="","",'входные данные'!$D$3/'входные данные'!$H$52/'входные данные'!$H$53))</f>
        <v>13.043478260869566</v>
      </c>
      <c r="I148" s="175">
        <f ca="1">IFERROR(H149/H148,"")</f>
        <v>0</v>
      </c>
      <c r="J148" s="50">
        <f ca="1">IF(J$3="","",IF($A$148="","",'входные данные'!$D$3/'входные данные'!$H$52/'входные данные'!$H$53))</f>
        <v>13.043478260869566</v>
      </c>
      <c r="K148" s="175">
        <f ca="1">IFERROR(J149/J148,"")</f>
        <v>0</v>
      </c>
      <c r="L148" s="50">
        <f ca="1">IF(L$3="","",IF($A$148="","",'входные данные'!$D$3/'входные данные'!$H$52/'входные данные'!$H$53))</f>
        <v>13.043478260869566</v>
      </c>
      <c r="M148" s="175">
        <f ca="1">IFERROR(L149/L148,"")</f>
        <v>0</v>
      </c>
      <c r="N148" s="51">
        <f t="shared" ca="1" si="26"/>
        <v>65.217391304347828</v>
      </c>
      <c r="O148" s="177">
        <f ca="1">IFERROR(N149/N148,"")</f>
        <v>0</v>
      </c>
      <c r="P148" s="50">
        <f ca="1">IF(P$3="","",IF($A$148="","",'входные данные'!$D$3/'входные данные'!$H$52/'входные данные'!$H$53))</f>
        <v>13.043478260869566</v>
      </c>
      <c r="Q148" s="175">
        <f ca="1">IFERROR(P149/P148,"")</f>
        <v>0</v>
      </c>
      <c r="R148" s="50">
        <f ca="1">IF(R$3="","",IF($A$148="","",'входные данные'!$D$3/'входные данные'!$H$52/'входные данные'!$H$53))</f>
        <v>13.043478260869566</v>
      </c>
      <c r="S148" s="175">
        <f ca="1">IFERROR(R149/R148,"")</f>
        <v>0</v>
      </c>
      <c r="T148" s="50">
        <f ca="1">IF(T$3="","",IF($A$148="","",'входные данные'!$D$3/'входные данные'!$H$52/'входные данные'!$H$53))</f>
        <v>13.043478260869566</v>
      </c>
      <c r="U148" s="175">
        <f ca="1">IFERROR(T149/T148,"")</f>
        <v>0</v>
      </c>
      <c r="V148" s="50">
        <f ca="1">IF(V$3="","",IF($A$148="","",'входные данные'!$D$3/'входные данные'!$H$52/'входные данные'!$H$53))</f>
        <v>13.043478260869566</v>
      </c>
      <c r="W148" s="175">
        <f ca="1">IFERROR(V149/V148,"")</f>
        <v>0</v>
      </c>
      <c r="X148" s="50">
        <f ca="1">IF(X$3="","",IF($A$148="","",'входные данные'!$D$3/'входные данные'!$H$52/'входные данные'!$H$53))</f>
        <v>13.043478260869566</v>
      </c>
      <c r="Y148" s="175">
        <f ca="1">IFERROR(X149/X148,"")</f>
        <v>0</v>
      </c>
      <c r="Z148" s="51">
        <f t="shared" ca="1" si="21"/>
        <v>65.217391304347828</v>
      </c>
      <c r="AA148" s="177">
        <f ca="1">IFERROR(Z149/Z148,"")</f>
        <v>0</v>
      </c>
      <c r="AB148" s="50">
        <f ca="1">IF(AB$3="","",IF($A$148="","",'входные данные'!$D$3/'входные данные'!$H$52/'входные данные'!$H$53))</f>
        <v>13.043478260869566</v>
      </c>
      <c r="AC148" s="175">
        <f ca="1">IFERROR(AB149/AB148,"")</f>
        <v>0</v>
      </c>
      <c r="AD148" s="50">
        <f ca="1">IF(AD$3="","",IF($A$148="","",'входные данные'!$D$3/'входные данные'!$H$52/'входные данные'!$H$53))</f>
        <v>13.043478260869566</v>
      </c>
      <c r="AE148" s="175">
        <f ca="1">IFERROR(AD149/AD148,"")</f>
        <v>0</v>
      </c>
      <c r="AF148" s="50">
        <f ca="1">IF(AF$3="","",IF($A$148="","",'входные данные'!$D$3/'входные данные'!$H$52/'входные данные'!$H$53))</f>
        <v>13.043478260869566</v>
      </c>
      <c r="AG148" s="175">
        <f ca="1">IFERROR(AF149/AF148,"")</f>
        <v>0</v>
      </c>
      <c r="AH148" s="50">
        <f ca="1">IF(AH$3="","",IF($A$148="","",'входные данные'!$D$3/'входные данные'!$H$52/'входные данные'!$H$53))</f>
        <v>13.043478260869566</v>
      </c>
      <c r="AI148" s="175">
        <f ca="1">IFERROR(AH149/AH148,"")</f>
        <v>0</v>
      </c>
      <c r="AJ148" s="50">
        <f ca="1">IF(AJ$3="","",IF($A$148="","",'входные данные'!$D$3/'входные данные'!$H$52/'входные данные'!$H$53))</f>
        <v>13.043478260869566</v>
      </c>
      <c r="AK148" s="175">
        <f ca="1">IFERROR(AJ149/AJ148,"")</f>
        <v>0</v>
      </c>
      <c r="AL148" s="51">
        <f t="shared" ca="1" si="22"/>
        <v>65.217391304347828</v>
      </c>
      <c r="AM148" s="177">
        <f ca="1">IFERROR(AL149/AL148,"")</f>
        <v>0</v>
      </c>
      <c r="AN148" s="50">
        <f ca="1">IF(AN$3="","",IF($A$148="","",'входные данные'!$D$3/'входные данные'!$H$52/'входные данные'!$H$53))</f>
        <v>13.043478260869566</v>
      </c>
      <c r="AO148" s="175">
        <f ca="1">IFERROR(AN149/AN148,"")</f>
        <v>0</v>
      </c>
      <c r="AP148" s="50">
        <f ca="1">IF(AP$3="","",IF($A$148="","",'входные данные'!$D$3/'входные данные'!$H$52/'входные данные'!$H$53))</f>
        <v>13.043478260869566</v>
      </c>
      <c r="AQ148" s="175">
        <f ca="1">IFERROR(AP149/AP148,"")</f>
        <v>0</v>
      </c>
      <c r="AR148" s="50">
        <f ca="1">IF(AR$3="","",IF($A$148="","",'входные данные'!$D$3/'входные данные'!$H$52/'входные данные'!$H$53))</f>
        <v>13.043478260869566</v>
      </c>
      <c r="AS148" s="175">
        <f ca="1">IFERROR(AR149/AR148,"")</f>
        <v>0</v>
      </c>
      <c r="AT148" s="50">
        <f ca="1">IF(AT$3="","",IF($A$148="","",'входные данные'!$D$3/'входные данные'!$H$52/'входные данные'!$H$53))</f>
        <v>13.043478260869566</v>
      </c>
      <c r="AU148" s="175">
        <f ca="1">IFERROR(AT149/AT148,"")</f>
        <v>0</v>
      </c>
      <c r="AV148" s="50">
        <f ca="1">IF(AV$3="","",IF($A$148="","",'входные данные'!$D$3/'входные данные'!$H$52/'входные данные'!$H$53))</f>
        <v>13.043478260869566</v>
      </c>
      <c r="AW148" s="175">
        <f ca="1">IFERROR(AV149/AV148,"")</f>
        <v>0</v>
      </c>
      <c r="AX148" s="51">
        <f t="shared" ca="1" si="23"/>
        <v>65.217391304347828</v>
      </c>
      <c r="AY148" s="177">
        <f ca="1">IFERROR(AX149/AX148,"")</f>
        <v>0</v>
      </c>
      <c r="AZ148" s="50">
        <f ca="1">IF(AZ$3="","",IF($A$148="","",'входные данные'!$D$3/'входные данные'!$H$52/'входные данные'!$H$53))</f>
        <v>13.043478260869566</v>
      </c>
      <c r="BA148" s="175">
        <f ca="1">IFERROR(AZ149/AZ148,"")</f>
        <v>0</v>
      </c>
      <c r="BB148" s="50">
        <f ca="1">IF(BB$3="","",IF($A$148="","",'входные данные'!$D$3/'входные данные'!$H$52/'входные данные'!$H$53))</f>
        <v>13.043478260869566</v>
      </c>
      <c r="BC148" s="175">
        <f ca="1">IFERROR(BB149/BB148,"")</f>
        <v>0</v>
      </c>
      <c r="BD148" s="50">
        <f ca="1">IF(BD$3="","",IF($A$148="","",'входные данные'!$D$3/'входные данные'!$H$52/'входные данные'!$H$53))</f>
        <v>13.043478260869566</v>
      </c>
      <c r="BE148" s="175">
        <f ca="1">IFERROR(BD149/BD148,"")</f>
        <v>0</v>
      </c>
      <c r="BF148" s="50" t="str">
        <f ca="1">IF(BF$3="","",IF($A$148="","",'входные данные'!$D$3/'входные данные'!$H$52/'входные данные'!$H$53))</f>
        <v/>
      </c>
      <c r="BG148" s="175" t="str">
        <f ca="1">IFERROR(BF149/BF148,"")</f>
        <v/>
      </c>
      <c r="BH148" s="50" t="str">
        <f ca="1">IF(BH$3="","",IF($A$148="","",'входные данные'!$D$3/'входные данные'!$H$52/'входные данные'!$H$53))</f>
        <v/>
      </c>
      <c r="BI148" s="175" t="str">
        <f ca="1">IFERROR(BH149/BH148,"")</f>
        <v/>
      </c>
      <c r="BJ148" s="51">
        <f t="shared" ca="1" si="24"/>
        <v>39.130434782608702</v>
      </c>
      <c r="BK148" s="177">
        <f ca="1">IFERROR(BJ149/BJ148,"")</f>
        <v>0</v>
      </c>
      <c r="BL148" s="50" t="str">
        <f ca="1">IF(BL$3="","",IF($A$148="","",'входные данные'!$D$3/'входные данные'!$H$52/'входные данные'!$H$53))</f>
        <v/>
      </c>
      <c r="BM148" s="175" t="str">
        <f ca="1">IFERROR(BL149/BL148,"")</f>
        <v/>
      </c>
      <c r="BN148" s="50" t="str">
        <f ca="1">IF(BN$3="","",IF($A$148="","",'входные данные'!$D$3/'входные данные'!$H$52/'входные данные'!$H$53))</f>
        <v/>
      </c>
      <c r="BO148" s="175" t="str">
        <f ca="1">IFERROR(BN149/BN148,"")</f>
        <v/>
      </c>
      <c r="BP148" s="50" t="str">
        <f ca="1">IF(BP$3="","",IF($A$148="","",'входные данные'!$D$3/'входные данные'!$H$52/'входные данные'!$H$53))</f>
        <v/>
      </c>
      <c r="BQ148" s="175" t="str">
        <f ca="1">IFERROR(BP149/BP148,"")</f>
        <v/>
      </c>
      <c r="BR148" s="50" t="str">
        <f ca="1">IF(BR$3="","",IF($A$148="","",'входные данные'!$D$3/'входные данные'!$H$52/'входные данные'!$H$53))</f>
        <v/>
      </c>
      <c r="BS148" s="175" t="str">
        <f ca="1">IFERROR(BR149/BR148,"")</f>
        <v/>
      </c>
      <c r="BT148" s="50" t="str">
        <f ca="1">IF(BT$3="","",IF($A$148="","",'входные данные'!$D$3/'входные данные'!$H$52/'входные данные'!$H$53))</f>
        <v/>
      </c>
      <c r="BU148" s="175" t="str">
        <f ca="1">IFERROR(BT149/BT148,"")</f>
        <v/>
      </c>
      <c r="BV148" s="51">
        <f t="shared" ca="1" si="25"/>
        <v>0</v>
      </c>
      <c r="BW148" s="177" t="str">
        <f ca="1">IFERROR(BV149/BV148,"")</f>
        <v/>
      </c>
    </row>
    <row r="149" spans="1:75" outlineLevel="1" x14ac:dyDescent="0.25">
      <c r="A149" s="147"/>
      <c r="B149" s="182"/>
      <c r="C149" s="46" t="s">
        <v>7</v>
      </c>
      <c r="D149" s="52"/>
      <c r="E149" s="176"/>
      <c r="F149" s="52"/>
      <c r="G149" s="176"/>
      <c r="H149" s="52"/>
      <c r="I149" s="176"/>
      <c r="J149" s="52"/>
      <c r="K149" s="176"/>
      <c r="L149" s="52"/>
      <c r="M149" s="176"/>
      <c r="N149" s="53">
        <f t="shared" si="26"/>
        <v>0</v>
      </c>
      <c r="O149" s="178"/>
      <c r="P149" s="52"/>
      <c r="Q149" s="176"/>
      <c r="R149" s="52"/>
      <c r="S149" s="176"/>
      <c r="T149" s="52"/>
      <c r="U149" s="176"/>
      <c r="V149" s="52"/>
      <c r="W149" s="176"/>
      <c r="X149" s="52"/>
      <c r="Y149" s="176"/>
      <c r="Z149" s="53">
        <f t="shared" si="21"/>
        <v>0</v>
      </c>
      <c r="AA149" s="178"/>
      <c r="AB149" s="52"/>
      <c r="AC149" s="176"/>
      <c r="AD149" s="52"/>
      <c r="AE149" s="176"/>
      <c r="AF149" s="52"/>
      <c r="AG149" s="176"/>
      <c r="AH149" s="52"/>
      <c r="AI149" s="176"/>
      <c r="AJ149" s="52"/>
      <c r="AK149" s="176"/>
      <c r="AL149" s="53">
        <f t="shared" si="22"/>
        <v>0</v>
      </c>
      <c r="AM149" s="178"/>
      <c r="AN149" s="52"/>
      <c r="AO149" s="176"/>
      <c r="AP149" s="52"/>
      <c r="AQ149" s="176"/>
      <c r="AR149" s="52"/>
      <c r="AS149" s="176"/>
      <c r="AT149" s="52"/>
      <c r="AU149" s="176"/>
      <c r="AV149" s="52"/>
      <c r="AW149" s="176"/>
      <c r="AX149" s="53">
        <f t="shared" si="23"/>
        <v>0</v>
      </c>
      <c r="AY149" s="178"/>
      <c r="AZ149" s="52"/>
      <c r="BA149" s="176"/>
      <c r="BB149" s="52"/>
      <c r="BC149" s="176"/>
      <c r="BD149" s="52"/>
      <c r="BE149" s="176"/>
      <c r="BF149" s="52"/>
      <c r="BG149" s="176"/>
      <c r="BH149" s="52"/>
      <c r="BI149" s="176"/>
      <c r="BJ149" s="53">
        <f t="shared" si="24"/>
        <v>0</v>
      </c>
      <c r="BK149" s="178"/>
      <c r="BL149" s="52"/>
      <c r="BM149" s="176"/>
      <c r="BN149" s="52"/>
      <c r="BO149" s="176"/>
      <c r="BP149" s="52"/>
      <c r="BQ149" s="176"/>
      <c r="BR149" s="52"/>
      <c r="BS149" s="176"/>
      <c r="BT149" s="52"/>
      <c r="BU149" s="176"/>
      <c r="BV149" s="53">
        <f t="shared" si="25"/>
        <v>0</v>
      </c>
      <c r="BW149" s="178"/>
    </row>
    <row r="150" spans="1:75" outlineLevel="1" x14ac:dyDescent="0.25">
      <c r="A150" s="147"/>
      <c r="B150" s="179" t="str">
        <f>'входные данные'!$C$4</f>
        <v>Коммерческое предложение</v>
      </c>
      <c r="C150" s="44" t="s">
        <v>6</v>
      </c>
      <c r="D150" s="54">
        <f ca="1">IF(D$3="","",IF($A$148="","",'входные данные'!$D$4/'входные данные'!$H$52/'входные данные'!$H$53))</f>
        <v>2.1739130434782608</v>
      </c>
      <c r="E150" s="171">
        <f ca="1">IFERROR(D151/D150,"")</f>
        <v>0</v>
      </c>
      <c r="F150" s="54">
        <f ca="1">IF(F$3="","",IF($A$148="","",'входные данные'!$D$4/'входные данные'!$H$52/'входные данные'!$H$53))</f>
        <v>2.1739130434782608</v>
      </c>
      <c r="G150" s="171">
        <f ca="1">IFERROR(F151/F150,"")</f>
        <v>0</v>
      </c>
      <c r="H150" s="54">
        <f ca="1">IF(H$3="","",IF($A$148="","",'входные данные'!$D$4/'входные данные'!$H$52/'входные данные'!$H$53))</f>
        <v>2.1739130434782608</v>
      </c>
      <c r="I150" s="171">
        <f ca="1">IFERROR(H151/H150,"")</f>
        <v>0</v>
      </c>
      <c r="J150" s="54">
        <f ca="1">IF(J$3="","",IF($A$148="","",'входные данные'!$D$4/'входные данные'!$H$52/'входные данные'!$H$53))</f>
        <v>2.1739130434782608</v>
      </c>
      <c r="K150" s="171">
        <f ca="1">IFERROR(J151/J150,"")</f>
        <v>0</v>
      </c>
      <c r="L150" s="54">
        <f ca="1">IF(L$3="","",IF($A$148="","",'входные данные'!$D$4/'входные данные'!$H$52/'входные данные'!$H$53))</f>
        <v>2.1739130434782608</v>
      </c>
      <c r="M150" s="171">
        <f ca="1">IFERROR(L151/L150,"")</f>
        <v>0</v>
      </c>
      <c r="N150" s="55">
        <f t="shared" ca="1" si="26"/>
        <v>10.869565217391305</v>
      </c>
      <c r="O150" s="171">
        <f ca="1">IFERROR(N151/N150,"")</f>
        <v>0</v>
      </c>
      <c r="P150" s="54">
        <f ca="1">IF(P$3="","",IF($A$148="","",'входные данные'!$D$4/'входные данные'!$H$52/'входные данные'!$H$53))</f>
        <v>2.1739130434782608</v>
      </c>
      <c r="Q150" s="171">
        <f ca="1">IFERROR(P151/P150,"")</f>
        <v>0</v>
      </c>
      <c r="R150" s="54">
        <f ca="1">IF(R$3="","",IF($A$148="","",'входные данные'!$D$4/'входные данные'!$H$52/'входные данные'!$H$53))</f>
        <v>2.1739130434782608</v>
      </c>
      <c r="S150" s="171">
        <f ca="1">IFERROR(R151/R150,"")</f>
        <v>0</v>
      </c>
      <c r="T150" s="54">
        <f ca="1">IF(T$3="","",IF($A$148="","",'входные данные'!$D$4/'входные данные'!$H$52/'входные данные'!$H$53))</f>
        <v>2.1739130434782608</v>
      </c>
      <c r="U150" s="171">
        <f ca="1">IFERROR(T151/T150,"")</f>
        <v>0</v>
      </c>
      <c r="V150" s="54">
        <f ca="1">IF(V$3="","",IF($A$148="","",'входные данные'!$D$4/'входные данные'!$H$52/'входные данные'!$H$53))</f>
        <v>2.1739130434782608</v>
      </c>
      <c r="W150" s="171">
        <f ca="1">IFERROR(V151/V150,"")</f>
        <v>0</v>
      </c>
      <c r="X150" s="54">
        <f ca="1">IF(X$3="","",IF($A$148="","",'входные данные'!$D$4/'входные данные'!$H$52/'входные данные'!$H$53))</f>
        <v>2.1739130434782608</v>
      </c>
      <c r="Y150" s="171">
        <f ca="1">IFERROR(X151/X150,"")</f>
        <v>0</v>
      </c>
      <c r="Z150" s="55">
        <f t="shared" ca="1" si="21"/>
        <v>10.869565217391305</v>
      </c>
      <c r="AA150" s="171">
        <f ca="1">IFERROR(Z151/Z150,"")</f>
        <v>0</v>
      </c>
      <c r="AB150" s="54">
        <f ca="1">IF(AB$3="","",IF($A$148="","",'входные данные'!$D$4/'входные данные'!$H$52/'входные данные'!$H$53))</f>
        <v>2.1739130434782608</v>
      </c>
      <c r="AC150" s="171">
        <f ca="1">IFERROR(AB151/AB150,"")</f>
        <v>0</v>
      </c>
      <c r="AD150" s="54">
        <f ca="1">IF(AD$3="","",IF($A$148="","",'входные данные'!$D$4/'входные данные'!$H$52/'входные данные'!$H$53))</f>
        <v>2.1739130434782608</v>
      </c>
      <c r="AE150" s="171">
        <f ca="1">IFERROR(AD151/AD150,"")</f>
        <v>0</v>
      </c>
      <c r="AF150" s="54">
        <f ca="1">IF(AF$3="","",IF($A$148="","",'входные данные'!$D$4/'входные данные'!$H$52/'входные данные'!$H$53))</f>
        <v>2.1739130434782608</v>
      </c>
      <c r="AG150" s="171">
        <f ca="1">IFERROR(AF151/AF150,"")</f>
        <v>0</v>
      </c>
      <c r="AH150" s="54">
        <f ca="1">IF(AH$3="","",IF($A$148="","",'входные данные'!$D$4/'входные данные'!$H$52/'входные данные'!$H$53))</f>
        <v>2.1739130434782608</v>
      </c>
      <c r="AI150" s="171">
        <f ca="1">IFERROR(AH151/AH150,"")</f>
        <v>0</v>
      </c>
      <c r="AJ150" s="54">
        <f ca="1">IF(AJ$3="","",IF($A$148="","",'входные данные'!$D$4/'входные данные'!$H$52/'входные данные'!$H$53))</f>
        <v>2.1739130434782608</v>
      </c>
      <c r="AK150" s="171">
        <f ca="1">IFERROR(AJ151/AJ150,"")</f>
        <v>0</v>
      </c>
      <c r="AL150" s="55">
        <f t="shared" ca="1" si="22"/>
        <v>10.869565217391305</v>
      </c>
      <c r="AM150" s="171">
        <f ca="1">IFERROR(AL151/AL150,"")</f>
        <v>0</v>
      </c>
      <c r="AN150" s="54">
        <f ca="1">IF(AN$3="","",IF($A$148="","",'входные данные'!$D$4/'входные данные'!$H$52/'входные данные'!$H$53))</f>
        <v>2.1739130434782608</v>
      </c>
      <c r="AO150" s="171">
        <f ca="1">IFERROR(AN151/AN150,"")</f>
        <v>0</v>
      </c>
      <c r="AP150" s="54">
        <f ca="1">IF(AP$3="","",IF($A$148="","",'входные данные'!$D$4/'входные данные'!$H$52/'входные данные'!$H$53))</f>
        <v>2.1739130434782608</v>
      </c>
      <c r="AQ150" s="171">
        <f ca="1">IFERROR(AP151/AP150,"")</f>
        <v>0</v>
      </c>
      <c r="AR150" s="54">
        <f ca="1">IF(AR$3="","",IF($A$148="","",'входные данные'!$D$4/'входные данные'!$H$52/'входные данные'!$H$53))</f>
        <v>2.1739130434782608</v>
      </c>
      <c r="AS150" s="171">
        <f ca="1">IFERROR(AR151/AR150,"")</f>
        <v>0</v>
      </c>
      <c r="AT150" s="54">
        <f ca="1">IF(AT$3="","",IF($A$148="","",'входные данные'!$D$4/'входные данные'!$H$52/'входные данные'!$H$53))</f>
        <v>2.1739130434782608</v>
      </c>
      <c r="AU150" s="171">
        <f ca="1">IFERROR(AT151/AT150,"")</f>
        <v>0</v>
      </c>
      <c r="AV150" s="54">
        <f ca="1">IF(AV$3="","",IF($A$148="","",'входные данные'!$D$4/'входные данные'!$H$52/'входные данные'!$H$53))</f>
        <v>2.1739130434782608</v>
      </c>
      <c r="AW150" s="171">
        <f ca="1">IFERROR(AV151/AV150,"")</f>
        <v>0</v>
      </c>
      <c r="AX150" s="55">
        <f t="shared" ca="1" si="23"/>
        <v>10.869565217391305</v>
      </c>
      <c r="AY150" s="171">
        <f ca="1">IFERROR(AX151/AX150,"")</f>
        <v>0</v>
      </c>
      <c r="AZ150" s="54">
        <f ca="1">IF(AZ$3="","",IF($A$148="","",'входные данные'!$D$4/'входные данные'!$H$52/'входные данные'!$H$53))</f>
        <v>2.1739130434782608</v>
      </c>
      <c r="BA150" s="171">
        <f ca="1">IFERROR(AZ151/AZ150,"")</f>
        <v>0</v>
      </c>
      <c r="BB150" s="54">
        <f ca="1">IF(BB$3="","",IF($A$148="","",'входные данные'!$D$4/'входные данные'!$H$52/'входные данные'!$H$53))</f>
        <v>2.1739130434782608</v>
      </c>
      <c r="BC150" s="171">
        <f ca="1">IFERROR(BB151/BB150,"")</f>
        <v>0</v>
      </c>
      <c r="BD150" s="54">
        <f ca="1">IF(BD$3="","",IF($A$148="","",'входные данные'!$D$4/'входные данные'!$H$52/'входные данные'!$H$53))</f>
        <v>2.1739130434782608</v>
      </c>
      <c r="BE150" s="171">
        <f ca="1">IFERROR(BD151/BD150,"")</f>
        <v>0</v>
      </c>
      <c r="BF150" s="54" t="str">
        <f ca="1">IF(BF$3="","",IF($A$148="","",'входные данные'!$D$4/'входные данные'!$H$52/'входные данные'!$H$53))</f>
        <v/>
      </c>
      <c r="BG150" s="171" t="str">
        <f ca="1">IFERROR(BF151/BF150,"")</f>
        <v/>
      </c>
      <c r="BH150" s="54" t="str">
        <f ca="1">IF(BH$3="","",IF($A$148="","",'входные данные'!$D$4/'входные данные'!$H$52/'входные данные'!$H$53))</f>
        <v/>
      </c>
      <c r="BI150" s="171" t="str">
        <f ca="1">IFERROR(BH151/BH150,"")</f>
        <v/>
      </c>
      <c r="BJ150" s="55">
        <f t="shared" ca="1" si="24"/>
        <v>6.5217391304347823</v>
      </c>
      <c r="BK150" s="171">
        <f ca="1">IFERROR(BJ151/BJ150,"")</f>
        <v>0</v>
      </c>
      <c r="BL150" s="54" t="str">
        <f ca="1">IF(BL$3="","",IF($A$148="","",'входные данные'!$D$4/'входные данные'!$H$52/'входные данные'!$H$53))</f>
        <v/>
      </c>
      <c r="BM150" s="171" t="str">
        <f ca="1">IFERROR(BL151/BL150,"")</f>
        <v/>
      </c>
      <c r="BN150" s="54" t="str">
        <f ca="1">IF(BN$3="","",IF($A$148="","",'входные данные'!$D$4/'входные данные'!$H$52/'входные данные'!$H$53))</f>
        <v/>
      </c>
      <c r="BO150" s="171" t="str">
        <f ca="1">IFERROR(BN151/BN150,"")</f>
        <v/>
      </c>
      <c r="BP150" s="54" t="str">
        <f ca="1">IF(BP$3="","",IF($A$148="","",'входные данные'!$D$4/'входные данные'!$H$52/'входные данные'!$H$53))</f>
        <v/>
      </c>
      <c r="BQ150" s="171" t="str">
        <f ca="1">IFERROR(BP151/BP150,"")</f>
        <v/>
      </c>
      <c r="BR150" s="54" t="str">
        <f ca="1">IF(BR$3="","",IF($A$148="","",'входные данные'!$D$4/'входные данные'!$H$52/'входные данные'!$H$53))</f>
        <v/>
      </c>
      <c r="BS150" s="171" t="str">
        <f ca="1">IFERROR(BR151/BR150,"")</f>
        <v/>
      </c>
      <c r="BT150" s="54" t="str">
        <f ca="1">IF(BT$3="","",IF($A$148="","",'входные данные'!$D$4/'входные данные'!$H$52/'входные данные'!$H$53))</f>
        <v/>
      </c>
      <c r="BU150" s="171" t="str">
        <f ca="1">IFERROR(BT151/BT150,"")</f>
        <v/>
      </c>
      <c r="BV150" s="55">
        <f t="shared" ca="1" si="25"/>
        <v>0</v>
      </c>
      <c r="BW150" s="171" t="str">
        <f ca="1">IFERROR(BV151/BV150,"")</f>
        <v/>
      </c>
    </row>
    <row r="151" spans="1:75" outlineLevel="1" x14ac:dyDescent="0.25">
      <c r="A151" s="147"/>
      <c r="B151" s="180"/>
      <c r="C151" s="44" t="s">
        <v>7</v>
      </c>
      <c r="D151" s="52"/>
      <c r="E151" s="172"/>
      <c r="F151" s="52"/>
      <c r="G151" s="172"/>
      <c r="H151" s="52"/>
      <c r="I151" s="172"/>
      <c r="J151" s="52"/>
      <c r="K151" s="172"/>
      <c r="L151" s="52"/>
      <c r="M151" s="172"/>
      <c r="N151" s="56">
        <f t="shared" si="26"/>
        <v>0</v>
      </c>
      <c r="O151" s="172"/>
      <c r="P151" s="52"/>
      <c r="Q151" s="172"/>
      <c r="R151" s="52"/>
      <c r="S151" s="172"/>
      <c r="T151" s="52"/>
      <c r="U151" s="172"/>
      <c r="V151" s="52"/>
      <c r="W151" s="172"/>
      <c r="X151" s="52"/>
      <c r="Y151" s="172"/>
      <c r="Z151" s="56">
        <f t="shared" si="21"/>
        <v>0</v>
      </c>
      <c r="AA151" s="172"/>
      <c r="AB151" s="52"/>
      <c r="AC151" s="172"/>
      <c r="AD151" s="52"/>
      <c r="AE151" s="172"/>
      <c r="AF151" s="52"/>
      <c r="AG151" s="172"/>
      <c r="AH151" s="52"/>
      <c r="AI151" s="172"/>
      <c r="AJ151" s="52"/>
      <c r="AK151" s="172"/>
      <c r="AL151" s="56">
        <f t="shared" si="22"/>
        <v>0</v>
      </c>
      <c r="AM151" s="172"/>
      <c r="AN151" s="52"/>
      <c r="AO151" s="172"/>
      <c r="AP151" s="52"/>
      <c r="AQ151" s="172"/>
      <c r="AR151" s="52"/>
      <c r="AS151" s="172"/>
      <c r="AT151" s="52"/>
      <c r="AU151" s="172"/>
      <c r="AV151" s="52"/>
      <c r="AW151" s="172"/>
      <c r="AX151" s="56">
        <f t="shared" si="23"/>
        <v>0</v>
      </c>
      <c r="AY151" s="172"/>
      <c r="AZ151" s="52"/>
      <c r="BA151" s="172"/>
      <c r="BB151" s="52"/>
      <c r="BC151" s="172"/>
      <c r="BD151" s="52"/>
      <c r="BE151" s="172"/>
      <c r="BF151" s="52"/>
      <c r="BG151" s="172"/>
      <c r="BH151" s="52"/>
      <c r="BI151" s="172"/>
      <c r="BJ151" s="56">
        <f t="shared" si="24"/>
        <v>0</v>
      </c>
      <c r="BK151" s="172"/>
      <c r="BL151" s="52"/>
      <c r="BM151" s="172"/>
      <c r="BN151" s="52"/>
      <c r="BO151" s="172"/>
      <c r="BP151" s="52"/>
      <c r="BQ151" s="172"/>
      <c r="BR151" s="52"/>
      <c r="BS151" s="172"/>
      <c r="BT151" s="52"/>
      <c r="BU151" s="172"/>
      <c r="BV151" s="56">
        <f t="shared" si="25"/>
        <v>0</v>
      </c>
      <c r="BW151" s="172"/>
    </row>
    <row r="152" spans="1:75" outlineLevel="1" x14ac:dyDescent="0.25">
      <c r="A152" s="147"/>
      <c r="B152" s="173" t="str">
        <f>'входные данные'!$C$5</f>
        <v>Встречи</v>
      </c>
      <c r="C152" s="43" t="s">
        <v>6</v>
      </c>
      <c r="D152" s="57">
        <f ca="1">IF(D$3="","",IF($A$148="","",'входные данные'!$D$5/'входные данные'!$H$52/'входные данные'!$H$53))</f>
        <v>1.3043478260869565</v>
      </c>
      <c r="E152" s="167">
        <f ca="1">IFERROR(D153/D152,"")</f>
        <v>0</v>
      </c>
      <c r="F152" s="57">
        <f ca="1">IF(F$3="","",IF($A$148="","",'входные данные'!$D$5/'входные данные'!$H$52/'входные данные'!$H$53))</f>
        <v>1.3043478260869565</v>
      </c>
      <c r="G152" s="167">
        <f ca="1">IFERROR(F153/F152,"")</f>
        <v>0</v>
      </c>
      <c r="H152" s="57">
        <f ca="1">IF(H$3="","",IF($A$148="","",'входные данные'!$D$5/'входные данные'!$H$52/'входные данные'!$H$53))</f>
        <v>1.3043478260869565</v>
      </c>
      <c r="I152" s="167">
        <f ca="1">IFERROR(H153/H152,"")</f>
        <v>0</v>
      </c>
      <c r="J152" s="57">
        <f ca="1">IF(J$3="","",IF($A$148="","",'входные данные'!$D$5/'входные данные'!$H$52/'входные данные'!$H$53))</f>
        <v>1.3043478260869565</v>
      </c>
      <c r="K152" s="167">
        <f ca="1">IFERROR(J153/J152,"")</f>
        <v>0</v>
      </c>
      <c r="L152" s="57">
        <f ca="1">IF(L$3="","",IF($A$148="","",'входные данные'!$D$5/'входные данные'!$H$52/'входные данные'!$H$53))</f>
        <v>1.3043478260869565</v>
      </c>
      <c r="M152" s="167">
        <f ca="1">IFERROR(L153/L152,"")</f>
        <v>0</v>
      </c>
      <c r="N152" s="58">
        <f t="shared" ca="1" si="26"/>
        <v>6.5217391304347831</v>
      </c>
      <c r="O152" s="167">
        <f ca="1">IFERROR(N153/N152,"")</f>
        <v>0</v>
      </c>
      <c r="P152" s="57">
        <f ca="1">IF(P$3="","",IF($A$148="","",'входные данные'!$D$5/'входные данные'!$H$52/'входные данные'!$H$53))</f>
        <v>1.3043478260869565</v>
      </c>
      <c r="Q152" s="167">
        <f ca="1">IFERROR(P153/P152,"")</f>
        <v>0</v>
      </c>
      <c r="R152" s="57">
        <f ca="1">IF(R$3="","",IF($A$148="","",'входные данные'!$D$5/'входные данные'!$H$52/'входные данные'!$H$53))</f>
        <v>1.3043478260869565</v>
      </c>
      <c r="S152" s="167">
        <f ca="1">IFERROR(R153/R152,"")</f>
        <v>0</v>
      </c>
      <c r="T152" s="57">
        <f ca="1">IF(T$3="","",IF($A$148="","",'входные данные'!$D$5/'входные данные'!$H$52/'входные данные'!$H$53))</f>
        <v>1.3043478260869565</v>
      </c>
      <c r="U152" s="167">
        <f ca="1">IFERROR(T153/T152,"")</f>
        <v>0</v>
      </c>
      <c r="V152" s="57">
        <f ca="1">IF(V$3="","",IF($A$148="","",'входные данные'!$D$5/'входные данные'!$H$52/'входные данные'!$H$53))</f>
        <v>1.3043478260869565</v>
      </c>
      <c r="W152" s="167">
        <f ca="1">IFERROR(V153/V152,"")</f>
        <v>0</v>
      </c>
      <c r="X152" s="57">
        <f ca="1">IF(X$3="","",IF($A$148="","",'входные данные'!$D$5/'входные данные'!$H$52/'входные данные'!$H$53))</f>
        <v>1.3043478260869565</v>
      </c>
      <c r="Y152" s="167">
        <f ca="1">IFERROR(X153/X152,"")</f>
        <v>0</v>
      </c>
      <c r="Z152" s="58">
        <f t="shared" ca="1" si="21"/>
        <v>6.5217391304347831</v>
      </c>
      <c r="AA152" s="167">
        <f ca="1">IFERROR(Z153/Z152,"")</f>
        <v>0</v>
      </c>
      <c r="AB152" s="57">
        <f ca="1">IF(AB$3="","",IF($A$148="","",'входные данные'!$D$5/'входные данные'!$H$52/'входные данные'!$H$53))</f>
        <v>1.3043478260869565</v>
      </c>
      <c r="AC152" s="167">
        <f ca="1">IFERROR(AB153/AB152,"")</f>
        <v>0</v>
      </c>
      <c r="AD152" s="57">
        <f ca="1">IF(AD$3="","",IF($A$148="","",'входные данные'!$D$5/'входные данные'!$H$52/'входные данные'!$H$53))</f>
        <v>1.3043478260869565</v>
      </c>
      <c r="AE152" s="167">
        <f ca="1">IFERROR(AD153/AD152,"")</f>
        <v>0</v>
      </c>
      <c r="AF152" s="57">
        <f ca="1">IF(AF$3="","",IF($A$148="","",'входные данные'!$D$5/'входные данные'!$H$52/'входные данные'!$H$53))</f>
        <v>1.3043478260869565</v>
      </c>
      <c r="AG152" s="167">
        <f ca="1">IFERROR(AF153/AF152,"")</f>
        <v>0</v>
      </c>
      <c r="AH152" s="57">
        <f ca="1">IF(AH$3="","",IF($A$148="","",'входные данные'!$D$5/'входные данные'!$H$52/'входные данные'!$H$53))</f>
        <v>1.3043478260869565</v>
      </c>
      <c r="AI152" s="167">
        <f ca="1">IFERROR(AH153/AH152,"")</f>
        <v>0</v>
      </c>
      <c r="AJ152" s="57">
        <f ca="1">IF(AJ$3="","",IF($A$148="","",'входные данные'!$D$5/'входные данные'!$H$52/'входные данные'!$H$53))</f>
        <v>1.3043478260869565</v>
      </c>
      <c r="AK152" s="167">
        <f ca="1">IFERROR(AJ153/AJ152,"")</f>
        <v>0</v>
      </c>
      <c r="AL152" s="58">
        <f t="shared" ca="1" si="22"/>
        <v>6.5217391304347831</v>
      </c>
      <c r="AM152" s="167">
        <f ca="1">IFERROR(AL153/AL152,"")</f>
        <v>0</v>
      </c>
      <c r="AN152" s="57">
        <f ca="1">IF(AN$3="","",IF($A$148="","",'входные данные'!$D$5/'входные данные'!$H$52/'входные данные'!$H$53))</f>
        <v>1.3043478260869565</v>
      </c>
      <c r="AO152" s="167">
        <f ca="1">IFERROR(AN153/AN152,"")</f>
        <v>0</v>
      </c>
      <c r="AP152" s="57">
        <f ca="1">IF(AP$3="","",IF($A$148="","",'входные данные'!$D$5/'входные данные'!$H$52/'входные данные'!$H$53))</f>
        <v>1.3043478260869565</v>
      </c>
      <c r="AQ152" s="167">
        <f ca="1">IFERROR(AP153/AP152,"")</f>
        <v>0</v>
      </c>
      <c r="AR152" s="57">
        <f ca="1">IF(AR$3="","",IF($A$148="","",'входные данные'!$D$5/'входные данные'!$H$52/'входные данные'!$H$53))</f>
        <v>1.3043478260869565</v>
      </c>
      <c r="AS152" s="167">
        <f ca="1">IFERROR(AR153/AR152,"")</f>
        <v>0</v>
      </c>
      <c r="AT152" s="57">
        <f ca="1">IF(AT$3="","",IF($A$148="","",'входные данные'!$D$5/'входные данные'!$H$52/'входные данные'!$H$53))</f>
        <v>1.3043478260869565</v>
      </c>
      <c r="AU152" s="167">
        <f ca="1">IFERROR(AT153/AT152,"")</f>
        <v>0</v>
      </c>
      <c r="AV152" s="57">
        <f ca="1">IF(AV$3="","",IF($A$148="","",'входные данные'!$D$5/'входные данные'!$H$52/'входные данные'!$H$53))</f>
        <v>1.3043478260869565</v>
      </c>
      <c r="AW152" s="167">
        <f ca="1">IFERROR(AV153/AV152,"")</f>
        <v>0</v>
      </c>
      <c r="AX152" s="58">
        <f t="shared" ca="1" si="23"/>
        <v>6.5217391304347831</v>
      </c>
      <c r="AY152" s="167">
        <f ca="1">IFERROR(AX153/AX152,"")</f>
        <v>0</v>
      </c>
      <c r="AZ152" s="57">
        <f ca="1">IF(AZ$3="","",IF($A$148="","",'входные данные'!$D$5/'входные данные'!$H$52/'входные данные'!$H$53))</f>
        <v>1.3043478260869565</v>
      </c>
      <c r="BA152" s="167">
        <f ca="1">IFERROR(AZ153/AZ152,"")</f>
        <v>0</v>
      </c>
      <c r="BB152" s="57">
        <f ca="1">IF(BB$3="","",IF($A$148="","",'входные данные'!$D$5/'входные данные'!$H$52/'входные данные'!$H$53))</f>
        <v>1.3043478260869565</v>
      </c>
      <c r="BC152" s="167">
        <f ca="1">IFERROR(BB153/BB152,"")</f>
        <v>0</v>
      </c>
      <c r="BD152" s="57">
        <f ca="1">IF(BD$3="","",IF($A$148="","",'входные данные'!$D$5/'входные данные'!$H$52/'входные данные'!$H$53))</f>
        <v>1.3043478260869565</v>
      </c>
      <c r="BE152" s="167">
        <f ca="1">IFERROR(BD153/BD152,"")</f>
        <v>0</v>
      </c>
      <c r="BF152" s="57" t="str">
        <f ca="1">IF(BF$3="","",IF($A$148="","",'входные данные'!$D$5/'входные данные'!$H$52/'входные данные'!$H$53))</f>
        <v/>
      </c>
      <c r="BG152" s="167" t="str">
        <f ca="1">IFERROR(BF153/BF152,"")</f>
        <v/>
      </c>
      <c r="BH152" s="57" t="str">
        <f ca="1">IF(BH$3="","",IF($A$148="","",'входные данные'!$D$5/'входные данные'!$H$52/'входные данные'!$H$53))</f>
        <v/>
      </c>
      <c r="BI152" s="167" t="str">
        <f ca="1">IFERROR(BH153/BH152,"")</f>
        <v/>
      </c>
      <c r="BJ152" s="58">
        <f t="shared" ca="1" si="24"/>
        <v>3.9130434782608696</v>
      </c>
      <c r="BK152" s="167">
        <f ca="1">IFERROR(BJ153/BJ152,"")</f>
        <v>0</v>
      </c>
      <c r="BL152" s="57" t="str">
        <f ca="1">IF(BL$3="","",IF($A$148="","",'входные данные'!$D$5/'входные данные'!$H$52/'входные данные'!$H$53))</f>
        <v/>
      </c>
      <c r="BM152" s="167" t="str">
        <f ca="1">IFERROR(BL153/BL152,"")</f>
        <v/>
      </c>
      <c r="BN152" s="57" t="str">
        <f ca="1">IF(BN$3="","",IF($A$148="","",'входные данные'!$D$5/'входные данные'!$H$52/'входные данные'!$H$53))</f>
        <v/>
      </c>
      <c r="BO152" s="167" t="str">
        <f ca="1">IFERROR(BN153/BN152,"")</f>
        <v/>
      </c>
      <c r="BP152" s="57" t="str">
        <f ca="1">IF(BP$3="","",IF($A$148="","",'входные данные'!$D$5/'входные данные'!$H$52/'входные данные'!$H$53))</f>
        <v/>
      </c>
      <c r="BQ152" s="167" t="str">
        <f ca="1">IFERROR(BP153/BP152,"")</f>
        <v/>
      </c>
      <c r="BR152" s="57" t="str">
        <f ca="1">IF(BR$3="","",IF($A$148="","",'входные данные'!$D$5/'входные данные'!$H$52/'входные данные'!$H$53))</f>
        <v/>
      </c>
      <c r="BS152" s="167" t="str">
        <f ca="1">IFERROR(BR153/BR152,"")</f>
        <v/>
      </c>
      <c r="BT152" s="57" t="str">
        <f ca="1">IF(BT$3="","",IF($A$148="","",'входные данные'!$D$5/'входные данные'!$H$52/'входные данные'!$H$53))</f>
        <v/>
      </c>
      <c r="BU152" s="167" t="str">
        <f ca="1">IFERROR(BT153/BT152,"")</f>
        <v/>
      </c>
      <c r="BV152" s="58">
        <f t="shared" ca="1" si="25"/>
        <v>0</v>
      </c>
      <c r="BW152" s="167" t="str">
        <f ca="1">IFERROR(BV153/BV152,"")</f>
        <v/>
      </c>
    </row>
    <row r="153" spans="1:75" outlineLevel="1" x14ac:dyDescent="0.25">
      <c r="A153" s="147"/>
      <c r="B153" s="174"/>
      <c r="C153" s="43" t="s">
        <v>7</v>
      </c>
      <c r="D153" s="59"/>
      <c r="E153" s="168"/>
      <c r="F153" s="59"/>
      <c r="G153" s="168"/>
      <c r="H153" s="59"/>
      <c r="I153" s="168"/>
      <c r="J153" s="59"/>
      <c r="K153" s="168"/>
      <c r="L153" s="59"/>
      <c r="M153" s="168"/>
      <c r="N153" s="60">
        <f t="shared" si="26"/>
        <v>0</v>
      </c>
      <c r="O153" s="168"/>
      <c r="P153" s="59"/>
      <c r="Q153" s="168"/>
      <c r="R153" s="59"/>
      <c r="S153" s="168"/>
      <c r="T153" s="59"/>
      <c r="U153" s="168"/>
      <c r="V153" s="59"/>
      <c r="W153" s="168"/>
      <c r="X153" s="59"/>
      <c r="Y153" s="168"/>
      <c r="Z153" s="60">
        <f t="shared" si="21"/>
        <v>0</v>
      </c>
      <c r="AA153" s="168"/>
      <c r="AB153" s="59"/>
      <c r="AC153" s="168"/>
      <c r="AD153" s="59"/>
      <c r="AE153" s="168"/>
      <c r="AF153" s="59"/>
      <c r="AG153" s="168"/>
      <c r="AH153" s="59"/>
      <c r="AI153" s="168"/>
      <c r="AJ153" s="59"/>
      <c r="AK153" s="168"/>
      <c r="AL153" s="60">
        <f t="shared" si="22"/>
        <v>0</v>
      </c>
      <c r="AM153" s="168"/>
      <c r="AN153" s="59"/>
      <c r="AO153" s="168"/>
      <c r="AP153" s="59"/>
      <c r="AQ153" s="168"/>
      <c r="AR153" s="59"/>
      <c r="AS153" s="168"/>
      <c r="AT153" s="59"/>
      <c r="AU153" s="168"/>
      <c r="AV153" s="59"/>
      <c r="AW153" s="168"/>
      <c r="AX153" s="60">
        <f t="shared" si="23"/>
        <v>0</v>
      </c>
      <c r="AY153" s="168"/>
      <c r="AZ153" s="59"/>
      <c r="BA153" s="168"/>
      <c r="BB153" s="59"/>
      <c r="BC153" s="168"/>
      <c r="BD153" s="59"/>
      <c r="BE153" s="168"/>
      <c r="BF153" s="59"/>
      <c r="BG153" s="168"/>
      <c r="BH153" s="59"/>
      <c r="BI153" s="168"/>
      <c r="BJ153" s="60">
        <f t="shared" si="24"/>
        <v>0</v>
      </c>
      <c r="BK153" s="168"/>
      <c r="BL153" s="59"/>
      <c r="BM153" s="168"/>
      <c r="BN153" s="59"/>
      <c r="BO153" s="168"/>
      <c r="BP153" s="59"/>
      <c r="BQ153" s="168"/>
      <c r="BR153" s="59"/>
      <c r="BS153" s="168"/>
      <c r="BT153" s="59"/>
      <c r="BU153" s="168"/>
      <c r="BV153" s="60">
        <f t="shared" si="25"/>
        <v>0</v>
      </c>
      <c r="BW153" s="168"/>
    </row>
    <row r="154" spans="1:75" outlineLevel="1" x14ac:dyDescent="0.25">
      <c r="A154" s="147"/>
      <c r="B154" s="169" t="str">
        <f>'входные данные'!$C$6</f>
        <v>Договоры</v>
      </c>
      <c r="C154" s="15" t="s">
        <v>6</v>
      </c>
      <c r="D154" s="61">
        <f ca="1">IF(D$3="","",IF($A$148="","",'входные данные'!$D$6/'входные данные'!$H$52/'входные данные'!$H$53))</f>
        <v>0.86956521739130432</v>
      </c>
      <c r="E154" s="163">
        <f ca="1">IFERROR(D155/D154,"")</f>
        <v>0</v>
      </c>
      <c r="F154" s="61">
        <f ca="1">IF(F$3="","",IF($A$148="","",'входные данные'!$D$6/'входные данные'!$H$52/'входные данные'!$H$53))</f>
        <v>0.86956521739130432</v>
      </c>
      <c r="G154" s="163">
        <f ca="1">IFERROR(F155/F154,"")</f>
        <v>0</v>
      </c>
      <c r="H154" s="61">
        <f ca="1">IF(H$3="","",IF($A$148="","",'входные данные'!$D$6/'входные данные'!$H$52/'входные данные'!$H$53))</f>
        <v>0.86956521739130432</v>
      </c>
      <c r="I154" s="163">
        <f ca="1">IFERROR(H155/H154,"")</f>
        <v>0</v>
      </c>
      <c r="J154" s="61">
        <f ca="1">IF(J$3="","",IF($A$148="","",'входные данные'!$D$6/'входные данные'!$H$52/'входные данные'!$H$53))</f>
        <v>0.86956521739130432</v>
      </c>
      <c r="K154" s="163">
        <f ca="1">IFERROR(J155/J154,"")</f>
        <v>0</v>
      </c>
      <c r="L154" s="61">
        <f ca="1">IF(L$3="","",IF($A$148="","",'входные данные'!$D$6/'входные данные'!$H$52/'входные данные'!$H$53))</f>
        <v>0.86956521739130432</v>
      </c>
      <c r="M154" s="163">
        <f ca="1">IFERROR(L155/L154,"")</f>
        <v>0</v>
      </c>
      <c r="N154" s="62">
        <f t="shared" ca="1" si="26"/>
        <v>4.3478260869565215</v>
      </c>
      <c r="O154" s="163">
        <f ca="1">IFERROR(N155/N154,"")</f>
        <v>0</v>
      </c>
      <c r="P154" s="61">
        <f ca="1">IF(P$3="","",IF($A$148="","",'входные данные'!$D$6/'входные данные'!$H$52/'входные данные'!$H$53))</f>
        <v>0.86956521739130432</v>
      </c>
      <c r="Q154" s="163">
        <f ca="1">IFERROR(P155/P154,"")</f>
        <v>0</v>
      </c>
      <c r="R154" s="61">
        <f ca="1">IF(R$3="","",IF($A$148="","",'входные данные'!$D$6/'входные данные'!$H$52/'входные данные'!$H$53))</f>
        <v>0.86956521739130432</v>
      </c>
      <c r="S154" s="163">
        <f ca="1">IFERROR(R155/R154,"")</f>
        <v>0</v>
      </c>
      <c r="T154" s="61">
        <f ca="1">IF(T$3="","",IF($A$148="","",'входные данные'!$D$6/'входные данные'!$H$52/'входные данные'!$H$53))</f>
        <v>0.86956521739130432</v>
      </c>
      <c r="U154" s="163">
        <f ca="1">IFERROR(T155/T154,"")</f>
        <v>0</v>
      </c>
      <c r="V154" s="61">
        <f ca="1">IF(V$3="","",IF($A$148="","",'входные данные'!$D$6/'входные данные'!$H$52/'входные данные'!$H$53))</f>
        <v>0.86956521739130432</v>
      </c>
      <c r="W154" s="163">
        <f ca="1">IFERROR(V155/V154,"")</f>
        <v>0</v>
      </c>
      <c r="X154" s="61">
        <f ca="1">IF(X$3="","",IF($A$148="","",'входные данные'!$D$6/'входные данные'!$H$52/'входные данные'!$H$53))</f>
        <v>0.86956521739130432</v>
      </c>
      <c r="Y154" s="163">
        <f ca="1">IFERROR(X155/X154,"")</f>
        <v>0</v>
      </c>
      <c r="Z154" s="62">
        <f t="shared" ca="1" si="21"/>
        <v>4.3478260869565215</v>
      </c>
      <c r="AA154" s="163">
        <f ca="1">IFERROR(Z155/Z154,"")</f>
        <v>0</v>
      </c>
      <c r="AB154" s="61">
        <f ca="1">IF(AB$3="","",IF($A$148="","",'входные данные'!$D$6/'входные данные'!$H$52/'входные данные'!$H$53))</f>
        <v>0.86956521739130432</v>
      </c>
      <c r="AC154" s="163">
        <f ca="1">IFERROR(AB155/AB154,"")</f>
        <v>0</v>
      </c>
      <c r="AD154" s="61">
        <f ca="1">IF(AD$3="","",IF($A$148="","",'входные данные'!$D$6/'входные данные'!$H$52/'входные данные'!$H$53))</f>
        <v>0.86956521739130432</v>
      </c>
      <c r="AE154" s="163">
        <f ca="1">IFERROR(AD155/AD154,"")</f>
        <v>0</v>
      </c>
      <c r="AF154" s="61">
        <f ca="1">IF(AF$3="","",IF($A$148="","",'входные данные'!$D$6/'входные данные'!$H$52/'входные данные'!$H$53))</f>
        <v>0.86956521739130432</v>
      </c>
      <c r="AG154" s="163">
        <f ca="1">IFERROR(AF155/AF154,"")</f>
        <v>0</v>
      </c>
      <c r="AH154" s="61">
        <f ca="1">IF(AH$3="","",IF($A$148="","",'входные данные'!$D$6/'входные данные'!$H$52/'входные данные'!$H$53))</f>
        <v>0.86956521739130432</v>
      </c>
      <c r="AI154" s="163">
        <f ca="1">IFERROR(AH155/AH154,"")</f>
        <v>0</v>
      </c>
      <c r="AJ154" s="61">
        <f ca="1">IF(AJ$3="","",IF($A$148="","",'входные данные'!$D$6/'входные данные'!$H$52/'входные данные'!$H$53))</f>
        <v>0.86956521739130432</v>
      </c>
      <c r="AK154" s="163">
        <f ca="1">IFERROR(AJ155/AJ154,"")</f>
        <v>0</v>
      </c>
      <c r="AL154" s="62">
        <f t="shared" ca="1" si="22"/>
        <v>4.3478260869565215</v>
      </c>
      <c r="AM154" s="163">
        <f ca="1">IFERROR(AL155/AL154,"")</f>
        <v>0</v>
      </c>
      <c r="AN154" s="61">
        <f ca="1">IF(AN$3="","",IF($A$148="","",'входные данные'!$D$6/'входные данные'!$H$52/'входные данные'!$H$53))</f>
        <v>0.86956521739130432</v>
      </c>
      <c r="AO154" s="163">
        <f ca="1">IFERROR(AN155/AN154,"")</f>
        <v>0</v>
      </c>
      <c r="AP154" s="61">
        <f ca="1">IF(AP$3="","",IF($A$148="","",'входные данные'!$D$6/'входные данные'!$H$52/'входные данные'!$H$53))</f>
        <v>0.86956521739130432</v>
      </c>
      <c r="AQ154" s="163">
        <f ca="1">IFERROR(AP155/AP154,"")</f>
        <v>0</v>
      </c>
      <c r="AR154" s="61">
        <f ca="1">IF(AR$3="","",IF($A$148="","",'входные данные'!$D$6/'входные данные'!$H$52/'входные данные'!$H$53))</f>
        <v>0.86956521739130432</v>
      </c>
      <c r="AS154" s="163">
        <f ca="1">IFERROR(AR155/AR154,"")</f>
        <v>0</v>
      </c>
      <c r="AT154" s="61">
        <f ca="1">IF(AT$3="","",IF($A$148="","",'входные данные'!$D$6/'входные данные'!$H$52/'входные данные'!$H$53))</f>
        <v>0.86956521739130432</v>
      </c>
      <c r="AU154" s="163">
        <f ca="1">IFERROR(AT155/AT154,"")</f>
        <v>0</v>
      </c>
      <c r="AV154" s="61">
        <f ca="1">IF(AV$3="","",IF($A$148="","",'входные данные'!$D$6/'входные данные'!$H$52/'входные данные'!$H$53))</f>
        <v>0.86956521739130432</v>
      </c>
      <c r="AW154" s="163">
        <f ca="1">IFERROR(AV155/AV154,"")</f>
        <v>0</v>
      </c>
      <c r="AX154" s="62">
        <f t="shared" ca="1" si="23"/>
        <v>4.3478260869565215</v>
      </c>
      <c r="AY154" s="163">
        <f ca="1">IFERROR(AX155/AX154,"")</f>
        <v>0</v>
      </c>
      <c r="AZ154" s="61">
        <f ca="1">IF(AZ$3="","",IF($A$148="","",'входные данные'!$D$6/'входные данные'!$H$52/'входные данные'!$H$53))</f>
        <v>0.86956521739130432</v>
      </c>
      <c r="BA154" s="163">
        <f ca="1">IFERROR(AZ155/AZ154,"")</f>
        <v>0</v>
      </c>
      <c r="BB154" s="61">
        <f ca="1">IF(BB$3="","",IF($A$148="","",'входные данные'!$D$6/'входные данные'!$H$52/'входные данные'!$H$53))</f>
        <v>0.86956521739130432</v>
      </c>
      <c r="BC154" s="163">
        <f ca="1">IFERROR(BB155/BB154,"")</f>
        <v>0</v>
      </c>
      <c r="BD154" s="61">
        <f ca="1">IF(BD$3="","",IF($A$148="","",'входные данные'!$D$6/'входные данные'!$H$52/'входные данные'!$H$53))</f>
        <v>0.86956521739130432</v>
      </c>
      <c r="BE154" s="163">
        <f ca="1">IFERROR(BD155/BD154,"")</f>
        <v>0</v>
      </c>
      <c r="BF154" s="61" t="str">
        <f ca="1">IF(BF$3="","",IF($A$148="","",'входные данные'!$D$6/'входные данные'!$H$52/'входные данные'!$H$53))</f>
        <v/>
      </c>
      <c r="BG154" s="163" t="str">
        <f ca="1">IFERROR(BF155/BF154,"")</f>
        <v/>
      </c>
      <c r="BH154" s="61" t="str">
        <f ca="1">IF(BH$3="","",IF($A$148="","",'входные данные'!$D$6/'входные данные'!$H$52/'входные данные'!$H$53))</f>
        <v/>
      </c>
      <c r="BI154" s="163" t="str">
        <f ca="1">IFERROR(BH155/BH154,"")</f>
        <v/>
      </c>
      <c r="BJ154" s="62">
        <f t="shared" ca="1" si="24"/>
        <v>2.6086956521739131</v>
      </c>
      <c r="BK154" s="163">
        <f ca="1">IFERROR(BJ155/BJ154,"")</f>
        <v>0</v>
      </c>
      <c r="BL154" s="61" t="str">
        <f ca="1">IF(BL$3="","",IF($A$148="","",'входные данные'!$D$6/'входные данные'!$H$52/'входные данные'!$H$53))</f>
        <v/>
      </c>
      <c r="BM154" s="163" t="str">
        <f ca="1">IFERROR(BL155/BL154,"")</f>
        <v/>
      </c>
      <c r="BN154" s="61" t="str">
        <f ca="1">IF(BN$3="","",IF($A$148="","",'входные данные'!$D$6/'входные данные'!$H$52/'входные данные'!$H$53))</f>
        <v/>
      </c>
      <c r="BO154" s="163" t="str">
        <f ca="1">IFERROR(BN155/BN154,"")</f>
        <v/>
      </c>
      <c r="BP154" s="61" t="str">
        <f ca="1">IF(BP$3="","",IF($A$148="","",'входные данные'!$D$6/'входные данные'!$H$52/'входные данные'!$H$53))</f>
        <v/>
      </c>
      <c r="BQ154" s="163" t="str">
        <f ca="1">IFERROR(BP155/BP154,"")</f>
        <v/>
      </c>
      <c r="BR154" s="61" t="str">
        <f ca="1">IF(BR$3="","",IF($A$148="","",'входные данные'!$D$6/'входные данные'!$H$52/'входные данные'!$H$53))</f>
        <v/>
      </c>
      <c r="BS154" s="163" t="str">
        <f ca="1">IFERROR(BR155/BR154,"")</f>
        <v/>
      </c>
      <c r="BT154" s="61" t="str">
        <f ca="1">IF(BT$3="","",IF($A$148="","",'входные данные'!$D$6/'входные данные'!$H$52/'входные данные'!$H$53))</f>
        <v/>
      </c>
      <c r="BU154" s="163" t="str">
        <f ca="1">IFERROR(BT155/BT154,"")</f>
        <v/>
      </c>
      <c r="BV154" s="62">
        <f t="shared" ca="1" si="25"/>
        <v>0</v>
      </c>
      <c r="BW154" s="163" t="str">
        <f ca="1">IFERROR(BV155/BV154,"")</f>
        <v/>
      </c>
    </row>
    <row r="155" spans="1:75" outlineLevel="1" x14ac:dyDescent="0.25">
      <c r="A155" s="147"/>
      <c r="B155" s="170"/>
      <c r="C155" s="15" t="s">
        <v>7</v>
      </c>
      <c r="D155" s="52"/>
      <c r="E155" s="164"/>
      <c r="F155" s="52"/>
      <c r="G155" s="164"/>
      <c r="H155" s="52"/>
      <c r="I155" s="164"/>
      <c r="J155" s="52"/>
      <c r="K155" s="164"/>
      <c r="L155" s="52"/>
      <c r="M155" s="164"/>
      <c r="N155" s="64">
        <f t="shared" si="26"/>
        <v>0</v>
      </c>
      <c r="O155" s="164"/>
      <c r="P155" s="52"/>
      <c r="Q155" s="164"/>
      <c r="R155" s="52"/>
      <c r="S155" s="164"/>
      <c r="T155" s="52"/>
      <c r="U155" s="164"/>
      <c r="V155" s="52"/>
      <c r="W155" s="164"/>
      <c r="X155" s="52"/>
      <c r="Y155" s="164"/>
      <c r="Z155" s="64">
        <f t="shared" si="21"/>
        <v>0</v>
      </c>
      <c r="AA155" s="164"/>
      <c r="AB155" s="52"/>
      <c r="AC155" s="164"/>
      <c r="AD155" s="52"/>
      <c r="AE155" s="164"/>
      <c r="AF155" s="52"/>
      <c r="AG155" s="164"/>
      <c r="AH155" s="52"/>
      <c r="AI155" s="164"/>
      <c r="AJ155" s="52"/>
      <c r="AK155" s="164"/>
      <c r="AL155" s="64">
        <f t="shared" si="22"/>
        <v>0</v>
      </c>
      <c r="AM155" s="164"/>
      <c r="AN155" s="52"/>
      <c r="AO155" s="164"/>
      <c r="AP155" s="52"/>
      <c r="AQ155" s="164"/>
      <c r="AR155" s="52"/>
      <c r="AS155" s="164"/>
      <c r="AT155" s="52"/>
      <c r="AU155" s="164"/>
      <c r="AV155" s="52"/>
      <c r="AW155" s="164"/>
      <c r="AX155" s="64">
        <f t="shared" si="23"/>
        <v>0</v>
      </c>
      <c r="AY155" s="164"/>
      <c r="AZ155" s="52"/>
      <c r="BA155" s="164"/>
      <c r="BB155" s="52"/>
      <c r="BC155" s="164"/>
      <c r="BD155" s="52"/>
      <c r="BE155" s="164"/>
      <c r="BF155" s="52"/>
      <c r="BG155" s="164"/>
      <c r="BH155" s="52"/>
      <c r="BI155" s="164"/>
      <c r="BJ155" s="64">
        <f t="shared" si="24"/>
        <v>0</v>
      </c>
      <c r="BK155" s="164"/>
      <c r="BL155" s="52"/>
      <c r="BM155" s="164"/>
      <c r="BN155" s="52"/>
      <c r="BO155" s="164"/>
      <c r="BP155" s="52"/>
      <c r="BQ155" s="164"/>
      <c r="BR155" s="52"/>
      <c r="BS155" s="164"/>
      <c r="BT155" s="52"/>
      <c r="BU155" s="164"/>
      <c r="BV155" s="64">
        <f t="shared" si="25"/>
        <v>0</v>
      </c>
      <c r="BW155" s="164"/>
    </row>
    <row r="156" spans="1:75" outlineLevel="1" x14ac:dyDescent="0.25">
      <c r="A156" s="147"/>
      <c r="B156" s="165" t="str">
        <f>'входные данные'!$C$7</f>
        <v>Счета</v>
      </c>
      <c r="C156" s="16" t="s">
        <v>6</v>
      </c>
      <c r="D156" s="65">
        <f ca="1">IF(D$3="","",IF($A$148="","",'входные данные'!$D$7/'входные данные'!$H$52/'входные данные'!$H$53))</f>
        <v>0.78260869565217395</v>
      </c>
      <c r="E156" s="161">
        <f ca="1">IFERROR(D157/D156,"")</f>
        <v>0</v>
      </c>
      <c r="F156" s="65">
        <f ca="1">IF(F$3="","",IF($A$148="","",'входные данные'!$D$7/'входные данные'!$H$52/'входные данные'!$H$53))</f>
        <v>0.78260869565217395</v>
      </c>
      <c r="G156" s="161">
        <f ca="1">IFERROR(F157/F156,"")</f>
        <v>0</v>
      </c>
      <c r="H156" s="65">
        <f ca="1">IF(H$3="","",IF($A$148="","",'входные данные'!$D$7/'входные данные'!$H$52/'входные данные'!$H$53))</f>
        <v>0.78260869565217395</v>
      </c>
      <c r="I156" s="161">
        <f ca="1">IFERROR(H157/H156,"")</f>
        <v>0</v>
      </c>
      <c r="J156" s="65">
        <f ca="1">IF(J$3="","",IF($A$148="","",'входные данные'!$D$7/'входные данные'!$H$52/'входные данные'!$H$53))</f>
        <v>0.78260869565217395</v>
      </c>
      <c r="K156" s="161">
        <f ca="1">IFERROR(J157/J156,"")</f>
        <v>0</v>
      </c>
      <c r="L156" s="65">
        <f ca="1">IF(L$3="","",IF($A$148="","",'входные данные'!$D$7/'входные данные'!$H$52/'входные данные'!$H$53))</f>
        <v>0.78260869565217395</v>
      </c>
      <c r="M156" s="161">
        <f ca="1">IFERROR(L157/L156,"")</f>
        <v>0</v>
      </c>
      <c r="N156" s="66">
        <f t="shared" ca="1" si="26"/>
        <v>3.9130434782608696</v>
      </c>
      <c r="O156" s="161">
        <f ca="1">IFERROR(N157/N156,"")</f>
        <v>0</v>
      </c>
      <c r="P156" s="65">
        <f ca="1">IF(P$3="","",IF($A$148="","",'входные данные'!$D$7/'входные данные'!$H$52/'входные данные'!$H$53))</f>
        <v>0.78260869565217395</v>
      </c>
      <c r="Q156" s="161">
        <f ca="1">IFERROR(P157/P156,"")</f>
        <v>0</v>
      </c>
      <c r="R156" s="65">
        <f ca="1">IF(R$3="","",IF($A$148="","",'входные данные'!$D$7/'входные данные'!$H$52/'входные данные'!$H$53))</f>
        <v>0.78260869565217395</v>
      </c>
      <c r="S156" s="161">
        <f ca="1">IFERROR(R157/R156,"")</f>
        <v>0</v>
      </c>
      <c r="T156" s="65">
        <f ca="1">IF(T$3="","",IF($A$148="","",'входные данные'!$D$7/'входные данные'!$H$52/'входные данные'!$H$53))</f>
        <v>0.78260869565217395</v>
      </c>
      <c r="U156" s="161">
        <f ca="1">IFERROR(T157/T156,"")</f>
        <v>0</v>
      </c>
      <c r="V156" s="65">
        <f ca="1">IF(V$3="","",IF($A$148="","",'входные данные'!$D$7/'входные данные'!$H$52/'входные данные'!$H$53))</f>
        <v>0.78260869565217395</v>
      </c>
      <c r="W156" s="161">
        <f ca="1">IFERROR(V157/V156,"")</f>
        <v>0</v>
      </c>
      <c r="X156" s="65">
        <f ca="1">IF(X$3="","",IF($A$148="","",'входные данные'!$D$7/'входные данные'!$H$52/'входные данные'!$H$53))</f>
        <v>0.78260869565217395</v>
      </c>
      <c r="Y156" s="161">
        <f ca="1">IFERROR(X157/X156,"")</f>
        <v>0</v>
      </c>
      <c r="Z156" s="66">
        <f t="shared" ca="1" si="21"/>
        <v>3.9130434782608696</v>
      </c>
      <c r="AA156" s="161">
        <f ca="1">IFERROR(Z157/Z156,"")</f>
        <v>0</v>
      </c>
      <c r="AB156" s="65">
        <f ca="1">IF(AB$3="","",IF($A$148="","",'входные данные'!$D$7/'входные данные'!$H$52/'входные данные'!$H$53))</f>
        <v>0.78260869565217395</v>
      </c>
      <c r="AC156" s="161">
        <f ca="1">IFERROR(AB157/AB156,"")</f>
        <v>0</v>
      </c>
      <c r="AD156" s="65">
        <f ca="1">IF(AD$3="","",IF($A$148="","",'входные данные'!$D$7/'входные данные'!$H$52/'входные данные'!$H$53))</f>
        <v>0.78260869565217395</v>
      </c>
      <c r="AE156" s="161">
        <f ca="1">IFERROR(AD157/AD156,"")</f>
        <v>0</v>
      </c>
      <c r="AF156" s="65">
        <f ca="1">IF(AF$3="","",IF($A$148="","",'входные данные'!$D$7/'входные данные'!$H$52/'входные данные'!$H$53))</f>
        <v>0.78260869565217395</v>
      </c>
      <c r="AG156" s="161">
        <f ca="1">IFERROR(AF157/AF156,"")</f>
        <v>0</v>
      </c>
      <c r="AH156" s="65">
        <f ca="1">IF(AH$3="","",IF($A$148="","",'входные данные'!$D$7/'входные данные'!$H$52/'входные данные'!$H$53))</f>
        <v>0.78260869565217395</v>
      </c>
      <c r="AI156" s="161">
        <f ca="1">IFERROR(AH157/AH156,"")</f>
        <v>0</v>
      </c>
      <c r="AJ156" s="65">
        <f ca="1">IF(AJ$3="","",IF($A$148="","",'входные данные'!$D$7/'входные данные'!$H$52/'входные данные'!$H$53))</f>
        <v>0.78260869565217395</v>
      </c>
      <c r="AK156" s="161">
        <f ca="1">IFERROR(AJ157/AJ156,"")</f>
        <v>0</v>
      </c>
      <c r="AL156" s="66">
        <f t="shared" ca="1" si="22"/>
        <v>3.9130434782608696</v>
      </c>
      <c r="AM156" s="161">
        <f ca="1">IFERROR(AL157/AL156,"")</f>
        <v>0</v>
      </c>
      <c r="AN156" s="65">
        <f ca="1">IF(AN$3="","",IF($A$148="","",'входные данные'!$D$7/'входные данные'!$H$52/'входные данные'!$H$53))</f>
        <v>0.78260869565217395</v>
      </c>
      <c r="AO156" s="161">
        <f ca="1">IFERROR(AN157/AN156,"")</f>
        <v>0</v>
      </c>
      <c r="AP156" s="65">
        <f ca="1">IF(AP$3="","",IF($A$148="","",'входные данные'!$D$7/'входные данные'!$H$52/'входные данные'!$H$53))</f>
        <v>0.78260869565217395</v>
      </c>
      <c r="AQ156" s="161">
        <f ca="1">IFERROR(AP157/AP156,"")</f>
        <v>0</v>
      </c>
      <c r="AR156" s="65">
        <f ca="1">IF(AR$3="","",IF($A$148="","",'входные данные'!$D$7/'входные данные'!$H$52/'входные данные'!$H$53))</f>
        <v>0.78260869565217395</v>
      </c>
      <c r="AS156" s="161">
        <f ca="1">IFERROR(AR157/AR156,"")</f>
        <v>0</v>
      </c>
      <c r="AT156" s="65">
        <f ca="1">IF(AT$3="","",IF($A$148="","",'входные данные'!$D$7/'входные данные'!$H$52/'входные данные'!$H$53))</f>
        <v>0.78260869565217395</v>
      </c>
      <c r="AU156" s="161">
        <f ca="1">IFERROR(AT157/AT156,"")</f>
        <v>0</v>
      </c>
      <c r="AV156" s="65">
        <f ca="1">IF(AV$3="","",IF($A$148="","",'входные данные'!$D$7/'входные данные'!$H$52/'входные данные'!$H$53))</f>
        <v>0.78260869565217395</v>
      </c>
      <c r="AW156" s="161">
        <f ca="1">IFERROR(AV157/AV156,"")</f>
        <v>0</v>
      </c>
      <c r="AX156" s="66">
        <f t="shared" ca="1" si="23"/>
        <v>3.9130434782608696</v>
      </c>
      <c r="AY156" s="161">
        <f ca="1">IFERROR(AX157/AX156,"")</f>
        <v>0</v>
      </c>
      <c r="AZ156" s="65">
        <f ca="1">IF(AZ$3="","",IF($A$148="","",'входные данные'!$D$7/'входные данные'!$H$52/'входные данные'!$H$53))</f>
        <v>0.78260869565217395</v>
      </c>
      <c r="BA156" s="161">
        <f ca="1">IFERROR(AZ157/AZ156,"")</f>
        <v>0</v>
      </c>
      <c r="BB156" s="65">
        <f ca="1">IF(BB$3="","",IF($A$148="","",'входные данные'!$D$7/'входные данные'!$H$52/'входные данные'!$H$53))</f>
        <v>0.78260869565217395</v>
      </c>
      <c r="BC156" s="161">
        <f ca="1">IFERROR(BB157/BB156,"")</f>
        <v>0</v>
      </c>
      <c r="BD156" s="65">
        <f ca="1">IF(BD$3="","",IF($A$148="","",'входные данные'!$D$7/'входные данные'!$H$52/'входные данные'!$H$53))</f>
        <v>0.78260869565217395</v>
      </c>
      <c r="BE156" s="161">
        <f ca="1">IFERROR(BD157/BD156,"")</f>
        <v>0</v>
      </c>
      <c r="BF156" s="65" t="str">
        <f ca="1">IF(BF$3="","",IF($A$148="","",'входные данные'!$D$7/'входные данные'!$H$52/'входные данные'!$H$53))</f>
        <v/>
      </c>
      <c r="BG156" s="161" t="str">
        <f ca="1">IFERROR(BF157/BF156,"")</f>
        <v/>
      </c>
      <c r="BH156" s="65" t="str">
        <f ca="1">IF(BH$3="","",IF($A$148="","",'входные данные'!$D$7/'входные данные'!$H$52/'входные данные'!$H$53))</f>
        <v/>
      </c>
      <c r="BI156" s="161" t="str">
        <f ca="1">IFERROR(BH157/BH156,"")</f>
        <v/>
      </c>
      <c r="BJ156" s="66">
        <f t="shared" ca="1" si="24"/>
        <v>2.347826086956522</v>
      </c>
      <c r="BK156" s="161">
        <f ca="1">IFERROR(BJ157/BJ156,"")</f>
        <v>0</v>
      </c>
      <c r="BL156" s="65" t="str">
        <f ca="1">IF(BL$3="","",IF($A$148="","",'входные данные'!$D$7/'входные данные'!$H$52/'входные данные'!$H$53))</f>
        <v/>
      </c>
      <c r="BM156" s="161" t="str">
        <f ca="1">IFERROR(BL157/BL156,"")</f>
        <v/>
      </c>
      <c r="BN156" s="65" t="str">
        <f ca="1">IF(BN$3="","",IF($A$148="","",'входные данные'!$D$7/'входные данные'!$H$52/'входные данные'!$H$53))</f>
        <v/>
      </c>
      <c r="BO156" s="161" t="str">
        <f ca="1">IFERROR(BN157/BN156,"")</f>
        <v/>
      </c>
      <c r="BP156" s="65" t="str">
        <f ca="1">IF(BP$3="","",IF($A$148="","",'входные данные'!$D$7/'входные данные'!$H$52/'входные данные'!$H$53))</f>
        <v/>
      </c>
      <c r="BQ156" s="161" t="str">
        <f ca="1">IFERROR(BP157/BP156,"")</f>
        <v/>
      </c>
      <c r="BR156" s="65" t="str">
        <f ca="1">IF(BR$3="","",IF($A$148="","",'входные данные'!$D$7/'входные данные'!$H$52/'входные данные'!$H$53))</f>
        <v/>
      </c>
      <c r="BS156" s="161" t="str">
        <f ca="1">IFERROR(BR157/BR156,"")</f>
        <v/>
      </c>
      <c r="BT156" s="65" t="str">
        <f ca="1">IF(BT$3="","",IF($A$148="","",'входные данные'!$D$7/'входные данные'!$H$52/'входные данные'!$H$53))</f>
        <v/>
      </c>
      <c r="BU156" s="161" t="str">
        <f ca="1">IFERROR(BT157/BT156,"")</f>
        <v/>
      </c>
      <c r="BV156" s="66">
        <f t="shared" ca="1" si="25"/>
        <v>0</v>
      </c>
      <c r="BW156" s="161" t="str">
        <f ca="1">IFERROR(BV157/BV156,"")</f>
        <v/>
      </c>
    </row>
    <row r="157" spans="1:75" outlineLevel="1" x14ac:dyDescent="0.25">
      <c r="A157" s="147"/>
      <c r="B157" s="166"/>
      <c r="C157" s="16" t="s">
        <v>7</v>
      </c>
      <c r="D157" s="52"/>
      <c r="E157" s="162"/>
      <c r="F157" s="52"/>
      <c r="G157" s="162"/>
      <c r="H157" s="52"/>
      <c r="I157" s="162"/>
      <c r="J157" s="52"/>
      <c r="K157" s="162"/>
      <c r="L157" s="52"/>
      <c r="M157" s="162"/>
      <c r="N157" s="68">
        <f t="shared" si="26"/>
        <v>0</v>
      </c>
      <c r="O157" s="162"/>
      <c r="P157" s="52"/>
      <c r="Q157" s="162"/>
      <c r="R157" s="52"/>
      <c r="S157" s="162"/>
      <c r="T157" s="52"/>
      <c r="U157" s="162"/>
      <c r="V157" s="52"/>
      <c r="W157" s="162"/>
      <c r="X157" s="52"/>
      <c r="Y157" s="162"/>
      <c r="Z157" s="68">
        <f t="shared" si="21"/>
        <v>0</v>
      </c>
      <c r="AA157" s="162"/>
      <c r="AB157" s="52"/>
      <c r="AC157" s="162"/>
      <c r="AD157" s="52"/>
      <c r="AE157" s="162"/>
      <c r="AF157" s="52"/>
      <c r="AG157" s="162"/>
      <c r="AH157" s="52"/>
      <c r="AI157" s="162"/>
      <c r="AJ157" s="52"/>
      <c r="AK157" s="162"/>
      <c r="AL157" s="68">
        <f t="shared" si="22"/>
        <v>0</v>
      </c>
      <c r="AM157" s="162"/>
      <c r="AN157" s="52"/>
      <c r="AO157" s="162"/>
      <c r="AP157" s="52"/>
      <c r="AQ157" s="162"/>
      <c r="AR157" s="52"/>
      <c r="AS157" s="162"/>
      <c r="AT157" s="52"/>
      <c r="AU157" s="162"/>
      <c r="AV157" s="52"/>
      <c r="AW157" s="162"/>
      <c r="AX157" s="68">
        <f t="shared" si="23"/>
        <v>0</v>
      </c>
      <c r="AY157" s="162"/>
      <c r="AZ157" s="52"/>
      <c r="BA157" s="162"/>
      <c r="BB157" s="52"/>
      <c r="BC157" s="162"/>
      <c r="BD157" s="52"/>
      <c r="BE157" s="162"/>
      <c r="BF157" s="52"/>
      <c r="BG157" s="162"/>
      <c r="BH157" s="52"/>
      <c r="BI157" s="162"/>
      <c r="BJ157" s="68">
        <f t="shared" si="24"/>
        <v>0</v>
      </c>
      <c r="BK157" s="162"/>
      <c r="BL157" s="52"/>
      <c r="BM157" s="162"/>
      <c r="BN157" s="52"/>
      <c r="BO157" s="162"/>
      <c r="BP157" s="52"/>
      <c r="BQ157" s="162"/>
      <c r="BR157" s="52"/>
      <c r="BS157" s="162"/>
      <c r="BT157" s="52"/>
      <c r="BU157" s="162"/>
      <c r="BV157" s="68">
        <f t="shared" si="25"/>
        <v>0</v>
      </c>
      <c r="BW157" s="162"/>
    </row>
    <row r="158" spans="1:75" outlineLevel="1" x14ac:dyDescent="0.25">
      <c r="A158" s="147"/>
      <c r="B158" s="159" t="str">
        <f>'входные данные'!$C$8</f>
        <v>Мероприятия</v>
      </c>
      <c r="C158" s="47" t="s">
        <v>6</v>
      </c>
      <c r="D158" s="82">
        <f ca="1">IF(D$3="","",IF($A$148="","",'входные данные'!$D$8/'входные данные'!$H$52/'входные данные'!$H$53))</f>
        <v>0.13043478260869565</v>
      </c>
      <c r="E158" s="153">
        <f ca="1">IFERROR(D159/D158,"")</f>
        <v>0</v>
      </c>
      <c r="F158" s="82">
        <f ca="1">IF(F$3="","",IF($A$148="","",'входные данные'!$D$8/'входные данные'!$H$52/'входные данные'!$H$53))</f>
        <v>0.13043478260869565</v>
      </c>
      <c r="G158" s="153">
        <f ca="1">IFERROR(F159/F158,"")</f>
        <v>0</v>
      </c>
      <c r="H158" s="82">
        <f ca="1">IF(H$3="","",IF($A$148="","",'входные данные'!$D$8/'входные данные'!$H$52/'входные данные'!$H$53))</f>
        <v>0.13043478260869565</v>
      </c>
      <c r="I158" s="153">
        <f ca="1">IFERROR(H159/H158,"")</f>
        <v>0</v>
      </c>
      <c r="J158" s="82">
        <f ca="1">IF(J$3="","",IF($A$148="","",'входные данные'!$D$8/'входные данные'!$H$52/'входные данные'!$H$53))</f>
        <v>0.13043478260869565</v>
      </c>
      <c r="K158" s="153">
        <f ca="1">IFERROR(J159/J158,"")</f>
        <v>0</v>
      </c>
      <c r="L158" s="82">
        <f ca="1">IF(L$3="","",IF($A$148="","",'входные данные'!$D$8/'входные данные'!$H$52/'входные данные'!$H$53))</f>
        <v>0.13043478260869565</v>
      </c>
      <c r="M158" s="155">
        <f ca="1">IFERROR(L159/L158,"")</f>
        <v>0</v>
      </c>
      <c r="N158" s="69">
        <f t="shared" ca="1" si="26"/>
        <v>0.65217391304347827</v>
      </c>
      <c r="O158" s="155">
        <f ca="1">IFERROR(N159/N158,"")</f>
        <v>0</v>
      </c>
      <c r="P158" s="82">
        <f ca="1">IF(P$3="","",IF($A$148="","",'входные данные'!$D$8/'входные данные'!$H$52/'входные данные'!$H$53))</f>
        <v>0.13043478260869565</v>
      </c>
      <c r="Q158" s="153">
        <f ca="1">IFERROR(P159/P158,"")</f>
        <v>0</v>
      </c>
      <c r="R158" s="82">
        <f ca="1">IF(R$3="","",IF($A$148="","",'входные данные'!$D$8/'входные данные'!$H$52/'входные данные'!$H$53))</f>
        <v>0.13043478260869565</v>
      </c>
      <c r="S158" s="153">
        <f ca="1">IFERROR(R159/R158,"")</f>
        <v>0</v>
      </c>
      <c r="T158" s="82">
        <f ca="1">IF(T$3="","",IF($A$148="","",'входные данные'!$D$8/'входные данные'!$H$52/'входные данные'!$H$53))</f>
        <v>0.13043478260869565</v>
      </c>
      <c r="U158" s="153">
        <f ca="1">IFERROR(T159/T158,"")</f>
        <v>0</v>
      </c>
      <c r="V158" s="82">
        <f ca="1">IF(V$3="","",IF($A$148="","",'входные данные'!$D$8/'входные данные'!$H$52/'входные данные'!$H$53))</f>
        <v>0.13043478260869565</v>
      </c>
      <c r="W158" s="153">
        <f ca="1">IFERROR(V159/V158,"")</f>
        <v>0</v>
      </c>
      <c r="X158" s="82">
        <f ca="1">IF(X$3="","",IF($A$148="","",'входные данные'!$D$8/'входные данные'!$H$52/'входные данные'!$H$53))</f>
        <v>0.13043478260869565</v>
      </c>
      <c r="Y158" s="155">
        <f ca="1">IFERROR(X159/X158,"")</f>
        <v>0</v>
      </c>
      <c r="Z158" s="69">
        <f t="shared" ca="1" si="21"/>
        <v>0.65217391304347827</v>
      </c>
      <c r="AA158" s="155">
        <f ca="1">IFERROR(Z159/Z158,"")</f>
        <v>0</v>
      </c>
      <c r="AB158" s="82">
        <f ca="1">IF(AB$3="","",IF($A$148="","",'входные данные'!$D$8/'входные данные'!$H$52/'входные данные'!$H$53))</f>
        <v>0.13043478260869565</v>
      </c>
      <c r="AC158" s="153">
        <f ca="1">IFERROR(AB159/AB158,"")</f>
        <v>0</v>
      </c>
      <c r="AD158" s="82">
        <f ca="1">IF(AD$3="","",IF($A$148="","",'входные данные'!$D$8/'входные данные'!$H$52/'входные данные'!$H$53))</f>
        <v>0.13043478260869565</v>
      </c>
      <c r="AE158" s="153">
        <f ca="1">IFERROR(AD159/AD158,"")</f>
        <v>0</v>
      </c>
      <c r="AF158" s="82">
        <f ca="1">IF(AF$3="","",IF($A$148="","",'входные данные'!$D$8/'входные данные'!$H$52/'входные данные'!$H$53))</f>
        <v>0.13043478260869565</v>
      </c>
      <c r="AG158" s="153">
        <f ca="1">IFERROR(AF159/AF158,"")</f>
        <v>0</v>
      </c>
      <c r="AH158" s="82">
        <f ca="1">IF(AH$3="","",IF($A$148="","",'входные данные'!$D$8/'входные данные'!$H$52/'входные данные'!$H$53))</f>
        <v>0.13043478260869565</v>
      </c>
      <c r="AI158" s="153">
        <f ca="1">IFERROR(AH159/AH158,"")</f>
        <v>0</v>
      </c>
      <c r="AJ158" s="82">
        <f ca="1">IF(AJ$3="","",IF($A$148="","",'входные данные'!$D$8/'входные данные'!$H$52/'входные данные'!$H$53))</f>
        <v>0.13043478260869565</v>
      </c>
      <c r="AK158" s="155">
        <f ca="1">IFERROR(AJ159/AJ158,"")</f>
        <v>0</v>
      </c>
      <c r="AL158" s="69">
        <f t="shared" ca="1" si="22"/>
        <v>0.65217391304347827</v>
      </c>
      <c r="AM158" s="155">
        <f ca="1">IFERROR(AL159/AL158,"")</f>
        <v>0</v>
      </c>
      <c r="AN158" s="82">
        <f ca="1">IF(AN$3="","",IF($A$148="","",'входные данные'!$D$8/'входные данные'!$H$52/'входные данные'!$H$53))</f>
        <v>0.13043478260869565</v>
      </c>
      <c r="AO158" s="153">
        <f ca="1">IFERROR(AN159/AN158,"")</f>
        <v>0</v>
      </c>
      <c r="AP158" s="82">
        <f ca="1">IF(AP$3="","",IF($A$148="","",'входные данные'!$D$8/'входные данные'!$H$52/'входные данные'!$H$53))</f>
        <v>0.13043478260869565</v>
      </c>
      <c r="AQ158" s="153">
        <f ca="1">IFERROR(AP159/AP158,"")</f>
        <v>0</v>
      </c>
      <c r="AR158" s="82">
        <f ca="1">IF(AR$3="","",IF($A$148="","",'входные данные'!$D$8/'входные данные'!$H$52/'входные данные'!$H$53))</f>
        <v>0.13043478260869565</v>
      </c>
      <c r="AS158" s="153">
        <f ca="1">IFERROR(AR159/AR158,"")</f>
        <v>0</v>
      </c>
      <c r="AT158" s="82">
        <f ca="1">IF(AT$3="","",IF($A$148="","",'входные данные'!$D$8/'входные данные'!$H$52/'входные данные'!$H$53))</f>
        <v>0.13043478260869565</v>
      </c>
      <c r="AU158" s="153">
        <f ca="1">IFERROR(AT159/AT158,"")</f>
        <v>0</v>
      </c>
      <c r="AV158" s="82">
        <f ca="1">IF(AV$3="","",IF($A$148="","",'входные данные'!$D$8/'входные данные'!$H$52/'входные данные'!$H$53))</f>
        <v>0.13043478260869565</v>
      </c>
      <c r="AW158" s="155">
        <f ca="1">IFERROR(AV159/AV158,"")</f>
        <v>0</v>
      </c>
      <c r="AX158" s="69">
        <f t="shared" ca="1" si="23"/>
        <v>0.65217391304347827</v>
      </c>
      <c r="AY158" s="155">
        <f ca="1">IFERROR(AX159/AX158,"")</f>
        <v>0</v>
      </c>
      <c r="AZ158" s="82">
        <f ca="1">IF(AZ$3="","",IF($A$148="","",'входные данные'!$D$8/'входные данные'!$H$52/'входные данные'!$H$53))</f>
        <v>0.13043478260869565</v>
      </c>
      <c r="BA158" s="153">
        <f ca="1">IFERROR(AZ159/AZ158,"")</f>
        <v>0</v>
      </c>
      <c r="BB158" s="82">
        <f ca="1">IF(BB$3="","",IF($A$148="","",'входные данные'!$D$8/'входные данные'!$H$52/'входные данные'!$H$53))</f>
        <v>0.13043478260869565</v>
      </c>
      <c r="BC158" s="153">
        <f ca="1">IFERROR(BB159/BB158,"")</f>
        <v>0</v>
      </c>
      <c r="BD158" s="82">
        <f ca="1">IF(BD$3="","",IF($A$148="","",'входные данные'!$D$8/'входные данные'!$H$52/'входные данные'!$H$53))</f>
        <v>0.13043478260869565</v>
      </c>
      <c r="BE158" s="153">
        <f ca="1">IFERROR(BD159/BD158,"")</f>
        <v>0</v>
      </c>
      <c r="BF158" s="82" t="str">
        <f ca="1">IF(BF$3="","",IF($A$148="","",'входные данные'!$D$8/'входные данные'!$H$52/'входные данные'!$H$53))</f>
        <v/>
      </c>
      <c r="BG158" s="153" t="str">
        <f ca="1">IFERROR(BF159/BF158,"")</f>
        <v/>
      </c>
      <c r="BH158" s="82" t="str">
        <f ca="1">IF(BH$3="","",IF($A$148="","",'входные данные'!$D$8/'входные данные'!$H$52/'входные данные'!$H$53))</f>
        <v/>
      </c>
      <c r="BI158" s="155" t="str">
        <f ca="1">IFERROR(BH159/BH158,"")</f>
        <v/>
      </c>
      <c r="BJ158" s="69">
        <f t="shared" ca="1" si="24"/>
        <v>0.39130434782608692</v>
      </c>
      <c r="BK158" s="155">
        <f ca="1">IFERROR(BJ159/BJ158,"")</f>
        <v>0</v>
      </c>
      <c r="BL158" s="82" t="str">
        <f ca="1">IF(BL$3="","",IF($A$148="","",'входные данные'!$D$8/'входные данные'!$H$52/'входные данные'!$H$53))</f>
        <v/>
      </c>
      <c r="BM158" s="153" t="str">
        <f ca="1">IFERROR(BL159/BL158,"")</f>
        <v/>
      </c>
      <c r="BN158" s="82" t="str">
        <f ca="1">IF(BN$3="","",IF($A$148="","",'входные данные'!$D$8/'входные данные'!$H$52/'входные данные'!$H$53))</f>
        <v/>
      </c>
      <c r="BO158" s="153" t="str">
        <f ca="1">IFERROR(BN159/BN158,"")</f>
        <v/>
      </c>
      <c r="BP158" s="82" t="str">
        <f ca="1">IF(BP$3="","",IF($A$148="","",'входные данные'!$D$8/'входные данные'!$H$52/'входные данные'!$H$53))</f>
        <v/>
      </c>
      <c r="BQ158" s="153" t="str">
        <f ca="1">IFERROR(BP159/BP158,"")</f>
        <v/>
      </c>
      <c r="BR158" s="82" t="str">
        <f ca="1">IF(BR$3="","",IF($A$148="","",'входные данные'!$D$8/'входные данные'!$H$52/'входные данные'!$H$53))</f>
        <v/>
      </c>
      <c r="BS158" s="153" t="str">
        <f ca="1">IFERROR(BR159/BR158,"")</f>
        <v/>
      </c>
      <c r="BT158" s="82" t="str">
        <f ca="1">IF(BT$3="","",IF($A$148="","",'входные данные'!$D$8/'входные данные'!$H$52/'входные данные'!$H$53))</f>
        <v/>
      </c>
      <c r="BU158" s="155" t="str">
        <f ca="1">IFERROR(BT159/BT158,"")</f>
        <v/>
      </c>
      <c r="BV158" s="69">
        <f t="shared" ca="1" si="25"/>
        <v>0</v>
      </c>
      <c r="BW158" s="155" t="str">
        <f ca="1">IFERROR(BV159/BV158,"")</f>
        <v/>
      </c>
    </row>
    <row r="159" spans="1:75" outlineLevel="1" x14ac:dyDescent="0.25">
      <c r="A159" s="147"/>
      <c r="B159" s="160"/>
      <c r="C159" s="47" t="s">
        <v>7</v>
      </c>
      <c r="D159" s="83"/>
      <c r="E159" s="154"/>
      <c r="F159" s="83"/>
      <c r="G159" s="154"/>
      <c r="H159" s="83"/>
      <c r="I159" s="154"/>
      <c r="J159" s="83"/>
      <c r="K159" s="154"/>
      <c r="L159" s="83"/>
      <c r="M159" s="156"/>
      <c r="N159" s="70">
        <f t="shared" si="26"/>
        <v>0</v>
      </c>
      <c r="O159" s="156"/>
      <c r="P159" s="83"/>
      <c r="Q159" s="154"/>
      <c r="R159" s="83"/>
      <c r="S159" s="154"/>
      <c r="T159" s="83"/>
      <c r="U159" s="154"/>
      <c r="V159" s="83"/>
      <c r="W159" s="154"/>
      <c r="X159" s="83"/>
      <c r="Y159" s="156"/>
      <c r="Z159" s="70">
        <f t="shared" si="21"/>
        <v>0</v>
      </c>
      <c r="AA159" s="156"/>
      <c r="AB159" s="83"/>
      <c r="AC159" s="154"/>
      <c r="AD159" s="83"/>
      <c r="AE159" s="154"/>
      <c r="AF159" s="83"/>
      <c r="AG159" s="154"/>
      <c r="AH159" s="83"/>
      <c r="AI159" s="154"/>
      <c r="AJ159" s="83"/>
      <c r="AK159" s="156"/>
      <c r="AL159" s="70">
        <f t="shared" si="22"/>
        <v>0</v>
      </c>
      <c r="AM159" s="156"/>
      <c r="AN159" s="83"/>
      <c r="AO159" s="154"/>
      <c r="AP159" s="83"/>
      <c r="AQ159" s="154"/>
      <c r="AR159" s="83"/>
      <c r="AS159" s="154"/>
      <c r="AT159" s="83"/>
      <c r="AU159" s="154"/>
      <c r="AV159" s="83"/>
      <c r="AW159" s="156"/>
      <c r="AX159" s="70">
        <f t="shared" si="23"/>
        <v>0</v>
      </c>
      <c r="AY159" s="156"/>
      <c r="AZ159" s="83"/>
      <c r="BA159" s="154"/>
      <c r="BB159" s="83"/>
      <c r="BC159" s="154"/>
      <c r="BD159" s="83"/>
      <c r="BE159" s="154"/>
      <c r="BF159" s="83"/>
      <c r="BG159" s="154"/>
      <c r="BH159" s="83"/>
      <c r="BI159" s="156"/>
      <c r="BJ159" s="70">
        <f t="shared" si="24"/>
        <v>0</v>
      </c>
      <c r="BK159" s="156"/>
      <c r="BL159" s="83"/>
      <c r="BM159" s="154"/>
      <c r="BN159" s="83"/>
      <c r="BO159" s="154"/>
      <c r="BP159" s="83"/>
      <c r="BQ159" s="154"/>
      <c r="BR159" s="83"/>
      <c r="BS159" s="154"/>
      <c r="BT159" s="83"/>
      <c r="BU159" s="156"/>
      <c r="BV159" s="70">
        <f t="shared" si="25"/>
        <v>0</v>
      </c>
      <c r="BW159" s="156"/>
    </row>
    <row r="160" spans="1:75" outlineLevel="1" x14ac:dyDescent="0.25">
      <c r="A160" s="147"/>
      <c r="B160" s="157" t="str">
        <f>'входные данные'!$C$9</f>
        <v>Приход ДС</v>
      </c>
      <c r="C160" s="17" t="s">
        <v>6</v>
      </c>
      <c r="D160" s="71">
        <f ca="1">IF(D$3="","",IF($A$148="","",'входные данные'!$D$9/'входные данные'!$H$52/'входные данные'!$H$53))</f>
        <v>121739.13043478262</v>
      </c>
      <c r="E160" s="149">
        <f ca="1">IFERROR(D161/D160,"")</f>
        <v>0</v>
      </c>
      <c r="F160" s="71">
        <f ca="1">IF(F$3="","",IF($A$148="","",'входные данные'!$D$9/'входные данные'!$H$52/'входные данные'!$H$53))</f>
        <v>121739.13043478262</v>
      </c>
      <c r="G160" s="149">
        <f ca="1">IFERROR(F161/F160,"")</f>
        <v>0</v>
      </c>
      <c r="H160" s="71">
        <f ca="1">IF(H$3="","",IF($A$148="","",'входные данные'!$D$9/'входные данные'!$H$52/'входные данные'!$H$53))</f>
        <v>121739.13043478262</v>
      </c>
      <c r="I160" s="149">
        <f ca="1">IFERROR(H161/H160,"")</f>
        <v>0</v>
      </c>
      <c r="J160" s="71">
        <f ca="1">IF(J$3="","",IF($A$148="","",'входные данные'!$D$9/'входные данные'!$H$52/'входные данные'!$H$53))</f>
        <v>121739.13043478262</v>
      </c>
      <c r="K160" s="149">
        <f ca="1">IFERROR(J161/J160,"")</f>
        <v>0</v>
      </c>
      <c r="L160" s="71">
        <f ca="1">IF(L$3="","",IF($A$148="","",'входные данные'!$D$9/'входные данные'!$H$52/'входные данные'!$H$53))</f>
        <v>121739.13043478262</v>
      </c>
      <c r="M160" s="149">
        <f ca="1">IFERROR(L161/L160,"")</f>
        <v>0</v>
      </c>
      <c r="N160" s="72">
        <f t="shared" ca="1" si="26"/>
        <v>608695.65217391308</v>
      </c>
      <c r="O160" s="149">
        <f ca="1">IFERROR(N161/N160,"")</f>
        <v>0</v>
      </c>
      <c r="P160" s="71">
        <f ca="1">IF(P$3="","",IF($A$148="","",'входные данные'!$D$9/'входные данные'!$H$52/'входные данные'!$H$53))</f>
        <v>121739.13043478262</v>
      </c>
      <c r="Q160" s="149">
        <f ca="1">IFERROR(P161/P160,"")</f>
        <v>0</v>
      </c>
      <c r="R160" s="71">
        <f ca="1">IF(R$3="","",IF($A$148="","",'входные данные'!$D$9/'входные данные'!$H$52/'входные данные'!$H$53))</f>
        <v>121739.13043478262</v>
      </c>
      <c r="S160" s="149">
        <f ca="1">IFERROR(R161/R160,"")</f>
        <v>0</v>
      </c>
      <c r="T160" s="71">
        <f ca="1">IF(T$3="","",IF($A$148="","",'входные данные'!$D$9/'входные данные'!$H$52/'входные данные'!$H$53))</f>
        <v>121739.13043478262</v>
      </c>
      <c r="U160" s="149">
        <f ca="1">IFERROR(T161/T160,"")</f>
        <v>0</v>
      </c>
      <c r="V160" s="71">
        <f ca="1">IF(V$3="","",IF($A$148="","",'входные данные'!$D$9/'входные данные'!$H$52/'входные данные'!$H$53))</f>
        <v>121739.13043478262</v>
      </c>
      <c r="W160" s="149">
        <f ca="1">IFERROR(V161/V160,"")</f>
        <v>0</v>
      </c>
      <c r="X160" s="71">
        <f ca="1">IF(X$3="","",IF($A$148="","",'входные данные'!$D$9/'входные данные'!$H$52/'входные данные'!$H$53))</f>
        <v>121739.13043478262</v>
      </c>
      <c r="Y160" s="149">
        <f ca="1">IFERROR(X161/X160,"")</f>
        <v>0</v>
      </c>
      <c r="Z160" s="72">
        <f t="shared" ca="1" si="21"/>
        <v>608695.65217391308</v>
      </c>
      <c r="AA160" s="149">
        <f ca="1">IFERROR(Z161/Z160,"")</f>
        <v>0</v>
      </c>
      <c r="AB160" s="71">
        <f ca="1">IF(AB$3="","",IF($A$148="","",'входные данные'!$D$9/'входные данные'!$H$52/'входные данные'!$H$53))</f>
        <v>121739.13043478262</v>
      </c>
      <c r="AC160" s="149">
        <f ca="1">IFERROR(AB161/AB160,"")</f>
        <v>0</v>
      </c>
      <c r="AD160" s="71">
        <f ca="1">IF(AD$3="","",IF($A$148="","",'входные данные'!$D$9/'входные данные'!$H$52/'входные данные'!$H$53))</f>
        <v>121739.13043478262</v>
      </c>
      <c r="AE160" s="149">
        <f ca="1">IFERROR(AD161/AD160,"")</f>
        <v>0</v>
      </c>
      <c r="AF160" s="71">
        <f ca="1">IF(AF$3="","",IF($A$148="","",'входные данные'!$D$9/'входные данные'!$H$52/'входные данные'!$H$53))</f>
        <v>121739.13043478262</v>
      </c>
      <c r="AG160" s="149">
        <f ca="1">IFERROR(AF161/AF160,"")</f>
        <v>0</v>
      </c>
      <c r="AH160" s="71">
        <f ca="1">IF(AH$3="","",IF($A$148="","",'входные данные'!$D$9/'входные данные'!$H$52/'входные данные'!$H$53))</f>
        <v>121739.13043478262</v>
      </c>
      <c r="AI160" s="149">
        <f ca="1">IFERROR(AH161/AH160,"")</f>
        <v>0</v>
      </c>
      <c r="AJ160" s="71">
        <f ca="1">IF(AJ$3="","",IF($A$148="","",'входные данные'!$D$9/'входные данные'!$H$52/'входные данные'!$H$53))</f>
        <v>121739.13043478262</v>
      </c>
      <c r="AK160" s="149">
        <f ca="1">IFERROR(AJ161/AJ160,"")</f>
        <v>0</v>
      </c>
      <c r="AL160" s="72">
        <f t="shared" ca="1" si="22"/>
        <v>608695.65217391308</v>
      </c>
      <c r="AM160" s="149">
        <f ca="1">IFERROR(AL161/AL160,"")</f>
        <v>0</v>
      </c>
      <c r="AN160" s="71">
        <f ca="1">IF(AN$3="","",IF($A$148="","",'входные данные'!$D$9/'входные данные'!$H$52/'входные данные'!$H$53))</f>
        <v>121739.13043478262</v>
      </c>
      <c r="AO160" s="149">
        <f ca="1">IFERROR(AN161/AN160,"")</f>
        <v>0</v>
      </c>
      <c r="AP160" s="71">
        <f ca="1">IF(AP$3="","",IF($A$148="","",'входные данные'!$D$9/'входные данные'!$H$52/'входные данные'!$H$53))</f>
        <v>121739.13043478262</v>
      </c>
      <c r="AQ160" s="149">
        <f ca="1">IFERROR(AP161/AP160,"")</f>
        <v>0</v>
      </c>
      <c r="AR160" s="71">
        <f ca="1">IF(AR$3="","",IF($A$148="","",'входные данные'!$D$9/'входные данные'!$H$52/'входные данные'!$H$53))</f>
        <v>121739.13043478262</v>
      </c>
      <c r="AS160" s="149">
        <f ca="1">IFERROR(AR161/AR160,"")</f>
        <v>0</v>
      </c>
      <c r="AT160" s="71">
        <f ca="1">IF(AT$3="","",IF($A$148="","",'входные данные'!$D$9/'входные данные'!$H$52/'входные данные'!$H$53))</f>
        <v>121739.13043478262</v>
      </c>
      <c r="AU160" s="149">
        <f ca="1">IFERROR(AT161/AT160,"")</f>
        <v>0</v>
      </c>
      <c r="AV160" s="71">
        <f ca="1">IF(AV$3="","",IF($A$148="","",'входные данные'!$D$9/'входные данные'!$H$52/'входные данные'!$H$53))</f>
        <v>121739.13043478262</v>
      </c>
      <c r="AW160" s="149">
        <f ca="1">IFERROR(AV161/AV160,"")</f>
        <v>0</v>
      </c>
      <c r="AX160" s="72">
        <f t="shared" ca="1" si="23"/>
        <v>608695.65217391308</v>
      </c>
      <c r="AY160" s="149">
        <f ca="1">IFERROR(AX161/AX160,"")</f>
        <v>0</v>
      </c>
      <c r="AZ160" s="71">
        <f ca="1">IF(AZ$3="","",IF($A$148="","",'входные данные'!$D$9/'входные данные'!$H$52/'входные данные'!$H$53))</f>
        <v>121739.13043478262</v>
      </c>
      <c r="BA160" s="149">
        <f ca="1">IFERROR(AZ161/AZ160,"")</f>
        <v>0</v>
      </c>
      <c r="BB160" s="71">
        <f ca="1">IF(BB$3="","",IF($A$148="","",'входные данные'!$D$9/'входные данные'!$H$52/'входные данные'!$H$53))</f>
        <v>121739.13043478262</v>
      </c>
      <c r="BC160" s="149">
        <f ca="1">IFERROR(BB161/BB160,"")</f>
        <v>0</v>
      </c>
      <c r="BD160" s="71">
        <f ca="1">IF(BD$3="","",IF($A$148="","",'входные данные'!$D$9/'входные данные'!$H$52/'входные данные'!$H$53))</f>
        <v>121739.13043478262</v>
      </c>
      <c r="BE160" s="149">
        <f ca="1">IFERROR(BD161/BD160,"")</f>
        <v>0</v>
      </c>
      <c r="BF160" s="71" t="str">
        <f ca="1">IF(BF$3="","",IF($A$148="","",'входные данные'!$D$9/'входные данные'!$H$52/'входные данные'!$H$53))</f>
        <v/>
      </c>
      <c r="BG160" s="149" t="str">
        <f ca="1">IFERROR(BF161/BF160,"")</f>
        <v/>
      </c>
      <c r="BH160" s="71" t="str">
        <f ca="1">IF(BH$3="","",IF($A$148="","",'входные данные'!$D$9/'входные данные'!$H$52/'входные данные'!$H$53))</f>
        <v/>
      </c>
      <c r="BI160" s="149" t="str">
        <f ca="1">IFERROR(BH161/BH160,"")</f>
        <v/>
      </c>
      <c r="BJ160" s="72">
        <f t="shared" ca="1" si="24"/>
        <v>365217.3913043479</v>
      </c>
      <c r="BK160" s="149">
        <f ca="1">IFERROR(BJ161/BJ160,"")</f>
        <v>0</v>
      </c>
      <c r="BL160" s="71" t="str">
        <f ca="1">IF(BL$3="","",IF($A$148="","",'входные данные'!$D$9/'входные данные'!$H$52/'входные данные'!$H$53))</f>
        <v/>
      </c>
      <c r="BM160" s="149" t="str">
        <f ca="1">IFERROR(BL161/BL160,"")</f>
        <v/>
      </c>
      <c r="BN160" s="71" t="str">
        <f ca="1">IF(BN$3="","",IF($A$148="","",'входные данные'!$D$9/'входные данные'!$H$52/'входные данные'!$H$53))</f>
        <v/>
      </c>
      <c r="BO160" s="149" t="str">
        <f ca="1">IFERROR(BN161/BN160,"")</f>
        <v/>
      </c>
      <c r="BP160" s="71" t="str">
        <f ca="1">IF(BP$3="","",IF($A$148="","",'входные данные'!$D$9/'входные данные'!$H$52/'входные данные'!$H$53))</f>
        <v/>
      </c>
      <c r="BQ160" s="149" t="str">
        <f ca="1">IFERROR(BP161/BP160,"")</f>
        <v/>
      </c>
      <c r="BR160" s="71" t="str">
        <f ca="1">IF(BR$3="","",IF($A$148="","",'входные данные'!$D$9/'входные данные'!$H$52/'входные данные'!$H$53))</f>
        <v/>
      </c>
      <c r="BS160" s="149" t="str">
        <f ca="1">IFERROR(BR161/BR160,"")</f>
        <v/>
      </c>
      <c r="BT160" s="71" t="str">
        <f ca="1">IF(BT$3="","",IF($A$148="","",'входные данные'!$D$9/'входные данные'!$H$52/'входные данные'!$H$53))</f>
        <v/>
      </c>
      <c r="BU160" s="149" t="str">
        <f ca="1">IFERROR(BT161/BT160,"")</f>
        <v/>
      </c>
      <c r="BV160" s="72">
        <f t="shared" ca="1" si="25"/>
        <v>0</v>
      </c>
      <c r="BW160" s="149" t="str">
        <f ca="1">IFERROR(BV161/BV160,"")</f>
        <v/>
      </c>
    </row>
    <row r="161" spans="1:75" outlineLevel="1" x14ac:dyDescent="0.25">
      <c r="A161" s="147"/>
      <c r="B161" s="158"/>
      <c r="C161" s="17" t="s">
        <v>7</v>
      </c>
      <c r="D161" s="52"/>
      <c r="E161" s="150"/>
      <c r="F161" s="52"/>
      <c r="G161" s="150"/>
      <c r="H161" s="52"/>
      <c r="I161" s="150"/>
      <c r="J161" s="52"/>
      <c r="K161" s="150"/>
      <c r="L161" s="52"/>
      <c r="M161" s="150"/>
      <c r="N161" s="74">
        <f t="shared" si="26"/>
        <v>0</v>
      </c>
      <c r="O161" s="150"/>
      <c r="P161" s="52"/>
      <c r="Q161" s="150"/>
      <c r="R161" s="52"/>
      <c r="S161" s="150"/>
      <c r="T161" s="52"/>
      <c r="U161" s="150"/>
      <c r="V161" s="52"/>
      <c r="W161" s="150"/>
      <c r="X161" s="52"/>
      <c r="Y161" s="150"/>
      <c r="Z161" s="74">
        <f t="shared" si="21"/>
        <v>0</v>
      </c>
      <c r="AA161" s="150"/>
      <c r="AB161" s="52"/>
      <c r="AC161" s="150"/>
      <c r="AD161" s="52"/>
      <c r="AE161" s="150"/>
      <c r="AF161" s="52"/>
      <c r="AG161" s="150"/>
      <c r="AH161" s="52"/>
      <c r="AI161" s="150"/>
      <c r="AJ161" s="52"/>
      <c r="AK161" s="150"/>
      <c r="AL161" s="74">
        <f t="shared" si="22"/>
        <v>0</v>
      </c>
      <c r="AM161" s="150"/>
      <c r="AN161" s="52"/>
      <c r="AO161" s="150"/>
      <c r="AP161" s="52"/>
      <c r="AQ161" s="150"/>
      <c r="AR161" s="52"/>
      <c r="AS161" s="150"/>
      <c r="AT161" s="52"/>
      <c r="AU161" s="150"/>
      <c r="AV161" s="52"/>
      <c r="AW161" s="150"/>
      <c r="AX161" s="74">
        <f t="shared" si="23"/>
        <v>0</v>
      </c>
      <c r="AY161" s="150"/>
      <c r="AZ161" s="52"/>
      <c r="BA161" s="150"/>
      <c r="BB161" s="52"/>
      <c r="BC161" s="150"/>
      <c r="BD161" s="52"/>
      <c r="BE161" s="150"/>
      <c r="BF161" s="52"/>
      <c r="BG161" s="150"/>
      <c r="BH161" s="52"/>
      <c r="BI161" s="150"/>
      <c r="BJ161" s="74">
        <f t="shared" si="24"/>
        <v>0</v>
      </c>
      <c r="BK161" s="150"/>
      <c r="BL161" s="52"/>
      <c r="BM161" s="150"/>
      <c r="BN161" s="52"/>
      <c r="BO161" s="150"/>
      <c r="BP161" s="52"/>
      <c r="BQ161" s="150"/>
      <c r="BR161" s="52"/>
      <c r="BS161" s="150"/>
      <c r="BT161" s="52"/>
      <c r="BU161" s="150"/>
      <c r="BV161" s="74">
        <f t="shared" si="25"/>
        <v>0</v>
      </c>
      <c r="BW161" s="150"/>
    </row>
    <row r="162" spans="1:75" s="1" customFormat="1" outlineLevel="1" x14ac:dyDescent="0.25">
      <c r="A162" s="147"/>
      <c r="B162" s="151" t="str">
        <f>'входные данные'!$C$10</f>
        <v>Продажи (отгрузки)</v>
      </c>
      <c r="C162" s="48" t="s">
        <v>6</v>
      </c>
      <c r="D162" s="75">
        <f ca="1">IF(D$3="","",'входные данные'!$H$12/'входные данные'!$H$52)</f>
        <v>152173.91304347827</v>
      </c>
      <c r="E162" s="144">
        <f ca="1">IFERROR(D163/D162,"")</f>
        <v>0</v>
      </c>
      <c r="F162" s="75">
        <f ca="1">IF(F$3="","",'входные данные'!$H$12/'входные данные'!$H$52)</f>
        <v>152173.91304347827</v>
      </c>
      <c r="G162" s="144">
        <f ca="1">IFERROR(F163/F162,"")</f>
        <v>0</v>
      </c>
      <c r="H162" s="75">
        <f ca="1">IF(H$3="","",'входные данные'!$H$12/'входные данные'!$H$52)</f>
        <v>152173.91304347827</v>
      </c>
      <c r="I162" s="144">
        <f ca="1">IFERROR(H163/H162,"")</f>
        <v>0</v>
      </c>
      <c r="J162" s="75">
        <f ca="1">IF(J$3="","",'входные данные'!$H$12/'входные данные'!$H$52)</f>
        <v>152173.91304347827</v>
      </c>
      <c r="K162" s="144">
        <f ca="1">IFERROR(J163/J162,"")</f>
        <v>0</v>
      </c>
      <c r="L162" s="75">
        <f ca="1">IF(L$3="","",'входные данные'!$H$12/'входные данные'!$H$52)</f>
        <v>152173.91304347827</v>
      </c>
      <c r="M162" s="144">
        <f ca="1">IFERROR(L163/L162,"")</f>
        <v>0</v>
      </c>
      <c r="N162" s="76">
        <f t="shared" ref="N162:N163" ca="1" si="27">SUM(D162,F162,H162,J162,L162)</f>
        <v>760869.56521739135</v>
      </c>
      <c r="O162" s="144">
        <f ca="1">IFERROR(N163/N162,"")</f>
        <v>0</v>
      </c>
      <c r="P162" s="75">
        <f ca="1">IF(P$3="","",'входные данные'!$H$12/'входные данные'!$H$52)</f>
        <v>152173.91304347827</v>
      </c>
      <c r="Q162" s="144">
        <f ca="1">IFERROR(P163/P162,"")</f>
        <v>0</v>
      </c>
      <c r="R162" s="75">
        <f ca="1">IF(R$3="","",'входные данные'!$H$12/'входные данные'!$H$52)</f>
        <v>152173.91304347827</v>
      </c>
      <c r="S162" s="144">
        <f ca="1">IFERROR(R163/R162,"")</f>
        <v>0</v>
      </c>
      <c r="T162" s="75">
        <f ca="1">IF(T$3="","",'входные данные'!$H$12/'входные данные'!$H$52)</f>
        <v>152173.91304347827</v>
      </c>
      <c r="U162" s="144">
        <f ca="1">IFERROR(T163/T162,"")</f>
        <v>0</v>
      </c>
      <c r="V162" s="75">
        <f ca="1">IF(V$3="","",'входные данные'!$H$12/'входные данные'!$H$52)</f>
        <v>152173.91304347827</v>
      </c>
      <c r="W162" s="144">
        <f ca="1">IFERROR(V163/V162,"")</f>
        <v>0</v>
      </c>
      <c r="X162" s="75">
        <f ca="1">IF(X$3="","",'входные данные'!$H$12/'входные данные'!$H$52)</f>
        <v>152173.91304347827</v>
      </c>
      <c r="Y162" s="144">
        <f ca="1">IFERROR(X163/X162,"")</f>
        <v>0</v>
      </c>
      <c r="Z162" s="76">
        <f t="shared" ca="1" si="21"/>
        <v>760869.56521739135</v>
      </c>
      <c r="AA162" s="144">
        <f ca="1">IFERROR(Z163/Z162,"")</f>
        <v>0</v>
      </c>
      <c r="AB162" s="75">
        <f ca="1">IF(AB$3="","",'входные данные'!$H$12/'входные данные'!$H$52)</f>
        <v>152173.91304347827</v>
      </c>
      <c r="AC162" s="144">
        <f ca="1">IFERROR(AB163/AB162,"")</f>
        <v>0</v>
      </c>
      <c r="AD162" s="75">
        <f ca="1">IF(AD$3="","",'входные данные'!$H$12/'входные данные'!$H$52)</f>
        <v>152173.91304347827</v>
      </c>
      <c r="AE162" s="144">
        <f ca="1">IFERROR(AD163/AD162,"")</f>
        <v>0</v>
      </c>
      <c r="AF162" s="75">
        <f ca="1">IF(AF$3="","",'входные данные'!$H$12/'входные данные'!$H$52)</f>
        <v>152173.91304347827</v>
      </c>
      <c r="AG162" s="144">
        <f ca="1">IFERROR(AF163/AF162,"")</f>
        <v>0</v>
      </c>
      <c r="AH162" s="75">
        <f ca="1">IF(AH$3="","",'входные данные'!$H$12/'входные данные'!$H$52)</f>
        <v>152173.91304347827</v>
      </c>
      <c r="AI162" s="144">
        <f ca="1">IFERROR(AH163/AH162,"")</f>
        <v>0</v>
      </c>
      <c r="AJ162" s="75">
        <f ca="1">IF(AJ$3="","",'входные данные'!$H$12/'входные данные'!$H$52)</f>
        <v>152173.91304347827</v>
      </c>
      <c r="AK162" s="144">
        <f ca="1">IFERROR(AJ163/AJ162,"")</f>
        <v>0</v>
      </c>
      <c r="AL162" s="76">
        <f t="shared" ca="1" si="22"/>
        <v>760869.56521739135</v>
      </c>
      <c r="AM162" s="144">
        <f ca="1">IFERROR(AL163/AL162,"")</f>
        <v>0</v>
      </c>
      <c r="AN162" s="75">
        <f ca="1">IF(AN$3="","",'входные данные'!$H$12/'входные данные'!$H$52)</f>
        <v>152173.91304347827</v>
      </c>
      <c r="AO162" s="144">
        <f ca="1">IFERROR(AN163/AN162,"")</f>
        <v>0</v>
      </c>
      <c r="AP162" s="75">
        <f ca="1">IF(AP$3="","",'входные данные'!$H$12/'входные данные'!$H$52)</f>
        <v>152173.91304347827</v>
      </c>
      <c r="AQ162" s="144">
        <f ca="1">IFERROR(AP163/AP162,"")</f>
        <v>0</v>
      </c>
      <c r="AR162" s="75">
        <f ca="1">IF(AR$3="","",'входные данные'!$H$12/'входные данные'!$H$52)</f>
        <v>152173.91304347827</v>
      </c>
      <c r="AS162" s="144">
        <f ca="1">IFERROR(AR163/AR162,"")</f>
        <v>0</v>
      </c>
      <c r="AT162" s="75">
        <f ca="1">IF(AT$3="","",'входные данные'!$H$12/'входные данные'!$H$52)</f>
        <v>152173.91304347827</v>
      </c>
      <c r="AU162" s="144">
        <f ca="1">IFERROR(AT163/AT162,"")</f>
        <v>0</v>
      </c>
      <c r="AV162" s="75">
        <f ca="1">IF(AV$3="","",'входные данные'!$H$12/'входные данные'!$H$52)</f>
        <v>152173.91304347827</v>
      </c>
      <c r="AW162" s="144">
        <f ca="1">IFERROR(AV163/AV162,"")</f>
        <v>0</v>
      </c>
      <c r="AX162" s="76">
        <f t="shared" ca="1" si="23"/>
        <v>760869.56521739135</v>
      </c>
      <c r="AY162" s="144">
        <f ca="1">IFERROR(AX163/AX162,"")</f>
        <v>0</v>
      </c>
      <c r="AZ162" s="75">
        <f ca="1">IF(AZ$3="","",'входные данные'!$H$12/'входные данные'!$H$52)</f>
        <v>152173.91304347827</v>
      </c>
      <c r="BA162" s="144">
        <f ca="1">IFERROR(AZ163/AZ162,"")</f>
        <v>0</v>
      </c>
      <c r="BB162" s="75">
        <f ca="1">IF(BB$3="","",'входные данные'!$H$12/'входные данные'!$H$52)</f>
        <v>152173.91304347827</v>
      </c>
      <c r="BC162" s="144">
        <f ca="1">IFERROR(BB163/BB162,"")</f>
        <v>0</v>
      </c>
      <c r="BD162" s="75">
        <f ca="1">IF(BD$3="","",'входные данные'!$H$12/'входные данные'!$H$52)</f>
        <v>152173.91304347827</v>
      </c>
      <c r="BE162" s="144">
        <f ca="1">IFERROR(BD163/BD162,"")</f>
        <v>0</v>
      </c>
      <c r="BF162" s="75" t="str">
        <f ca="1">IF(BF$3="","",'входные данные'!$H$12/'входные данные'!$H$52)</f>
        <v/>
      </c>
      <c r="BG162" s="144" t="str">
        <f ca="1">IFERROR(BF163/BF162,"")</f>
        <v/>
      </c>
      <c r="BH162" s="75" t="str">
        <f ca="1">IF(BH$3="","",'входные данные'!$H$12/'входные данные'!$H$52)</f>
        <v/>
      </c>
      <c r="BI162" s="144" t="str">
        <f ca="1">IFERROR(BH163/BH162,"")</f>
        <v/>
      </c>
      <c r="BJ162" s="76">
        <f t="shared" ca="1" si="24"/>
        <v>456521.73913043481</v>
      </c>
      <c r="BK162" s="144">
        <f ca="1">IFERROR(BJ163/BJ162,"")</f>
        <v>0</v>
      </c>
      <c r="BL162" s="75" t="str">
        <f ca="1">IF(BL$3="","",'входные данные'!$H$12/'входные данные'!$H$52)</f>
        <v/>
      </c>
      <c r="BM162" s="144" t="str">
        <f ca="1">IFERROR(BL163/BL162,"")</f>
        <v/>
      </c>
      <c r="BN162" s="75" t="str">
        <f ca="1">IF(BN$3="","",'входные данные'!$H$12/'входные данные'!$H$52)</f>
        <v/>
      </c>
      <c r="BO162" s="144" t="str">
        <f ca="1">IFERROR(BN163/BN162,"")</f>
        <v/>
      </c>
      <c r="BP162" s="75" t="str">
        <f ca="1">IF(BP$3="","",'входные данные'!$H$12/'входные данные'!$H$52)</f>
        <v/>
      </c>
      <c r="BQ162" s="144" t="str">
        <f ca="1">IFERROR(BP163/BP162,"")</f>
        <v/>
      </c>
      <c r="BR162" s="75" t="str">
        <f ca="1">IF(BR$3="","",'входные данные'!$H$12/'входные данные'!$H$52)</f>
        <v/>
      </c>
      <c r="BS162" s="144" t="str">
        <f ca="1">IFERROR(BR163/BR162,"")</f>
        <v/>
      </c>
      <c r="BT162" s="75" t="str">
        <f ca="1">IF(BT$3="","",'входные данные'!$H$12/'входные данные'!$H$52)</f>
        <v/>
      </c>
      <c r="BU162" s="144" t="str">
        <f ca="1">IFERROR(BT163/BT162,"")</f>
        <v/>
      </c>
      <c r="BV162" s="76">
        <f t="shared" ca="1" si="25"/>
        <v>0</v>
      </c>
      <c r="BW162" s="144" t="str">
        <f ca="1">IFERROR(BV163/BV162,"")</f>
        <v/>
      </c>
    </row>
    <row r="163" spans="1:75" ht="15.75" outlineLevel="1" thickBot="1" x14ac:dyDescent="0.3">
      <c r="A163" s="148"/>
      <c r="B163" s="152"/>
      <c r="C163" s="49" t="s">
        <v>7</v>
      </c>
      <c r="D163" s="79"/>
      <c r="E163" s="145"/>
      <c r="F163" s="79"/>
      <c r="G163" s="145"/>
      <c r="H163" s="79"/>
      <c r="I163" s="145"/>
      <c r="J163" s="79"/>
      <c r="K163" s="145"/>
      <c r="L163" s="79"/>
      <c r="M163" s="145"/>
      <c r="N163" s="78">
        <f t="shared" si="27"/>
        <v>0</v>
      </c>
      <c r="O163" s="145"/>
      <c r="P163" s="79"/>
      <c r="Q163" s="145"/>
      <c r="R163" s="79"/>
      <c r="S163" s="145"/>
      <c r="T163" s="79"/>
      <c r="U163" s="145"/>
      <c r="V163" s="79"/>
      <c r="W163" s="145"/>
      <c r="X163" s="79"/>
      <c r="Y163" s="145"/>
      <c r="Z163" s="78">
        <f t="shared" si="21"/>
        <v>0</v>
      </c>
      <c r="AA163" s="145"/>
      <c r="AB163" s="79"/>
      <c r="AC163" s="145"/>
      <c r="AD163" s="79"/>
      <c r="AE163" s="145"/>
      <c r="AF163" s="79"/>
      <c r="AG163" s="145"/>
      <c r="AH163" s="79"/>
      <c r="AI163" s="145"/>
      <c r="AJ163" s="79"/>
      <c r="AK163" s="145"/>
      <c r="AL163" s="78">
        <f t="shared" si="22"/>
        <v>0</v>
      </c>
      <c r="AM163" s="145"/>
      <c r="AN163" s="79"/>
      <c r="AO163" s="145"/>
      <c r="AP163" s="79"/>
      <c r="AQ163" s="145"/>
      <c r="AR163" s="79"/>
      <c r="AS163" s="145"/>
      <c r="AT163" s="79"/>
      <c r="AU163" s="145"/>
      <c r="AV163" s="79"/>
      <c r="AW163" s="145"/>
      <c r="AX163" s="78">
        <f t="shared" si="23"/>
        <v>0</v>
      </c>
      <c r="AY163" s="145"/>
      <c r="AZ163" s="79"/>
      <c r="BA163" s="145"/>
      <c r="BB163" s="79"/>
      <c r="BC163" s="145"/>
      <c r="BD163" s="79"/>
      <c r="BE163" s="145"/>
      <c r="BF163" s="79"/>
      <c r="BG163" s="145"/>
      <c r="BH163" s="79"/>
      <c r="BI163" s="145"/>
      <c r="BJ163" s="78">
        <f t="shared" si="24"/>
        <v>0</v>
      </c>
      <c r="BK163" s="145"/>
      <c r="BL163" s="79"/>
      <c r="BM163" s="145"/>
      <c r="BN163" s="79"/>
      <c r="BO163" s="145"/>
      <c r="BP163" s="79"/>
      <c r="BQ163" s="145"/>
      <c r="BR163" s="79"/>
      <c r="BS163" s="145"/>
      <c r="BT163" s="79"/>
      <c r="BU163" s="145"/>
      <c r="BV163" s="78">
        <f t="shared" si="25"/>
        <v>0</v>
      </c>
      <c r="BW163" s="145"/>
    </row>
    <row r="164" spans="1:75" ht="15.75" customHeight="1" x14ac:dyDescent="0.25">
      <c r="A164" s="146" t="s">
        <v>38</v>
      </c>
      <c r="B164" s="181" t="str">
        <f>'входные данные'!$C$3</f>
        <v>Звонки</v>
      </c>
      <c r="C164" s="45" t="s">
        <v>6</v>
      </c>
      <c r="D164" s="50">
        <f ca="1">SUM(D4,D20,D36,D52,D68,D84,D100,D116,D132,D148)</f>
        <v>130.43478260869566</v>
      </c>
      <c r="E164" s="175">
        <f ca="1">IFERROR(D165/D164,"")</f>
        <v>0</v>
      </c>
      <c r="F164" s="50">
        <f ca="1">SUM(F4,F20,F36,F52,F68,F84,F100,F116,F132,F148)</f>
        <v>130.43478260869566</v>
      </c>
      <c r="G164" s="175">
        <f ca="1">IFERROR(F165/F164,"")</f>
        <v>0</v>
      </c>
      <c r="H164" s="50">
        <f ca="1">SUM(H4,H20,H36,H52,H68,H84,H100,H116,H132,H148)</f>
        <v>130.43478260869566</v>
      </c>
      <c r="I164" s="175">
        <f ca="1">IFERROR(H165/H164,"")</f>
        <v>0</v>
      </c>
      <c r="J164" s="50">
        <f ca="1">SUM(J4,J20,J36,J52,J68,J84,J100,J116,J132,J148)</f>
        <v>130.43478260869566</v>
      </c>
      <c r="K164" s="175">
        <f ca="1">IFERROR(J165/J164,"")</f>
        <v>0</v>
      </c>
      <c r="L164" s="50">
        <f ca="1">SUM(L4,L20,L36,L52,L68,L84,L100,L116,L132,L148)</f>
        <v>130.43478260869566</v>
      </c>
      <c r="M164" s="175">
        <f ca="1">IFERROR(L165/L164,"")</f>
        <v>0</v>
      </c>
      <c r="N164" s="50">
        <f ca="1">SUM(N4,N20,N36,N52,N68,N84,N100,N116,N132,N148)</f>
        <v>652.17391304347836</v>
      </c>
      <c r="O164" s="177">
        <f ca="1">IFERROR(N165/N164,"")</f>
        <v>0</v>
      </c>
      <c r="P164" s="50">
        <f t="shared" ref="P164" ca="1" si="28">SUM(P4,P20,P36,P52,P68,P84,P100,P116,P132,P148)</f>
        <v>130.43478260869566</v>
      </c>
      <c r="Q164" s="175">
        <f t="shared" ref="Q164" ca="1" si="29">IFERROR(P165/P164,"")</f>
        <v>0</v>
      </c>
      <c r="R164" s="50">
        <f t="shared" ref="R164" ca="1" si="30">SUM(R4,R20,R36,R52,R68,R84,R100,R116,R132,R148)</f>
        <v>130.43478260869566</v>
      </c>
      <c r="S164" s="175">
        <f t="shared" ref="S164" ca="1" si="31">IFERROR(R165/R164,"")</f>
        <v>0</v>
      </c>
      <c r="T164" s="50">
        <f t="shared" ref="T164" ca="1" si="32">SUM(T4,T20,T36,T52,T68,T84,T100,T116,T132,T148)</f>
        <v>130.43478260869566</v>
      </c>
      <c r="U164" s="175">
        <f t="shared" ref="U164" ca="1" si="33">IFERROR(T165/T164,"")</f>
        <v>0</v>
      </c>
      <c r="V164" s="50">
        <f t="shared" ref="V164" ca="1" si="34">SUM(V4,V20,V36,V52,V68,V84,V100,V116,V132,V148)</f>
        <v>130.43478260869566</v>
      </c>
      <c r="W164" s="175">
        <f t="shared" ref="W164" ca="1" si="35">IFERROR(V165/V164,"")</f>
        <v>0</v>
      </c>
      <c r="X164" s="50">
        <f t="shared" ref="X164" ca="1" si="36">SUM(X4,X20,X36,X52,X68,X84,X100,X116,X132,X148)</f>
        <v>130.43478260869566</v>
      </c>
      <c r="Y164" s="175">
        <f t="shared" ref="Y164" ca="1" si="37">IFERROR(X165/X164,"")</f>
        <v>0</v>
      </c>
      <c r="Z164" s="50">
        <f t="shared" ref="Z164" ca="1" si="38">SUM(Z4,Z20,Z36,Z52,Z68,Z84,Z100,Z116,Z132,Z148)</f>
        <v>652.17391304347836</v>
      </c>
      <c r="AA164" s="177">
        <f t="shared" ref="AA164" ca="1" si="39">IFERROR(Z165/Z164,"")</f>
        <v>0</v>
      </c>
      <c r="AB164" s="50">
        <f t="shared" ref="AB164" ca="1" si="40">SUM(AB4,AB20,AB36,AB52,AB68,AB84,AB100,AB116,AB132,AB148)</f>
        <v>130.43478260869566</v>
      </c>
      <c r="AC164" s="175">
        <f t="shared" ref="AC164" ca="1" si="41">IFERROR(AB165/AB164,"")</f>
        <v>0</v>
      </c>
      <c r="AD164" s="50">
        <f t="shared" ref="AD164" ca="1" si="42">SUM(AD4,AD20,AD36,AD52,AD68,AD84,AD100,AD116,AD132,AD148)</f>
        <v>130.43478260869566</v>
      </c>
      <c r="AE164" s="175">
        <f t="shared" ref="AE164" ca="1" si="43">IFERROR(AD165/AD164,"")</f>
        <v>0</v>
      </c>
      <c r="AF164" s="50">
        <f t="shared" ref="AF164" ca="1" si="44">SUM(AF4,AF20,AF36,AF52,AF68,AF84,AF100,AF116,AF132,AF148)</f>
        <v>130.43478260869566</v>
      </c>
      <c r="AG164" s="175">
        <f t="shared" ref="AG164" ca="1" si="45">IFERROR(AF165/AF164,"")</f>
        <v>0</v>
      </c>
      <c r="AH164" s="50">
        <f t="shared" ref="AH164" ca="1" si="46">SUM(AH4,AH20,AH36,AH52,AH68,AH84,AH100,AH116,AH132,AH148)</f>
        <v>130.43478260869566</v>
      </c>
      <c r="AI164" s="175">
        <f t="shared" ref="AI164" ca="1" si="47">IFERROR(AH165/AH164,"")</f>
        <v>0</v>
      </c>
      <c r="AJ164" s="50">
        <f t="shared" ref="AJ164" ca="1" si="48">SUM(AJ4,AJ20,AJ36,AJ52,AJ68,AJ84,AJ100,AJ116,AJ132,AJ148)</f>
        <v>130.43478260869566</v>
      </c>
      <c r="AK164" s="175">
        <f t="shared" ref="AK164" ca="1" si="49">IFERROR(AJ165/AJ164,"")</f>
        <v>0</v>
      </c>
      <c r="AL164" s="50">
        <f t="shared" ref="AL164" ca="1" si="50">SUM(AL4,AL20,AL36,AL52,AL68,AL84,AL100,AL116,AL132,AL148)</f>
        <v>652.17391304347836</v>
      </c>
      <c r="AM164" s="177">
        <f t="shared" ref="AM164" ca="1" si="51">IFERROR(AL165/AL164,"")</f>
        <v>0</v>
      </c>
      <c r="AN164" s="50">
        <f t="shared" ref="AN164" ca="1" si="52">SUM(AN4,AN20,AN36,AN52,AN68,AN84,AN100,AN116,AN132,AN148)</f>
        <v>130.43478260869566</v>
      </c>
      <c r="AO164" s="175">
        <f t="shared" ref="AO164" ca="1" si="53">IFERROR(AN165/AN164,"")</f>
        <v>0</v>
      </c>
      <c r="AP164" s="50">
        <f t="shared" ref="AP164" ca="1" si="54">SUM(AP4,AP20,AP36,AP52,AP68,AP84,AP100,AP116,AP132,AP148)</f>
        <v>130.43478260869566</v>
      </c>
      <c r="AQ164" s="175">
        <f t="shared" ref="AQ164" ca="1" si="55">IFERROR(AP165/AP164,"")</f>
        <v>0</v>
      </c>
      <c r="AR164" s="50">
        <f t="shared" ref="AR164" ca="1" si="56">SUM(AR4,AR20,AR36,AR52,AR68,AR84,AR100,AR116,AR132,AR148)</f>
        <v>130.43478260869566</v>
      </c>
      <c r="AS164" s="175">
        <f t="shared" ref="AS164" ca="1" si="57">IFERROR(AR165/AR164,"")</f>
        <v>0</v>
      </c>
      <c r="AT164" s="50">
        <f t="shared" ref="AT164" ca="1" si="58">SUM(AT4,AT20,AT36,AT52,AT68,AT84,AT100,AT116,AT132,AT148)</f>
        <v>130.43478260869566</v>
      </c>
      <c r="AU164" s="175">
        <f t="shared" ref="AU164" ca="1" si="59">IFERROR(AT165/AT164,"")</f>
        <v>0</v>
      </c>
      <c r="AV164" s="50">
        <f t="shared" ref="AV164" ca="1" si="60">SUM(AV4,AV20,AV36,AV52,AV68,AV84,AV100,AV116,AV132,AV148)</f>
        <v>130.43478260869566</v>
      </c>
      <c r="AW164" s="175">
        <f t="shared" ref="AW164" ca="1" si="61">IFERROR(AV165/AV164,"")</f>
        <v>0</v>
      </c>
      <c r="AX164" s="50">
        <f t="shared" ref="AX164" ca="1" si="62">SUM(AX4,AX20,AX36,AX52,AX68,AX84,AX100,AX116,AX132,AX148)</f>
        <v>652.17391304347836</v>
      </c>
      <c r="AY164" s="177">
        <f t="shared" ref="AY164" ca="1" si="63">IFERROR(AX165/AX164,"")</f>
        <v>0</v>
      </c>
      <c r="AZ164" s="50">
        <f t="shared" ref="AZ164" ca="1" si="64">SUM(AZ4,AZ20,AZ36,AZ52,AZ68,AZ84,AZ100,AZ116,AZ132,AZ148)</f>
        <v>130.43478260869566</v>
      </c>
      <c r="BA164" s="175">
        <f t="shared" ref="BA164" ca="1" si="65">IFERROR(AZ165/AZ164,"")</f>
        <v>0</v>
      </c>
      <c r="BB164" s="50">
        <f t="shared" ref="BB164" ca="1" si="66">SUM(BB4,BB20,BB36,BB52,BB68,BB84,BB100,BB116,BB132,BB148)</f>
        <v>130.43478260869566</v>
      </c>
      <c r="BC164" s="175">
        <f t="shared" ref="BC164" ca="1" si="67">IFERROR(BB165/BB164,"")</f>
        <v>0</v>
      </c>
      <c r="BD164" s="50">
        <f t="shared" ref="BD164" ca="1" si="68">SUM(BD4,BD20,BD36,BD52,BD68,BD84,BD100,BD116,BD132,BD148)</f>
        <v>130.43478260869566</v>
      </c>
      <c r="BE164" s="175">
        <f t="shared" ref="BE164" ca="1" si="69">IFERROR(BD165/BD164,"")</f>
        <v>0</v>
      </c>
      <c r="BF164" s="50">
        <f t="shared" ref="BF164" ca="1" si="70">SUM(BF4,BF20,BF36,BF52,BF68,BF84,BF100,BF116,BF132,BF148)</f>
        <v>0</v>
      </c>
      <c r="BG164" s="175" t="str">
        <f t="shared" ref="BG164" ca="1" si="71">IFERROR(BF165/BF164,"")</f>
        <v/>
      </c>
      <c r="BH164" s="50">
        <f t="shared" ref="BH164" ca="1" si="72">SUM(BH4,BH20,BH36,BH52,BH68,BH84,BH100,BH116,BH132,BH148)</f>
        <v>0</v>
      </c>
      <c r="BI164" s="175" t="str">
        <f t="shared" ref="BI164" ca="1" si="73">IFERROR(BH165/BH164,"")</f>
        <v/>
      </c>
      <c r="BJ164" s="50">
        <f t="shared" ref="BJ164" ca="1" si="74">SUM(BJ4,BJ20,BJ36,BJ52,BJ68,BJ84,BJ100,BJ116,BJ132,BJ148)</f>
        <v>391.30434782608694</v>
      </c>
      <c r="BK164" s="177">
        <f t="shared" ref="BK164" ca="1" si="75">IFERROR(BJ165/BJ164,"")</f>
        <v>0</v>
      </c>
      <c r="BL164" s="50">
        <f t="shared" ref="BL164" ca="1" si="76">SUM(BL4,BL20,BL36,BL52,BL68,BL84,BL100,BL116,BL132,BL148)</f>
        <v>0</v>
      </c>
      <c r="BM164" s="175" t="str">
        <f t="shared" ref="BM164" ca="1" si="77">IFERROR(BL165/BL164,"")</f>
        <v/>
      </c>
      <c r="BN164" s="50">
        <f t="shared" ref="BN164" ca="1" si="78">SUM(BN4,BN20,BN36,BN52,BN68,BN84,BN100,BN116,BN132,BN148)</f>
        <v>0</v>
      </c>
      <c r="BO164" s="175" t="str">
        <f t="shared" ref="BO164" ca="1" si="79">IFERROR(BN165/BN164,"")</f>
        <v/>
      </c>
      <c r="BP164" s="50">
        <f t="shared" ref="BP164" ca="1" si="80">SUM(BP4,BP20,BP36,BP52,BP68,BP84,BP100,BP116,BP132,BP148)</f>
        <v>0</v>
      </c>
      <c r="BQ164" s="175" t="str">
        <f t="shared" ref="BQ164" ca="1" si="81">IFERROR(BP165/BP164,"")</f>
        <v/>
      </c>
      <c r="BR164" s="50">
        <f t="shared" ref="BR164" ca="1" si="82">SUM(BR4,BR20,BR36,BR52,BR68,BR84,BR100,BR116,BR132,BR148)</f>
        <v>0</v>
      </c>
      <c r="BS164" s="175" t="str">
        <f t="shared" ref="BS164" ca="1" si="83">IFERROR(BR165/BR164,"")</f>
        <v/>
      </c>
      <c r="BT164" s="50">
        <f t="shared" ref="BT164" ca="1" si="84">SUM(BT4,BT20,BT36,BT52,BT68,BT84,BT100,BT116,BT132,BT148)</f>
        <v>0</v>
      </c>
      <c r="BU164" s="175" t="str">
        <f t="shared" ref="BU164" ca="1" si="85">IFERROR(BT165/BT164,"")</f>
        <v/>
      </c>
      <c r="BV164" s="50">
        <f t="shared" ref="BV164" ca="1" si="86">SUM(BV4,BV20,BV36,BV52,BV68,BV84,BV100,BV116,BV132,BV148)</f>
        <v>0</v>
      </c>
      <c r="BW164" s="177" t="str">
        <f t="shared" ref="BW164" ca="1" si="87">IFERROR(BV165/BV164,"")</f>
        <v/>
      </c>
    </row>
    <row r="165" spans="1:75" x14ac:dyDescent="0.25">
      <c r="A165" s="147"/>
      <c r="B165" s="182" t="str">
        <f>B164</f>
        <v>Звонки</v>
      </c>
      <c r="C165" s="46" t="s">
        <v>7</v>
      </c>
      <c r="D165" s="85">
        <f t="shared" ref="D165:F179" si="88">SUM(D5,D21,D37,D53,D69,D85,D101,D117,D133,D149)</f>
        <v>0</v>
      </c>
      <c r="E165" s="176"/>
      <c r="F165" s="85">
        <f t="shared" si="88"/>
        <v>0</v>
      </c>
      <c r="G165" s="176"/>
      <c r="H165" s="85">
        <f t="shared" ref="H165:J165" si="89">SUM(H5,H21,H37,H53,H69,H85,H101,H117,H133,H149)</f>
        <v>0</v>
      </c>
      <c r="I165" s="176"/>
      <c r="J165" s="85">
        <f t="shared" si="89"/>
        <v>0</v>
      </c>
      <c r="K165" s="176"/>
      <c r="L165" s="85">
        <f t="shared" ref="L165:N165" si="90">SUM(L5,L21,L37,L53,L69,L85,L101,L117,L133,L149)</f>
        <v>0</v>
      </c>
      <c r="M165" s="176"/>
      <c r="N165" s="85">
        <f t="shared" si="90"/>
        <v>0</v>
      </c>
      <c r="O165" s="178"/>
      <c r="P165" s="85">
        <f t="shared" ref="P165" si="91">SUM(P5,P21,P37,P53,P69,P85,P101,P117,P133,P149)</f>
        <v>0</v>
      </c>
      <c r="Q165" s="176"/>
      <c r="R165" s="85">
        <f t="shared" ref="R165" si="92">SUM(R5,R21,R37,R53,R69,R85,R101,R117,R133,R149)</f>
        <v>0</v>
      </c>
      <c r="S165" s="176"/>
      <c r="T165" s="85">
        <f t="shared" ref="T165" si="93">SUM(T5,T21,T37,T53,T69,T85,T101,T117,T133,T149)</f>
        <v>0</v>
      </c>
      <c r="U165" s="176"/>
      <c r="V165" s="85">
        <f t="shared" ref="V165" si="94">SUM(V5,V21,V37,V53,V69,V85,V101,V117,V133,V149)</f>
        <v>0</v>
      </c>
      <c r="W165" s="176"/>
      <c r="X165" s="85">
        <f t="shared" ref="X165" si="95">SUM(X5,X21,X37,X53,X69,X85,X101,X117,X133,X149)</f>
        <v>0</v>
      </c>
      <c r="Y165" s="176"/>
      <c r="Z165" s="85">
        <f t="shared" ref="Z165" si="96">SUM(Z5,Z21,Z37,Z53,Z69,Z85,Z101,Z117,Z133,Z149)</f>
        <v>0</v>
      </c>
      <c r="AA165" s="178"/>
      <c r="AB165" s="85">
        <f t="shared" ref="AB165" si="97">SUM(AB5,AB21,AB37,AB53,AB69,AB85,AB101,AB117,AB133,AB149)</f>
        <v>0</v>
      </c>
      <c r="AC165" s="176"/>
      <c r="AD165" s="85">
        <f t="shared" ref="AD165" si="98">SUM(AD5,AD21,AD37,AD53,AD69,AD85,AD101,AD117,AD133,AD149)</f>
        <v>0</v>
      </c>
      <c r="AE165" s="176"/>
      <c r="AF165" s="85">
        <f t="shared" ref="AF165" si="99">SUM(AF5,AF21,AF37,AF53,AF69,AF85,AF101,AF117,AF133,AF149)</f>
        <v>0</v>
      </c>
      <c r="AG165" s="176"/>
      <c r="AH165" s="85">
        <f t="shared" ref="AH165" si="100">SUM(AH5,AH21,AH37,AH53,AH69,AH85,AH101,AH117,AH133,AH149)</f>
        <v>0</v>
      </c>
      <c r="AI165" s="176"/>
      <c r="AJ165" s="85">
        <f t="shared" ref="AJ165" si="101">SUM(AJ5,AJ21,AJ37,AJ53,AJ69,AJ85,AJ101,AJ117,AJ133,AJ149)</f>
        <v>0</v>
      </c>
      <c r="AK165" s="176"/>
      <c r="AL165" s="85">
        <f t="shared" ref="AL165" si="102">SUM(AL5,AL21,AL37,AL53,AL69,AL85,AL101,AL117,AL133,AL149)</f>
        <v>0</v>
      </c>
      <c r="AM165" s="178"/>
      <c r="AN165" s="85">
        <f t="shared" ref="AN165" si="103">SUM(AN5,AN21,AN37,AN53,AN69,AN85,AN101,AN117,AN133,AN149)</f>
        <v>0</v>
      </c>
      <c r="AO165" s="176"/>
      <c r="AP165" s="85">
        <f t="shared" ref="AP165" si="104">SUM(AP5,AP21,AP37,AP53,AP69,AP85,AP101,AP117,AP133,AP149)</f>
        <v>0</v>
      </c>
      <c r="AQ165" s="176"/>
      <c r="AR165" s="85">
        <f t="shared" ref="AR165" si="105">SUM(AR5,AR21,AR37,AR53,AR69,AR85,AR101,AR117,AR133,AR149)</f>
        <v>0</v>
      </c>
      <c r="AS165" s="176"/>
      <c r="AT165" s="85">
        <f t="shared" ref="AT165" si="106">SUM(AT5,AT21,AT37,AT53,AT69,AT85,AT101,AT117,AT133,AT149)</f>
        <v>0</v>
      </c>
      <c r="AU165" s="176"/>
      <c r="AV165" s="85">
        <f t="shared" ref="AV165" si="107">SUM(AV5,AV21,AV37,AV53,AV69,AV85,AV101,AV117,AV133,AV149)</f>
        <v>0</v>
      </c>
      <c r="AW165" s="176"/>
      <c r="AX165" s="85">
        <f t="shared" ref="AX165" si="108">SUM(AX5,AX21,AX37,AX53,AX69,AX85,AX101,AX117,AX133,AX149)</f>
        <v>0</v>
      </c>
      <c r="AY165" s="178"/>
      <c r="AZ165" s="85">
        <f t="shared" ref="AZ165" si="109">SUM(AZ5,AZ21,AZ37,AZ53,AZ69,AZ85,AZ101,AZ117,AZ133,AZ149)</f>
        <v>0</v>
      </c>
      <c r="BA165" s="176"/>
      <c r="BB165" s="85">
        <f t="shared" ref="BB165" si="110">SUM(BB5,BB21,BB37,BB53,BB69,BB85,BB101,BB117,BB133,BB149)</f>
        <v>0</v>
      </c>
      <c r="BC165" s="176"/>
      <c r="BD165" s="85">
        <f t="shared" ref="BD165" si="111">SUM(BD5,BD21,BD37,BD53,BD69,BD85,BD101,BD117,BD133,BD149)</f>
        <v>0</v>
      </c>
      <c r="BE165" s="176"/>
      <c r="BF165" s="85">
        <f t="shared" ref="BF165" si="112">SUM(BF5,BF21,BF37,BF53,BF69,BF85,BF101,BF117,BF133,BF149)</f>
        <v>0</v>
      </c>
      <c r="BG165" s="176"/>
      <c r="BH165" s="85">
        <f t="shared" ref="BH165" si="113">SUM(BH5,BH21,BH37,BH53,BH69,BH85,BH101,BH117,BH133,BH149)</f>
        <v>0</v>
      </c>
      <c r="BI165" s="176"/>
      <c r="BJ165" s="85">
        <f t="shared" ref="BJ165" si="114">SUM(BJ5,BJ21,BJ37,BJ53,BJ69,BJ85,BJ101,BJ117,BJ133,BJ149)</f>
        <v>0</v>
      </c>
      <c r="BK165" s="178"/>
      <c r="BL165" s="85">
        <f t="shared" ref="BL165" si="115">SUM(BL5,BL21,BL37,BL53,BL69,BL85,BL101,BL117,BL133,BL149)</f>
        <v>0</v>
      </c>
      <c r="BM165" s="176"/>
      <c r="BN165" s="85">
        <f t="shared" ref="BN165" si="116">SUM(BN5,BN21,BN37,BN53,BN69,BN85,BN101,BN117,BN133,BN149)</f>
        <v>0</v>
      </c>
      <c r="BO165" s="176"/>
      <c r="BP165" s="85">
        <f t="shared" ref="BP165" si="117">SUM(BP5,BP21,BP37,BP53,BP69,BP85,BP101,BP117,BP133,BP149)</f>
        <v>0</v>
      </c>
      <c r="BQ165" s="176"/>
      <c r="BR165" s="85">
        <f t="shared" ref="BR165" si="118">SUM(BR5,BR21,BR37,BR53,BR69,BR85,BR101,BR117,BR133,BR149)</f>
        <v>0</v>
      </c>
      <c r="BS165" s="176"/>
      <c r="BT165" s="85">
        <f t="shared" ref="BT165" si="119">SUM(BT5,BT21,BT37,BT53,BT69,BT85,BT101,BT117,BT133,BT149)</f>
        <v>0</v>
      </c>
      <c r="BU165" s="176"/>
      <c r="BV165" s="85">
        <f t="shared" ref="BV165" si="120">SUM(BV5,BV21,BV37,BV53,BV69,BV85,BV101,BV117,BV133,BV149)</f>
        <v>0</v>
      </c>
      <c r="BW165" s="178"/>
    </row>
    <row r="166" spans="1:75" x14ac:dyDescent="0.25">
      <c r="A166" s="147"/>
      <c r="B166" s="179" t="str">
        <f>'входные данные'!$C$4</f>
        <v>Коммерческое предложение</v>
      </c>
      <c r="C166" s="44" t="s">
        <v>6</v>
      </c>
      <c r="D166" s="54">
        <f t="shared" ca="1" si="88"/>
        <v>21.739130434782613</v>
      </c>
      <c r="E166" s="171">
        <f ca="1">IFERROR(D167/D166,"")</f>
        <v>0</v>
      </c>
      <c r="F166" s="54">
        <f t="shared" ca="1" si="88"/>
        <v>21.739130434782613</v>
      </c>
      <c r="G166" s="171">
        <f ca="1">IFERROR(F167/F166,"")</f>
        <v>0</v>
      </c>
      <c r="H166" s="54">
        <f t="shared" ref="H166:J166" ca="1" si="121">SUM(H6,H22,H38,H54,H70,H86,H102,H118,H134,H150)</f>
        <v>21.739130434782613</v>
      </c>
      <c r="I166" s="171">
        <f ca="1">IFERROR(H167/H166,"")</f>
        <v>0</v>
      </c>
      <c r="J166" s="54">
        <f t="shared" ca="1" si="121"/>
        <v>21.739130434782613</v>
      </c>
      <c r="K166" s="171">
        <f ca="1">IFERROR(J167/J166,"")</f>
        <v>0</v>
      </c>
      <c r="L166" s="54">
        <f t="shared" ref="L166:N166" ca="1" si="122">SUM(L6,L22,L38,L54,L70,L86,L102,L118,L134,L150)</f>
        <v>21.739130434782613</v>
      </c>
      <c r="M166" s="171">
        <f ca="1">IFERROR(L167/L166,"")</f>
        <v>0</v>
      </c>
      <c r="N166" s="54">
        <f t="shared" ca="1" si="122"/>
        <v>108.69565217391306</v>
      </c>
      <c r="O166" s="171">
        <f ca="1">IFERROR(N167/N166,"")</f>
        <v>0</v>
      </c>
      <c r="P166" s="54">
        <f t="shared" ref="P166" ca="1" si="123">SUM(P6,P22,P38,P54,P70,P86,P102,P118,P134,P150)</f>
        <v>21.739130434782613</v>
      </c>
      <c r="Q166" s="171">
        <f t="shared" ref="Q166" ca="1" si="124">IFERROR(P167/P166,"")</f>
        <v>0</v>
      </c>
      <c r="R166" s="54">
        <f t="shared" ref="R166" ca="1" si="125">SUM(R6,R22,R38,R54,R70,R86,R102,R118,R134,R150)</f>
        <v>21.739130434782613</v>
      </c>
      <c r="S166" s="171">
        <f t="shared" ref="S166" ca="1" si="126">IFERROR(R167/R166,"")</f>
        <v>0</v>
      </c>
      <c r="T166" s="54">
        <f t="shared" ref="T166" ca="1" si="127">SUM(T6,T22,T38,T54,T70,T86,T102,T118,T134,T150)</f>
        <v>21.739130434782613</v>
      </c>
      <c r="U166" s="171">
        <f t="shared" ref="U166" ca="1" si="128">IFERROR(T167/T166,"")</f>
        <v>0</v>
      </c>
      <c r="V166" s="54">
        <f t="shared" ref="V166" ca="1" si="129">SUM(V6,V22,V38,V54,V70,V86,V102,V118,V134,V150)</f>
        <v>21.739130434782613</v>
      </c>
      <c r="W166" s="171">
        <f t="shared" ref="W166" ca="1" si="130">IFERROR(V167/V166,"")</f>
        <v>0</v>
      </c>
      <c r="X166" s="54">
        <f t="shared" ref="X166" ca="1" si="131">SUM(X6,X22,X38,X54,X70,X86,X102,X118,X134,X150)</f>
        <v>21.739130434782613</v>
      </c>
      <c r="Y166" s="171">
        <f t="shared" ref="Y166" ca="1" si="132">IFERROR(X167/X166,"")</f>
        <v>0</v>
      </c>
      <c r="Z166" s="54">
        <f t="shared" ref="Z166" ca="1" si="133">SUM(Z6,Z22,Z38,Z54,Z70,Z86,Z102,Z118,Z134,Z150)</f>
        <v>108.69565217391306</v>
      </c>
      <c r="AA166" s="171">
        <f t="shared" ref="AA166" ca="1" si="134">IFERROR(Z167/Z166,"")</f>
        <v>0</v>
      </c>
      <c r="AB166" s="54">
        <f t="shared" ref="AB166" ca="1" si="135">SUM(AB6,AB22,AB38,AB54,AB70,AB86,AB102,AB118,AB134,AB150)</f>
        <v>21.739130434782613</v>
      </c>
      <c r="AC166" s="171">
        <f t="shared" ref="AC166" ca="1" si="136">IFERROR(AB167/AB166,"")</f>
        <v>0</v>
      </c>
      <c r="AD166" s="54">
        <f t="shared" ref="AD166" ca="1" si="137">SUM(AD6,AD22,AD38,AD54,AD70,AD86,AD102,AD118,AD134,AD150)</f>
        <v>21.739130434782613</v>
      </c>
      <c r="AE166" s="171">
        <f t="shared" ref="AE166" ca="1" si="138">IFERROR(AD167/AD166,"")</f>
        <v>0</v>
      </c>
      <c r="AF166" s="54">
        <f t="shared" ref="AF166" ca="1" si="139">SUM(AF6,AF22,AF38,AF54,AF70,AF86,AF102,AF118,AF134,AF150)</f>
        <v>21.739130434782613</v>
      </c>
      <c r="AG166" s="171">
        <f t="shared" ref="AG166" ca="1" si="140">IFERROR(AF167/AF166,"")</f>
        <v>0</v>
      </c>
      <c r="AH166" s="54">
        <f t="shared" ref="AH166" ca="1" si="141">SUM(AH6,AH22,AH38,AH54,AH70,AH86,AH102,AH118,AH134,AH150)</f>
        <v>21.739130434782613</v>
      </c>
      <c r="AI166" s="171">
        <f t="shared" ref="AI166" ca="1" si="142">IFERROR(AH167/AH166,"")</f>
        <v>0</v>
      </c>
      <c r="AJ166" s="54">
        <f t="shared" ref="AJ166" ca="1" si="143">SUM(AJ6,AJ22,AJ38,AJ54,AJ70,AJ86,AJ102,AJ118,AJ134,AJ150)</f>
        <v>21.739130434782613</v>
      </c>
      <c r="AK166" s="171">
        <f t="shared" ref="AK166" ca="1" si="144">IFERROR(AJ167/AJ166,"")</f>
        <v>0</v>
      </c>
      <c r="AL166" s="54">
        <f t="shared" ref="AL166" ca="1" si="145">SUM(AL6,AL22,AL38,AL54,AL70,AL86,AL102,AL118,AL134,AL150)</f>
        <v>108.69565217391306</v>
      </c>
      <c r="AM166" s="171">
        <f t="shared" ref="AM166" ca="1" si="146">IFERROR(AL167/AL166,"")</f>
        <v>0</v>
      </c>
      <c r="AN166" s="54">
        <f t="shared" ref="AN166" ca="1" si="147">SUM(AN6,AN22,AN38,AN54,AN70,AN86,AN102,AN118,AN134,AN150)</f>
        <v>21.739130434782613</v>
      </c>
      <c r="AO166" s="171">
        <f t="shared" ref="AO166" ca="1" si="148">IFERROR(AN167/AN166,"")</f>
        <v>0</v>
      </c>
      <c r="AP166" s="54">
        <f t="shared" ref="AP166" ca="1" si="149">SUM(AP6,AP22,AP38,AP54,AP70,AP86,AP102,AP118,AP134,AP150)</f>
        <v>21.739130434782613</v>
      </c>
      <c r="AQ166" s="171">
        <f t="shared" ref="AQ166" ca="1" si="150">IFERROR(AP167/AP166,"")</f>
        <v>0</v>
      </c>
      <c r="AR166" s="54">
        <f t="shared" ref="AR166" ca="1" si="151">SUM(AR6,AR22,AR38,AR54,AR70,AR86,AR102,AR118,AR134,AR150)</f>
        <v>21.739130434782613</v>
      </c>
      <c r="AS166" s="171">
        <f t="shared" ref="AS166" ca="1" si="152">IFERROR(AR167/AR166,"")</f>
        <v>0</v>
      </c>
      <c r="AT166" s="54">
        <f t="shared" ref="AT166" ca="1" si="153">SUM(AT6,AT22,AT38,AT54,AT70,AT86,AT102,AT118,AT134,AT150)</f>
        <v>21.739130434782613</v>
      </c>
      <c r="AU166" s="171">
        <f t="shared" ref="AU166" ca="1" si="154">IFERROR(AT167/AT166,"")</f>
        <v>0</v>
      </c>
      <c r="AV166" s="54">
        <f t="shared" ref="AV166" ca="1" si="155">SUM(AV6,AV22,AV38,AV54,AV70,AV86,AV102,AV118,AV134,AV150)</f>
        <v>21.739130434782613</v>
      </c>
      <c r="AW166" s="171">
        <f t="shared" ref="AW166" ca="1" si="156">IFERROR(AV167/AV166,"")</f>
        <v>0</v>
      </c>
      <c r="AX166" s="54">
        <f t="shared" ref="AX166" ca="1" si="157">SUM(AX6,AX22,AX38,AX54,AX70,AX86,AX102,AX118,AX134,AX150)</f>
        <v>108.69565217391306</v>
      </c>
      <c r="AY166" s="171">
        <f t="shared" ref="AY166" ca="1" si="158">IFERROR(AX167/AX166,"")</f>
        <v>0</v>
      </c>
      <c r="AZ166" s="54">
        <f t="shared" ref="AZ166" ca="1" si="159">SUM(AZ6,AZ22,AZ38,AZ54,AZ70,AZ86,AZ102,AZ118,AZ134,AZ150)</f>
        <v>21.739130434782613</v>
      </c>
      <c r="BA166" s="171">
        <f t="shared" ref="BA166" ca="1" si="160">IFERROR(AZ167/AZ166,"")</f>
        <v>0</v>
      </c>
      <c r="BB166" s="54">
        <f t="shared" ref="BB166" ca="1" si="161">SUM(BB6,BB22,BB38,BB54,BB70,BB86,BB102,BB118,BB134,BB150)</f>
        <v>21.739130434782613</v>
      </c>
      <c r="BC166" s="171">
        <f t="shared" ref="BC166" ca="1" si="162">IFERROR(BB167/BB166,"")</f>
        <v>0</v>
      </c>
      <c r="BD166" s="54">
        <f t="shared" ref="BD166" ca="1" si="163">SUM(BD6,BD22,BD38,BD54,BD70,BD86,BD102,BD118,BD134,BD150)</f>
        <v>21.739130434782613</v>
      </c>
      <c r="BE166" s="171">
        <f t="shared" ref="BE166" ca="1" si="164">IFERROR(BD167/BD166,"")</f>
        <v>0</v>
      </c>
      <c r="BF166" s="54">
        <f t="shared" ref="BF166" ca="1" si="165">SUM(BF6,BF22,BF38,BF54,BF70,BF86,BF102,BF118,BF134,BF150)</f>
        <v>0</v>
      </c>
      <c r="BG166" s="171" t="str">
        <f t="shared" ref="BG166" ca="1" si="166">IFERROR(BF167/BF166,"")</f>
        <v/>
      </c>
      <c r="BH166" s="54">
        <f t="shared" ref="BH166" ca="1" si="167">SUM(BH6,BH22,BH38,BH54,BH70,BH86,BH102,BH118,BH134,BH150)</f>
        <v>0</v>
      </c>
      <c r="BI166" s="171" t="str">
        <f t="shared" ref="BI166" ca="1" si="168">IFERROR(BH167/BH166,"")</f>
        <v/>
      </c>
      <c r="BJ166" s="54">
        <f t="shared" ref="BJ166" ca="1" si="169">SUM(BJ6,BJ22,BJ38,BJ54,BJ70,BJ86,BJ102,BJ118,BJ134,BJ150)</f>
        <v>65.217391304347828</v>
      </c>
      <c r="BK166" s="171">
        <f t="shared" ref="BK166" ca="1" si="170">IFERROR(BJ167/BJ166,"")</f>
        <v>0</v>
      </c>
      <c r="BL166" s="54">
        <f t="shared" ref="BL166" ca="1" si="171">SUM(BL6,BL22,BL38,BL54,BL70,BL86,BL102,BL118,BL134,BL150)</f>
        <v>0</v>
      </c>
      <c r="BM166" s="171" t="str">
        <f t="shared" ref="BM166" ca="1" si="172">IFERROR(BL167/BL166,"")</f>
        <v/>
      </c>
      <c r="BN166" s="54">
        <f t="shared" ref="BN166" ca="1" si="173">SUM(BN6,BN22,BN38,BN54,BN70,BN86,BN102,BN118,BN134,BN150)</f>
        <v>0</v>
      </c>
      <c r="BO166" s="171" t="str">
        <f t="shared" ref="BO166" ca="1" si="174">IFERROR(BN167/BN166,"")</f>
        <v/>
      </c>
      <c r="BP166" s="54">
        <f t="shared" ref="BP166" ca="1" si="175">SUM(BP6,BP22,BP38,BP54,BP70,BP86,BP102,BP118,BP134,BP150)</f>
        <v>0</v>
      </c>
      <c r="BQ166" s="171" t="str">
        <f t="shared" ref="BQ166" ca="1" si="176">IFERROR(BP167/BP166,"")</f>
        <v/>
      </c>
      <c r="BR166" s="54">
        <f t="shared" ref="BR166" ca="1" si="177">SUM(BR6,BR22,BR38,BR54,BR70,BR86,BR102,BR118,BR134,BR150)</f>
        <v>0</v>
      </c>
      <c r="BS166" s="171" t="str">
        <f t="shared" ref="BS166" ca="1" si="178">IFERROR(BR167/BR166,"")</f>
        <v/>
      </c>
      <c r="BT166" s="54">
        <f t="shared" ref="BT166" ca="1" si="179">SUM(BT6,BT22,BT38,BT54,BT70,BT86,BT102,BT118,BT134,BT150)</f>
        <v>0</v>
      </c>
      <c r="BU166" s="171" t="str">
        <f t="shared" ref="BU166" ca="1" si="180">IFERROR(BT167/BT166,"")</f>
        <v/>
      </c>
      <c r="BV166" s="54">
        <f t="shared" ref="BV166" ca="1" si="181">SUM(BV6,BV22,BV38,BV54,BV70,BV86,BV102,BV118,BV134,BV150)</f>
        <v>0</v>
      </c>
      <c r="BW166" s="171" t="str">
        <f t="shared" ref="BW166" ca="1" si="182">IFERROR(BV167/BV166,"")</f>
        <v/>
      </c>
    </row>
    <row r="167" spans="1:75" x14ac:dyDescent="0.25">
      <c r="A167" s="147"/>
      <c r="B167" s="180" t="str">
        <f>B166</f>
        <v>Коммерческое предложение</v>
      </c>
      <c r="C167" s="44" t="s">
        <v>7</v>
      </c>
      <c r="D167" s="84">
        <f t="shared" si="88"/>
        <v>0</v>
      </c>
      <c r="E167" s="172"/>
      <c r="F167" s="84">
        <f t="shared" si="88"/>
        <v>0</v>
      </c>
      <c r="G167" s="172"/>
      <c r="H167" s="84">
        <f t="shared" ref="H167:J167" si="183">SUM(H7,H23,H39,H55,H71,H87,H103,H119,H135,H151)</f>
        <v>0</v>
      </c>
      <c r="I167" s="172"/>
      <c r="J167" s="84">
        <f t="shared" si="183"/>
        <v>0</v>
      </c>
      <c r="K167" s="172"/>
      <c r="L167" s="84">
        <f t="shared" ref="L167:N167" si="184">SUM(L7,L23,L39,L55,L71,L87,L103,L119,L135,L151)</f>
        <v>0</v>
      </c>
      <c r="M167" s="172"/>
      <c r="N167" s="84">
        <f t="shared" si="184"/>
        <v>0</v>
      </c>
      <c r="O167" s="172"/>
      <c r="P167" s="84">
        <f t="shared" ref="P167" si="185">SUM(P7,P23,P39,P55,P71,P87,P103,P119,P135,P151)</f>
        <v>0</v>
      </c>
      <c r="Q167" s="172"/>
      <c r="R167" s="84">
        <f t="shared" ref="R167" si="186">SUM(R7,R23,R39,R55,R71,R87,R103,R119,R135,R151)</f>
        <v>0</v>
      </c>
      <c r="S167" s="172"/>
      <c r="T167" s="84">
        <f t="shared" ref="T167" si="187">SUM(T7,T23,T39,T55,T71,T87,T103,T119,T135,T151)</f>
        <v>0</v>
      </c>
      <c r="U167" s="172"/>
      <c r="V167" s="84">
        <f t="shared" ref="V167" si="188">SUM(V7,V23,V39,V55,V71,V87,V103,V119,V135,V151)</f>
        <v>0</v>
      </c>
      <c r="W167" s="172"/>
      <c r="X167" s="84">
        <f t="shared" ref="X167" si="189">SUM(X7,X23,X39,X55,X71,X87,X103,X119,X135,X151)</f>
        <v>0</v>
      </c>
      <c r="Y167" s="172"/>
      <c r="Z167" s="84">
        <f t="shared" ref="Z167" si="190">SUM(Z7,Z23,Z39,Z55,Z71,Z87,Z103,Z119,Z135,Z151)</f>
        <v>0</v>
      </c>
      <c r="AA167" s="172"/>
      <c r="AB167" s="84">
        <f t="shared" ref="AB167" si="191">SUM(AB7,AB23,AB39,AB55,AB71,AB87,AB103,AB119,AB135,AB151)</f>
        <v>0</v>
      </c>
      <c r="AC167" s="172"/>
      <c r="AD167" s="84">
        <f t="shared" ref="AD167" si="192">SUM(AD7,AD23,AD39,AD55,AD71,AD87,AD103,AD119,AD135,AD151)</f>
        <v>0</v>
      </c>
      <c r="AE167" s="172"/>
      <c r="AF167" s="84">
        <f t="shared" ref="AF167" si="193">SUM(AF7,AF23,AF39,AF55,AF71,AF87,AF103,AF119,AF135,AF151)</f>
        <v>0</v>
      </c>
      <c r="AG167" s="172"/>
      <c r="AH167" s="84">
        <f t="shared" ref="AH167" si="194">SUM(AH7,AH23,AH39,AH55,AH71,AH87,AH103,AH119,AH135,AH151)</f>
        <v>0</v>
      </c>
      <c r="AI167" s="172"/>
      <c r="AJ167" s="84">
        <f t="shared" ref="AJ167" si="195">SUM(AJ7,AJ23,AJ39,AJ55,AJ71,AJ87,AJ103,AJ119,AJ135,AJ151)</f>
        <v>0</v>
      </c>
      <c r="AK167" s="172"/>
      <c r="AL167" s="84">
        <f t="shared" ref="AL167" si="196">SUM(AL7,AL23,AL39,AL55,AL71,AL87,AL103,AL119,AL135,AL151)</f>
        <v>0</v>
      </c>
      <c r="AM167" s="172"/>
      <c r="AN167" s="84">
        <f t="shared" ref="AN167" si="197">SUM(AN7,AN23,AN39,AN55,AN71,AN87,AN103,AN119,AN135,AN151)</f>
        <v>0</v>
      </c>
      <c r="AO167" s="172"/>
      <c r="AP167" s="84">
        <f t="shared" ref="AP167" si="198">SUM(AP7,AP23,AP39,AP55,AP71,AP87,AP103,AP119,AP135,AP151)</f>
        <v>0</v>
      </c>
      <c r="AQ167" s="172"/>
      <c r="AR167" s="84">
        <f t="shared" ref="AR167" si="199">SUM(AR7,AR23,AR39,AR55,AR71,AR87,AR103,AR119,AR135,AR151)</f>
        <v>0</v>
      </c>
      <c r="AS167" s="172"/>
      <c r="AT167" s="84">
        <f t="shared" ref="AT167" si="200">SUM(AT7,AT23,AT39,AT55,AT71,AT87,AT103,AT119,AT135,AT151)</f>
        <v>0</v>
      </c>
      <c r="AU167" s="172"/>
      <c r="AV167" s="84">
        <f t="shared" ref="AV167" si="201">SUM(AV7,AV23,AV39,AV55,AV71,AV87,AV103,AV119,AV135,AV151)</f>
        <v>0</v>
      </c>
      <c r="AW167" s="172"/>
      <c r="AX167" s="84">
        <f t="shared" ref="AX167" si="202">SUM(AX7,AX23,AX39,AX55,AX71,AX87,AX103,AX119,AX135,AX151)</f>
        <v>0</v>
      </c>
      <c r="AY167" s="172"/>
      <c r="AZ167" s="84">
        <f t="shared" ref="AZ167" si="203">SUM(AZ7,AZ23,AZ39,AZ55,AZ71,AZ87,AZ103,AZ119,AZ135,AZ151)</f>
        <v>0</v>
      </c>
      <c r="BA167" s="172"/>
      <c r="BB167" s="84">
        <f t="shared" ref="BB167" si="204">SUM(BB7,BB23,BB39,BB55,BB71,BB87,BB103,BB119,BB135,BB151)</f>
        <v>0</v>
      </c>
      <c r="BC167" s="172"/>
      <c r="BD167" s="84">
        <f t="shared" ref="BD167" si="205">SUM(BD7,BD23,BD39,BD55,BD71,BD87,BD103,BD119,BD135,BD151)</f>
        <v>0</v>
      </c>
      <c r="BE167" s="172"/>
      <c r="BF167" s="84">
        <f t="shared" ref="BF167" si="206">SUM(BF7,BF23,BF39,BF55,BF71,BF87,BF103,BF119,BF135,BF151)</f>
        <v>0</v>
      </c>
      <c r="BG167" s="172"/>
      <c r="BH167" s="84">
        <f t="shared" ref="BH167" si="207">SUM(BH7,BH23,BH39,BH55,BH71,BH87,BH103,BH119,BH135,BH151)</f>
        <v>0</v>
      </c>
      <c r="BI167" s="172"/>
      <c r="BJ167" s="84">
        <f t="shared" ref="BJ167" si="208">SUM(BJ7,BJ23,BJ39,BJ55,BJ71,BJ87,BJ103,BJ119,BJ135,BJ151)</f>
        <v>0</v>
      </c>
      <c r="BK167" s="172"/>
      <c r="BL167" s="84">
        <f t="shared" ref="BL167" si="209">SUM(BL7,BL23,BL39,BL55,BL71,BL87,BL103,BL119,BL135,BL151)</f>
        <v>0</v>
      </c>
      <c r="BM167" s="172"/>
      <c r="BN167" s="84">
        <f t="shared" ref="BN167" si="210">SUM(BN7,BN23,BN39,BN55,BN71,BN87,BN103,BN119,BN135,BN151)</f>
        <v>0</v>
      </c>
      <c r="BO167" s="172"/>
      <c r="BP167" s="84">
        <f t="shared" ref="BP167" si="211">SUM(BP7,BP23,BP39,BP55,BP71,BP87,BP103,BP119,BP135,BP151)</f>
        <v>0</v>
      </c>
      <c r="BQ167" s="172"/>
      <c r="BR167" s="84">
        <f t="shared" ref="BR167" si="212">SUM(BR7,BR23,BR39,BR55,BR71,BR87,BR103,BR119,BR135,BR151)</f>
        <v>0</v>
      </c>
      <c r="BS167" s="172"/>
      <c r="BT167" s="84">
        <f t="shared" ref="BT167" si="213">SUM(BT7,BT23,BT39,BT55,BT71,BT87,BT103,BT119,BT135,BT151)</f>
        <v>0</v>
      </c>
      <c r="BU167" s="172"/>
      <c r="BV167" s="84">
        <f t="shared" ref="BV167" si="214">SUM(BV7,BV23,BV39,BV55,BV71,BV87,BV103,BV119,BV135,BV151)</f>
        <v>0</v>
      </c>
      <c r="BW167" s="172"/>
    </row>
    <row r="168" spans="1:75" x14ac:dyDescent="0.25">
      <c r="A168" s="147"/>
      <c r="B168" s="183" t="str">
        <f>'входные данные'!$C$5</f>
        <v>Встречи</v>
      </c>
      <c r="C168" s="44" t="s">
        <v>6</v>
      </c>
      <c r="D168" s="86">
        <f t="shared" ca="1" si="88"/>
        <v>13.043478260869568</v>
      </c>
      <c r="E168" s="185">
        <f ca="1">IFERROR(D169/D168,"")</f>
        <v>0</v>
      </c>
      <c r="F168" s="86">
        <f t="shared" ca="1" si="88"/>
        <v>13.043478260869568</v>
      </c>
      <c r="G168" s="185">
        <f ca="1">IFERROR(F169/F168,"")</f>
        <v>0</v>
      </c>
      <c r="H168" s="86">
        <f t="shared" ref="H168:J168" ca="1" si="215">SUM(H8,H24,H40,H56,H72,H88,H104,H120,H136,H152)</f>
        <v>13.043478260869568</v>
      </c>
      <c r="I168" s="185">
        <f ca="1">IFERROR(H169/H168,"")</f>
        <v>0</v>
      </c>
      <c r="J168" s="86">
        <f t="shared" ca="1" si="215"/>
        <v>13.043478260869568</v>
      </c>
      <c r="K168" s="185">
        <f ca="1">IFERROR(J169/J168,"")</f>
        <v>0</v>
      </c>
      <c r="L168" s="86">
        <f t="shared" ref="L168:N168" ca="1" si="216">SUM(L8,L24,L40,L56,L72,L88,L104,L120,L136,L152)</f>
        <v>13.043478260869568</v>
      </c>
      <c r="M168" s="185">
        <f ca="1">IFERROR(L169/L168,"")</f>
        <v>0</v>
      </c>
      <c r="N168" s="86">
        <f t="shared" ca="1" si="216"/>
        <v>65.217391304347828</v>
      </c>
      <c r="O168" s="185">
        <f ca="1">IFERROR(N169/N168,"")</f>
        <v>0</v>
      </c>
      <c r="P168" s="86">
        <f t="shared" ref="P168" ca="1" si="217">SUM(P8,P24,P40,P56,P72,P88,P104,P120,P136,P152)</f>
        <v>13.043478260869568</v>
      </c>
      <c r="Q168" s="185">
        <f t="shared" ref="Q168" ca="1" si="218">IFERROR(P169/P168,"")</f>
        <v>0</v>
      </c>
      <c r="R168" s="86">
        <f t="shared" ref="R168" ca="1" si="219">SUM(R8,R24,R40,R56,R72,R88,R104,R120,R136,R152)</f>
        <v>13.043478260869568</v>
      </c>
      <c r="S168" s="185">
        <f t="shared" ref="S168" ca="1" si="220">IFERROR(R169/R168,"")</f>
        <v>0</v>
      </c>
      <c r="T168" s="86">
        <f t="shared" ref="T168" ca="1" si="221">SUM(T8,T24,T40,T56,T72,T88,T104,T120,T136,T152)</f>
        <v>13.043478260869568</v>
      </c>
      <c r="U168" s="185">
        <f t="shared" ref="U168" ca="1" si="222">IFERROR(T169/T168,"")</f>
        <v>0</v>
      </c>
      <c r="V168" s="86">
        <f t="shared" ref="V168" ca="1" si="223">SUM(V8,V24,V40,V56,V72,V88,V104,V120,V136,V152)</f>
        <v>13.043478260869568</v>
      </c>
      <c r="W168" s="185">
        <f t="shared" ref="W168" ca="1" si="224">IFERROR(V169/V168,"")</f>
        <v>0</v>
      </c>
      <c r="X168" s="86">
        <f t="shared" ref="X168" ca="1" si="225">SUM(X8,X24,X40,X56,X72,X88,X104,X120,X136,X152)</f>
        <v>13.043478260869568</v>
      </c>
      <c r="Y168" s="185">
        <f t="shared" ref="Y168" ca="1" si="226">IFERROR(X169/X168,"")</f>
        <v>0</v>
      </c>
      <c r="Z168" s="86">
        <f t="shared" ref="Z168" ca="1" si="227">SUM(Z8,Z24,Z40,Z56,Z72,Z88,Z104,Z120,Z136,Z152)</f>
        <v>65.217391304347828</v>
      </c>
      <c r="AA168" s="185">
        <f t="shared" ref="AA168" ca="1" si="228">IFERROR(Z169/Z168,"")</f>
        <v>0</v>
      </c>
      <c r="AB168" s="86">
        <f t="shared" ref="AB168" ca="1" si="229">SUM(AB8,AB24,AB40,AB56,AB72,AB88,AB104,AB120,AB136,AB152)</f>
        <v>13.043478260869568</v>
      </c>
      <c r="AC168" s="185">
        <f t="shared" ref="AC168" ca="1" si="230">IFERROR(AB169/AB168,"")</f>
        <v>0</v>
      </c>
      <c r="AD168" s="86">
        <f t="shared" ref="AD168" ca="1" si="231">SUM(AD8,AD24,AD40,AD56,AD72,AD88,AD104,AD120,AD136,AD152)</f>
        <v>13.043478260869568</v>
      </c>
      <c r="AE168" s="185">
        <f t="shared" ref="AE168" ca="1" si="232">IFERROR(AD169/AD168,"")</f>
        <v>0</v>
      </c>
      <c r="AF168" s="86">
        <f t="shared" ref="AF168" ca="1" si="233">SUM(AF8,AF24,AF40,AF56,AF72,AF88,AF104,AF120,AF136,AF152)</f>
        <v>13.043478260869568</v>
      </c>
      <c r="AG168" s="185">
        <f t="shared" ref="AG168" ca="1" si="234">IFERROR(AF169/AF168,"")</f>
        <v>0</v>
      </c>
      <c r="AH168" s="86">
        <f t="shared" ref="AH168" ca="1" si="235">SUM(AH8,AH24,AH40,AH56,AH72,AH88,AH104,AH120,AH136,AH152)</f>
        <v>13.043478260869568</v>
      </c>
      <c r="AI168" s="185">
        <f t="shared" ref="AI168" ca="1" si="236">IFERROR(AH169/AH168,"")</f>
        <v>0</v>
      </c>
      <c r="AJ168" s="86">
        <f t="shared" ref="AJ168" ca="1" si="237">SUM(AJ8,AJ24,AJ40,AJ56,AJ72,AJ88,AJ104,AJ120,AJ136,AJ152)</f>
        <v>13.043478260869568</v>
      </c>
      <c r="AK168" s="185">
        <f t="shared" ref="AK168" ca="1" si="238">IFERROR(AJ169/AJ168,"")</f>
        <v>0</v>
      </c>
      <c r="AL168" s="86">
        <f t="shared" ref="AL168" ca="1" si="239">SUM(AL8,AL24,AL40,AL56,AL72,AL88,AL104,AL120,AL136,AL152)</f>
        <v>65.217391304347828</v>
      </c>
      <c r="AM168" s="185">
        <f t="shared" ref="AM168" ca="1" si="240">IFERROR(AL169/AL168,"")</f>
        <v>0</v>
      </c>
      <c r="AN168" s="86">
        <f t="shared" ref="AN168" ca="1" si="241">SUM(AN8,AN24,AN40,AN56,AN72,AN88,AN104,AN120,AN136,AN152)</f>
        <v>13.043478260869568</v>
      </c>
      <c r="AO168" s="185">
        <f t="shared" ref="AO168" ca="1" si="242">IFERROR(AN169/AN168,"")</f>
        <v>0</v>
      </c>
      <c r="AP168" s="86">
        <f t="shared" ref="AP168" ca="1" si="243">SUM(AP8,AP24,AP40,AP56,AP72,AP88,AP104,AP120,AP136,AP152)</f>
        <v>13.043478260869568</v>
      </c>
      <c r="AQ168" s="185">
        <f t="shared" ref="AQ168" ca="1" si="244">IFERROR(AP169/AP168,"")</f>
        <v>0</v>
      </c>
      <c r="AR168" s="86">
        <f t="shared" ref="AR168" ca="1" si="245">SUM(AR8,AR24,AR40,AR56,AR72,AR88,AR104,AR120,AR136,AR152)</f>
        <v>13.043478260869568</v>
      </c>
      <c r="AS168" s="185">
        <f t="shared" ref="AS168" ca="1" si="246">IFERROR(AR169/AR168,"")</f>
        <v>0</v>
      </c>
      <c r="AT168" s="86">
        <f t="shared" ref="AT168" ca="1" si="247">SUM(AT8,AT24,AT40,AT56,AT72,AT88,AT104,AT120,AT136,AT152)</f>
        <v>13.043478260869568</v>
      </c>
      <c r="AU168" s="185">
        <f t="shared" ref="AU168" ca="1" si="248">IFERROR(AT169/AT168,"")</f>
        <v>0</v>
      </c>
      <c r="AV168" s="86">
        <f t="shared" ref="AV168" ca="1" si="249">SUM(AV8,AV24,AV40,AV56,AV72,AV88,AV104,AV120,AV136,AV152)</f>
        <v>13.043478260869568</v>
      </c>
      <c r="AW168" s="185">
        <f t="shared" ref="AW168" ca="1" si="250">IFERROR(AV169/AV168,"")</f>
        <v>0</v>
      </c>
      <c r="AX168" s="86">
        <f t="shared" ref="AX168" ca="1" si="251">SUM(AX8,AX24,AX40,AX56,AX72,AX88,AX104,AX120,AX136,AX152)</f>
        <v>65.217391304347828</v>
      </c>
      <c r="AY168" s="185">
        <f t="shared" ref="AY168" ca="1" si="252">IFERROR(AX169/AX168,"")</f>
        <v>0</v>
      </c>
      <c r="AZ168" s="86">
        <f t="shared" ref="AZ168" ca="1" si="253">SUM(AZ8,AZ24,AZ40,AZ56,AZ72,AZ88,AZ104,AZ120,AZ136,AZ152)</f>
        <v>13.043478260869568</v>
      </c>
      <c r="BA168" s="185">
        <f t="shared" ref="BA168" ca="1" si="254">IFERROR(AZ169/AZ168,"")</f>
        <v>0</v>
      </c>
      <c r="BB168" s="86">
        <f t="shared" ref="BB168" ca="1" si="255">SUM(BB8,BB24,BB40,BB56,BB72,BB88,BB104,BB120,BB136,BB152)</f>
        <v>13.043478260869568</v>
      </c>
      <c r="BC168" s="185">
        <f t="shared" ref="BC168" ca="1" si="256">IFERROR(BB169/BB168,"")</f>
        <v>0</v>
      </c>
      <c r="BD168" s="86">
        <f t="shared" ref="BD168" ca="1" si="257">SUM(BD8,BD24,BD40,BD56,BD72,BD88,BD104,BD120,BD136,BD152)</f>
        <v>13.043478260869568</v>
      </c>
      <c r="BE168" s="185">
        <f t="shared" ref="BE168" ca="1" si="258">IFERROR(BD169/BD168,"")</f>
        <v>0</v>
      </c>
      <c r="BF168" s="86">
        <f t="shared" ref="BF168" ca="1" si="259">SUM(BF8,BF24,BF40,BF56,BF72,BF88,BF104,BF120,BF136,BF152)</f>
        <v>0</v>
      </c>
      <c r="BG168" s="185" t="str">
        <f t="shared" ref="BG168" ca="1" si="260">IFERROR(BF169/BF168,"")</f>
        <v/>
      </c>
      <c r="BH168" s="86">
        <f t="shared" ref="BH168" ca="1" si="261">SUM(BH8,BH24,BH40,BH56,BH72,BH88,BH104,BH120,BH136,BH152)</f>
        <v>0</v>
      </c>
      <c r="BI168" s="185" t="str">
        <f t="shared" ref="BI168" ca="1" si="262">IFERROR(BH169/BH168,"")</f>
        <v/>
      </c>
      <c r="BJ168" s="86">
        <f t="shared" ref="BJ168" ca="1" si="263">SUM(BJ8,BJ24,BJ40,BJ56,BJ72,BJ88,BJ104,BJ120,BJ136,BJ152)</f>
        <v>39.130434782608695</v>
      </c>
      <c r="BK168" s="185">
        <f t="shared" ref="BK168" ca="1" si="264">IFERROR(BJ169/BJ168,"")</f>
        <v>0</v>
      </c>
      <c r="BL168" s="86">
        <f t="shared" ref="BL168" ca="1" si="265">SUM(BL8,BL24,BL40,BL56,BL72,BL88,BL104,BL120,BL136,BL152)</f>
        <v>0</v>
      </c>
      <c r="BM168" s="185" t="str">
        <f t="shared" ref="BM168" ca="1" si="266">IFERROR(BL169/BL168,"")</f>
        <v/>
      </c>
      <c r="BN168" s="86">
        <f t="shared" ref="BN168" ca="1" si="267">SUM(BN8,BN24,BN40,BN56,BN72,BN88,BN104,BN120,BN136,BN152)</f>
        <v>0</v>
      </c>
      <c r="BO168" s="185" t="str">
        <f t="shared" ref="BO168" ca="1" si="268">IFERROR(BN169/BN168,"")</f>
        <v/>
      </c>
      <c r="BP168" s="86">
        <f t="shared" ref="BP168" ca="1" si="269">SUM(BP8,BP24,BP40,BP56,BP72,BP88,BP104,BP120,BP136,BP152)</f>
        <v>0</v>
      </c>
      <c r="BQ168" s="185" t="str">
        <f t="shared" ref="BQ168" ca="1" si="270">IFERROR(BP169/BP168,"")</f>
        <v/>
      </c>
      <c r="BR168" s="86">
        <f t="shared" ref="BR168" ca="1" si="271">SUM(BR8,BR24,BR40,BR56,BR72,BR88,BR104,BR120,BR136,BR152)</f>
        <v>0</v>
      </c>
      <c r="BS168" s="185" t="str">
        <f t="shared" ref="BS168" ca="1" si="272">IFERROR(BR169/BR168,"")</f>
        <v/>
      </c>
      <c r="BT168" s="86">
        <f t="shared" ref="BT168" ca="1" si="273">SUM(BT8,BT24,BT40,BT56,BT72,BT88,BT104,BT120,BT136,BT152)</f>
        <v>0</v>
      </c>
      <c r="BU168" s="185" t="str">
        <f t="shared" ref="BU168" ca="1" si="274">IFERROR(BT169/BT168,"")</f>
        <v/>
      </c>
      <c r="BV168" s="86">
        <f t="shared" ref="BV168" ca="1" si="275">SUM(BV8,BV24,BV40,BV56,BV72,BV88,BV104,BV120,BV136,BV152)</f>
        <v>0</v>
      </c>
      <c r="BW168" s="185" t="str">
        <f t="shared" ref="BW168" ca="1" si="276">IFERROR(BV169/BV168,"")</f>
        <v/>
      </c>
    </row>
    <row r="169" spans="1:75" x14ac:dyDescent="0.25">
      <c r="A169" s="147"/>
      <c r="B169" s="184" t="str">
        <f>B168</f>
        <v>Встречи</v>
      </c>
      <c r="C169" s="44" t="s">
        <v>7</v>
      </c>
      <c r="D169" s="87">
        <f t="shared" si="88"/>
        <v>0</v>
      </c>
      <c r="E169" s="186"/>
      <c r="F169" s="87">
        <f t="shared" si="88"/>
        <v>0</v>
      </c>
      <c r="G169" s="186"/>
      <c r="H169" s="87">
        <f t="shared" ref="H169:J169" si="277">SUM(H9,H25,H41,H57,H73,H89,H105,H121,H137,H153)</f>
        <v>0</v>
      </c>
      <c r="I169" s="186"/>
      <c r="J169" s="87">
        <f t="shared" si="277"/>
        <v>0</v>
      </c>
      <c r="K169" s="186"/>
      <c r="L169" s="87">
        <f t="shared" ref="L169:N169" si="278">SUM(L9,L25,L41,L57,L73,L89,L105,L121,L137,L153)</f>
        <v>0</v>
      </c>
      <c r="M169" s="186"/>
      <c r="N169" s="87">
        <f t="shared" si="278"/>
        <v>0</v>
      </c>
      <c r="O169" s="186"/>
      <c r="P169" s="87">
        <f t="shared" ref="P169" si="279">SUM(P9,P25,P41,P57,P73,P89,P105,P121,P137,P153)</f>
        <v>0</v>
      </c>
      <c r="Q169" s="186"/>
      <c r="R169" s="87">
        <f t="shared" ref="R169" si="280">SUM(R9,R25,R41,R57,R73,R89,R105,R121,R137,R153)</f>
        <v>0</v>
      </c>
      <c r="S169" s="186"/>
      <c r="T169" s="87">
        <f t="shared" ref="T169" si="281">SUM(T9,T25,T41,T57,T73,T89,T105,T121,T137,T153)</f>
        <v>0</v>
      </c>
      <c r="U169" s="186"/>
      <c r="V169" s="87">
        <f t="shared" ref="V169" si="282">SUM(V9,V25,V41,V57,V73,V89,V105,V121,V137,V153)</f>
        <v>0</v>
      </c>
      <c r="W169" s="186"/>
      <c r="X169" s="87">
        <f t="shared" ref="X169" si="283">SUM(X9,X25,X41,X57,X73,X89,X105,X121,X137,X153)</f>
        <v>0</v>
      </c>
      <c r="Y169" s="186"/>
      <c r="Z169" s="87">
        <f t="shared" ref="Z169" si="284">SUM(Z9,Z25,Z41,Z57,Z73,Z89,Z105,Z121,Z137,Z153)</f>
        <v>0</v>
      </c>
      <c r="AA169" s="186"/>
      <c r="AB169" s="87">
        <f t="shared" ref="AB169" si="285">SUM(AB9,AB25,AB41,AB57,AB73,AB89,AB105,AB121,AB137,AB153)</f>
        <v>0</v>
      </c>
      <c r="AC169" s="186"/>
      <c r="AD169" s="87">
        <f t="shared" ref="AD169" si="286">SUM(AD9,AD25,AD41,AD57,AD73,AD89,AD105,AD121,AD137,AD153)</f>
        <v>0</v>
      </c>
      <c r="AE169" s="186"/>
      <c r="AF169" s="87">
        <f t="shared" ref="AF169" si="287">SUM(AF9,AF25,AF41,AF57,AF73,AF89,AF105,AF121,AF137,AF153)</f>
        <v>0</v>
      </c>
      <c r="AG169" s="186"/>
      <c r="AH169" s="87">
        <f t="shared" ref="AH169" si="288">SUM(AH9,AH25,AH41,AH57,AH73,AH89,AH105,AH121,AH137,AH153)</f>
        <v>0</v>
      </c>
      <c r="AI169" s="186"/>
      <c r="AJ169" s="87">
        <f t="shared" ref="AJ169" si="289">SUM(AJ9,AJ25,AJ41,AJ57,AJ73,AJ89,AJ105,AJ121,AJ137,AJ153)</f>
        <v>0</v>
      </c>
      <c r="AK169" s="186"/>
      <c r="AL169" s="87">
        <f t="shared" ref="AL169" si="290">SUM(AL9,AL25,AL41,AL57,AL73,AL89,AL105,AL121,AL137,AL153)</f>
        <v>0</v>
      </c>
      <c r="AM169" s="186"/>
      <c r="AN169" s="87">
        <f t="shared" ref="AN169" si="291">SUM(AN9,AN25,AN41,AN57,AN73,AN89,AN105,AN121,AN137,AN153)</f>
        <v>0</v>
      </c>
      <c r="AO169" s="186"/>
      <c r="AP169" s="87">
        <f t="shared" ref="AP169" si="292">SUM(AP9,AP25,AP41,AP57,AP73,AP89,AP105,AP121,AP137,AP153)</f>
        <v>0</v>
      </c>
      <c r="AQ169" s="186"/>
      <c r="AR169" s="87">
        <f t="shared" ref="AR169" si="293">SUM(AR9,AR25,AR41,AR57,AR73,AR89,AR105,AR121,AR137,AR153)</f>
        <v>0</v>
      </c>
      <c r="AS169" s="186"/>
      <c r="AT169" s="87">
        <f t="shared" ref="AT169" si="294">SUM(AT9,AT25,AT41,AT57,AT73,AT89,AT105,AT121,AT137,AT153)</f>
        <v>0</v>
      </c>
      <c r="AU169" s="186"/>
      <c r="AV169" s="87">
        <f t="shared" ref="AV169" si="295">SUM(AV9,AV25,AV41,AV57,AV73,AV89,AV105,AV121,AV137,AV153)</f>
        <v>0</v>
      </c>
      <c r="AW169" s="186"/>
      <c r="AX169" s="87">
        <f t="shared" ref="AX169" si="296">SUM(AX9,AX25,AX41,AX57,AX73,AX89,AX105,AX121,AX137,AX153)</f>
        <v>0</v>
      </c>
      <c r="AY169" s="186"/>
      <c r="AZ169" s="87">
        <f t="shared" ref="AZ169" si="297">SUM(AZ9,AZ25,AZ41,AZ57,AZ73,AZ89,AZ105,AZ121,AZ137,AZ153)</f>
        <v>0</v>
      </c>
      <c r="BA169" s="186"/>
      <c r="BB169" s="87">
        <f t="shared" ref="BB169" si="298">SUM(BB9,BB25,BB41,BB57,BB73,BB89,BB105,BB121,BB137,BB153)</f>
        <v>0</v>
      </c>
      <c r="BC169" s="186"/>
      <c r="BD169" s="87">
        <f t="shared" ref="BD169" si="299">SUM(BD9,BD25,BD41,BD57,BD73,BD89,BD105,BD121,BD137,BD153)</f>
        <v>0</v>
      </c>
      <c r="BE169" s="186"/>
      <c r="BF169" s="87">
        <f t="shared" ref="BF169" si="300">SUM(BF9,BF25,BF41,BF57,BF73,BF89,BF105,BF121,BF137,BF153)</f>
        <v>0</v>
      </c>
      <c r="BG169" s="186"/>
      <c r="BH169" s="87">
        <f t="shared" ref="BH169" si="301">SUM(BH9,BH25,BH41,BH57,BH73,BH89,BH105,BH121,BH137,BH153)</f>
        <v>0</v>
      </c>
      <c r="BI169" s="186"/>
      <c r="BJ169" s="87">
        <f t="shared" ref="BJ169" si="302">SUM(BJ9,BJ25,BJ41,BJ57,BJ73,BJ89,BJ105,BJ121,BJ137,BJ153)</f>
        <v>0</v>
      </c>
      <c r="BK169" s="186"/>
      <c r="BL169" s="87">
        <f t="shared" ref="BL169" si="303">SUM(BL9,BL25,BL41,BL57,BL73,BL89,BL105,BL121,BL137,BL153)</f>
        <v>0</v>
      </c>
      <c r="BM169" s="186"/>
      <c r="BN169" s="87">
        <f t="shared" ref="BN169" si="304">SUM(BN9,BN25,BN41,BN57,BN73,BN89,BN105,BN121,BN137,BN153)</f>
        <v>0</v>
      </c>
      <c r="BO169" s="186"/>
      <c r="BP169" s="87">
        <f t="shared" ref="BP169" si="305">SUM(BP9,BP25,BP41,BP57,BP73,BP89,BP105,BP121,BP137,BP153)</f>
        <v>0</v>
      </c>
      <c r="BQ169" s="186"/>
      <c r="BR169" s="87">
        <f t="shared" ref="BR169" si="306">SUM(BR9,BR25,BR41,BR57,BR73,BR89,BR105,BR121,BR137,BR153)</f>
        <v>0</v>
      </c>
      <c r="BS169" s="186"/>
      <c r="BT169" s="87">
        <f t="shared" ref="BT169" si="307">SUM(BT9,BT25,BT41,BT57,BT73,BT89,BT105,BT121,BT137,BT153)</f>
        <v>0</v>
      </c>
      <c r="BU169" s="186"/>
      <c r="BV169" s="87">
        <f t="shared" ref="BV169" si="308">SUM(BV9,BV25,BV41,BV57,BV73,BV89,BV105,BV121,BV137,BV153)</f>
        <v>0</v>
      </c>
      <c r="BW169" s="186"/>
    </row>
    <row r="170" spans="1:75" x14ac:dyDescent="0.25">
      <c r="A170" s="147"/>
      <c r="B170" s="169" t="str">
        <f>'входные данные'!$C$6</f>
        <v>Договоры</v>
      </c>
      <c r="C170" s="15" t="s">
        <v>6</v>
      </c>
      <c r="D170" s="61">
        <f t="shared" ca="1" si="88"/>
        <v>8.6956521739130448</v>
      </c>
      <c r="E170" s="163">
        <f ca="1">IFERROR(D171/D170,"")</f>
        <v>0</v>
      </c>
      <c r="F170" s="61">
        <f t="shared" ca="1" si="88"/>
        <v>8.6956521739130448</v>
      </c>
      <c r="G170" s="163">
        <f ca="1">IFERROR(F171/F170,"")</f>
        <v>0</v>
      </c>
      <c r="H170" s="61">
        <f t="shared" ref="H170:J170" ca="1" si="309">SUM(H10,H26,H42,H58,H74,H90,H106,H122,H138,H154)</f>
        <v>8.6956521739130448</v>
      </c>
      <c r="I170" s="163">
        <f ca="1">IFERROR(H171/H170,"")</f>
        <v>0</v>
      </c>
      <c r="J170" s="61">
        <f t="shared" ca="1" si="309"/>
        <v>8.6956521739130448</v>
      </c>
      <c r="K170" s="163">
        <f ca="1">IFERROR(J171/J170,"")</f>
        <v>0</v>
      </c>
      <c r="L170" s="61">
        <f t="shared" ref="L170:N170" ca="1" si="310">SUM(L10,L26,L42,L58,L74,L90,L106,L122,L138,L154)</f>
        <v>8.6956521739130448</v>
      </c>
      <c r="M170" s="163">
        <f ca="1">IFERROR(L171/L170,"")</f>
        <v>0</v>
      </c>
      <c r="N170" s="61">
        <f t="shared" ca="1" si="310"/>
        <v>43.478260869565226</v>
      </c>
      <c r="O170" s="163">
        <f ca="1">IFERROR(N171/N170,"")</f>
        <v>0</v>
      </c>
      <c r="P170" s="61">
        <f t="shared" ref="P170" ca="1" si="311">SUM(P10,P26,P42,P58,P74,P90,P106,P122,P138,P154)</f>
        <v>8.6956521739130448</v>
      </c>
      <c r="Q170" s="163">
        <f t="shared" ref="Q170" ca="1" si="312">IFERROR(P171/P170,"")</f>
        <v>0</v>
      </c>
      <c r="R170" s="61">
        <f t="shared" ref="R170" ca="1" si="313">SUM(R10,R26,R42,R58,R74,R90,R106,R122,R138,R154)</f>
        <v>8.6956521739130448</v>
      </c>
      <c r="S170" s="163">
        <f t="shared" ref="S170" ca="1" si="314">IFERROR(R171/R170,"")</f>
        <v>0</v>
      </c>
      <c r="T170" s="61">
        <f t="shared" ref="T170" ca="1" si="315">SUM(T10,T26,T42,T58,T74,T90,T106,T122,T138,T154)</f>
        <v>8.6956521739130448</v>
      </c>
      <c r="U170" s="163">
        <f t="shared" ref="U170" ca="1" si="316">IFERROR(T171/T170,"")</f>
        <v>0</v>
      </c>
      <c r="V170" s="61">
        <f t="shared" ref="V170" ca="1" si="317">SUM(V10,V26,V42,V58,V74,V90,V106,V122,V138,V154)</f>
        <v>8.6956521739130448</v>
      </c>
      <c r="W170" s="163">
        <f t="shared" ref="W170" ca="1" si="318">IFERROR(V171/V170,"")</f>
        <v>0</v>
      </c>
      <c r="X170" s="61">
        <f t="shared" ref="X170" ca="1" si="319">SUM(X10,X26,X42,X58,X74,X90,X106,X122,X138,X154)</f>
        <v>8.6956521739130448</v>
      </c>
      <c r="Y170" s="163">
        <f t="shared" ref="Y170" ca="1" si="320">IFERROR(X171/X170,"")</f>
        <v>0</v>
      </c>
      <c r="Z170" s="61">
        <f t="shared" ref="Z170" ca="1" si="321">SUM(Z10,Z26,Z42,Z58,Z74,Z90,Z106,Z122,Z138,Z154)</f>
        <v>43.478260869565226</v>
      </c>
      <c r="AA170" s="163">
        <f t="shared" ref="AA170" ca="1" si="322">IFERROR(Z171/Z170,"")</f>
        <v>0</v>
      </c>
      <c r="AB170" s="61">
        <f t="shared" ref="AB170" ca="1" si="323">SUM(AB10,AB26,AB42,AB58,AB74,AB90,AB106,AB122,AB138,AB154)</f>
        <v>8.6956521739130448</v>
      </c>
      <c r="AC170" s="163">
        <f t="shared" ref="AC170" ca="1" si="324">IFERROR(AB171/AB170,"")</f>
        <v>0</v>
      </c>
      <c r="AD170" s="61">
        <f t="shared" ref="AD170" ca="1" si="325">SUM(AD10,AD26,AD42,AD58,AD74,AD90,AD106,AD122,AD138,AD154)</f>
        <v>8.6956521739130448</v>
      </c>
      <c r="AE170" s="163">
        <f t="shared" ref="AE170" ca="1" si="326">IFERROR(AD171/AD170,"")</f>
        <v>0</v>
      </c>
      <c r="AF170" s="61">
        <f t="shared" ref="AF170" ca="1" si="327">SUM(AF10,AF26,AF42,AF58,AF74,AF90,AF106,AF122,AF138,AF154)</f>
        <v>8.6956521739130448</v>
      </c>
      <c r="AG170" s="163">
        <f t="shared" ref="AG170" ca="1" si="328">IFERROR(AF171/AF170,"")</f>
        <v>0</v>
      </c>
      <c r="AH170" s="61">
        <f t="shared" ref="AH170" ca="1" si="329">SUM(AH10,AH26,AH42,AH58,AH74,AH90,AH106,AH122,AH138,AH154)</f>
        <v>8.6956521739130448</v>
      </c>
      <c r="AI170" s="163">
        <f t="shared" ref="AI170" ca="1" si="330">IFERROR(AH171/AH170,"")</f>
        <v>0</v>
      </c>
      <c r="AJ170" s="61">
        <f t="shared" ref="AJ170" ca="1" si="331">SUM(AJ10,AJ26,AJ42,AJ58,AJ74,AJ90,AJ106,AJ122,AJ138,AJ154)</f>
        <v>8.6956521739130448</v>
      </c>
      <c r="AK170" s="163">
        <f t="shared" ref="AK170" ca="1" si="332">IFERROR(AJ171/AJ170,"")</f>
        <v>0</v>
      </c>
      <c r="AL170" s="61">
        <f t="shared" ref="AL170" ca="1" si="333">SUM(AL10,AL26,AL42,AL58,AL74,AL90,AL106,AL122,AL138,AL154)</f>
        <v>43.478260869565226</v>
      </c>
      <c r="AM170" s="163">
        <f t="shared" ref="AM170" ca="1" si="334">IFERROR(AL171/AL170,"")</f>
        <v>0</v>
      </c>
      <c r="AN170" s="61">
        <f t="shared" ref="AN170" ca="1" si="335">SUM(AN10,AN26,AN42,AN58,AN74,AN90,AN106,AN122,AN138,AN154)</f>
        <v>8.6956521739130448</v>
      </c>
      <c r="AO170" s="163">
        <f t="shared" ref="AO170" ca="1" si="336">IFERROR(AN171/AN170,"")</f>
        <v>0</v>
      </c>
      <c r="AP170" s="61">
        <f t="shared" ref="AP170" ca="1" si="337">SUM(AP10,AP26,AP42,AP58,AP74,AP90,AP106,AP122,AP138,AP154)</f>
        <v>8.6956521739130448</v>
      </c>
      <c r="AQ170" s="163">
        <f t="shared" ref="AQ170" ca="1" si="338">IFERROR(AP171/AP170,"")</f>
        <v>0</v>
      </c>
      <c r="AR170" s="61">
        <f t="shared" ref="AR170" ca="1" si="339">SUM(AR10,AR26,AR42,AR58,AR74,AR90,AR106,AR122,AR138,AR154)</f>
        <v>8.6956521739130448</v>
      </c>
      <c r="AS170" s="163">
        <f t="shared" ref="AS170" ca="1" si="340">IFERROR(AR171/AR170,"")</f>
        <v>0</v>
      </c>
      <c r="AT170" s="61">
        <f t="shared" ref="AT170" ca="1" si="341">SUM(AT10,AT26,AT42,AT58,AT74,AT90,AT106,AT122,AT138,AT154)</f>
        <v>8.6956521739130448</v>
      </c>
      <c r="AU170" s="163">
        <f t="shared" ref="AU170" ca="1" si="342">IFERROR(AT171/AT170,"")</f>
        <v>0</v>
      </c>
      <c r="AV170" s="61">
        <f t="shared" ref="AV170" ca="1" si="343">SUM(AV10,AV26,AV42,AV58,AV74,AV90,AV106,AV122,AV138,AV154)</f>
        <v>8.6956521739130448</v>
      </c>
      <c r="AW170" s="163">
        <f t="shared" ref="AW170" ca="1" si="344">IFERROR(AV171/AV170,"")</f>
        <v>0</v>
      </c>
      <c r="AX170" s="61">
        <f t="shared" ref="AX170" ca="1" si="345">SUM(AX10,AX26,AX42,AX58,AX74,AX90,AX106,AX122,AX138,AX154)</f>
        <v>43.478260869565226</v>
      </c>
      <c r="AY170" s="163">
        <f t="shared" ref="AY170" ca="1" si="346">IFERROR(AX171/AX170,"")</f>
        <v>0</v>
      </c>
      <c r="AZ170" s="61">
        <f t="shared" ref="AZ170" ca="1" si="347">SUM(AZ10,AZ26,AZ42,AZ58,AZ74,AZ90,AZ106,AZ122,AZ138,AZ154)</f>
        <v>8.6956521739130448</v>
      </c>
      <c r="BA170" s="163">
        <f t="shared" ref="BA170" ca="1" si="348">IFERROR(AZ171/AZ170,"")</f>
        <v>0</v>
      </c>
      <c r="BB170" s="61">
        <f t="shared" ref="BB170" ca="1" si="349">SUM(BB10,BB26,BB42,BB58,BB74,BB90,BB106,BB122,BB138,BB154)</f>
        <v>8.6956521739130448</v>
      </c>
      <c r="BC170" s="163">
        <f t="shared" ref="BC170" ca="1" si="350">IFERROR(BB171/BB170,"")</f>
        <v>0</v>
      </c>
      <c r="BD170" s="61">
        <f t="shared" ref="BD170" ca="1" si="351">SUM(BD10,BD26,BD42,BD58,BD74,BD90,BD106,BD122,BD138,BD154)</f>
        <v>8.6956521739130448</v>
      </c>
      <c r="BE170" s="163">
        <f t="shared" ref="BE170" ca="1" si="352">IFERROR(BD171/BD170,"")</f>
        <v>0</v>
      </c>
      <c r="BF170" s="61">
        <f t="shared" ref="BF170" ca="1" si="353">SUM(BF10,BF26,BF42,BF58,BF74,BF90,BF106,BF122,BF138,BF154)</f>
        <v>0</v>
      </c>
      <c r="BG170" s="163" t="str">
        <f t="shared" ref="BG170" ca="1" si="354">IFERROR(BF171/BF170,"")</f>
        <v/>
      </c>
      <c r="BH170" s="61">
        <f t="shared" ref="BH170" ca="1" si="355">SUM(BH10,BH26,BH42,BH58,BH74,BH90,BH106,BH122,BH138,BH154)</f>
        <v>0</v>
      </c>
      <c r="BI170" s="163" t="str">
        <f t="shared" ref="BI170" ca="1" si="356">IFERROR(BH171/BH170,"")</f>
        <v/>
      </c>
      <c r="BJ170" s="61">
        <f t="shared" ref="BJ170" ca="1" si="357">SUM(BJ10,BJ26,BJ42,BJ58,BJ74,BJ90,BJ106,BJ122,BJ138,BJ154)</f>
        <v>26.086956521739136</v>
      </c>
      <c r="BK170" s="163">
        <f t="shared" ref="BK170" ca="1" si="358">IFERROR(BJ171/BJ170,"")</f>
        <v>0</v>
      </c>
      <c r="BL170" s="61">
        <f t="shared" ref="BL170" ca="1" si="359">SUM(BL10,BL26,BL42,BL58,BL74,BL90,BL106,BL122,BL138,BL154)</f>
        <v>0</v>
      </c>
      <c r="BM170" s="163" t="str">
        <f t="shared" ref="BM170" ca="1" si="360">IFERROR(BL171/BL170,"")</f>
        <v/>
      </c>
      <c r="BN170" s="61">
        <f t="shared" ref="BN170" ca="1" si="361">SUM(BN10,BN26,BN42,BN58,BN74,BN90,BN106,BN122,BN138,BN154)</f>
        <v>0</v>
      </c>
      <c r="BO170" s="163" t="str">
        <f t="shared" ref="BO170" ca="1" si="362">IFERROR(BN171/BN170,"")</f>
        <v/>
      </c>
      <c r="BP170" s="61">
        <f t="shared" ref="BP170" ca="1" si="363">SUM(BP10,BP26,BP42,BP58,BP74,BP90,BP106,BP122,BP138,BP154)</f>
        <v>0</v>
      </c>
      <c r="BQ170" s="163" t="str">
        <f t="shared" ref="BQ170" ca="1" si="364">IFERROR(BP171/BP170,"")</f>
        <v/>
      </c>
      <c r="BR170" s="61">
        <f t="shared" ref="BR170" ca="1" si="365">SUM(BR10,BR26,BR42,BR58,BR74,BR90,BR106,BR122,BR138,BR154)</f>
        <v>0</v>
      </c>
      <c r="BS170" s="163" t="str">
        <f t="shared" ref="BS170" ca="1" si="366">IFERROR(BR171/BR170,"")</f>
        <v/>
      </c>
      <c r="BT170" s="61">
        <f t="shared" ref="BT170" ca="1" si="367">SUM(BT10,BT26,BT42,BT58,BT74,BT90,BT106,BT122,BT138,BT154)</f>
        <v>0</v>
      </c>
      <c r="BU170" s="163" t="str">
        <f t="shared" ref="BU170" ca="1" si="368">IFERROR(BT171/BT170,"")</f>
        <v/>
      </c>
      <c r="BV170" s="61">
        <f t="shared" ref="BV170" ca="1" si="369">SUM(BV10,BV26,BV42,BV58,BV74,BV90,BV106,BV122,BV138,BV154)</f>
        <v>0</v>
      </c>
      <c r="BW170" s="163" t="str">
        <f t="shared" ref="BW170" ca="1" si="370">IFERROR(BV171/BV170,"")</f>
        <v/>
      </c>
    </row>
    <row r="171" spans="1:75" x14ac:dyDescent="0.25">
      <c r="A171" s="147"/>
      <c r="B171" s="170" t="str">
        <f>B170</f>
        <v>Договоры</v>
      </c>
      <c r="C171" s="15" t="s">
        <v>7</v>
      </c>
      <c r="D171" s="63">
        <f t="shared" si="88"/>
        <v>0</v>
      </c>
      <c r="E171" s="164"/>
      <c r="F171" s="63">
        <f t="shared" si="88"/>
        <v>0</v>
      </c>
      <c r="G171" s="164"/>
      <c r="H171" s="63">
        <f t="shared" ref="H171:J171" si="371">SUM(H11,H27,H43,H59,H75,H91,H107,H123,H139,H155)</f>
        <v>0</v>
      </c>
      <c r="I171" s="164"/>
      <c r="J171" s="63">
        <f t="shared" si="371"/>
        <v>0</v>
      </c>
      <c r="K171" s="164"/>
      <c r="L171" s="63">
        <f t="shared" ref="L171:N171" si="372">SUM(L11,L27,L43,L59,L75,L91,L107,L123,L139,L155)</f>
        <v>0</v>
      </c>
      <c r="M171" s="164"/>
      <c r="N171" s="63">
        <f t="shared" si="372"/>
        <v>0</v>
      </c>
      <c r="O171" s="164"/>
      <c r="P171" s="63">
        <f t="shared" ref="P171" si="373">SUM(P11,P27,P43,P59,P75,P91,P107,P123,P139,P155)</f>
        <v>0</v>
      </c>
      <c r="Q171" s="164"/>
      <c r="R171" s="63">
        <f t="shared" ref="R171" si="374">SUM(R11,R27,R43,R59,R75,R91,R107,R123,R139,R155)</f>
        <v>0</v>
      </c>
      <c r="S171" s="164"/>
      <c r="T171" s="63">
        <f t="shared" ref="T171" si="375">SUM(T11,T27,T43,T59,T75,T91,T107,T123,T139,T155)</f>
        <v>0</v>
      </c>
      <c r="U171" s="164"/>
      <c r="V171" s="63">
        <f t="shared" ref="V171" si="376">SUM(V11,V27,V43,V59,V75,V91,V107,V123,V139,V155)</f>
        <v>0</v>
      </c>
      <c r="W171" s="164"/>
      <c r="X171" s="63">
        <f t="shared" ref="X171" si="377">SUM(X11,X27,X43,X59,X75,X91,X107,X123,X139,X155)</f>
        <v>0</v>
      </c>
      <c r="Y171" s="164"/>
      <c r="Z171" s="63">
        <f t="shared" ref="Z171" si="378">SUM(Z11,Z27,Z43,Z59,Z75,Z91,Z107,Z123,Z139,Z155)</f>
        <v>0</v>
      </c>
      <c r="AA171" s="164"/>
      <c r="AB171" s="63">
        <f t="shared" ref="AB171" si="379">SUM(AB11,AB27,AB43,AB59,AB75,AB91,AB107,AB123,AB139,AB155)</f>
        <v>0</v>
      </c>
      <c r="AC171" s="164"/>
      <c r="AD171" s="63">
        <f t="shared" ref="AD171" si="380">SUM(AD11,AD27,AD43,AD59,AD75,AD91,AD107,AD123,AD139,AD155)</f>
        <v>0</v>
      </c>
      <c r="AE171" s="164"/>
      <c r="AF171" s="63">
        <f t="shared" ref="AF171" si="381">SUM(AF11,AF27,AF43,AF59,AF75,AF91,AF107,AF123,AF139,AF155)</f>
        <v>0</v>
      </c>
      <c r="AG171" s="164"/>
      <c r="AH171" s="63">
        <f t="shared" ref="AH171" si="382">SUM(AH11,AH27,AH43,AH59,AH75,AH91,AH107,AH123,AH139,AH155)</f>
        <v>0</v>
      </c>
      <c r="AI171" s="164"/>
      <c r="AJ171" s="63">
        <f t="shared" ref="AJ171" si="383">SUM(AJ11,AJ27,AJ43,AJ59,AJ75,AJ91,AJ107,AJ123,AJ139,AJ155)</f>
        <v>0</v>
      </c>
      <c r="AK171" s="164"/>
      <c r="AL171" s="63">
        <f t="shared" ref="AL171" si="384">SUM(AL11,AL27,AL43,AL59,AL75,AL91,AL107,AL123,AL139,AL155)</f>
        <v>0</v>
      </c>
      <c r="AM171" s="164"/>
      <c r="AN171" s="63">
        <f t="shared" ref="AN171" si="385">SUM(AN11,AN27,AN43,AN59,AN75,AN91,AN107,AN123,AN139,AN155)</f>
        <v>0</v>
      </c>
      <c r="AO171" s="164"/>
      <c r="AP171" s="63">
        <f t="shared" ref="AP171" si="386">SUM(AP11,AP27,AP43,AP59,AP75,AP91,AP107,AP123,AP139,AP155)</f>
        <v>0</v>
      </c>
      <c r="AQ171" s="164"/>
      <c r="AR171" s="63">
        <f t="shared" ref="AR171" si="387">SUM(AR11,AR27,AR43,AR59,AR75,AR91,AR107,AR123,AR139,AR155)</f>
        <v>0</v>
      </c>
      <c r="AS171" s="164"/>
      <c r="AT171" s="63">
        <f t="shared" ref="AT171" si="388">SUM(AT11,AT27,AT43,AT59,AT75,AT91,AT107,AT123,AT139,AT155)</f>
        <v>0</v>
      </c>
      <c r="AU171" s="164"/>
      <c r="AV171" s="63">
        <f t="shared" ref="AV171" si="389">SUM(AV11,AV27,AV43,AV59,AV75,AV91,AV107,AV123,AV139,AV155)</f>
        <v>0</v>
      </c>
      <c r="AW171" s="164"/>
      <c r="AX171" s="63">
        <f t="shared" ref="AX171" si="390">SUM(AX11,AX27,AX43,AX59,AX75,AX91,AX107,AX123,AX139,AX155)</f>
        <v>0</v>
      </c>
      <c r="AY171" s="164"/>
      <c r="AZ171" s="63">
        <f t="shared" ref="AZ171" si="391">SUM(AZ11,AZ27,AZ43,AZ59,AZ75,AZ91,AZ107,AZ123,AZ139,AZ155)</f>
        <v>0</v>
      </c>
      <c r="BA171" s="164"/>
      <c r="BB171" s="63">
        <f t="shared" ref="BB171" si="392">SUM(BB11,BB27,BB43,BB59,BB75,BB91,BB107,BB123,BB139,BB155)</f>
        <v>0</v>
      </c>
      <c r="BC171" s="164"/>
      <c r="BD171" s="63">
        <f t="shared" ref="BD171" si="393">SUM(BD11,BD27,BD43,BD59,BD75,BD91,BD107,BD123,BD139,BD155)</f>
        <v>0</v>
      </c>
      <c r="BE171" s="164"/>
      <c r="BF171" s="63">
        <f t="shared" ref="BF171" si="394">SUM(BF11,BF27,BF43,BF59,BF75,BF91,BF107,BF123,BF139,BF155)</f>
        <v>0</v>
      </c>
      <c r="BG171" s="164"/>
      <c r="BH171" s="63">
        <f t="shared" ref="BH171" si="395">SUM(BH11,BH27,BH43,BH59,BH75,BH91,BH107,BH123,BH139,BH155)</f>
        <v>0</v>
      </c>
      <c r="BI171" s="164"/>
      <c r="BJ171" s="63">
        <f t="shared" ref="BJ171" si="396">SUM(BJ11,BJ27,BJ43,BJ59,BJ75,BJ91,BJ107,BJ123,BJ139,BJ155)</f>
        <v>0</v>
      </c>
      <c r="BK171" s="164"/>
      <c r="BL171" s="63">
        <f t="shared" ref="BL171" si="397">SUM(BL11,BL27,BL43,BL59,BL75,BL91,BL107,BL123,BL139,BL155)</f>
        <v>0</v>
      </c>
      <c r="BM171" s="164"/>
      <c r="BN171" s="63">
        <f t="shared" ref="BN171" si="398">SUM(BN11,BN27,BN43,BN59,BN75,BN91,BN107,BN123,BN139,BN155)</f>
        <v>0</v>
      </c>
      <c r="BO171" s="164"/>
      <c r="BP171" s="63">
        <f t="shared" ref="BP171" si="399">SUM(BP11,BP27,BP43,BP59,BP75,BP91,BP107,BP123,BP139,BP155)</f>
        <v>0</v>
      </c>
      <c r="BQ171" s="164"/>
      <c r="BR171" s="63">
        <f t="shared" ref="BR171" si="400">SUM(BR11,BR27,BR43,BR59,BR75,BR91,BR107,BR123,BR139,BR155)</f>
        <v>0</v>
      </c>
      <c r="BS171" s="164"/>
      <c r="BT171" s="63">
        <f t="shared" ref="BT171" si="401">SUM(BT11,BT27,BT43,BT59,BT75,BT91,BT107,BT123,BT139,BT155)</f>
        <v>0</v>
      </c>
      <c r="BU171" s="164"/>
      <c r="BV171" s="63">
        <f t="shared" ref="BV171" si="402">SUM(BV11,BV27,BV43,BV59,BV75,BV91,BV107,BV123,BV139,BV155)</f>
        <v>0</v>
      </c>
      <c r="BW171" s="164"/>
    </row>
    <row r="172" spans="1:75" x14ac:dyDescent="0.25">
      <c r="A172" s="147"/>
      <c r="B172" s="165" t="str">
        <f>'входные данные'!$C$7</f>
        <v>Счета</v>
      </c>
      <c r="C172" s="16" t="s">
        <v>6</v>
      </c>
      <c r="D172" s="65">
        <f t="shared" ca="1" si="88"/>
        <v>7.8260869565217392</v>
      </c>
      <c r="E172" s="161">
        <f ca="1">IFERROR(D173/D172,"")</f>
        <v>0</v>
      </c>
      <c r="F172" s="65">
        <f t="shared" ca="1" si="88"/>
        <v>7.8260869565217392</v>
      </c>
      <c r="G172" s="161">
        <f ca="1">IFERROR(F173/F172,"")</f>
        <v>0</v>
      </c>
      <c r="H172" s="65">
        <f t="shared" ref="H172:J172" ca="1" si="403">SUM(H12,H28,H44,H60,H76,H92,H108,H124,H140,H156)</f>
        <v>7.8260869565217392</v>
      </c>
      <c r="I172" s="161">
        <f ca="1">IFERROR(H173/H172,"")</f>
        <v>0</v>
      </c>
      <c r="J172" s="65">
        <f t="shared" ca="1" si="403"/>
        <v>7.8260869565217392</v>
      </c>
      <c r="K172" s="161">
        <f ca="1">IFERROR(J173/J172,"")</f>
        <v>0</v>
      </c>
      <c r="L172" s="65">
        <f t="shared" ref="L172:N172" ca="1" si="404">SUM(L12,L28,L44,L60,L76,L92,L108,L124,L140,L156)</f>
        <v>7.8260869565217392</v>
      </c>
      <c r="M172" s="161">
        <f ca="1">IFERROR(L173/L172,"")</f>
        <v>0</v>
      </c>
      <c r="N172" s="65">
        <f t="shared" ca="1" si="404"/>
        <v>39.130434782608695</v>
      </c>
      <c r="O172" s="161">
        <f ca="1">IFERROR(N173/N172,"")</f>
        <v>0</v>
      </c>
      <c r="P172" s="65">
        <f t="shared" ref="P172" ca="1" si="405">SUM(P12,P28,P44,P60,P76,P92,P108,P124,P140,P156)</f>
        <v>7.8260869565217392</v>
      </c>
      <c r="Q172" s="161">
        <f t="shared" ref="Q172" ca="1" si="406">IFERROR(P173/P172,"")</f>
        <v>0</v>
      </c>
      <c r="R172" s="65">
        <f t="shared" ref="R172" ca="1" si="407">SUM(R12,R28,R44,R60,R76,R92,R108,R124,R140,R156)</f>
        <v>7.8260869565217392</v>
      </c>
      <c r="S172" s="161">
        <f t="shared" ref="S172" ca="1" si="408">IFERROR(R173/R172,"")</f>
        <v>0</v>
      </c>
      <c r="T172" s="65">
        <f t="shared" ref="T172" ca="1" si="409">SUM(T12,T28,T44,T60,T76,T92,T108,T124,T140,T156)</f>
        <v>7.8260869565217392</v>
      </c>
      <c r="U172" s="161">
        <f t="shared" ref="U172" ca="1" si="410">IFERROR(T173/T172,"")</f>
        <v>0</v>
      </c>
      <c r="V172" s="65">
        <f t="shared" ref="V172" ca="1" si="411">SUM(V12,V28,V44,V60,V76,V92,V108,V124,V140,V156)</f>
        <v>7.8260869565217392</v>
      </c>
      <c r="W172" s="161">
        <f t="shared" ref="W172" ca="1" si="412">IFERROR(V173/V172,"")</f>
        <v>0</v>
      </c>
      <c r="X172" s="65">
        <f t="shared" ref="X172" ca="1" si="413">SUM(X12,X28,X44,X60,X76,X92,X108,X124,X140,X156)</f>
        <v>7.8260869565217392</v>
      </c>
      <c r="Y172" s="161">
        <f t="shared" ref="Y172" ca="1" si="414">IFERROR(X173/X172,"")</f>
        <v>0</v>
      </c>
      <c r="Z172" s="65">
        <f t="shared" ref="Z172" ca="1" si="415">SUM(Z12,Z28,Z44,Z60,Z76,Z92,Z108,Z124,Z140,Z156)</f>
        <v>39.130434782608695</v>
      </c>
      <c r="AA172" s="161">
        <f t="shared" ref="AA172" ca="1" si="416">IFERROR(Z173/Z172,"")</f>
        <v>0</v>
      </c>
      <c r="AB172" s="65">
        <f t="shared" ref="AB172" ca="1" si="417">SUM(AB12,AB28,AB44,AB60,AB76,AB92,AB108,AB124,AB140,AB156)</f>
        <v>7.8260869565217392</v>
      </c>
      <c r="AC172" s="161">
        <f t="shared" ref="AC172" ca="1" si="418">IFERROR(AB173/AB172,"")</f>
        <v>0</v>
      </c>
      <c r="AD172" s="65">
        <f t="shared" ref="AD172" ca="1" si="419">SUM(AD12,AD28,AD44,AD60,AD76,AD92,AD108,AD124,AD140,AD156)</f>
        <v>7.8260869565217392</v>
      </c>
      <c r="AE172" s="161">
        <f t="shared" ref="AE172" ca="1" si="420">IFERROR(AD173/AD172,"")</f>
        <v>0</v>
      </c>
      <c r="AF172" s="65">
        <f t="shared" ref="AF172" ca="1" si="421">SUM(AF12,AF28,AF44,AF60,AF76,AF92,AF108,AF124,AF140,AF156)</f>
        <v>7.8260869565217392</v>
      </c>
      <c r="AG172" s="161">
        <f t="shared" ref="AG172" ca="1" si="422">IFERROR(AF173/AF172,"")</f>
        <v>0</v>
      </c>
      <c r="AH172" s="65">
        <f t="shared" ref="AH172" ca="1" si="423">SUM(AH12,AH28,AH44,AH60,AH76,AH92,AH108,AH124,AH140,AH156)</f>
        <v>7.8260869565217392</v>
      </c>
      <c r="AI172" s="161">
        <f t="shared" ref="AI172" ca="1" si="424">IFERROR(AH173/AH172,"")</f>
        <v>0</v>
      </c>
      <c r="AJ172" s="65">
        <f t="shared" ref="AJ172" ca="1" si="425">SUM(AJ12,AJ28,AJ44,AJ60,AJ76,AJ92,AJ108,AJ124,AJ140,AJ156)</f>
        <v>7.8260869565217392</v>
      </c>
      <c r="AK172" s="161">
        <f t="shared" ref="AK172" ca="1" si="426">IFERROR(AJ173/AJ172,"")</f>
        <v>0</v>
      </c>
      <c r="AL172" s="65">
        <f t="shared" ref="AL172" ca="1" si="427">SUM(AL12,AL28,AL44,AL60,AL76,AL92,AL108,AL124,AL140,AL156)</f>
        <v>39.130434782608695</v>
      </c>
      <c r="AM172" s="161">
        <f t="shared" ref="AM172" ca="1" si="428">IFERROR(AL173/AL172,"")</f>
        <v>0</v>
      </c>
      <c r="AN172" s="65">
        <f t="shared" ref="AN172" ca="1" si="429">SUM(AN12,AN28,AN44,AN60,AN76,AN92,AN108,AN124,AN140,AN156)</f>
        <v>7.8260869565217392</v>
      </c>
      <c r="AO172" s="161">
        <f t="shared" ref="AO172" ca="1" si="430">IFERROR(AN173/AN172,"")</f>
        <v>0</v>
      </c>
      <c r="AP172" s="65">
        <f t="shared" ref="AP172" ca="1" si="431">SUM(AP12,AP28,AP44,AP60,AP76,AP92,AP108,AP124,AP140,AP156)</f>
        <v>7.8260869565217392</v>
      </c>
      <c r="AQ172" s="161">
        <f t="shared" ref="AQ172" ca="1" si="432">IFERROR(AP173/AP172,"")</f>
        <v>0</v>
      </c>
      <c r="AR172" s="65">
        <f t="shared" ref="AR172" ca="1" si="433">SUM(AR12,AR28,AR44,AR60,AR76,AR92,AR108,AR124,AR140,AR156)</f>
        <v>7.8260869565217392</v>
      </c>
      <c r="AS172" s="161">
        <f t="shared" ref="AS172" ca="1" si="434">IFERROR(AR173/AR172,"")</f>
        <v>0</v>
      </c>
      <c r="AT172" s="65">
        <f t="shared" ref="AT172" ca="1" si="435">SUM(AT12,AT28,AT44,AT60,AT76,AT92,AT108,AT124,AT140,AT156)</f>
        <v>7.8260869565217392</v>
      </c>
      <c r="AU172" s="161">
        <f t="shared" ref="AU172" ca="1" si="436">IFERROR(AT173/AT172,"")</f>
        <v>0</v>
      </c>
      <c r="AV172" s="65">
        <f t="shared" ref="AV172" ca="1" si="437">SUM(AV12,AV28,AV44,AV60,AV76,AV92,AV108,AV124,AV140,AV156)</f>
        <v>7.8260869565217392</v>
      </c>
      <c r="AW172" s="161">
        <f t="shared" ref="AW172" ca="1" si="438">IFERROR(AV173/AV172,"")</f>
        <v>0</v>
      </c>
      <c r="AX172" s="65">
        <f t="shared" ref="AX172" ca="1" si="439">SUM(AX12,AX28,AX44,AX60,AX76,AX92,AX108,AX124,AX140,AX156)</f>
        <v>39.130434782608695</v>
      </c>
      <c r="AY172" s="161">
        <f t="shared" ref="AY172" ca="1" si="440">IFERROR(AX173/AX172,"")</f>
        <v>0</v>
      </c>
      <c r="AZ172" s="65">
        <f t="shared" ref="AZ172" ca="1" si="441">SUM(AZ12,AZ28,AZ44,AZ60,AZ76,AZ92,AZ108,AZ124,AZ140,AZ156)</f>
        <v>7.8260869565217392</v>
      </c>
      <c r="BA172" s="161">
        <f t="shared" ref="BA172" ca="1" si="442">IFERROR(AZ173/AZ172,"")</f>
        <v>0</v>
      </c>
      <c r="BB172" s="65">
        <f t="shared" ref="BB172" ca="1" si="443">SUM(BB12,BB28,BB44,BB60,BB76,BB92,BB108,BB124,BB140,BB156)</f>
        <v>7.8260869565217392</v>
      </c>
      <c r="BC172" s="161">
        <f t="shared" ref="BC172" ca="1" si="444">IFERROR(BB173/BB172,"")</f>
        <v>0</v>
      </c>
      <c r="BD172" s="65">
        <f t="shared" ref="BD172" ca="1" si="445">SUM(BD12,BD28,BD44,BD60,BD76,BD92,BD108,BD124,BD140,BD156)</f>
        <v>7.8260869565217392</v>
      </c>
      <c r="BE172" s="161">
        <f t="shared" ref="BE172" ca="1" si="446">IFERROR(BD173/BD172,"")</f>
        <v>0</v>
      </c>
      <c r="BF172" s="65">
        <f t="shared" ref="BF172" ca="1" si="447">SUM(BF12,BF28,BF44,BF60,BF76,BF92,BF108,BF124,BF140,BF156)</f>
        <v>0</v>
      </c>
      <c r="BG172" s="161" t="str">
        <f t="shared" ref="BG172" ca="1" si="448">IFERROR(BF173/BF172,"")</f>
        <v/>
      </c>
      <c r="BH172" s="65">
        <f t="shared" ref="BH172" ca="1" si="449">SUM(BH12,BH28,BH44,BH60,BH76,BH92,BH108,BH124,BH140,BH156)</f>
        <v>0</v>
      </c>
      <c r="BI172" s="161" t="str">
        <f t="shared" ref="BI172" ca="1" si="450">IFERROR(BH173/BH172,"")</f>
        <v/>
      </c>
      <c r="BJ172" s="65">
        <f t="shared" ref="BJ172" ca="1" si="451">SUM(BJ12,BJ28,BJ44,BJ60,BJ76,BJ92,BJ108,BJ124,BJ140,BJ156)</f>
        <v>23.478260869565222</v>
      </c>
      <c r="BK172" s="161">
        <f t="shared" ref="BK172" ca="1" si="452">IFERROR(BJ173/BJ172,"")</f>
        <v>0</v>
      </c>
      <c r="BL172" s="65">
        <f t="shared" ref="BL172" ca="1" si="453">SUM(BL12,BL28,BL44,BL60,BL76,BL92,BL108,BL124,BL140,BL156)</f>
        <v>0</v>
      </c>
      <c r="BM172" s="161" t="str">
        <f t="shared" ref="BM172" ca="1" si="454">IFERROR(BL173/BL172,"")</f>
        <v/>
      </c>
      <c r="BN172" s="65">
        <f t="shared" ref="BN172" ca="1" si="455">SUM(BN12,BN28,BN44,BN60,BN76,BN92,BN108,BN124,BN140,BN156)</f>
        <v>0</v>
      </c>
      <c r="BO172" s="161" t="str">
        <f t="shared" ref="BO172" ca="1" si="456">IFERROR(BN173/BN172,"")</f>
        <v/>
      </c>
      <c r="BP172" s="65">
        <f t="shared" ref="BP172" ca="1" si="457">SUM(BP12,BP28,BP44,BP60,BP76,BP92,BP108,BP124,BP140,BP156)</f>
        <v>0</v>
      </c>
      <c r="BQ172" s="161" t="str">
        <f t="shared" ref="BQ172" ca="1" si="458">IFERROR(BP173/BP172,"")</f>
        <v/>
      </c>
      <c r="BR172" s="65">
        <f t="shared" ref="BR172" ca="1" si="459">SUM(BR12,BR28,BR44,BR60,BR76,BR92,BR108,BR124,BR140,BR156)</f>
        <v>0</v>
      </c>
      <c r="BS172" s="161" t="str">
        <f t="shared" ref="BS172" ca="1" si="460">IFERROR(BR173/BR172,"")</f>
        <v/>
      </c>
      <c r="BT172" s="65">
        <f t="shared" ref="BT172" ca="1" si="461">SUM(BT12,BT28,BT44,BT60,BT76,BT92,BT108,BT124,BT140,BT156)</f>
        <v>0</v>
      </c>
      <c r="BU172" s="161" t="str">
        <f t="shared" ref="BU172" ca="1" si="462">IFERROR(BT173/BT172,"")</f>
        <v/>
      </c>
      <c r="BV172" s="65">
        <f t="shared" ref="BV172" ca="1" si="463">SUM(BV12,BV28,BV44,BV60,BV76,BV92,BV108,BV124,BV140,BV156)</f>
        <v>0</v>
      </c>
      <c r="BW172" s="161" t="str">
        <f t="shared" ref="BW172" ca="1" si="464">IFERROR(BV173/BV172,"")</f>
        <v/>
      </c>
    </row>
    <row r="173" spans="1:75" x14ac:dyDescent="0.25">
      <c r="A173" s="147"/>
      <c r="B173" s="166" t="str">
        <f>B172</f>
        <v>Счета</v>
      </c>
      <c r="C173" s="16" t="s">
        <v>7</v>
      </c>
      <c r="D173" s="67">
        <f t="shared" si="88"/>
        <v>0</v>
      </c>
      <c r="E173" s="162"/>
      <c r="F173" s="67">
        <f t="shared" si="88"/>
        <v>0</v>
      </c>
      <c r="G173" s="162"/>
      <c r="H173" s="67">
        <f t="shared" ref="H173:J173" si="465">SUM(H13,H29,H45,H61,H77,H93,H109,H125,H141,H157)</f>
        <v>0</v>
      </c>
      <c r="I173" s="162"/>
      <c r="J173" s="67">
        <f t="shared" si="465"/>
        <v>0</v>
      </c>
      <c r="K173" s="162"/>
      <c r="L173" s="67">
        <f t="shared" ref="L173:N173" si="466">SUM(L13,L29,L45,L61,L77,L93,L109,L125,L141,L157)</f>
        <v>0</v>
      </c>
      <c r="M173" s="162"/>
      <c r="N173" s="67">
        <f t="shared" si="466"/>
        <v>0</v>
      </c>
      <c r="O173" s="162"/>
      <c r="P173" s="67">
        <f t="shared" ref="P173" si="467">SUM(P13,P29,P45,P61,P77,P93,P109,P125,P141,P157)</f>
        <v>0</v>
      </c>
      <c r="Q173" s="162"/>
      <c r="R173" s="67">
        <f t="shared" ref="R173" si="468">SUM(R13,R29,R45,R61,R77,R93,R109,R125,R141,R157)</f>
        <v>0</v>
      </c>
      <c r="S173" s="162"/>
      <c r="T173" s="67">
        <f t="shared" ref="T173" si="469">SUM(T13,T29,T45,T61,T77,T93,T109,T125,T141,T157)</f>
        <v>0</v>
      </c>
      <c r="U173" s="162"/>
      <c r="V173" s="67">
        <f t="shared" ref="V173" si="470">SUM(V13,V29,V45,V61,V77,V93,V109,V125,V141,V157)</f>
        <v>0</v>
      </c>
      <c r="W173" s="162"/>
      <c r="X173" s="67">
        <f t="shared" ref="X173" si="471">SUM(X13,X29,X45,X61,X77,X93,X109,X125,X141,X157)</f>
        <v>0</v>
      </c>
      <c r="Y173" s="162"/>
      <c r="Z173" s="67">
        <f t="shared" ref="Z173" si="472">SUM(Z13,Z29,Z45,Z61,Z77,Z93,Z109,Z125,Z141,Z157)</f>
        <v>0</v>
      </c>
      <c r="AA173" s="162"/>
      <c r="AB173" s="67">
        <f t="shared" ref="AB173" si="473">SUM(AB13,AB29,AB45,AB61,AB77,AB93,AB109,AB125,AB141,AB157)</f>
        <v>0</v>
      </c>
      <c r="AC173" s="162"/>
      <c r="AD173" s="67">
        <f t="shared" ref="AD173" si="474">SUM(AD13,AD29,AD45,AD61,AD77,AD93,AD109,AD125,AD141,AD157)</f>
        <v>0</v>
      </c>
      <c r="AE173" s="162"/>
      <c r="AF173" s="67">
        <f t="shared" ref="AF173" si="475">SUM(AF13,AF29,AF45,AF61,AF77,AF93,AF109,AF125,AF141,AF157)</f>
        <v>0</v>
      </c>
      <c r="AG173" s="162"/>
      <c r="AH173" s="67">
        <f t="shared" ref="AH173" si="476">SUM(AH13,AH29,AH45,AH61,AH77,AH93,AH109,AH125,AH141,AH157)</f>
        <v>0</v>
      </c>
      <c r="AI173" s="162"/>
      <c r="AJ173" s="67">
        <f t="shared" ref="AJ173" si="477">SUM(AJ13,AJ29,AJ45,AJ61,AJ77,AJ93,AJ109,AJ125,AJ141,AJ157)</f>
        <v>0</v>
      </c>
      <c r="AK173" s="162"/>
      <c r="AL173" s="67">
        <f t="shared" ref="AL173" si="478">SUM(AL13,AL29,AL45,AL61,AL77,AL93,AL109,AL125,AL141,AL157)</f>
        <v>0</v>
      </c>
      <c r="AM173" s="162"/>
      <c r="AN173" s="67">
        <f t="shared" ref="AN173" si="479">SUM(AN13,AN29,AN45,AN61,AN77,AN93,AN109,AN125,AN141,AN157)</f>
        <v>0</v>
      </c>
      <c r="AO173" s="162"/>
      <c r="AP173" s="67">
        <f t="shared" ref="AP173" si="480">SUM(AP13,AP29,AP45,AP61,AP77,AP93,AP109,AP125,AP141,AP157)</f>
        <v>0</v>
      </c>
      <c r="AQ173" s="162"/>
      <c r="AR173" s="67">
        <f t="shared" ref="AR173" si="481">SUM(AR13,AR29,AR45,AR61,AR77,AR93,AR109,AR125,AR141,AR157)</f>
        <v>0</v>
      </c>
      <c r="AS173" s="162"/>
      <c r="AT173" s="67">
        <f t="shared" ref="AT173" si="482">SUM(AT13,AT29,AT45,AT61,AT77,AT93,AT109,AT125,AT141,AT157)</f>
        <v>0</v>
      </c>
      <c r="AU173" s="162"/>
      <c r="AV173" s="67">
        <f t="shared" ref="AV173" si="483">SUM(AV13,AV29,AV45,AV61,AV77,AV93,AV109,AV125,AV141,AV157)</f>
        <v>0</v>
      </c>
      <c r="AW173" s="162"/>
      <c r="AX173" s="67">
        <f t="shared" ref="AX173" si="484">SUM(AX13,AX29,AX45,AX61,AX77,AX93,AX109,AX125,AX141,AX157)</f>
        <v>0</v>
      </c>
      <c r="AY173" s="162"/>
      <c r="AZ173" s="67">
        <f t="shared" ref="AZ173" si="485">SUM(AZ13,AZ29,AZ45,AZ61,AZ77,AZ93,AZ109,AZ125,AZ141,AZ157)</f>
        <v>0</v>
      </c>
      <c r="BA173" s="162"/>
      <c r="BB173" s="67">
        <f t="shared" ref="BB173" si="486">SUM(BB13,BB29,BB45,BB61,BB77,BB93,BB109,BB125,BB141,BB157)</f>
        <v>0</v>
      </c>
      <c r="BC173" s="162"/>
      <c r="BD173" s="67">
        <f t="shared" ref="BD173" si="487">SUM(BD13,BD29,BD45,BD61,BD77,BD93,BD109,BD125,BD141,BD157)</f>
        <v>0</v>
      </c>
      <c r="BE173" s="162"/>
      <c r="BF173" s="67">
        <f t="shared" ref="BF173" si="488">SUM(BF13,BF29,BF45,BF61,BF77,BF93,BF109,BF125,BF141,BF157)</f>
        <v>0</v>
      </c>
      <c r="BG173" s="162"/>
      <c r="BH173" s="67">
        <f t="shared" ref="BH173" si="489">SUM(BH13,BH29,BH45,BH61,BH77,BH93,BH109,BH125,BH141,BH157)</f>
        <v>0</v>
      </c>
      <c r="BI173" s="162"/>
      <c r="BJ173" s="67">
        <f t="shared" ref="BJ173" si="490">SUM(BJ13,BJ29,BJ45,BJ61,BJ77,BJ93,BJ109,BJ125,BJ141,BJ157)</f>
        <v>0</v>
      </c>
      <c r="BK173" s="162"/>
      <c r="BL173" s="67">
        <f t="shared" ref="BL173" si="491">SUM(BL13,BL29,BL45,BL61,BL77,BL93,BL109,BL125,BL141,BL157)</f>
        <v>0</v>
      </c>
      <c r="BM173" s="162"/>
      <c r="BN173" s="67">
        <f t="shared" ref="BN173" si="492">SUM(BN13,BN29,BN45,BN61,BN77,BN93,BN109,BN125,BN141,BN157)</f>
        <v>0</v>
      </c>
      <c r="BO173" s="162"/>
      <c r="BP173" s="67">
        <f t="shared" ref="BP173" si="493">SUM(BP13,BP29,BP45,BP61,BP77,BP93,BP109,BP125,BP141,BP157)</f>
        <v>0</v>
      </c>
      <c r="BQ173" s="162"/>
      <c r="BR173" s="67">
        <f t="shared" ref="BR173" si="494">SUM(BR13,BR29,BR45,BR61,BR77,BR93,BR109,BR125,BR141,BR157)</f>
        <v>0</v>
      </c>
      <c r="BS173" s="162"/>
      <c r="BT173" s="67">
        <f t="shared" ref="BT173" si="495">SUM(BT13,BT29,BT45,BT61,BT77,BT93,BT109,BT125,BT141,BT157)</f>
        <v>0</v>
      </c>
      <c r="BU173" s="162"/>
      <c r="BV173" s="67">
        <f t="shared" ref="BV173" si="496">SUM(BV13,BV29,BV45,BV61,BV77,BV93,BV109,BV125,BV141,BV157)</f>
        <v>0</v>
      </c>
      <c r="BW173" s="162"/>
    </row>
    <row r="174" spans="1:75" x14ac:dyDescent="0.25">
      <c r="A174" s="147"/>
      <c r="B174" s="159" t="str">
        <f>'входные данные'!$C$8</f>
        <v>Мероприятия</v>
      </c>
      <c r="C174" s="47" t="s">
        <v>6</v>
      </c>
      <c r="D174" s="82">
        <f t="shared" ca="1" si="88"/>
        <v>1.3043478260869563</v>
      </c>
      <c r="E174" s="153">
        <f ca="1">IFERROR(D175/D174,"")</f>
        <v>0</v>
      </c>
      <c r="F174" s="82">
        <f t="shared" ca="1" si="88"/>
        <v>1.3043478260869563</v>
      </c>
      <c r="G174" s="153">
        <f ca="1">IFERROR(F175/F174,"")</f>
        <v>0</v>
      </c>
      <c r="H174" s="82">
        <f t="shared" ref="H174:J174" ca="1" si="497">SUM(H14,H30,H46,H62,H78,H94,H110,H126,H142,H158)</f>
        <v>1.3043478260869563</v>
      </c>
      <c r="I174" s="153">
        <f ca="1">IFERROR(H175/H174,"")</f>
        <v>0</v>
      </c>
      <c r="J174" s="82">
        <f t="shared" ca="1" si="497"/>
        <v>1.3043478260869563</v>
      </c>
      <c r="K174" s="153">
        <f ca="1">IFERROR(J175/J174,"")</f>
        <v>0</v>
      </c>
      <c r="L174" s="82">
        <f t="shared" ref="L174:N174" ca="1" si="498">SUM(L14,L30,L46,L62,L78,L94,L110,L126,L142,L158)</f>
        <v>1.3043478260869563</v>
      </c>
      <c r="M174" s="155">
        <f ca="1">IFERROR(L175/L174,"")</f>
        <v>0</v>
      </c>
      <c r="N174" s="82">
        <f t="shared" ca="1" si="498"/>
        <v>6.521739130434784</v>
      </c>
      <c r="O174" s="155">
        <f ca="1">IFERROR(N175/N174,"")</f>
        <v>0</v>
      </c>
      <c r="P174" s="82">
        <f t="shared" ref="P174" ca="1" si="499">SUM(P14,P30,P46,P62,P78,P94,P110,P126,P142,P158)</f>
        <v>1.3043478260869563</v>
      </c>
      <c r="Q174" s="153">
        <f t="shared" ref="Q174" ca="1" si="500">IFERROR(P175/P174,"")</f>
        <v>0</v>
      </c>
      <c r="R174" s="82">
        <f t="shared" ref="R174" ca="1" si="501">SUM(R14,R30,R46,R62,R78,R94,R110,R126,R142,R158)</f>
        <v>1.3043478260869563</v>
      </c>
      <c r="S174" s="153">
        <f t="shared" ref="S174" ca="1" si="502">IFERROR(R175/R174,"")</f>
        <v>0</v>
      </c>
      <c r="T174" s="82">
        <f t="shared" ref="T174" ca="1" si="503">SUM(T14,T30,T46,T62,T78,T94,T110,T126,T142,T158)</f>
        <v>1.3043478260869563</v>
      </c>
      <c r="U174" s="153">
        <f t="shared" ref="U174" ca="1" si="504">IFERROR(T175/T174,"")</f>
        <v>0</v>
      </c>
      <c r="V174" s="82">
        <f t="shared" ref="V174" ca="1" si="505">SUM(V14,V30,V46,V62,V78,V94,V110,V126,V142,V158)</f>
        <v>1.3043478260869563</v>
      </c>
      <c r="W174" s="153">
        <f t="shared" ref="W174" ca="1" si="506">IFERROR(V175/V174,"")</f>
        <v>0</v>
      </c>
      <c r="X174" s="82">
        <f t="shared" ref="X174" ca="1" si="507">SUM(X14,X30,X46,X62,X78,X94,X110,X126,X142,X158)</f>
        <v>1.3043478260869563</v>
      </c>
      <c r="Y174" s="155">
        <f t="shared" ref="Y174" ca="1" si="508">IFERROR(X175/X174,"")</f>
        <v>0</v>
      </c>
      <c r="Z174" s="82">
        <f t="shared" ref="Z174" ca="1" si="509">SUM(Z14,Z30,Z46,Z62,Z78,Z94,Z110,Z126,Z142,Z158)</f>
        <v>6.521739130434784</v>
      </c>
      <c r="AA174" s="155">
        <f t="shared" ref="AA174" ca="1" si="510">IFERROR(Z175/Z174,"")</f>
        <v>0</v>
      </c>
      <c r="AB174" s="82">
        <f t="shared" ref="AB174" ca="1" si="511">SUM(AB14,AB30,AB46,AB62,AB78,AB94,AB110,AB126,AB142,AB158)</f>
        <v>1.3043478260869563</v>
      </c>
      <c r="AC174" s="153">
        <f t="shared" ref="AC174" ca="1" si="512">IFERROR(AB175/AB174,"")</f>
        <v>0</v>
      </c>
      <c r="AD174" s="82">
        <f t="shared" ref="AD174" ca="1" si="513">SUM(AD14,AD30,AD46,AD62,AD78,AD94,AD110,AD126,AD142,AD158)</f>
        <v>1.3043478260869563</v>
      </c>
      <c r="AE174" s="153">
        <f t="shared" ref="AE174" ca="1" si="514">IFERROR(AD175/AD174,"")</f>
        <v>0</v>
      </c>
      <c r="AF174" s="82">
        <f t="shared" ref="AF174" ca="1" si="515">SUM(AF14,AF30,AF46,AF62,AF78,AF94,AF110,AF126,AF142,AF158)</f>
        <v>1.3043478260869563</v>
      </c>
      <c r="AG174" s="153">
        <f t="shared" ref="AG174" ca="1" si="516">IFERROR(AF175/AF174,"")</f>
        <v>0</v>
      </c>
      <c r="AH174" s="82">
        <f t="shared" ref="AH174" ca="1" si="517">SUM(AH14,AH30,AH46,AH62,AH78,AH94,AH110,AH126,AH142,AH158)</f>
        <v>1.3043478260869563</v>
      </c>
      <c r="AI174" s="153">
        <f t="shared" ref="AI174" ca="1" si="518">IFERROR(AH175/AH174,"")</f>
        <v>0</v>
      </c>
      <c r="AJ174" s="82">
        <f t="shared" ref="AJ174" ca="1" si="519">SUM(AJ14,AJ30,AJ46,AJ62,AJ78,AJ94,AJ110,AJ126,AJ142,AJ158)</f>
        <v>1.3043478260869563</v>
      </c>
      <c r="AK174" s="155">
        <f t="shared" ref="AK174" ca="1" si="520">IFERROR(AJ175/AJ174,"")</f>
        <v>0</v>
      </c>
      <c r="AL174" s="82">
        <f t="shared" ref="AL174" ca="1" si="521">SUM(AL14,AL30,AL46,AL62,AL78,AL94,AL110,AL126,AL142,AL158)</f>
        <v>6.521739130434784</v>
      </c>
      <c r="AM174" s="155">
        <f t="shared" ref="AM174" ca="1" si="522">IFERROR(AL175/AL174,"")</f>
        <v>0</v>
      </c>
      <c r="AN174" s="82">
        <f t="shared" ref="AN174" ca="1" si="523">SUM(AN14,AN30,AN46,AN62,AN78,AN94,AN110,AN126,AN142,AN158)</f>
        <v>1.3043478260869563</v>
      </c>
      <c r="AO174" s="153">
        <f t="shared" ref="AO174" ca="1" si="524">IFERROR(AN175/AN174,"")</f>
        <v>0</v>
      </c>
      <c r="AP174" s="82">
        <f t="shared" ref="AP174" ca="1" si="525">SUM(AP14,AP30,AP46,AP62,AP78,AP94,AP110,AP126,AP142,AP158)</f>
        <v>1.3043478260869563</v>
      </c>
      <c r="AQ174" s="153">
        <f t="shared" ref="AQ174" ca="1" si="526">IFERROR(AP175/AP174,"")</f>
        <v>0</v>
      </c>
      <c r="AR174" s="82">
        <f t="shared" ref="AR174" ca="1" si="527">SUM(AR14,AR30,AR46,AR62,AR78,AR94,AR110,AR126,AR142,AR158)</f>
        <v>1.3043478260869563</v>
      </c>
      <c r="AS174" s="153">
        <f t="shared" ref="AS174" ca="1" si="528">IFERROR(AR175/AR174,"")</f>
        <v>0</v>
      </c>
      <c r="AT174" s="82">
        <f t="shared" ref="AT174" ca="1" si="529">SUM(AT14,AT30,AT46,AT62,AT78,AT94,AT110,AT126,AT142,AT158)</f>
        <v>1.3043478260869563</v>
      </c>
      <c r="AU174" s="153">
        <f t="shared" ref="AU174" ca="1" si="530">IFERROR(AT175/AT174,"")</f>
        <v>0</v>
      </c>
      <c r="AV174" s="82">
        <f t="shared" ref="AV174" ca="1" si="531">SUM(AV14,AV30,AV46,AV62,AV78,AV94,AV110,AV126,AV142,AV158)</f>
        <v>1.3043478260869563</v>
      </c>
      <c r="AW174" s="155">
        <f t="shared" ref="AW174" ca="1" si="532">IFERROR(AV175/AV174,"")</f>
        <v>0</v>
      </c>
      <c r="AX174" s="82">
        <f t="shared" ref="AX174" ca="1" si="533">SUM(AX14,AX30,AX46,AX62,AX78,AX94,AX110,AX126,AX142,AX158)</f>
        <v>6.521739130434784</v>
      </c>
      <c r="AY174" s="155">
        <f t="shared" ref="AY174" ca="1" si="534">IFERROR(AX175/AX174,"")</f>
        <v>0</v>
      </c>
      <c r="AZ174" s="82">
        <f t="shared" ref="AZ174" ca="1" si="535">SUM(AZ14,AZ30,AZ46,AZ62,AZ78,AZ94,AZ110,AZ126,AZ142,AZ158)</f>
        <v>1.3043478260869563</v>
      </c>
      <c r="BA174" s="153">
        <f t="shared" ref="BA174" ca="1" si="536">IFERROR(AZ175/AZ174,"")</f>
        <v>0</v>
      </c>
      <c r="BB174" s="82">
        <f t="shared" ref="BB174" ca="1" si="537">SUM(BB14,BB30,BB46,BB62,BB78,BB94,BB110,BB126,BB142,BB158)</f>
        <v>1.3043478260869563</v>
      </c>
      <c r="BC174" s="153">
        <f t="shared" ref="BC174" ca="1" si="538">IFERROR(BB175/BB174,"")</f>
        <v>0</v>
      </c>
      <c r="BD174" s="82">
        <f t="shared" ref="BD174" ca="1" si="539">SUM(BD14,BD30,BD46,BD62,BD78,BD94,BD110,BD126,BD142,BD158)</f>
        <v>1.3043478260869563</v>
      </c>
      <c r="BE174" s="153">
        <f t="shared" ref="BE174" ca="1" si="540">IFERROR(BD175/BD174,"")</f>
        <v>0</v>
      </c>
      <c r="BF174" s="82">
        <f t="shared" ref="BF174" ca="1" si="541">SUM(BF14,BF30,BF46,BF62,BF78,BF94,BF110,BF126,BF142,BF158)</f>
        <v>0</v>
      </c>
      <c r="BG174" s="153" t="str">
        <f t="shared" ref="BG174" ca="1" si="542">IFERROR(BF175/BF174,"")</f>
        <v/>
      </c>
      <c r="BH174" s="82">
        <f t="shared" ref="BH174" ca="1" si="543">SUM(BH14,BH30,BH46,BH62,BH78,BH94,BH110,BH126,BH142,BH158)</f>
        <v>0</v>
      </c>
      <c r="BI174" s="155" t="str">
        <f t="shared" ref="BI174" ca="1" si="544">IFERROR(BH175/BH174,"")</f>
        <v/>
      </c>
      <c r="BJ174" s="82">
        <f t="shared" ref="BJ174" ca="1" si="545">SUM(BJ14,BJ30,BJ46,BJ62,BJ78,BJ94,BJ110,BJ126,BJ142,BJ158)</f>
        <v>3.9130434782608692</v>
      </c>
      <c r="BK174" s="155">
        <f t="shared" ref="BK174" ca="1" si="546">IFERROR(BJ175/BJ174,"")</f>
        <v>0</v>
      </c>
      <c r="BL174" s="82">
        <f t="shared" ref="BL174" ca="1" si="547">SUM(BL14,BL30,BL46,BL62,BL78,BL94,BL110,BL126,BL142,BL158)</f>
        <v>0</v>
      </c>
      <c r="BM174" s="153" t="str">
        <f t="shared" ref="BM174" ca="1" si="548">IFERROR(BL175/BL174,"")</f>
        <v/>
      </c>
      <c r="BN174" s="82">
        <f t="shared" ref="BN174" ca="1" si="549">SUM(BN14,BN30,BN46,BN62,BN78,BN94,BN110,BN126,BN142,BN158)</f>
        <v>0</v>
      </c>
      <c r="BO174" s="153" t="str">
        <f t="shared" ref="BO174" ca="1" si="550">IFERROR(BN175/BN174,"")</f>
        <v/>
      </c>
      <c r="BP174" s="82">
        <f t="shared" ref="BP174" ca="1" si="551">SUM(BP14,BP30,BP46,BP62,BP78,BP94,BP110,BP126,BP142,BP158)</f>
        <v>0</v>
      </c>
      <c r="BQ174" s="153" t="str">
        <f t="shared" ref="BQ174" ca="1" si="552">IFERROR(BP175/BP174,"")</f>
        <v/>
      </c>
      <c r="BR174" s="82">
        <f t="shared" ref="BR174" ca="1" si="553">SUM(BR14,BR30,BR46,BR62,BR78,BR94,BR110,BR126,BR142,BR158)</f>
        <v>0</v>
      </c>
      <c r="BS174" s="153" t="str">
        <f t="shared" ref="BS174" ca="1" si="554">IFERROR(BR175/BR174,"")</f>
        <v/>
      </c>
      <c r="BT174" s="82">
        <f t="shared" ref="BT174" ca="1" si="555">SUM(BT14,BT30,BT46,BT62,BT78,BT94,BT110,BT126,BT142,BT158)</f>
        <v>0</v>
      </c>
      <c r="BU174" s="155" t="str">
        <f t="shared" ref="BU174" ca="1" si="556">IFERROR(BT175/BT174,"")</f>
        <v/>
      </c>
      <c r="BV174" s="82">
        <f t="shared" ref="BV174" ca="1" si="557">SUM(BV14,BV30,BV46,BV62,BV78,BV94,BV110,BV126,BV142,BV158)</f>
        <v>0</v>
      </c>
      <c r="BW174" s="155" t="str">
        <f t="shared" ref="BW174" ca="1" si="558">IFERROR(BV175/BV174,"")</f>
        <v/>
      </c>
    </row>
    <row r="175" spans="1:75" x14ac:dyDescent="0.25">
      <c r="A175" s="147"/>
      <c r="B175" s="160"/>
      <c r="C175" s="47" t="s">
        <v>7</v>
      </c>
      <c r="D175" s="88">
        <f t="shared" si="88"/>
        <v>0</v>
      </c>
      <c r="E175" s="154"/>
      <c r="F175" s="88">
        <f t="shared" si="88"/>
        <v>0</v>
      </c>
      <c r="G175" s="154"/>
      <c r="H175" s="88">
        <f t="shared" ref="H175:J175" si="559">SUM(H15,H31,H47,H63,H79,H95,H111,H127,H143,H159)</f>
        <v>0</v>
      </c>
      <c r="I175" s="154"/>
      <c r="J175" s="88">
        <f t="shared" si="559"/>
        <v>0</v>
      </c>
      <c r="K175" s="154"/>
      <c r="L175" s="88">
        <f t="shared" ref="L175:N175" si="560">SUM(L15,L31,L47,L63,L79,L95,L111,L127,L143,L159)</f>
        <v>0</v>
      </c>
      <c r="M175" s="156"/>
      <c r="N175" s="88">
        <f t="shared" si="560"/>
        <v>0</v>
      </c>
      <c r="O175" s="156"/>
      <c r="P175" s="88">
        <f t="shared" ref="P175" si="561">SUM(P15,P31,P47,P63,P79,P95,P111,P127,P143,P159)</f>
        <v>0</v>
      </c>
      <c r="Q175" s="154"/>
      <c r="R175" s="88">
        <f t="shared" ref="R175" si="562">SUM(R15,R31,R47,R63,R79,R95,R111,R127,R143,R159)</f>
        <v>0</v>
      </c>
      <c r="S175" s="154"/>
      <c r="T175" s="88">
        <f t="shared" ref="T175" si="563">SUM(T15,T31,T47,T63,T79,T95,T111,T127,T143,T159)</f>
        <v>0</v>
      </c>
      <c r="U175" s="154"/>
      <c r="V175" s="88">
        <f t="shared" ref="V175" si="564">SUM(V15,V31,V47,V63,V79,V95,V111,V127,V143,V159)</f>
        <v>0</v>
      </c>
      <c r="W175" s="154"/>
      <c r="X175" s="88">
        <f t="shared" ref="X175" si="565">SUM(X15,X31,X47,X63,X79,X95,X111,X127,X143,X159)</f>
        <v>0</v>
      </c>
      <c r="Y175" s="156"/>
      <c r="Z175" s="88">
        <f t="shared" ref="Z175" si="566">SUM(Z15,Z31,Z47,Z63,Z79,Z95,Z111,Z127,Z143,Z159)</f>
        <v>0</v>
      </c>
      <c r="AA175" s="156"/>
      <c r="AB175" s="88">
        <f t="shared" ref="AB175" si="567">SUM(AB15,AB31,AB47,AB63,AB79,AB95,AB111,AB127,AB143,AB159)</f>
        <v>0</v>
      </c>
      <c r="AC175" s="154"/>
      <c r="AD175" s="88">
        <f t="shared" ref="AD175" si="568">SUM(AD15,AD31,AD47,AD63,AD79,AD95,AD111,AD127,AD143,AD159)</f>
        <v>0</v>
      </c>
      <c r="AE175" s="154"/>
      <c r="AF175" s="88">
        <f t="shared" ref="AF175" si="569">SUM(AF15,AF31,AF47,AF63,AF79,AF95,AF111,AF127,AF143,AF159)</f>
        <v>0</v>
      </c>
      <c r="AG175" s="154"/>
      <c r="AH175" s="88">
        <f t="shared" ref="AH175" si="570">SUM(AH15,AH31,AH47,AH63,AH79,AH95,AH111,AH127,AH143,AH159)</f>
        <v>0</v>
      </c>
      <c r="AI175" s="154"/>
      <c r="AJ175" s="88">
        <f t="shared" ref="AJ175" si="571">SUM(AJ15,AJ31,AJ47,AJ63,AJ79,AJ95,AJ111,AJ127,AJ143,AJ159)</f>
        <v>0</v>
      </c>
      <c r="AK175" s="156"/>
      <c r="AL175" s="88">
        <f t="shared" ref="AL175" si="572">SUM(AL15,AL31,AL47,AL63,AL79,AL95,AL111,AL127,AL143,AL159)</f>
        <v>0</v>
      </c>
      <c r="AM175" s="156"/>
      <c r="AN175" s="88">
        <f t="shared" ref="AN175" si="573">SUM(AN15,AN31,AN47,AN63,AN79,AN95,AN111,AN127,AN143,AN159)</f>
        <v>0</v>
      </c>
      <c r="AO175" s="154"/>
      <c r="AP175" s="88">
        <f t="shared" ref="AP175" si="574">SUM(AP15,AP31,AP47,AP63,AP79,AP95,AP111,AP127,AP143,AP159)</f>
        <v>0</v>
      </c>
      <c r="AQ175" s="154"/>
      <c r="AR175" s="88">
        <f t="shared" ref="AR175" si="575">SUM(AR15,AR31,AR47,AR63,AR79,AR95,AR111,AR127,AR143,AR159)</f>
        <v>0</v>
      </c>
      <c r="AS175" s="154"/>
      <c r="AT175" s="88">
        <f t="shared" ref="AT175" si="576">SUM(AT15,AT31,AT47,AT63,AT79,AT95,AT111,AT127,AT143,AT159)</f>
        <v>0</v>
      </c>
      <c r="AU175" s="154"/>
      <c r="AV175" s="88">
        <f t="shared" ref="AV175" si="577">SUM(AV15,AV31,AV47,AV63,AV79,AV95,AV111,AV127,AV143,AV159)</f>
        <v>0</v>
      </c>
      <c r="AW175" s="156"/>
      <c r="AX175" s="88">
        <f t="shared" ref="AX175" si="578">SUM(AX15,AX31,AX47,AX63,AX79,AX95,AX111,AX127,AX143,AX159)</f>
        <v>0</v>
      </c>
      <c r="AY175" s="156"/>
      <c r="AZ175" s="88">
        <f t="shared" ref="AZ175" si="579">SUM(AZ15,AZ31,AZ47,AZ63,AZ79,AZ95,AZ111,AZ127,AZ143,AZ159)</f>
        <v>0</v>
      </c>
      <c r="BA175" s="154"/>
      <c r="BB175" s="88">
        <f t="shared" ref="BB175" si="580">SUM(BB15,BB31,BB47,BB63,BB79,BB95,BB111,BB127,BB143,BB159)</f>
        <v>0</v>
      </c>
      <c r="BC175" s="154"/>
      <c r="BD175" s="88">
        <f t="shared" ref="BD175" si="581">SUM(BD15,BD31,BD47,BD63,BD79,BD95,BD111,BD127,BD143,BD159)</f>
        <v>0</v>
      </c>
      <c r="BE175" s="154"/>
      <c r="BF175" s="88">
        <f t="shared" ref="BF175" si="582">SUM(BF15,BF31,BF47,BF63,BF79,BF95,BF111,BF127,BF143,BF159)</f>
        <v>0</v>
      </c>
      <c r="BG175" s="154"/>
      <c r="BH175" s="88">
        <f t="shared" ref="BH175" si="583">SUM(BH15,BH31,BH47,BH63,BH79,BH95,BH111,BH127,BH143,BH159)</f>
        <v>0</v>
      </c>
      <c r="BI175" s="156"/>
      <c r="BJ175" s="88">
        <f t="shared" ref="BJ175" si="584">SUM(BJ15,BJ31,BJ47,BJ63,BJ79,BJ95,BJ111,BJ127,BJ143,BJ159)</f>
        <v>0</v>
      </c>
      <c r="BK175" s="156"/>
      <c r="BL175" s="88">
        <f t="shared" ref="BL175" si="585">SUM(BL15,BL31,BL47,BL63,BL79,BL95,BL111,BL127,BL143,BL159)</f>
        <v>0</v>
      </c>
      <c r="BM175" s="154"/>
      <c r="BN175" s="88">
        <f t="shared" ref="BN175" si="586">SUM(BN15,BN31,BN47,BN63,BN79,BN95,BN111,BN127,BN143,BN159)</f>
        <v>0</v>
      </c>
      <c r="BO175" s="154"/>
      <c r="BP175" s="88">
        <f t="shared" ref="BP175" si="587">SUM(BP15,BP31,BP47,BP63,BP79,BP95,BP111,BP127,BP143,BP159)</f>
        <v>0</v>
      </c>
      <c r="BQ175" s="154"/>
      <c r="BR175" s="88">
        <f t="shared" ref="BR175" si="588">SUM(BR15,BR31,BR47,BR63,BR79,BR95,BR111,BR127,BR143,BR159)</f>
        <v>0</v>
      </c>
      <c r="BS175" s="154"/>
      <c r="BT175" s="88">
        <f t="shared" ref="BT175" si="589">SUM(BT15,BT31,BT47,BT63,BT79,BT95,BT111,BT127,BT143,BT159)</f>
        <v>0</v>
      </c>
      <c r="BU175" s="156"/>
      <c r="BV175" s="88">
        <f t="shared" ref="BV175" si="590">SUM(BV15,BV31,BV47,BV63,BV79,BV95,BV111,BV127,BV143,BV159)</f>
        <v>0</v>
      </c>
      <c r="BW175" s="156"/>
    </row>
    <row r="176" spans="1:75" x14ac:dyDescent="0.25">
      <c r="A176" s="147"/>
      <c r="B176" s="157" t="str">
        <f>'входные данные'!$C$9</f>
        <v>Приход ДС</v>
      </c>
      <c r="C176" s="17" t="s">
        <v>6</v>
      </c>
      <c r="D176" s="71">
        <f t="shared" ca="1" si="88"/>
        <v>1217391.3043478262</v>
      </c>
      <c r="E176" s="149">
        <f ca="1">IFERROR(D177/D176,"")</f>
        <v>0</v>
      </c>
      <c r="F176" s="71">
        <f t="shared" ca="1" si="88"/>
        <v>1217391.3043478262</v>
      </c>
      <c r="G176" s="149">
        <f ca="1">IFERROR(F177/F176,"")</f>
        <v>0</v>
      </c>
      <c r="H176" s="71">
        <f t="shared" ref="H176:J176" ca="1" si="591">SUM(H16,H32,H48,H64,H80,H96,H112,H128,H144,H160)</f>
        <v>1217391.3043478262</v>
      </c>
      <c r="I176" s="149">
        <f ca="1">IFERROR(H177/H176,"")</f>
        <v>0</v>
      </c>
      <c r="J176" s="71">
        <f t="shared" ca="1" si="591"/>
        <v>1217391.3043478262</v>
      </c>
      <c r="K176" s="149">
        <f ca="1">IFERROR(J177/J176,"")</f>
        <v>0</v>
      </c>
      <c r="L176" s="71">
        <f t="shared" ref="L176:N176" ca="1" si="592">SUM(L16,L32,L48,L64,L80,L96,L112,L128,L144,L160)</f>
        <v>1217391.3043478262</v>
      </c>
      <c r="M176" s="149">
        <f ca="1">IFERROR(L177/L176,"")</f>
        <v>0</v>
      </c>
      <c r="N176" s="71">
        <f t="shared" ca="1" si="592"/>
        <v>6086956.5217391308</v>
      </c>
      <c r="O176" s="149">
        <f ca="1">IFERROR(N177/N176,"")</f>
        <v>0</v>
      </c>
      <c r="P176" s="71">
        <f t="shared" ref="P176" ca="1" si="593">SUM(P16,P32,P48,P64,P80,P96,P112,P128,P144,P160)</f>
        <v>1217391.3043478262</v>
      </c>
      <c r="Q176" s="149">
        <f t="shared" ref="Q176" ca="1" si="594">IFERROR(P177/P176,"")</f>
        <v>0</v>
      </c>
      <c r="R176" s="71">
        <f t="shared" ref="R176" ca="1" si="595">SUM(R16,R32,R48,R64,R80,R96,R112,R128,R144,R160)</f>
        <v>1217391.3043478262</v>
      </c>
      <c r="S176" s="149">
        <f t="shared" ref="S176" ca="1" si="596">IFERROR(R177/R176,"")</f>
        <v>0</v>
      </c>
      <c r="T176" s="71">
        <f t="shared" ref="T176" ca="1" si="597">SUM(T16,T32,T48,T64,T80,T96,T112,T128,T144,T160)</f>
        <v>1217391.3043478262</v>
      </c>
      <c r="U176" s="149">
        <f t="shared" ref="U176" ca="1" si="598">IFERROR(T177/T176,"")</f>
        <v>0</v>
      </c>
      <c r="V176" s="71">
        <f t="shared" ref="V176" ca="1" si="599">SUM(V16,V32,V48,V64,V80,V96,V112,V128,V144,V160)</f>
        <v>1217391.3043478262</v>
      </c>
      <c r="W176" s="149">
        <f t="shared" ref="W176" ca="1" si="600">IFERROR(V177/V176,"")</f>
        <v>0</v>
      </c>
      <c r="X176" s="71">
        <f t="shared" ref="X176" ca="1" si="601">SUM(X16,X32,X48,X64,X80,X96,X112,X128,X144,X160)</f>
        <v>1217391.3043478262</v>
      </c>
      <c r="Y176" s="149">
        <f t="shared" ref="Y176" ca="1" si="602">IFERROR(X177/X176,"")</f>
        <v>0</v>
      </c>
      <c r="Z176" s="71">
        <f t="shared" ref="Z176" ca="1" si="603">SUM(Z16,Z32,Z48,Z64,Z80,Z96,Z112,Z128,Z144,Z160)</f>
        <v>6086956.5217391308</v>
      </c>
      <c r="AA176" s="149">
        <f t="shared" ref="AA176" ca="1" si="604">IFERROR(Z177/Z176,"")</f>
        <v>0</v>
      </c>
      <c r="AB176" s="71">
        <f t="shared" ref="AB176" ca="1" si="605">SUM(AB16,AB32,AB48,AB64,AB80,AB96,AB112,AB128,AB144,AB160)</f>
        <v>1217391.3043478262</v>
      </c>
      <c r="AC176" s="149">
        <f t="shared" ref="AC176" ca="1" si="606">IFERROR(AB177/AB176,"")</f>
        <v>0</v>
      </c>
      <c r="AD176" s="71">
        <f t="shared" ref="AD176" ca="1" si="607">SUM(AD16,AD32,AD48,AD64,AD80,AD96,AD112,AD128,AD144,AD160)</f>
        <v>1217391.3043478262</v>
      </c>
      <c r="AE176" s="149">
        <f t="shared" ref="AE176" ca="1" si="608">IFERROR(AD177/AD176,"")</f>
        <v>0</v>
      </c>
      <c r="AF176" s="71">
        <f t="shared" ref="AF176" ca="1" si="609">SUM(AF16,AF32,AF48,AF64,AF80,AF96,AF112,AF128,AF144,AF160)</f>
        <v>1217391.3043478262</v>
      </c>
      <c r="AG176" s="149">
        <f t="shared" ref="AG176" ca="1" si="610">IFERROR(AF177/AF176,"")</f>
        <v>0</v>
      </c>
      <c r="AH176" s="71">
        <f t="shared" ref="AH176" ca="1" si="611">SUM(AH16,AH32,AH48,AH64,AH80,AH96,AH112,AH128,AH144,AH160)</f>
        <v>1217391.3043478262</v>
      </c>
      <c r="AI176" s="149">
        <f t="shared" ref="AI176" ca="1" si="612">IFERROR(AH177/AH176,"")</f>
        <v>0</v>
      </c>
      <c r="AJ176" s="71">
        <f t="shared" ref="AJ176" ca="1" si="613">SUM(AJ16,AJ32,AJ48,AJ64,AJ80,AJ96,AJ112,AJ128,AJ144,AJ160)</f>
        <v>1217391.3043478262</v>
      </c>
      <c r="AK176" s="149">
        <f t="shared" ref="AK176" ca="1" si="614">IFERROR(AJ177/AJ176,"")</f>
        <v>0</v>
      </c>
      <c r="AL176" s="71">
        <f t="shared" ref="AL176" ca="1" si="615">SUM(AL16,AL32,AL48,AL64,AL80,AL96,AL112,AL128,AL144,AL160)</f>
        <v>6086956.5217391308</v>
      </c>
      <c r="AM176" s="149">
        <f t="shared" ref="AM176" ca="1" si="616">IFERROR(AL177/AL176,"")</f>
        <v>0</v>
      </c>
      <c r="AN176" s="71">
        <f t="shared" ref="AN176" ca="1" si="617">SUM(AN16,AN32,AN48,AN64,AN80,AN96,AN112,AN128,AN144,AN160)</f>
        <v>1217391.3043478262</v>
      </c>
      <c r="AO176" s="149">
        <f t="shared" ref="AO176" ca="1" si="618">IFERROR(AN177/AN176,"")</f>
        <v>0</v>
      </c>
      <c r="AP176" s="71">
        <f t="shared" ref="AP176" ca="1" si="619">SUM(AP16,AP32,AP48,AP64,AP80,AP96,AP112,AP128,AP144,AP160)</f>
        <v>1217391.3043478262</v>
      </c>
      <c r="AQ176" s="149">
        <f t="shared" ref="AQ176" ca="1" si="620">IFERROR(AP177/AP176,"")</f>
        <v>0</v>
      </c>
      <c r="AR176" s="71">
        <f t="shared" ref="AR176" ca="1" si="621">SUM(AR16,AR32,AR48,AR64,AR80,AR96,AR112,AR128,AR144,AR160)</f>
        <v>1217391.3043478262</v>
      </c>
      <c r="AS176" s="149">
        <f t="shared" ref="AS176" ca="1" si="622">IFERROR(AR177/AR176,"")</f>
        <v>0</v>
      </c>
      <c r="AT176" s="71">
        <f t="shared" ref="AT176" ca="1" si="623">SUM(AT16,AT32,AT48,AT64,AT80,AT96,AT112,AT128,AT144,AT160)</f>
        <v>1217391.3043478262</v>
      </c>
      <c r="AU176" s="149">
        <f t="shared" ref="AU176" ca="1" si="624">IFERROR(AT177/AT176,"")</f>
        <v>0</v>
      </c>
      <c r="AV176" s="71">
        <f t="shared" ref="AV176" ca="1" si="625">SUM(AV16,AV32,AV48,AV64,AV80,AV96,AV112,AV128,AV144,AV160)</f>
        <v>1217391.3043478262</v>
      </c>
      <c r="AW176" s="149">
        <f t="shared" ref="AW176" ca="1" si="626">IFERROR(AV177/AV176,"")</f>
        <v>0</v>
      </c>
      <c r="AX176" s="71">
        <f t="shared" ref="AX176" ca="1" si="627">SUM(AX16,AX32,AX48,AX64,AX80,AX96,AX112,AX128,AX144,AX160)</f>
        <v>6086956.5217391308</v>
      </c>
      <c r="AY176" s="149">
        <f t="shared" ref="AY176" ca="1" si="628">IFERROR(AX177/AX176,"")</f>
        <v>0</v>
      </c>
      <c r="AZ176" s="71">
        <f t="shared" ref="AZ176" ca="1" si="629">SUM(AZ16,AZ32,AZ48,AZ64,AZ80,AZ96,AZ112,AZ128,AZ144,AZ160)</f>
        <v>1217391.3043478262</v>
      </c>
      <c r="BA176" s="149">
        <f t="shared" ref="BA176" ca="1" si="630">IFERROR(AZ177/AZ176,"")</f>
        <v>0</v>
      </c>
      <c r="BB176" s="71">
        <f t="shared" ref="BB176" ca="1" si="631">SUM(BB16,BB32,BB48,BB64,BB80,BB96,BB112,BB128,BB144,BB160)</f>
        <v>1217391.3043478262</v>
      </c>
      <c r="BC176" s="149">
        <f t="shared" ref="BC176" ca="1" si="632">IFERROR(BB177/BB176,"")</f>
        <v>0</v>
      </c>
      <c r="BD176" s="71">
        <f t="shared" ref="BD176" ca="1" si="633">SUM(BD16,BD32,BD48,BD64,BD80,BD96,BD112,BD128,BD144,BD160)</f>
        <v>1217391.3043478262</v>
      </c>
      <c r="BE176" s="149">
        <f t="shared" ref="BE176" ca="1" si="634">IFERROR(BD177/BD176,"")</f>
        <v>0</v>
      </c>
      <c r="BF176" s="71">
        <f t="shared" ref="BF176" ca="1" si="635">SUM(BF16,BF32,BF48,BF64,BF80,BF96,BF112,BF128,BF144,BF160)</f>
        <v>0</v>
      </c>
      <c r="BG176" s="149" t="str">
        <f t="shared" ref="BG176" ca="1" si="636">IFERROR(BF177/BF176,"")</f>
        <v/>
      </c>
      <c r="BH176" s="71">
        <f t="shared" ref="BH176" ca="1" si="637">SUM(BH16,BH32,BH48,BH64,BH80,BH96,BH112,BH128,BH144,BH160)</f>
        <v>0</v>
      </c>
      <c r="BI176" s="149" t="str">
        <f t="shared" ref="BI176" ca="1" si="638">IFERROR(BH177/BH176,"")</f>
        <v/>
      </c>
      <c r="BJ176" s="71">
        <f t="shared" ref="BJ176" ca="1" si="639">SUM(BJ16,BJ32,BJ48,BJ64,BJ80,BJ96,BJ112,BJ128,BJ144,BJ160)</f>
        <v>3652173.9130434785</v>
      </c>
      <c r="BK176" s="149">
        <f t="shared" ref="BK176" ca="1" si="640">IFERROR(BJ177/BJ176,"")</f>
        <v>0</v>
      </c>
      <c r="BL176" s="71">
        <f t="shared" ref="BL176" ca="1" si="641">SUM(BL16,BL32,BL48,BL64,BL80,BL96,BL112,BL128,BL144,BL160)</f>
        <v>0</v>
      </c>
      <c r="BM176" s="149" t="str">
        <f t="shared" ref="BM176" ca="1" si="642">IFERROR(BL177/BL176,"")</f>
        <v/>
      </c>
      <c r="BN176" s="71">
        <f t="shared" ref="BN176" ca="1" si="643">SUM(BN16,BN32,BN48,BN64,BN80,BN96,BN112,BN128,BN144,BN160)</f>
        <v>0</v>
      </c>
      <c r="BO176" s="149" t="str">
        <f t="shared" ref="BO176" ca="1" si="644">IFERROR(BN177/BN176,"")</f>
        <v/>
      </c>
      <c r="BP176" s="71">
        <f t="shared" ref="BP176" ca="1" si="645">SUM(BP16,BP32,BP48,BP64,BP80,BP96,BP112,BP128,BP144,BP160)</f>
        <v>0</v>
      </c>
      <c r="BQ176" s="149" t="str">
        <f t="shared" ref="BQ176" ca="1" si="646">IFERROR(BP177/BP176,"")</f>
        <v/>
      </c>
      <c r="BR176" s="71">
        <f t="shared" ref="BR176" ca="1" si="647">SUM(BR16,BR32,BR48,BR64,BR80,BR96,BR112,BR128,BR144,BR160)</f>
        <v>0</v>
      </c>
      <c r="BS176" s="149" t="str">
        <f t="shared" ref="BS176" ca="1" si="648">IFERROR(BR177/BR176,"")</f>
        <v/>
      </c>
      <c r="BT176" s="71">
        <f t="shared" ref="BT176" ca="1" si="649">SUM(BT16,BT32,BT48,BT64,BT80,BT96,BT112,BT128,BT144,BT160)</f>
        <v>0</v>
      </c>
      <c r="BU176" s="149" t="str">
        <f t="shared" ref="BU176" ca="1" si="650">IFERROR(BT177/BT176,"")</f>
        <v/>
      </c>
      <c r="BV176" s="71">
        <f t="shared" ref="BV176" ca="1" si="651">SUM(BV16,BV32,BV48,BV64,BV80,BV96,BV112,BV128,BV144,BV160)</f>
        <v>0</v>
      </c>
      <c r="BW176" s="149" t="str">
        <f t="shared" ref="BW176" ca="1" si="652">IFERROR(BV177/BV176,"")</f>
        <v/>
      </c>
    </row>
    <row r="177" spans="1:76" x14ac:dyDescent="0.25">
      <c r="A177" s="147"/>
      <c r="B177" s="158"/>
      <c r="C177" s="17" t="s">
        <v>7</v>
      </c>
      <c r="D177" s="73">
        <f t="shared" si="88"/>
        <v>0</v>
      </c>
      <c r="E177" s="150"/>
      <c r="F177" s="73">
        <f t="shared" si="88"/>
        <v>0</v>
      </c>
      <c r="G177" s="150"/>
      <c r="H177" s="73">
        <f t="shared" ref="H177:J177" si="653">SUM(H17,H33,H49,H65,H81,H97,H113,H129,H145,H161)</f>
        <v>0</v>
      </c>
      <c r="I177" s="150"/>
      <c r="J177" s="73">
        <f t="shared" si="653"/>
        <v>0</v>
      </c>
      <c r="K177" s="150"/>
      <c r="L177" s="73">
        <f t="shared" ref="L177:N177" si="654">SUM(L17,L33,L49,L65,L81,L97,L113,L129,L145,L161)</f>
        <v>0</v>
      </c>
      <c r="M177" s="150"/>
      <c r="N177" s="73">
        <f t="shared" si="654"/>
        <v>0</v>
      </c>
      <c r="O177" s="150"/>
      <c r="P177" s="73">
        <f t="shared" ref="P177" si="655">SUM(P17,P33,P49,P65,P81,P97,P113,P129,P145,P161)</f>
        <v>0</v>
      </c>
      <c r="Q177" s="150"/>
      <c r="R177" s="73">
        <f t="shared" ref="R177" si="656">SUM(R17,R33,R49,R65,R81,R97,R113,R129,R145,R161)</f>
        <v>0</v>
      </c>
      <c r="S177" s="150"/>
      <c r="T177" s="73">
        <f t="shared" ref="T177" si="657">SUM(T17,T33,T49,T65,T81,T97,T113,T129,T145,T161)</f>
        <v>0</v>
      </c>
      <c r="U177" s="150"/>
      <c r="V177" s="73">
        <f t="shared" ref="V177" si="658">SUM(V17,V33,V49,V65,V81,V97,V113,V129,V145,V161)</f>
        <v>0</v>
      </c>
      <c r="W177" s="150"/>
      <c r="X177" s="73">
        <f t="shared" ref="X177" si="659">SUM(X17,X33,X49,X65,X81,X97,X113,X129,X145,X161)</f>
        <v>0</v>
      </c>
      <c r="Y177" s="150"/>
      <c r="Z177" s="73">
        <f t="shared" ref="Z177" si="660">SUM(Z17,Z33,Z49,Z65,Z81,Z97,Z113,Z129,Z145,Z161)</f>
        <v>0</v>
      </c>
      <c r="AA177" s="150"/>
      <c r="AB177" s="73">
        <f t="shared" ref="AB177" si="661">SUM(AB17,AB33,AB49,AB65,AB81,AB97,AB113,AB129,AB145,AB161)</f>
        <v>0</v>
      </c>
      <c r="AC177" s="150"/>
      <c r="AD177" s="73">
        <f t="shared" ref="AD177" si="662">SUM(AD17,AD33,AD49,AD65,AD81,AD97,AD113,AD129,AD145,AD161)</f>
        <v>0</v>
      </c>
      <c r="AE177" s="150"/>
      <c r="AF177" s="73">
        <f t="shared" ref="AF177" si="663">SUM(AF17,AF33,AF49,AF65,AF81,AF97,AF113,AF129,AF145,AF161)</f>
        <v>0</v>
      </c>
      <c r="AG177" s="150"/>
      <c r="AH177" s="73">
        <f t="shared" ref="AH177" si="664">SUM(AH17,AH33,AH49,AH65,AH81,AH97,AH113,AH129,AH145,AH161)</f>
        <v>0</v>
      </c>
      <c r="AI177" s="150"/>
      <c r="AJ177" s="73">
        <f t="shared" ref="AJ177" si="665">SUM(AJ17,AJ33,AJ49,AJ65,AJ81,AJ97,AJ113,AJ129,AJ145,AJ161)</f>
        <v>0</v>
      </c>
      <c r="AK177" s="150"/>
      <c r="AL177" s="73">
        <f t="shared" ref="AL177" si="666">SUM(AL17,AL33,AL49,AL65,AL81,AL97,AL113,AL129,AL145,AL161)</f>
        <v>0</v>
      </c>
      <c r="AM177" s="150"/>
      <c r="AN177" s="73">
        <f t="shared" ref="AN177" si="667">SUM(AN17,AN33,AN49,AN65,AN81,AN97,AN113,AN129,AN145,AN161)</f>
        <v>0</v>
      </c>
      <c r="AO177" s="150"/>
      <c r="AP177" s="73">
        <f t="shared" ref="AP177" si="668">SUM(AP17,AP33,AP49,AP65,AP81,AP97,AP113,AP129,AP145,AP161)</f>
        <v>0</v>
      </c>
      <c r="AQ177" s="150"/>
      <c r="AR177" s="73">
        <f t="shared" ref="AR177" si="669">SUM(AR17,AR33,AR49,AR65,AR81,AR97,AR113,AR129,AR145,AR161)</f>
        <v>0</v>
      </c>
      <c r="AS177" s="150"/>
      <c r="AT177" s="73">
        <f t="shared" ref="AT177" si="670">SUM(AT17,AT33,AT49,AT65,AT81,AT97,AT113,AT129,AT145,AT161)</f>
        <v>0</v>
      </c>
      <c r="AU177" s="150"/>
      <c r="AV177" s="73">
        <f t="shared" ref="AV177" si="671">SUM(AV17,AV33,AV49,AV65,AV81,AV97,AV113,AV129,AV145,AV161)</f>
        <v>0</v>
      </c>
      <c r="AW177" s="150"/>
      <c r="AX177" s="73">
        <f t="shared" ref="AX177" si="672">SUM(AX17,AX33,AX49,AX65,AX81,AX97,AX113,AX129,AX145,AX161)</f>
        <v>0</v>
      </c>
      <c r="AY177" s="150"/>
      <c r="AZ177" s="73">
        <f t="shared" ref="AZ177" si="673">SUM(AZ17,AZ33,AZ49,AZ65,AZ81,AZ97,AZ113,AZ129,AZ145,AZ161)</f>
        <v>0</v>
      </c>
      <c r="BA177" s="150"/>
      <c r="BB177" s="73">
        <f t="shared" ref="BB177" si="674">SUM(BB17,BB33,BB49,BB65,BB81,BB97,BB113,BB129,BB145,BB161)</f>
        <v>0</v>
      </c>
      <c r="BC177" s="150"/>
      <c r="BD177" s="73">
        <f t="shared" ref="BD177" si="675">SUM(BD17,BD33,BD49,BD65,BD81,BD97,BD113,BD129,BD145,BD161)</f>
        <v>0</v>
      </c>
      <c r="BE177" s="150"/>
      <c r="BF177" s="73">
        <f t="shared" ref="BF177" si="676">SUM(BF17,BF33,BF49,BF65,BF81,BF97,BF113,BF129,BF145,BF161)</f>
        <v>0</v>
      </c>
      <c r="BG177" s="150"/>
      <c r="BH177" s="73">
        <f t="shared" ref="BH177" si="677">SUM(BH17,BH33,BH49,BH65,BH81,BH97,BH113,BH129,BH145,BH161)</f>
        <v>0</v>
      </c>
      <c r="BI177" s="150"/>
      <c r="BJ177" s="73">
        <f t="shared" ref="BJ177" si="678">SUM(BJ17,BJ33,BJ49,BJ65,BJ81,BJ97,BJ113,BJ129,BJ145,BJ161)</f>
        <v>0</v>
      </c>
      <c r="BK177" s="150"/>
      <c r="BL177" s="73">
        <f t="shared" ref="BL177" si="679">SUM(BL17,BL33,BL49,BL65,BL81,BL97,BL113,BL129,BL145,BL161)</f>
        <v>0</v>
      </c>
      <c r="BM177" s="150"/>
      <c r="BN177" s="73">
        <f t="shared" ref="BN177" si="680">SUM(BN17,BN33,BN49,BN65,BN81,BN97,BN113,BN129,BN145,BN161)</f>
        <v>0</v>
      </c>
      <c r="BO177" s="150"/>
      <c r="BP177" s="73">
        <f t="shared" ref="BP177" si="681">SUM(BP17,BP33,BP49,BP65,BP81,BP97,BP113,BP129,BP145,BP161)</f>
        <v>0</v>
      </c>
      <c r="BQ177" s="150"/>
      <c r="BR177" s="73">
        <f t="shared" ref="BR177" si="682">SUM(BR17,BR33,BR49,BR65,BR81,BR97,BR113,BR129,BR145,BR161)</f>
        <v>0</v>
      </c>
      <c r="BS177" s="150"/>
      <c r="BT177" s="73">
        <f t="shared" ref="BT177" si="683">SUM(BT17,BT33,BT49,BT65,BT81,BT97,BT113,BT129,BT145,BT161)</f>
        <v>0</v>
      </c>
      <c r="BU177" s="150"/>
      <c r="BV177" s="73">
        <f t="shared" ref="BV177" si="684">SUM(BV17,BV33,BV49,BV65,BV81,BV97,BV113,BV129,BV145,BV161)</f>
        <v>0</v>
      </c>
      <c r="BW177" s="150"/>
    </row>
    <row r="178" spans="1:76" x14ac:dyDescent="0.25">
      <c r="A178" s="147"/>
      <c r="B178" s="151" t="str">
        <f>'входные данные'!$C$10</f>
        <v>Продажи (отгрузки)</v>
      </c>
      <c r="C178" s="48" t="s">
        <v>6</v>
      </c>
      <c r="D178" s="75">
        <f t="shared" ca="1" si="88"/>
        <v>1043434.7826086957</v>
      </c>
      <c r="E178" s="144">
        <f ca="1">IFERROR(D179/D178,"")</f>
        <v>0</v>
      </c>
      <c r="F178" s="75">
        <f t="shared" ca="1" si="88"/>
        <v>1043434.7826086957</v>
      </c>
      <c r="G178" s="144">
        <f ca="1">IFERROR(F179/F178,"")</f>
        <v>0</v>
      </c>
      <c r="H178" s="75">
        <f t="shared" ref="H178:J178" ca="1" si="685">SUM(H18,H34,H50,H66,H82,H98,H114,H130,H146,H162)</f>
        <v>1043434.7826086957</v>
      </c>
      <c r="I178" s="144">
        <f ca="1">IFERROR(H179/H178,"")</f>
        <v>0</v>
      </c>
      <c r="J178" s="75">
        <f t="shared" ca="1" si="685"/>
        <v>1043434.7826086957</v>
      </c>
      <c r="K178" s="144">
        <f ca="1">IFERROR(J179/J178,"")</f>
        <v>0</v>
      </c>
      <c r="L178" s="75">
        <f t="shared" ref="L178:N178" ca="1" si="686">SUM(L18,L34,L50,L66,L82,L98,L114,L130,L146,L162)</f>
        <v>1043434.7826086957</v>
      </c>
      <c r="M178" s="144">
        <f ca="1">IFERROR(L179/L178,"")</f>
        <v>0</v>
      </c>
      <c r="N178" s="75">
        <f t="shared" ca="1" si="686"/>
        <v>5217173.9130434785</v>
      </c>
      <c r="O178" s="144">
        <f ca="1">IFERROR(N179/N178,"")</f>
        <v>0</v>
      </c>
      <c r="P178" s="75">
        <f t="shared" ref="P178" ca="1" si="687">SUM(P18,P34,P50,P66,P82,P98,P114,P130,P146,P162)</f>
        <v>1043434.7826086957</v>
      </c>
      <c r="Q178" s="144">
        <f t="shared" ref="Q178" ca="1" si="688">IFERROR(P179/P178,"")</f>
        <v>0</v>
      </c>
      <c r="R178" s="75">
        <f t="shared" ref="R178" ca="1" si="689">SUM(R18,R34,R50,R66,R82,R98,R114,R130,R146,R162)</f>
        <v>1043434.7826086957</v>
      </c>
      <c r="S178" s="144">
        <f t="shared" ref="S178" ca="1" si="690">IFERROR(R179/R178,"")</f>
        <v>0</v>
      </c>
      <c r="T178" s="75">
        <f t="shared" ref="T178" ca="1" si="691">SUM(T18,T34,T50,T66,T82,T98,T114,T130,T146,T162)</f>
        <v>1043434.7826086957</v>
      </c>
      <c r="U178" s="144">
        <f t="shared" ref="U178" ca="1" si="692">IFERROR(T179/T178,"")</f>
        <v>0</v>
      </c>
      <c r="V178" s="75">
        <f t="shared" ref="V178" ca="1" si="693">SUM(V18,V34,V50,V66,V82,V98,V114,V130,V146,V162)</f>
        <v>1043434.7826086957</v>
      </c>
      <c r="W178" s="144">
        <f t="shared" ref="W178" ca="1" si="694">IFERROR(V179/V178,"")</f>
        <v>0</v>
      </c>
      <c r="X178" s="75">
        <f t="shared" ref="X178" ca="1" si="695">SUM(X18,X34,X50,X66,X82,X98,X114,X130,X146,X162)</f>
        <v>1043434.7826086957</v>
      </c>
      <c r="Y178" s="144">
        <f t="shared" ref="Y178" ca="1" si="696">IFERROR(X179/X178,"")</f>
        <v>0</v>
      </c>
      <c r="Z178" s="75">
        <f t="shared" ref="Z178" ca="1" si="697">SUM(Z18,Z34,Z50,Z66,Z82,Z98,Z114,Z130,Z146,Z162)</f>
        <v>5217173.9130434785</v>
      </c>
      <c r="AA178" s="144">
        <f t="shared" ref="AA178" ca="1" si="698">IFERROR(Z179/Z178,"")</f>
        <v>0</v>
      </c>
      <c r="AB178" s="75">
        <f t="shared" ref="AB178" ca="1" si="699">SUM(AB18,AB34,AB50,AB66,AB82,AB98,AB114,AB130,AB146,AB162)</f>
        <v>1043434.7826086957</v>
      </c>
      <c r="AC178" s="144">
        <f t="shared" ref="AC178" ca="1" si="700">IFERROR(AB179/AB178,"")</f>
        <v>0</v>
      </c>
      <c r="AD178" s="75">
        <f t="shared" ref="AD178" ca="1" si="701">SUM(AD18,AD34,AD50,AD66,AD82,AD98,AD114,AD130,AD146,AD162)</f>
        <v>1043434.7826086957</v>
      </c>
      <c r="AE178" s="144">
        <f t="shared" ref="AE178" ca="1" si="702">IFERROR(AD179/AD178,"")</f>
        <v>0</v>
      </c>
      <c r="AF178" s="75">
        <f t="shared" ref="AF178" ca="1" si="703">SUM(AF18,AF34,AF50,AF66,AF82,AF98,AF114,AF130,AF146,AF162)</f>
        <v>1043434.7826086957</v>
      </c>
      <c r="AG178" s="144">
        <f t="shared" ref="AG178" ca="1" si="704">IFERROR(AF179/AF178,"")</f>
        <v>0</v>
      </c>
      <c r="AH178" s="75">
        <f t="shared" ref="AH178" ca="1" si="705">SUM(AH18,AH34,AH50,AH66,AH82,AH98,AH114,AH130,AH146,AH162)</f>
        <v>1043434.7826086957</v>
      </c>
      <c r="AI178" s="144">
        <f t="shared" ref="AI178" ca="1" si="706">IFERROR(AH179/AH178,"")</f>
        <v>0</v>
      </c>
      <c r="AJ178" s="75">
        <f t="shared" ref="AJ178" ca="1" si="707">SUM(AJ18,AJ34,AJ50,AJ66,AJ82,AJ98,AJ114,AJ130,AJ146,AJ162)</f>
        <v>1043434.7826086957</v>
      </c>
      <c r="AK178" s="144">
        <f t="shared" ref="AK178" ca="1" si="708">IFERROR(AJ179/AJ178,"")</f>
        <v>0</v>
      </c>
      <c r="AL178" s="75">
        <f t="shared" ref="AL178" ca="1" si="709">SUM(AL18,AL34,AL50,AL66,AL82,AL98,AL114,AL130,AL146,AL162)</f>
        <v>5217173.9130434785</v>
      </c>
      <c r="AM178" s="144">
        <f t="shared" ref="AM178" ca="1" si="710">IFERROR(AL179/AL178,"")</f>
        <v>0</v>
      </c>
      <c r="AN178" s="75">
        <f t="shared" ref="AN178" ca="1" si="711">SUM(AN18,AN34,AN50,AN66,AN82,AN98,AN114,AN130,AN146,AN162)</f>
        <v>1043434.7826086957</v>
      </c>
      <c r="AO178" s="144">
        <f t="shared" ref="AO178" ca="1" si="712">IFERROR(AN179/AN178,"")</f>
        <v>0</v>
      </c>
      <c r="AP178" s="75">
        <f t="shared" ref="AP178" ca="1" si="713">SUM(AP18,AP34,AP50,AP66,AP82,AP98,AP114,AP130,AP146,AP162)</f>
        <v>1043434.7826086957</v>
      </c>
      <c r="AQ178" s="144">
        <f t="shared" ref="AQ178" ca="1" si="714">IFERROR(AP179/AP178,"")</f>
        <v>0</v>
      </c>
      <c r="AR178" s="75">
        <f t="shared" ref="AR178" ca="1" si="715">SUM(AR18,AR34,AR50,AR66,AR82,AR98,AR114,AR130,AR146,AR162)</f>
        <v>1043434.7826086957</v>
      </c>
      <c r="AS178" s="144">
        <f t="shared" ref="AS178" ca="1" si="716">IFERROR(AR179/AR178,"")</f>
        <v>0</v>
      </c>
      <c r="AT178" s="75">
        <f t="shared" ref="AT178" ca="1" si="717">SUM(AT18,AT34,AT50,AT66,AT82,AT98,AT114,AT130,AT146,AT162)</f>
        <v>1043434.7826086957</v>
      </c>
      <c r="AU178" s="144">
        <f t="shared" ref="AU178" ca="1" si="718">IFERROR(AT179/AT178,"")</f>
        <v>0</v>
      </c>
      <c r="AV178" s="75">
        <f t="shared" ref="AV178" ca="1" si="719">SUM(AV18,AV34,AV50,AV66,AV82,AV98,AV114,AV130,AV146,AV162)</f>
        <v>1043434.7826086957</v>
      </c>
      <c r="AW178" s="144">
        <f t="shared" ref="AW178" ca="1" si="720">IFERROR(AV179/AV178,"")</f>
        <v>0</v>
      </c>
      <c r="AX178" s="75">
        <f t="shared" ref="AX178" ca="1" si="721">SUM(AX18,AX34,AX50,AX66,AX82,AX98,AX114,AX130,AX146,AX162)</f>
        <v>5217173.9130434785</v>
      </c>
      <c r="AY178" s="144">
        <f t="shared" ref="AY178" ca="1" si="722">IFERROR(AX179/AX178,"")</f>
        <v>0</v>
      </c>
      <c r="AZ178" s="75">
        <f t="shared" ref="AZ178" ca="1" si="723">SUM(AZ18,AZ34,AZ50,AZ66,AZ82,AZ98,AZ114,AZ130,AZ146,AZ162)</f>
        <v>1043434.7826086957</v>
      </c>
      <c r="BA178" s="144">
        <f t="shared" ref="BA178" ca="1" si="724">IFERROR(AZ179/AZ178,"")</f>
        <v>0</v>
      </c>
      <c r="BB178" s="75">
        <f t="shared" ref="BB178" ca="1" si="725">SUM(BB18,BB34,BB50,BB66,BB82,BB98,BB114,BB130,BB146,BB162)</f>
        <v>1043434.7826086957</v>
      </c>
      <c r="BC178" s="144">
        <f t="shared" ref="BC178" ca="1" si="726">IFERROR(BB179/BB178,"")</f>
        <v>0</v>
      </c>
      <c r="BD178" s="75">
        <f t="shared" ref="BD178" ca="1" si="727">SUM(BD18,BD34,BD50,BD66,BD82,BD98,BD114,BD130,BD146,BD162)</f>
        <v>1043434.7826086957</v>
      </c>
      <c r="BE178" s="144">
        <f t="shared" ref="BE178" ca="1" si="728">IFERROR(BD179/BD178,"")</f>
        <v>0</v>
      </c>
      <c r="BF178" s="75">
        <f t="shared" ref="BF178" ca="1" si="729">SUM(BF18,BF34,BF50,BF66,BF82,BF98,BF114,BF130,BF146,BF162)</f>
        <v>0</v>
      </c>
      <c r="BG178" s="144" t="str">
        <f t="shared" ref="BG178" ca="1" si="730">IFERROR(BF179/BF178,"")</f>
        <v/>
      </c>
      <c r="BH178" s="75">
        <f t="shared" ref="BH178" ca="1" si="731">SUM(BH18,BH34,BH50,BH66,BH82,BH98,BH114,BH130,BH146,BH162)</f>
        <v>0</v>
      </c>
      <c r="BI178" s="144" t="str">
        <f t="shared" ref="BI178" ca="1" si="732">IFERROR(BH179/BH178,"")</f>
        <v/>
      </c>
      <c r="BJ178" s="75">
        <f t="shared" ref="BJ178" ca="1" si="733">SUM(BJ18,BJ34,BJ50,BJ66,BJ82,BJ98,BJ114,BJ130,BJ146,BJ162)</f>
        <v>3130304.3478260869</v>
      </c>
      <c r="BK178" s="144">
        <f t="shared" ref="BK178" ca="1" si="734">IFERROR(BJ179/BJ178,"")</f>
        <v>0</v>
      </c>
      <c r="BL178" s="75">
        <f t="shared" ref="BL178" ca="1" si="735">SUM(BL18,BL34,BL50,BL66,BL82,BL98,BL114,BL130,BL146,BL162)</f>
        <v>0</v>
      </c>
      <c r="BM178" s="144" t="str">
        <f t="shared" ref="BM178" ca="1" si="736">IFERROR(BL179/BL178,"")</f>
        <v/>
      </c>
      <c r="BN178" s="75">
        <f t="shared" ref="BN178" ca="1" si="737">SUM(BN18,BN34,BN50,BN66,BN82,BN98,BN114,BN130,BN146,BN162)</f>
        <v>0</v>
      </c>
      <c r="BO178" s="144" t="str">
        <f t="shared" ref="BO178" ca="1" si="738">IFERROR(BN179/BN178,"")</f>
        <v/>
      </c>
      <c r="BP178" s="75">
        <f t="shared" ref="BP178" ca="1" si="739">SUM(BP18,BP34,BP50,BP66,BP82,BP98,BP114,BP130,BP146,BP162)</f>
        <v>0</v>
      </c>
      <c r="BQ178" s="144" t="str">
        <f t="shared" ref="BQ178" ca="1" si="740">IFERROR(BP179/BP178,"")</f>
        <v/>
      </c>
      <c r="BR178" s="75">
        <f t="shared" ref="BR178" ca="1" si="741">SUM(BR18,BR34,BR50,BR66,BR82,BR98,BR114,BR130,BR146,BR162)</f>
        <v>0</v>
      </c>
      <c r="BS178" s="144" t="str">
        <f t="shared" ref="BS178" ca="1" si="742">IFERROR(BR179/BR178,"")</f>
        <v/>
      </c>
      <c r="BT178" s="75">
        <f t="shared" ref="BT178" ca="1" si="743">SUM(BT18,BT34,BT50,BT66,BT82,BT98,BT114,BT130,BT146,BT162)</f>
        <v>0</v>
      </c>
      <c r="BU178" s="144" t="str">
        <f t="shared" ref="BU178" ca="1" si="744">IFERROR(BT179/BT178,"")</f>
        <v/>
      </c>
      <c r="BV178" s="75">
        <f t="shared" ref="BV178" ca="1" si="745">SUM(BV18,BV34,BV50,BV66,BV82,BV98,BV114,BV130,BV146,BV162)</f>
        <v>0</v>
      </c>
      <c r="BW178" s="144" t="str">
        <f t="shared" ref="BW178" ca="1" si="746">IFERROR(BV179/BV178,"")</f>
        <v/>
      </c>
      <c r="BX178" s="5"/>
    </row>
    <row r="179" spans="1:76" ht="15.75" thickBot="1" x14ac:dyDescent="0.3">
      <c r="A179" s="148"/>
      <c r="B179" s="152"/>
      <c r="C179" s="49" t="s">
        <v>7</v>
      </c>
      <c r="D179" s="77">
        <f t="shared" si="88"/>
        <v>0</v>
      </c>
      <c r="E179" s="145"/>
      <c r="F179" s="77">
        <f t="shared" si="88"/>
        <v>0</v>
      </c>
      <c r="G179" s="145"/>
      <c r="H179" s="77">
        <f t="shared" ref="H179:J179" si="747">SUM(H19,H35,H51,H67,H83,H99,H115,H131,H147,H163)</f>
        <v>0</v>
      </c>
      <c r="I179" s="145"/>
      <c r="J179" s="77">
        <f t="shared" si="747"/>
        <v>0</v>
      </c>
      <c r="K179" s="145"/>
      <c r="L179" s="77">
        <f t="shared" ref="L179:N179" si="748">SUM(L19,L35,L51,L67,L83,L99,L115,L131,L147,L163)</f>
        <v>0</v>
      </c>
      <c r="M179" s="145"/>
      <c r="N179" s="77">
        <f t="shared" si="748"/>
        <v>0</v>
      </c>
      <c r="O179" s="145"/>
      <c r="P179" s="77">
        <f t="shared" ref="P179" si="749">SUM(P19,P35,P51,P67,P83,P99,P115,P131,P147,P163)</f>
        <v>0</v>
      </c>
      <c r="Q179" s="145"/>
      <c r="R179" s="77">
        <f t="shared" ref="R179" si="750">SUM(R19,R35,R51,R67,R83,R99,R115,R131,R147,R163)</f>
        <v>0</v>
      </c>
      <c r="S179" s="145"/>
      <c r="T179" s="77">
        <f t="shared" ref="T179" si="751">SUM(T19,T35,T51,T67,T83,T99,T115,T131,T147,T163)</f>
        <v>0</v>
      </c>
      <c r="U179" s="145"/>
      <c r="V179" s="77">
        <f t="shared" ref="V179" si="752">SUM(V19,V35,V51,V67,V83,V99,V115,V131,V147,V163)</f>
        <v>0</v>
      </c>
      <c r="W179" s="145"/>
      <c r="X179" s="77">
        <f t="shared" ref="X179" si="753">SUM(X19,X35,X51,X67,X83,X99,X115,X131,X147,X163)</f>
        <v>0</v>
      </c>
      <c r="Y179" s="145"/>
      <c r="Z179" s="77">
        <f t="shared" ref="Z179" si="754">SUM(Z19,Z35,Z51,Z67,Z83,Z99,Z115,Z131,Z147,Z163)</f>
        <v>0</v>
      </c>
      <c r="AA179" s="145"/>
      <c r="AB179" s="77">
        <f t="shared" ref="AB179" si="755">SUM(AB19,AB35,AB51,AB67,AB83,AB99,AB115,AB131,AB147,AB163)</f>
        <v>0</v>
      </c>
      <c r="AC179" s="145"/>
      <c r="AD179" s="77">
        <f t="shared" ref="AD179" si="756">SUM(AD19,AD35,AD51,AD67,AD83,AD99,AD115,AD131,AD147,AD163)</f>
        <v>0</v>
      </c>
      <c r="AE179" s="145"/>
      <c r="AF179" s="77">
        <f t="shared" ref="AF179" si="757">SUM(AF19,AF35,AF51,AF67,AF83,AF99,AF115,AF131,AF147,AF163)</f>
        <v>0</v>
      </c>
      <c r="AG179" s="145"/>
      <c r="AH179" s="77">
        <f t="shared" ref="AH179" si="758">SUM(AH19,AH35,AH51,AH67,AH83,AH99,AH115,AH131,AH147,AH163)</f>
        <v>0</v>
      </c>
      <c r="AI179" s="145"/>
      <c r="AJ179" s="77">
        <f t="shared" ref="AJ179" si="759">SUM(AJ19,AJ35,AJ51,AJ67,AJ83,AJ99,AJ115,AJ131,AJ147,AJ163)</f>
        <v>0</v>
      </c>
      <c r="AK179" s="145"/>
      <c r="AL179" s="77">
        <f t="shared" ref="AL179" si="760">SUM(AL19,AL35,AL51,AL67,AL83,AL99,AL115,AL131,AL147,AL163)</f>
        <v>0</v>
      </c>
      <c r="AM179" s="145"/>
      <c r="AN179" s="77">
        <f t="shared" ref="AN179" si="761">SUM(AN19,AN35,AN51,AN67,AN83,AN99,AN115,AN131,AN147,AN163)</f>
        <v>0</v>
      </c>
      <c r="AO179" s="145"/>
      <c r="AP179" s="77">
        <f t="shared" ref="AP179" si="762">SUM(AP19,AP35,AP51,AP67,AP83,AP99,AP115,AP131,AP147,AP163)</f>
        <v>0</v>
      </c>
      <c r="AQ179" s="145"/>
      <c r="AR179" s="77">
        <f t="shared" ref="AR179" si="763">SUM(AR19,AR35,AR51,AR67,AR83,AR99,AR115,AR131,AR147,AR163)</f>
        <v>0</v>
      </c>
      <c r="AS179" s="145"/>
      <c r="AT179" s="77">
        <f t="shared" ref="AT179" si="764">SUM(AT19,AT35,AT51,AT67,AT83,AT99,AT115,AT131,AT147,AT163)</f>
        <v>0</v>
      </c>
      <c r="AU179" s="145"/>
      <c r="AV179" s="77">
        <f t="shared" ref="AV179" si="765">SUM(AV19,AV35,AV51,AV67,AV83,AV99,AV115,AV131,AV147,AV163)</f>
        <v>0</v>
      </c>
      <c r="AW179" s="145"/>
      <c r="AX179" s="77">
        <f t="shared" ref="AX179" si="766">SUM(AX19,AX35,AX51,AX67,AX83,AX99,AX115,AX131,AX147,AX163)</f>
        <v>0</v>
      </c>
      <c r="AY179" s="145"/>
      <c r="AZ179" s="77">
        <f t="shared" ref="AZ179" si="767">SUM(AZ19,AZ35,AZ51,AZ67,AZ83,AZ99,AZ115,AZ131,AZ147,AZ163)</f>
        <v>0</v>
      </c>
      <c r="BA179" s="145"/>
      <c r="BB179" s="77">
        <f t="shared" ref="BB179" si="768">SUM(BB19,BB35,BB51,BB67,BB83,BB99,BB115,BB131,BB147,BB163)</f>
        <v>0</v>
      </c>
      <c r="BC179" s="145"/>
      <c r="BD179" s="77">
        <f t="shared" ref="BD179" si="769">SUM(BD19,BD35,BD51,BD67,BD83,BD99,BD115,BD131,BD147,BD163)</f>
        <v>0</v>
      </c>
      <c r="BE179" s="145"/>
      <c r="BF179" s="77">
        <f t="shared" ref="BF179" si="770">SUM(BF19,BF35,BF51,BF67,BF83,BF99,BF115,BF131,BF147,BF163)</f>
        <v>0</v>
      </c>
      <c r="BG179" s="145"/>
      <c r="BH179" s="77">
        <f t="shared" ref="BH179" si="771">SUM(BH19,BH35,BH51,BH67,BH83,BH99,BH115,BH131,BH147,BH163)</f>
        <v>0</v>
      </c>
      <c r="BI179" s="145"/>
      <c r="BJ179" s="77">
        <f t="shared" ref="BJ179" si="772">SUM(BJ19,BJ35,BJ51,BJ67,BJ83,BJ99,BJ115,BJ131,BJ147,BJ163)</f>
        <v>0</v>
      </c>
      <c r="BK179" s="145"/>
      <c r="BL179" s="77">
        <f t="shared" ref="BL179" si="773">SUM(BL19,BL35,BL51,BL67,BL83,BL99,BL115,BL131,BL147,BL163)</f>
        <v>0</v>
      </c>
      <c r="BM179" s="145"/>
      <c r="BN179" s="77">
        <f t="shared" ref="BN179" si="774">SUM(BN19,BN35,BN51,BN67,BN83,BN99,BN115,BN131,BN147,BN163)</f>
        <v>0</v>
      </c>
      <c r="BO179" s="145"/>
      <c r="BP179" s="77">
        <f t="shared" ref="BP179" si="775">SUM(BP19,BP35,BP51,BP67,BP83,BP99,BP115,BP131,BP147,BP163)</f>
        <v>0</v>
      </c>
      <c r="BQ179" s="145"/>
      <c r="BR179" s="77">
        <f t="shared" ref="BR179" si="776">SUM(BR19,BR35,BR51,BR67,BR83,BR99,BR115,BR131,BR147,BR163)</f>
        <v>0</v>
      </c>
      <c r="BS179" s="145"/>
      <c r="BT179" s="77">
        <f t="shared" ref="BT179" si="777">SUM(BT19,BT35,BT51,BT67,BT83,BT99,BT115,BT131,BT147,BT163)</f>
        <v>0</v>
      </c>
      <c r="BU179" s="145"/>
      <c r="BV179" s="77">
        <f t="shared" ref="BV179" si="778">SUM(BV19,BV35,BV51,BV67,BV83,BV99,BV115,BV131,BV147,BV163)</f>
        <v>0</v>
      </c>
      <c r="BW179" s="145"/>
      <c r="BX179" s="5"/>
    </row>
    <row r="180" spans="1:76" x14ac:dyDescent="0.25">
      <c r="A180" s="5"/>
      <c r="B180" s="5"/>
      <c r="C180" s="8"/>
      <c r="D180" s="9"/>
      <c r="E180" s="5"/>
      <c r="F180" s="9"/>
      <c r="G180" s="5"/>
      <c r="H180" s="9"/>
      <c r="I180" s="5"/>
      <c r="J180" s="9"/>
      <c r="K180" s="5"/>
      <c r="L180" s="9"/>
      <c r="M180" s="5"/>
      <c r="N180" s="9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</row>
    <row r="181" spans="1:76" x14ac:dyDescent="0.25">
      <c r="A181" s="5"/>
      <c r="B181" s="5"/>
      <c r="C181" s="8"/>
      <c r="D181" s="9"/>
      <c r="E181" s="5"/>
      <c r="F181" s="9"/>
      <c r="G181" s="5"/>
      <c r="H181" s="9"/>
      <c r="I181" s="5"/>
      <c r="J181" s="9"/>
      <c r="K181" s="5"/>
      <c r="L181" s="9"/>
      <c r="M181" s="5"/>
      <c r="N181" s="9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</row>
    <row r="182" spans="1:76" x14ac:dyDescent="0.25">
      <c r="A182" s="5"/>
      <c r="B182" s="5"/>
      <c r="C182" s="8"/>
      <c r="D182" s="9"/>
      <c r="E182" s="5"/>
      <c r="F182" s="9"/>
      <c r="G182" s="5"/>
      <c r="H182" s="9"/>
      <c r="I182" s="5"/>
      <c r="J182" s="9"/>
      <c r="K182" s="5"/>
      <c r="L182" s="9"/>
      <c r="M182" s="5"/>
      <c r="N182" s="9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</row>
    <row r="183" spans="1:76" x14ac:dyDescent="0.25">
      <c r="A183" s="5"/>
      <c r="B183" s="5"/>
      <c r="C183" s="8"/>
      <c r="D183" s="9"/>
      <c r="E183" s="5"/>
      <c r="F183" s="9"/>
      <c r="G183" s="5"/>
      <c r="H183" s="9"/>
      <c r="I183" s="5"/>
      <c r="J183" s="9"/>
      <c r="K183" s="5"/>
      <c r="L183" s="9"/>
      <c r="M183" s="5"/>
      <c r="N183" s="9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</row>
    <row r="184" spans="1:76" x14ac:dyDescent="0.25">
      <c r="A184" s="5"/>
    </row>
    <row r="185" spans="1:76" x14ac:dyDescent="0.25">
      <c r="A185" s="6"/>
    </row>
    <row r="189" spans="1:76" s="10" customFormat="1" x14ac:dyDescent="0.25">
      <c r="C189" s="11"/>
      <c r="D189" s="12"/>
      <c r="F189" s="12"/>
      <c r="H189" s="12"/>
      <c r="J189" s="12"/>
      <c r="L189" s="12"/>
      <c r="N189" s="12"/>
    </row>
    <row r="190" spans="1:76" s="10" customFormat="1" x14ac:dyDescent="0.25">
      <c r="C190" s="11"/>
      <c r="D190" s="12"/>
      <c r="F190" s="12"/>
      <c r="H190" s="12"/>
      <c r="J190" s="12"/>
      <c r="L190" s="12"/>
      <c r="N190" s="12"/>
    </row>
    <row r="191" spans="1:76" s="10" customFormat="1" x14ac:dyDescent="0.25">
      <c r="C191" s="11"/>
      <c r="D191" s="12"/>
      <c r="F191" s="12"/>
      <c r="H191" s="12"/>
      <c r="J191" s="12"/>
      <c r="L191" s="12"/>
      <c r="N191" s="12"/>
    </row>
    <row r="192" spans="1:76" s="10" customFormat="1" x14ac:dyDescent="0.25">
      <c r="C192" s="11"/>
      <c r="D192" s="12"/>
      <c r="F192" s="12"/>
      <c r="H192" s="12"/>
      <c r="J192" s="12"/>
      <c r="L192" s="12"/>
      <c r="N192" s="12"/>
    </row>
    <row r="193" spans="3:97" s="10" customFormat="1" x14ac:dyDescent="0.25">
      <c r="C193" s="11"/>
      <c r="D193" s="12"/>
      <c r="F193" s="12"/>
      <c r="H193" s="12"/>
      <c r="J193" s="12"/>
      <c r="L193" s="12"/>
      <c r="N193" s="12"/>
      <c r="CQ193" s="13"/>
    </row>
    <row r="194" spans="3:97" s="10" customFormat="1" x14ac:dyDescent="0.25">
      <c r="C194" s="11"/>
      <c r="D194" s="12"/>
      <c r="F194" s="12"/>
      <c r="H194" s="12"/>
      <c r="J194" s="12"/>
      <c r="L194" s="12"/>
      <c r="N194" s="12"/>
    </row>
    <row r="195" spans="3:97" s="10" customFormat="1" x14ac:dyDescent="0.25">
      <c r="C195" s="11"/>
      <c r="D195" s="12"/>
      <c r="F195" s="12"/>
      <c r="H195" s="12"/>
      <c r="J195" s="12"/>
      <c r="L195" s="12"/>
      <c r="N195" s="12"/>
      <c r="CQ195" s="12"/>
      <c r="CS195" s="12"/>
    </row>
    <row r="196" spans="3:97" s="10" customFormat="1" x14ac:dyDescent="0.25">
      <c r="C196" s="11"/>
      <c r="D196" s="12"/>
      <c r="F196" s="12"/>
      <c r="H196" s="12"/>
      <c r="J196" s="12"/>
      <c r="L196" s="12"/>
      <c r="N196" s="12"/>
      <c r="CQ196" s="13"/>
    </row>
    <row r="197" spans="3:97" s="10" customFormat="1" x14ac:dyDescent="0.25">
      <c r="C197" s="11"/>
      <c r="D197" s="12"/>
      <c r="F197" s="12"/>
      <c r="H197" s="12"/>
      <c r="J197" s="12"/>
      <c r="L197" s="12"/>
      <c r="N197" s="12"/>
    </row>
    <row r="198" spans="3:97" s="10" customFormat="1" x14ac:dyDescent="0.25">
      <c r="C198" s="11"/>
      <c r="D198" s="12"/>
      <c r="F198" s="12"/>
      <c r="H198" s="12"/>
      <c r="J198" s="12"/>
      <c r="L198" s="12"/>
      <c r="N198" s="12"/>
    </row>
    <row r="199" spans="3:97" s="10" customFormat="1" x14ac:dyDescent="0.25">
      <c r="C199" s="11"/>
      <c r="D199" s="12"/>
      <c r="F199" s="12"/>
      <c r="H199" s="12"/>
      <c r="J199" s="12"/>
      <c r="L199" s="12"/>
      <c r="N199" s="12"/>
      <c r="CQ199" s="13"/>
    </row>
    <row r="200" spans="3:97" s="10" customFormat="1" x14ac:dyDescent="0.25">
      <c r="C200" s="11"/>
      <c r="D200" s="12"/>
      <c r="F200" s="12"/>
      <c r="H200" s="12"/>
      <c r="J200" s="12"/>
      <c r="L200" s="12"/>
      <c r="N200" s="12"/>
    </row>
    <row r="201" spans="3:97" s="10" customFormat="1" x14ac:dyDescent="0.25">
      <c r="C201" s="11"/>
      <c r="D201" s="12"/>
      <c r="F201" s="12"/>
      <c r="H201" s="12"/>
      <c r="J201" s="12"/>
      <c r="L201" s="12"/>
      <c r="N201" s="12"/>
    </row>
    <row r="202" spans="3:97" s="10" customFormat="1" x14ac:dyDescent="0.25">
      <c r="C202" s="11"/>
      <c r="D202" s="12"/>
      <c r="F202" s="12"/>
      <c r="H202" s="12"/>
      <c r="J202" s="12"/>
      <c r="L202" s="12"/>
      <c r="N202" s="12"/>
      <c r="CQ202" s="13"/>
    </row>
    <row r="203" spans="3:97" s="10" customFormat="1" x14ac:dyDescent="0.25">
      <c r="C203" s="11"/>
      <c r="D203" s="12"/>
      <c r="F203" s="12"/>
      <c r="H203" s="12"/>
      <c r="J203" s="12"/>
      <c r="L203" s="12"/>
      <c r="N203" s="12"/>
    </row>
    <row r="204" spans="3:97" s="10" customFormat="1" x14ac:dyDescent="0.25">
      <c r="C204" s="11"/>
      <c r="D204" s="12"/>
      <c r="F204" s="12"/>
      <c r="H204" s="12"/>
      <c r="J204" s="12"/>
      <c r="L204" s="12"/>
      <c r="N204" s="12"/>
    </row>
  </sheetData>
  <autoFilter ref="B3:AM19" xr:uid="{00000000-0009-0000-0000-000001000000}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</autoFilter>
  <mergeCells count="3348">
    <mergeCell ref="AL3:AM3"/>
    <mergeCell ref="R3:S3"/>
    <mergeCell ref="T3:U3"/>
    <mergeCell ref="V3:W3"/>
    <mergeCell ref="X3:Y3"/>
    <mergeCell ref="Z3:AA3"/>
    <mergeCell ref="AB3:AC3"/>
    <mergeCell ref="D3:E3"/>
    <mergeCell ref="F3:G3"/>
    <mergeCell ref="H3:I3"/>
    <mergeCell ref="J3:K3"/>
    <mergeCell ref="L3:M3"/>
    <mergeCell ref="N3:O3"/>
    <mergeCell ref="P3:Q3"/>
    <mergeCell ref="AJ2:AK2"/>
    <mergeCell ref="B2:C2"/>
    <mergeCell ref="D2:E2"/>
    <mergeCell ref="F2:G2"/>
    <mergeCell ref="H2:I2"/>
    <mergeCell ref="J2:K2"/>
    <mergeCell ref="L2:M2"/>
    <mergeCell ref="P2:Q2"/>
    <mergeCell ref="R2:S2"/>
    <mergeCell ref="T2:U2"/>
    <mergeCell ref="AL1:AM2"/>
    <mergeCell ref="AB2:AC2"/>
    <mergeCell ref="AD2:AE2"/>
    <mergeCell ref="AF2:AG2"/>
    <mergeCell ref="AH2:AI2"/>
    <mergeCell ref="B1:C1"/>
    <mergeCell ref="D1:M1"/>
    <mergeCell ref="A4:A19"/>
    <mergeCell ref="E4:E5"/>
    <mergeCell ref="G4:G5"/>
    <mergeCell ref="I4:I5"/>
    <mergeCell ref="K4:K5"/>
    <mergeCell ref="AD3:AE3"/>
    <mergeCell ref="AF3:AG3"/>
    <mergeCell ref="AH3:AI3"/>
    <mergeCell ref="A1:A3"/>
    <mergeCell ref="Z1:AA2"/>
    <mergeCell ref="V2:W2"/>
    <mergeCell ref="X2:Y2"/>
    <mergeCell ref="E14:E15"/>
    <mergeCell ref="G14:G15"/>
    <mergeCell ref="I14:I15"/>
    <mergeCell ref="K14:K15"/>
    <mergeCell ref="M14:M15"/>
    <mergeCell ref="O14:O15"/>
    <mergeCell ref="AB1:AK1"/>
    <mergeCell ref="N1:O2"/>
    <mergeCell ref="P1:Y1"/>
    <mergeCell ref="E12:E13"/>
    <mergeCell ref="G12:G13"/>
    <mergeCell ref="I12:I13"/>
    <mergeCell ref="K12:K13"/>
    <mergeCell ref="M12:M13"/>
    <mergeCell ref="O12:O13"/>
    <mergeCell ref="AJ3:AK3"/>
    <mergeCell ref="AK4:AK5"/>
    <mergeCell ref="AE16:AE17"/>
    <mergeCell ref="AG16:AG17"/>
    <mergeCell ref="AI16:AI17"/>
    <mergeCell ref="AM4:AM5"/>
    <mergeCell ref="Y4:Y5"/>
    <mergeCell ref="AA4:AA5"/>
    <mergeCell ref="AC4:AC5"/>
    <mergeCell ref="AE4:AE5"/>
    <mergeCell ref="AG4:AG5"/>
    <mergeCell ref="AI4:AI5"/>
    <mergeCell ref="M4:M5"/>
    <mergeCell ref="O4:O5"/>
    <mergeCell ref="Q4:Q5"/>
    <mergeCell ref="S4:S5"/>
    <mergeCell ref="U4:U5"/>
    <mergeCell ref="W4:W5"/>
    <mergeCell ref="AE12:AE13"/>
    <mergeCell ref="AG12:AG13"/>
    <mergeCell ref="AI12:AI13"/>
    <mergeCell ref="AK12:AK13"/>
    <mergeCell ref="AM12:AM13"/>
    <mergeCell ref="S12:S13"/>
    <mergeCell ref="AM8:AM9"/>
    <mergeCell ref="AM10:AM11"/>
    <mergeCell ref="E26:E27"/>
    <mergeCell ref="E22:E23"/>
    <mergeCell ref="G22:G23"/>
    <mergeCell ref="E16:E17"/>
    <mergeCell ref="G16:G17"/>
    <mergeCell ref="I16:I17"/>
    <mergeCell ref="K16:K17"/>
    <mergeCell ref="M16:M17"/>
    <mergeCell ref="O16:O17"/>
    <mergeCell ref="U12:U13"/>
    <mergeCell ref="W12:W13"/>
    <mergeCell ref="Y12:Y13"/>
    <mergeCell ref="AA12:AA13"/>
    <mergeCell ref="AC12:AC13"/>
    <mergeCell ref="E18:E19"/>
    <mergeCell ref="G18:G19"/>
    <mergeCell ref="I18:I19"/>
    <mergeCell ref="K18:K19"/>
    <mergeCell ref="M18:M19"/>
    <mergeCell ref="O18:O19"/>
    <mergeCell ref="Q12:Q13"/>
    <mergeCell ref="BS54:BS55"/>
    <mergeCell ref="K52:K53"/>
    <mergeCell ref="M52:M53"/>
    <mergeCell ref="O52:O53"/>
    <mergeCell ref="Q52:Q53"/>
    <mergeCell ref="E52:E53"/>
    <mergeCell ref="G52:G53"/>
    <mergeCell ref="I52:I53"/>
    <mergeCell ref="AM36:AM37"/>
    <mergeCell ref="W36:W37"/>
    <mergeCell ref="Y36:Y37"/>
    <mergeCell ref="AA36:AA37"/>
    <mergeCell ref="AC36:AC37"/>
    <mergeCell ref="AE36:AE37"/>
    <mergeCell ref="AG36:AG37"/>
    <mergeCell ref="E36:E37"/>
    <mergeCell ref="G36:G37"/>
    <mergeCell ref="I36:I37"/>
    <mergeCell ref="K36:K37"/>
    <mergeCell ref="M36:M37"/>
    <mergeCell ref="O36:O37"/>
    <mergeCell ref="Q36:Q37"/>
    <mergeCell ref="S36:S37"/>
    <mergeCell ref="U36:U37"/>
    <mergeCell ref="AI36:AI37"/>
    <mergeCell ref="AK36:AK37"/>
    <mergeCell ref="AE52:AE53"/>
    <mergeCell ref="AG52:AG53"/>
    <mergeCell ref="AI52:AI53"/>
    <mergeCell ref="AK52:AK53"/>
    <mergeCell ref="AM52:AM53"/>
    <mergeCell ref="S52:S53"/>
    <mergeCell ref="U52:U53"/>
    <mergeCell ref="W52:W53"/>
    <mergeCell ref="Y52:Y53"/>
    <mergeCell ref="AA52:AA53"/>
    <mergeCell ref="AC52:AC53"/>
    <mergeCell ref="AC54:AC55"/>
    <mergeCell ref="AE54:AE55"/>
    <mergeCell ref="AG54:AG55"/>
    <mergeCell ref="AI54:AI55"/>
    <mergeCell ref="AK54:AK55"/>
    <mergeCell ref="AM54:AM55"/>
    <mergeCell ref="Q54:Q55"/>
    <mergeCell ref="S54:S55"/>
    <mergeCell ref="U54:U55"/>
    <mergeCell ref="W54:W55"/>
    <mergeCell ref="Y54:Y55"/>
    <mergeCell ref="AA54:AA55"/>
    <mergeCell ref="E54:E55"/>
    <mergeCell ref="G54:G55"/>
    <mergeCell ref="I54:I55"/>
    <mergeCell ref="K54:K55"/>
    <mergeCell ref="M54:M55"/>
    <mergeCell ref="O54:O55"/>
    <mergeCell ref="E58:E59"/>
    <mergeCell ref="G58:G59"/>
    <mergeCell ref="I58:I59"/>
    <mergeCell ref="K58:K59"/>
    <mergeCell ref="M58:M59"/>
    <mergeCell ref="O58:O59"/>
    <mergeCell ref="AI56:AI57"/>
    <mergeCell ref="AK56:AK57"/>
    <mergeCell ref="AM56:AM57"/>
    <mergeCell ref="W56:W57"/>
    <mergeCell ref="Y56:Y57"/>
    <mergeCell ref="AA56:AA57"/>
    <mergeCell ref="AC56:AC57"/>
    <mergeCell ref="AE56:AE57"/>
    <mergeCell ref="AG56:AG57"/>
    <mergeCell ref="AC58:AC59"/>
    <mergeCell ref="E56:E57"/>
    <mergeCell ref="G56:G57"/>
    <mergeCell ref="I56:I57"/>
    <mergeCell ref="K56:K57"/>
    <mergeCell ref="M56:M57"/>
    <mergeCell ref="O56:O57"/>
    <mergeCell ref="Q56:Q57"/>
    <mergeCell ref="S56:S57"/>
    <mergeCell ref="U56:U57"/>
    <mergeCell ref="E164:E165"/>
    <mergeCell ref="G164:G165"/>
    <mergeCell ref="I164:I165"/>
    <mergeCell ref="K164:K165"/>
    <mergeCell ref="M164:M165"/>
    <mergeCell ref="O164:O165"/>
    <mergeCell ref="Q164:Q165"/>
    <mergeCell ref="S164:S165"/>
    <mergeCell ref="E168:E169"/>
    <mergeCell ref="G168:G169"/>
    <mergeCell ref="I168:I169"/>
    <mergeCell ref="K168:K169"/>
    <mergeCell ref="M168:M169"/>
    <mergeCell ref="O168:O169"/>
    <mergeCell ref="Q168:Q169"/>
    <mergeCell ref="S168:S169"/>
    <mergeCell ref="E172:E173"/>
    <mergeCell ref="G172:G173"/>
    <mergeCell ref="I172:I173"/>
    <mergeCell ref="K172:K173"/>
    <mergeCell ref="M172:M173"/>
    <mergeCell ref="O172:O173"/>
    <mergeCell ref="Q172:Q173"/>
    <mergeCell ref="O166:O167"/>
    <mergeCell ref="E166:E167"/>
    <mergeCell ref="G166:G167"/>
    <mergeCell ref="I166:I167"/>
    <mergeCell ref="K166:K167"/>
    <mergeCell ref="M166:M167"/>
    <mergeCell ref="E170:E171"/>
    <mergeCell ref="G170:G171"/>
    <mergeCell ref="I170:I171"/>
    <mergeCell ref="AG164:AG165"/>
    <mergeCell ref="AI164:AI165"/>
    <mergeCell ref="AK164:AK165"/>
    <mergeCell ref="AM164:AM165"/>
    <mergeCell ref="U164:U165"/>
    <mergeCell ref="W164:W165"/>
    <mergeCell ref="Y164:Y165"/>
    <mergeCell ref="AA164:AA165"/>
    <mergeCell ref="AC164:AC165"/>
    <mergeCell ref="AE164:AE165"/>
    <mergeCell ref="AM166:AM167"/>
    <mergeCell ref="AA166:AA167"/>
    <mergeCell ref="AC166:AC167"/>
    <mergeCell ref="AE166:AE167"/>
    <mergeCell ref="AG166:AG167"/>
    <mergeCell ref="AI166:AI167"/>
    <mergeCell ref="AK166:AK167"/>
    <mergeCell ref="U166:U167"/>
    <mergeCell ref="W166:W167"/>
    <mergeCell ref="Y166:Y167"/>
    <mergeCell ref="K170:K171"/>
    <mergeCell ref="M170:M171"/>
    <mergeCell ref="AG168:AG169"/>
    <mergeCell ref="AI168:AI169"/>
    <mergeCell ref="AK168:AK169"/>
    <mergeCell ref="AM168:AM169"/>
    <mergeCell ref="U168:U169"/>
    <mergeCell ref="W168:W169"/>
    <mergeCell ref="Y168:Y169"/>
    <mergeCell ref="AA168:AA169"/>
    <mergeCell ref="AC168:AC169"/>
    <mergeCell ref="AE168:AE169"/>
    <mergeCell ref="AK170:AK171"/>
    <mergeCell ref="O170:O171"/>
    <mergeCell ref="Q170:Q171"/>
    <mergeCell ref="S170:S171"/>
    <mergeCell ref="U170:U171"/>
    <mergeCell ref="W170:W171"/>
    <mergeCell ref="Y170:Y171"/>
    <mergeCell ref="BG172:BG173"/>
    <mergeCell ref="BI172:BI173"/>
    <mergeCell ref="BK172:BK173"/>
    <mergeCell ref="BM170:BM171"/>
    <mergeCell ref="BO170:BO171"/>
    <mergeCell ref="BQ170:BQ171"/>
    <mergeCell ref="BS170:BS171"/>
    <mergeCell ref="AY168:AY169"/>
    <mergeCell ref="BA168:BA169"/>
    <mergeCell ref="BC168:BC169"/>
    <mergeCell ref="BE168:BE169"/>
    <mergeCell ref="BG168:BG169"/>
    <mergeCell ref="BI168:BI169"/>
    <mergeCell ref="BK168:BK169"/>
    <mergeCell ref="BG170:BG171"/>
    <mergeCell ref="BI170:BI171"/>
    <mergeCell ref="BK170:BK171"/>
    <mergeCell ref="BS172:BS173"/>
    <mergeCell ref="AY170:AY171"/>
    <mergeCell ref="AO172:AO173"/>
    <mergeCell ref="AQ172:AQ173"/>
    <mergeCell ref="AS172:AS173"/>
    <mergeCell ref="AU172:AU173"/>
    <mergeCell ref="AW172:AW173"/>
    <mergeCell ref="AY172:AY173"/>
    <mergeCell ref="BA170:BA171"/>
    <mergeCell ref="BC170:BC171"/>
    <mergeCell ref="BE170:BE171"/>
    <mergeCell ref="Q166:Q167"/>
    <mergeCell ref="S166:S167"/>
    <mergeCell ref="AG172:AG173"/>
    <mergeCell ref="AI172:AI173"/>
    <mergeCell ref="AK172:AK173"/>
    <mergeCell ref="AM172:AM173"/>
    <mergeCell ref="S172:S173"/>
    <mergeCell ref="BA172:BA173"/>
    <mergeCell ref="BC172:BC173"/>
    <mergeCell ref="BE172:BE173"/>
    <mergeCell ref="U172:U173"/>
    <mergeCell ref="W172:W173"/>
    <mergeCell ref="Y172:Y173"/>
    <mergeCell ref="AA172:AA173"/>
    <mergeCell ref="AC172:AC173"/>
    <mergeCell ref="AE172:AE173"/>
    <mergeCell ref="AM170:AM171"/>
    <mergeCell ref="AA170:AA171"/>
    <mergeCell ref="AC170:AC171"/>
    <mergeCell ref="AE170:AE171"/>
    <mergeCell ref="AG170:AG171"/>
    <mergeCell ref="AI170:AI171"/>
    <mergeCell ref="AO170:AO171"/>
    <mergeCell ref="AQ170:AQ171"/>
    <mergeCell ref="AS170:AS171"/>
    <mergeCell ref="AU170:AU171"/>
    <mergeCell ref="AW170:AW171"/>
    <mergeCell ref="AN1:AW1"/>
    <mergeCell ref="AX1:AY2"/>
    <mergeCell ref="AN2:AO2"/>
    <mergeCell ref="AP2:AQ2"/>
    <mergeCell ref="AR2:AS2"/>
    <mergeCell ref="AT2:AU2"/>
    <mergeCell ref="AV2:AW2"/>
    <mergeCell ref="AN3:AO3"/>
    <mergeCell ref="AP3:AQ3"/>
    <mergeCell ref="AR3:AS3"/>
    <mergeCell ref="AT3:AU3"/>
    <mergeCell ref="AV3:AW3"/>
    <mergeCell ref="AX3:AY3"/>
    <mergeCell ref="AQ6:AQ7"/>
    <mergeCell ref="AS6:AS7"/>
    <mergeCell ref="AU6:AU7"/>
    <mergeCell ref="AW6:AW7"/>
    <mergeCell ref="AY6:AY7"/>
    <mergeCell ref="AO36:AO37"/>
    <mergeCell ref="AQ36:AQ37"/>
    <mergeCell ref="AS36:AS37"/>
    <mergeCell ref="AU36:AU37"/>
    <mergeCell ref="AW36:AW37"/>
    <mergeCell ref="AY36:AY37"/>
    <mergeCell ref="AU14:AU15"/>
    <mergeCell ref="AW14:AW15"/>
    <mergeCell ref="AY14:AY15"/>
    <mergeCell ref="AQ16:AQ17"/>
    <mergeCell ref="AS16:AS17"/>
    <mergeCell ref="AU16:AU17"/>
    <mergeCell ref="AQ14:AQ15"/>
    <mergeCell ref="AS14:AS15"/>
    <mergeCell ref="AO4:AO5"/>
    <mergeCell ref="AQ4:AQ5"/>
    <mergeCell ref="AS4:AS5"/>
    <mergeCell ref="AU4:AU5"/>
    <mergeCell ref="AW4:AW5"/>
    <mergeCell ref="AY4:AY5"/>
    <mergeCell ref="AO12:AO13"/>
    <mergeCell ref="AQ12:AQ13"/>
    <mergeCell ref="AS12:AS13"/>
    <mergeCell ref="AU12:AU13"/>
    <mergeCell ref="AW12:AW13"/>
    <mergeCell ref="AY12:AY13"/>
    <mergeCell ref="AY16:AY17"/>
    <mergeCell ref="AQ18:AQ19"/>
    <mergeCell ref="AS18:AS19"/>
    <mergeCell ref="AU18:AU19"/>
    <mergeCell ref="AW18:AW19"/>
    <mergeCell ref="AY18:AY19"/>
    <mergeCell ref="AO56:AO57"/>
    <mergeCell ref="AQ56:AQ57"/>
    <mergeCell ref="AS56:AS57"/>
    <mergeCell ref="AU56:AU57"/>
    <mergeCell ref="AW56:AW57"/>
    <mergeCell ref="AY56:AY57"/>
    <mergeCell ref="AO58:AO59"/>
    <mergeCell ref="AQ58:AQ59"/>
    <mergeCell ref="AS58:AS59"/>
    <mergeCell ref="AU58:AU59"/>
    <mergeCell ref="AW58:AW59"/>
    <mergeCell ref="AY58:AY59"/>
    <mergeCell ref="AO52:AO53"/>
    <mergeCell ref="AQ52:AQ53"/>
    <mergeCell ref="AS52:AS53"/>
    <mergeCell ref="AU52:AU53"/>
    <mergeCell ref="AW52:AW53"/>
    <mergeCell ref="AY52:AY53"/>
    <mergeCell ref="AO54:AO55"/>
    <mergeCell ref="AQ54:AQ55"/>
    <mergeCell ref="AS54:AS55"/>
    <mergeCell ref="AU54:AU55"/>
    <mergeCell ref="AW54:AW55"/>
    <mergeCell ref="AY54:AY55"/>
    <mergeCell ref="AO164:AO165"/>
    <mergeCell ref="AQ164:AQ165"/>
    <mergeCell ref="AS164:AS165"/>
    <mergeCell ref="AU164:AU165"/>
    <mergeCell ref="AW164:AW165"/>
    <mergeCell ref="AY164:AY165"/>
    <mergeCell ref="AO166:AO167"/>
    <mergeCell ref="AQ166:AQ167"/>
    <mergeCell ref="AS166:AS167"/>
    <mergeCell ref="AU166:AU167"/>
    <mergeCell ref="AW166:AW167"/>
    <mergeCell ref="AY166:AY167"/>
    <mergeCell ref="AO168:AO169"/>
    <mergeCell ref="AQ168:AQ169"/>
    <mergeCell ref="AS168:AS169"/>
    <mergeCell ref="AU168:AU169"/>
    <mergeCell ref="AW168:AW169"/>
    <mergeCell ref="AZ1:BI1"/>
    <mergeCell ref="BJ1:BK2"/>
    <mergeCell ref="AZ2:BA2"/>
    <mergeCell ref="BB2:BC2"/>
    <mergeCell ref="BD2:BE2"/>
    <mergeCell ref="BF2:BG2"/>
    <mergeCell ref="BH2:BI2"/>
    <mergeCell ref="AZ3:BA3"/>
    <mergeCell ref="BB3:BC3"/>
    <mergeCell ref="BD3:BE3"/>
    <mergeCell ref="BF3:BG3"/>
    <mergeCell ref="BH3:BI3"/>
    <mergeCell ref="BJ3:BK3"/>
    <mergeCell ref="BA6:BA7"/>
    <mergeCell ref="BC6:BC7"/>
    <mergeCell ref="BE6:BE7"/>
    <mergeCell ref="BG6:BG7"/>
    <mergeCell ref="BI6:BI7"/>
    <mergeCell ref="BK6:BK7"/>
    <mergeCell ref="BA14:BA15"/>
    <mergeCell ref="BC14:BC15"/>
    <mergeCell ref="BE14:BE15"/>
    <mergeCell ref="BG14:BG15"/>
    <mergeCell ref="BI14:BI15"/>
    <mergeCell ref="BK14:BK15"/>
    <mergeCell ref="BA4:BA5"/>
    <mergeCell ref="BC4:BC5"/>
    <mergeCell ref="BE4:BE5"/>
    <mergeCell ref="BG4:BG5"/>
    <mergeCell ref="BI4:BI5"/>
    <mergeCell ref="BK4:BK5"/>
    <mergeCell ref="BA12:BA13"/>
    <mergeCell ref="BC12:BC13"/>
    <mergeCell ref="BE12:BE13"/>
    <mergeCell ref="BG12:BG13"/>
    <mergeCell ref="BI12:BI13"/>
    <mergeCell ref="BK12:BK13"/>
    <mergeCell ref="BA56:BA57"/>
    <mergeCell ref="BC56:BC57"/>
    <mergeCell ref="BE56:BE57"/>
    <mergeCell ref="BG56:BG57"/>
    <mergeCell ref="BI56:BI57"/>
    <mergeCell ref="BK56:BK57"/>
    <mergeCell ref="BA58:BA59"/>
    <mergeCell ref="BC58:BC59"/>
    <mergeCell ref="BE58:BE59"/>
    <mergeCell ref="BG58:BG59"/>
    <mergeCell ref="BI58:BI59"/>
    <mergeCell ref="BK58:BK59"/>
    <mergeCell ref="BA36:BA37"/>
    <mergeCell ref="BC36:BC37"/>
    <mergeCell ref="BE36:BE37"/>
    <mergeCell ref="BG36:BG37"/>
    <mergeCell ref="BC30:BC31"/>
    <mergeCell ref="BE30:BE31"/>
    <mergeCell ref="BA54:BA55"/>
    <mergeCell ref="BC54:BC55"/>
    <mergeCell ref="BE54:BE55"/>
    <mergeCell ref="BG54:BG55"/>
    <mergeCell ref="BI54:BI55"/>
    <mergeCell ref="BK54:BK55"/>
    <mergeCell ref="BG30:BG31"/>
    <mergeCell ref="BI30:BI31"/>
    <mergeCell ref="BK30:BK31"/>
    <mergeCell ref="BC32:BC33"/>
    <mergeCell ref="BE32:BE33"/>
    <mergeCell ref="BG32:BG33"/>
    <mergeCell ref="BI32:BI33"/>
    <mergeCell ref="BK32:BK33"/>
    <mergeCell ref="BA164:BA165"/>
    <mergeCell ref="BC164:BC165"/>
    <mergeCell ref="BE164:BE165"/>
    <mergeCell ref="BG164:BG165"/>
    <mergeCell ref="BI164:BI165"/>
    <mergeCell ref="BK164:BK165"/>
    <mergeCell ref="BA166:BA167"/>
    <mergeCell ref="BC166:BC167"/>
    <mergeCell ref="BE166:BE167"/>
    <mergeCell ref="BG166:BG167"/>
    <mergeCell ref="BI166:BI167"/>
    <mergeCell ref="BK166:BK167"/>
    <mergeCell ref="BL1:BU1"/>
    <mergeCell ref="BV1:BW2"/>
    <mergeCell ref="BL2:BM2"/>
    <mergeCell ref="BN2:BO2"/>
    <mergeCell ref="BP2:BQ2"/>
    <mergeCell ref="BR2:BS2"/>
    <mergeCell ref="BT2:BU2"/>
    <mergeCell ref="BL3:BM3"/>
    <mergeCell ref="BN3:BO3"/>
    <mergeCell ref="BP3:BQ3"/>
    <mergeCell ref="BR3:BS3"/>
    <mergeCell ref="BT3:BU3"/>
    <mergeCell ref="BV3:BW3"/>
    <mergeCell ref="BM6:BM7"/>
    <mergeCell ref="BO6:BO7"/>
    <mergeCell ref="BQ6:BQ7"/>
    <mergeCell ref="BS6:BS7"/>
    <mergeCell ref="BU6:BU7"/>
    <mergeCell ref="BW6:BW7"/>
    <mergeCell ref="BU54:BU55"/>
    <mergeCell ref="BW54:BW55"/>
    <mergeCell ref="BM56:BM57"/>
    <mergeCell ref="BO56:BO57"/>
    <mergeCell ref="BQ56:BQ57"/>
    <mergeCell ref="BS56:BS57"/>
    <mergeCell ref="BU56:BU57"/>
    <mergeCell ref="BW56:BW57"/>
    <mergeCell ref="BU18:BU19"/>
    <mergeCell ref="BW18:BW19"/>
    <mergeCell ref="BM14:BM15"/>
    <mergeCell ref="BO14:BO15"/>
    <mergeCell ref="BQ14:BQ15"/>
    <mergeCell ref="BS14:BS15"/>
    <mergeCell ref="BU14:BU15"/>
    <mergeCell ref="BW14:BW15"/>
    <mergeCell ref="BM4:BM5"/>
    <mergeCell ref="BO4:BO5"/>
    <mergeCell ref="BQ4:BQ5"/>
    <mergeCell ref="BS4:BS5"/>
    <mergeCell ref="BU4:BU5"/>
    <mergeCell ref="BW4:BW5"/>
    <mergeCell ref="BM12:BM13"/>
    <mergeCell ref="BO12:BO13"/>
    <mergeCell ref="BQ12:BQ13"/>
    <mergeCell ref="BS12:BS13"/>
    <mergeCell ref="BU12:BU13"/>
    <mergeCell ref="BW12:BW13"/>
    <mergeCell ref="BU8:BU9"/>
    <mergeCell ref="BM54:BM55"/>
    <mergeCell ref="BO54:BO55"/>
    <mergeCell ref="BQ54:BQ55"/>
    <mergeCell ref="BU26:BU27"/>
    <mergeCell ref="BU172:BU173"/>
    <mergeCell ref="BW172:BW173"/>
    <mergeCell ref="BM166:BM167"/>
    <mergeCell ref="BO166:BO167"/>
    <mergeCell ref="BQ166:BQ167"/>
    <mergeCell ref="BS166:BS167"/>
    <mergeCell ref="BU166:BU167"/>
    <mergeCell ref="BW166:BW167"/>
    <mergeCell ref="BM168:BM169"/>
    <mergeCell ref="BO168:BO169"/>
    <mergeCell ref="BQ168:BQ169"/>
    <mergeCell ref="BS168:BS169"/>
    <mergeCell ref="BU168:BU169"/>
    <mergeCell ref="BW168:BW169"/>
    <mergeCell ref="BM164:BM165"/>
    <mergeCell ref="BO164:BO165"/>
    <mergeCell ref="BQ164:BQ165"/>
    <mergeCell ref="BS164:BS165"/>
    <mergeCell ref="BU164:BU165"/>
    <mergeCell ref="BW164:BW165"/>
    <mergeCell ref="BU170:BU171"/>
    <mergeCell ref="BW170:BW171"/>
    <mergeCell ref="BM172:BM173"/>
    <mergeCell ref="BO172:BO173"/>
    <mergeCell ref="BQ172:BQ173"/>
    <mergeCell ref="B48:B49"/>
    <mergeCell ref="B52:B53"/>
    <mergeCell ref="B54:B55"/>
    <mergeCell ref="B56:B57"/>
    <mergeCell ref="B58:B59"/>
    <mergeCell ref="B164:B165"/>
    <mergeCell ref="B166:B167"/>
    <mergeCell ref="B168:B169"/>
    <mergeCell ref="B170:B171"/>
    <mergeCell ref="B172:B173"/>
    <mergeCell ref="B20:B21"/>
    <mergeCell ref="B22:B23"/>
    <mergeCell ref="B24:B25"/>
    <mergeCell ref="B26:B27"/>
    <mergeCell ref="B4:B5"/>
    <mergeCell ref="B12:B13"/>
    <mergeCell ref="B14:B15"/>
    <mergeCell ref="B16:B17"/>
    <mergeCell ref="B18:B19"/>
    <mergeCell ref="B8:B9"/>
    <mergeCell ref="B44:B45"/>
    <mergeCell ref="B10:B11"/>
    <mergeCell ref="B102:B103"/>
    <mergeCell ref="B110:B111"/>
    <mergeCell ref="AK16:AK17"/>
    <mergeCell ref="AM16:AM17"/>
    <mergeCell ref="AO16:AO17"/>
    <mergeCell ref="Q14:Q15"/>
    <mergeCell ref="S14:S15"/>
    <mergeCell ref="U14:U15"/>
    <mergeCell ref="W14:W15"/>
    <mergeCell ref="Y14:Y15"/>
    <mergeCell ref="AA14:AA15"/>
    <mergeCell ref="AC14:AC15"/>
    <mergeCell ref="AE14:AE15"/>
    <mergeCell ref="AG14:AG15"/>
    <mergeCell ref="AI14:AI15"/>
    <mergeCell ref="AK14:AK15"/>
    <mergeCell ref="AM14:AM15"/>
    <mergeCell ref="AO14:AO15"/>
    <mergeCell ref="AW16:AW17"/>
    <mergeCell ref="BA16:BA17"/>
    <mergeCell ref="BC16:BC17"/>
    <mergeCell ref="BE16:BE17"/>
    <mergeCell ref="BG16:BG17"/>
    <mergeCell ref="BI16:BI17"/>
    <mergeCell ref="BK16:BK17"/>
    <mergeCell ref="BM16:BM17"/>
    <mergeCell ref="BO16:BO17"/>
    <mergeCell ref="BQ16:BQ17"/>
    <mergeCell ref="BS16:BS17"/>
    <mergeCell ref="BU16:BU17"/>
    <mergeCell ref="BW16:BW17"/>
    <mergeCell ref="Q18:Q19"/>
    <mergeCell ref="S18:S19"/>
    <mergeCell ref="U18:U19"/>
    <mergeCell ref="W18:W19"/>
    <mergeCell ref="Y18:Y19"/>
    <mergeCell ref="AA18:AA19"/>
    <mergeCell ref="AC18:AC19"/>
    <mergeCell ref="AE18:AE19"/>
    <mergeCell ref="AG18:AG19"/>
    <mergeCell ref="AI18:AI19"/>
    <mergeCell ref="AK18:AK19"/>
    <mergeCell ref="Q16:Q17"/>
    <mergeCell ref="S16:S17"/>
    <mergeCell ref="U16:U17"/>
    <mergeCell ref="W16:W17"/>
    <mergeCell ref="Y16:Y17"/>
    <mergeCell ref="AA16:AA17"/>
    <mergeCell ref="AC16:AC17"/>
    <mergeCell ref="AM18:AM19"/>
    <mergeCell ref="AO18:AO19"/>
    <mergeCell ref="BA18:BA19"/>
    <mergeCell ref="BC18:BC19"/>
    <mergeCell ref="BE18:BE19"/>
    <mergeCell ref="BG18:BG19"/>
    <mergeCell ref="BI18:BI19"/>
    <mergeCell ref="BK18:BK19"/>
    <mergeCell ref="BM18:BM19"/>
    <mergeCell ref="BO18:BO19"/>
    <mergeCell ref="BQ18:BQ19"/>
    <mergeCell ref="BS18:BS19"/>
    <mergeCell ref="I20:I21"/>
    <mergeCell ref="K20:K21"/>
    <mergeCell ref="M20:M21"/>
    <mergeCell ref="O20:O21"/>
    <mergeCell ref="Q20:Q21"/>
    <mergeCell ref="S20:S21"/>
    <mergeCell ref="U20:U21"/>
    <mergeCell ref="W20:W21"/>
    <mergeCell ref="Y20:Y21"/>
    <mergeCell ref="AA20:AA21"/>
    <mergeCell ref="AC20:AC21"/>
    <mergeCell ref="AE20:AE21"/>
    <mergeCell ref="AG20:AG21"/>
    <mergeCell ref="AI20:AI21"/>
    <mergeCell ref="AK20:AK21"/>
    <mergeCell ref="AM20:AM21"/>
    <mergeCell ref="AO20:AO21"/>
    <mergeCell ref="AQ20:AQ21"/>
    <mergeCell ref="AS20:AS21"/>
    <mergeCell ref="AU20:AU21"/>
    <mergeCell ref="AW20:AW21"/>
    <mergeCell ref="AY20:AY21"/>
    <mergeCell ref="BA20:BA21"/>
    <mergeCell ref="BC20:BC21"/>
    <mergeCell ref="BE20:BE21"/>
    <mergeCell ref="BG20:BG21"/>
    <mergeCell ref="BI20:BI21"/>
    <mergeCell ref="BK20:BK21"/>
    <mergeCell ref="BM20:BM21"/>
    <mergeCell ref="BO20:BO21"/>
    <mergeCell ref="BQ20:BQ21"/>
    <mergeCell ref="BS20:BS21"/>
    <mergeCell ref="BU20:BU21"/>
    <mergeCell ref="BW20:BW21"/>
    <mergeCell ref="I22:I23"/>
    <mergeCell ref="K22:K23"/>
    <mergeCell ref="M22:M23"/>
    <mergeCell ref="O22:O23"/>
    <mergeCell ref="Q22:Q23"/>
    <mergeCell ref="S22:S23"/>
    <mergeCell ref="U22:U23"/>
    <mergeCell ref="W22:W23"/>
    <mergeCell ref="Y22:Y23"/>
    <mergeCell ref="AA22:AA23"/>
    <mergeCell ref="AC22:AC23"/>
    <mergeCell ref="AE22:AE23"/>
    <mergeCell ref="AG22:AG23"/>
    <mergeCell ref="AI22:AI23"/>
    <mergeCell ref="AK22:AK23"/>
    <mergeCell ref="AM22:AM23"/>
    <mergeCell ref="AO22:AO23"/>
    <mergeCell ref="AQ22:AQ23"/>
    <mergeCell ref="AS22:AS23"/>
    <mergeCell ref="AU22:AU23"/>
    <mergeCell ref="AW22:AW23"/>
    <mergeCell ref="AY22:AY23"/>
    <mergeCell ref="BA22:BA23"/>
    <mergeCell ref="BC22:BC23"/>
    <mergeCell ref="BE22:BE23"/>
    <mergeCell ref="BG22:BG23"/>
    <mergeCell ref="BI22:BI23"/>
    <mergeCell ref="BK22:BK23"/>
    <mergeCell ref="BM22:BM23"/>
    <mergeCell ref="BO22:BO23"/>
    <mergeCell ref="BQ22:BQ23"/>
    <mergeCell ref="BS22:BS23"/>
    <mergeCell ref="BU22:BU23"/>
    <mergeCell ref="BW22:BW23"/>
    <mergeCell ref="I24:I25"/>
    <mergeCell ref="K24:K25"/>
    <mergeCell ref="M24:M25"/>
    <mergeCell ref="O24:O25"/>
    <mergeCell ref="Q24:Q25"/>
    <mergeCell ref="S24:S25"/>
    <mergeCell ref="U24:U25"/>
    <mergeCell ref="W24:W25"/>
    <mergeCell ref="Y24:Y25"/>
    <mergeCell ref="AA24:AA25"/>
    <mergeCell ref="AC24:AC25"/>
    <mergeCell ref="AE24:AE25"/>
    <mergeCell ref="AG24:AG25"/>
    <mergeCell ref="AI24:AI25"/>
    <mergeCell ref="AK24:AK25"/>
    <mergeCell ref="AM24:AM25"/>
    <mergeCell ref="AO24:AO25"/>
    <mergeCell ref="AQ24:AQ25"/>
    <mergeCell ref="AS24:AS25"/>
    <mergeCell ref="AU24:AU25"/>
    <mergeCell ref="AW24:AW25"/>
    <mergeCell ref="AY24:AY25"/>
    <mergeCell ref="BA24:BA25"/>
    <mergeCell ref="BC24:BC25"/>
    <mergeCell ref="BE24:BE25"/>
    <mergeCell ref="BG24:BG25"/>
    <mergeCell ref="BI24:BI25"/>
    <mergeCell ref="BK24:BK25"/>
    <mergeCell ref="BM24:BM25"/>
    <mergeCell ref="BO24:BO25"/>
    <mergeCell ref="BQ24:BQ25"/>
    <mergeCell ref="BS24:BS25"/>
    <mergeCell ref="BU24:BU25"/>
    <mergeCell ref="BW24:BW25"/>
    <mergeCell ref="G26:G27"/>
    <mergeCell ref="I26:I27"/>
    <mergeCell ref="K26:K27"/>
    <mergeCell ref="M26:M27"/>
    <mergeCell ref="O26:O27"/>
    <mergeCell ref="Q26:Q27"/>
    <mergeCell ref="S26:S27"/>
    <mergeCell ref="U26:U27"/>
    <mergeCell ref="W26:W27"/>
    <mergeCell ref="Y26:Y27"/>
    <mergeCell ref="AA26:AA27"/>
    <mergeCell ref="AC26:AC27"/>
    <mergeCell ref="AE26:AE27"/>
    <mergeCell ref="AG26:AG27"/>
    <mergeCell ref="AI26:AI27"/>
    <mergeCell ref="AK26:AK27"/>
    <mergeCell ref="AM26:AM27"/>
    <mergeCell ref="AO26:AO27"/>
    <mergeCell ref="AQ26:AQ27"/>
    <mergeCell ref="AS26:AS27"/>
    <mergeCell ref="AU26:AU27"/>
    <mergeCell ref="AW26:AW27"/>
    <mergeCell ref="AY26:AY27"/>
    <mergeCell ref="BA26:BA27"/>
    <mergeCell ref="BC26:BC27"/>
    <mergeCell ref="BE26:BE27"/>
    <mergeCell ref="BG26:BG27"/>
    <mergeCell ref="BI26:BI27"/>
    <mergeCell ref="BK26:BK27"/>
    <mergeCell ref="BM26:BM27"/>
    <mergeCell ref="BO26:BO27"/>
    <mergeCell ref="BQ26:BQ27"/>
    <mergeCell ref="BS26:BS27"/>
    <mergeCell ref="BW26:BW27"/>
    <mergeCell ref="B28:B29"/>
    <mergeCell ref="E28:E29"/>
    <mergeCell ref="G28:G29"/>
    <mergeCell ref="I28:I29"/>
    <mergeCell ref="K28:K29"/>
    <mergeCell ref="M28:M29"/>
    <mergeCell ref="O28:O29"/>
    <mergeCell ref="Q28:Q29"/>
    <mergeCell ref="S28:S29"/>
    <mergeCell ref="U28:U29"/>
    <mergeCell ref="W28:W29"/>
    <mergeCell ref="Y28:Y29"/>
    <mergeCell ref="AA28:AA29"/>
    <mergeCell ref="AC28:AC29"/>
    <mergeCell ref="AE28:AE29"/>
    <mergeCell ref="AG28:AG29"/>
    <mergeCell ref="AI28:AI29"/>
    <mergeCell ref="AK28:AK29"/>
    <mergeCell ref="AM28:AM29"/>
    <mergeCell ref="AO28:AO29"/>
    <mergeCell ref="AQ28:AQ29"/>
    <mergeCell ref="AS28:AS29"/>
    <mergeCell ref="AU28:AU29"/>
    <mergeCell ref="AW28:AW29"/>
    <mergeCell ref="AY28:AY29"/>
    <mergeCell ref="BA28:BA29"/>
    <mergeCell ref="BC28:BC29"/>
    <mergeCell ref="BE28:BE29"/>
    <mergeCell ref="BG28:BG29"/>
    <mergeCell ref="BI28:BI29"/>
    <mergeCell ref="BK28:BK29"/>
    <mergeCell ref="BM28:BM29"/>
    <mergeCell ref="BO28:BO29"/>
    <mergeCell ref="BQ28:BQ29"/>
    <mergeCell ref="BS28:BS29"/>
    <mergeCell ref="BU28:BU29"/>
    <mergeCell ref="BW28:BW29"/>
    <mergeCell ref="B30:B31"/>
    <mergeCell ref="E30:E31"/>
    <mergeCell ref="G30:G31"/>
    <mergeCell ref="I30:I31"/>
    <mergeCell ref="K30:K31"/>
    <mergeCell ref="M30:M31"/>
    <mergeCell ref="O30:O31"/>
    <mergeCell ref="Q30:Q31"/>
    <mergeCell ref="S30:S31"/>
    <mergeCell ref="U30:U31"/>
    <mergeCell ref="W30:W31"/>
    <mergeCell ref="Y30:Y31"/>
    <mergeCell ref="AA30:AA31"/>
    <mergeCell ref="AC30:AC31"/>
    <mergeCell ref="AE30:AE31"/>
    <mergeCell ref="AG30:AG31"/>
    <mergeCell ref="AI30:AI31"/>
    <mergeCell ref="AK30:AK31"/>
    <mergeCell ref="AM30:AM31"/>
    <mergeCell ref="AO30:AO31"/>
    <mergeCell ref="AQ30:AQ31"/>
    <mergeCell ref="AS30:AS31"/>
    <mergeCell ref="AU30:AU31"/>
    <mergeCell ref="AW30:AW31"/>
    <mergeCell ref="AY30:AY31"/>
    <mergeCell ref="BA30:BA31"/>
    <mergeCell ref="BM30:BM31"/>
    <mergeCell ref="BO30:BO31"/>
    <mergeCell ref="BQ30:BQ31"/>
    <mergeCell ref="BS30:BS31"/>
    <mergeCell ref="BU30:BU31"/>
    <mergeCell ref="BW30:BW31"/>
    <mergeCell ref="B32:B33"/>
    <mergeCell ref="E32:E33"/>
    <mergeCell ref="G32:G33"/>
    <mergeCell ref="I32:I33"/>
    <mergeCell ref="K32:K33"/>
    <mergeCell ref="M32:M33"/>
    <mergeCell ref="O32:O33"/>
    <mergeCell ref="Q32:Q33"/>
    <mergeCell ref="S32:S33"/>
    <mergeCell ref="U32:U33"/>
    <mergeCell ref="W32:W33"/>
    <mergeCell ref="Y32:Y33"/>
    <mergeCell ref="AA32:AA33"/>
    <mergeCell ref="AC32:AC33"/>
    <mergeCell ref="AE32:AE33"/>
    <mergeCell ref="AG32:AG33"/>
    <mergeCell ref="AI32:AI33"/>
    <mergeCell ref="AK32:AK33"/>
    <mergeCell ref="AM32:AM33"/>
    <mergeCell ref="AO32:AO33"/>
    <mergeCell ref="AQ32:AQ33"/>
    <mergeCell ref="AS32:AS33"/>
    <mergeCell ref="AU32:AU33"/>
    <mergeCell ref="AW32:AW33"/>
    <mergeCell ref="AY32:AY33"/>
    <mergeCell ref="BA32:BA33"/>
    <mergeCell ref="BM32:BM33"/>
    <mergeCell ref="BO32:BO33"/>
    <mergeCell ref="BQ32:BQ33"/>
    <mergeCell ref="BS32:BS33"/>
    <mergeCell ref="BU32:BU33"/>
    <mergeCell ref="BW32:BW33"/>
    <mergeCell ref="B34:B35"/>
    <mergeCell ref="E34:E35"/>
    <mergeCell ref="G34:G35"/>
    <mergeCell ref="I34:I35"/>
    <mergeCell ref="K34:K35"/>
    <mergeCell ref="M34:M35"/>
    <mergeCell ref="O34:O35"/>
    <mergeCell ref="Q34:Q35"/>
    <mergeCell ref="S34:S35"/>
    <mergeCell ref="U34:U35"/>
    <mergeCell ref="W34:W35"/>
    <mergeCell ref="Y34:Y35"/>
    <mergeCell ref="AA34:AA35"/>
    <mergeCell ref="AC34:AC35"/>
    <mergeCell ref="AE34:AE35"/>
    <mergeCell ref="AG34:AG35"/>
    <mergeCell ref="AI34:AI35"/>
    <mergeCell ref="BS34:BS35"/>
    <mergeCell ref="BU34:BU35"/>
    <mergeCell ref="BW34:BW35"/>
    <mergeCell ref="AK34:AK35"/>
    <mergeCell ref="AM34:AM35"/>
    <mergeCell ref="AO34:AO35"/>
    <mergeCell ref="AQ34:AQ35"/>
    <mergeCell ref="AS34:AS35"/>
    <mergeCell ref="AU34:AU35"/>
    <mergeCell ref="AW34:AW35"/>
    <mergeCell ref="AY34:AY35"/>
    <mergeCell ref="BA34:BA35"/>
    <mergeCell ref="BC34:BC35"/>
    <mergeCell ref="BE34:BE35"/>
    <mergeCell ref="BG34:BG35"/>
    <mergeCell ref="BI34:BI35"/>
    <mergeCell ref="BK34:BK35"/>
    <mergeCell ref="BM34:BM35"/>
    <mergeCell ref="BO34:BO35"/>
    <mergeCell ref="BQ34:BQ35"/>
    <mergeCell ref="BI36:BI37"/>
    <mergeCell ref="BK36:BK37"/>
    <mergeCell ref="BM36:BM37"/>
    <mergeCell ref="BO36:BO37"/>
    <mergeCell ref="BQ36:BQ37"/>
    <mergeCell ref="BS36:BS37"/>
    <mergeCell ref="BU36:BU37"/>
    <mergeCell ref="BW36:BW37"/>
    <mergeCell ref="B38:B39"/>
    <mergeCell ref="E38:E39"/>
    <mergeCell ref="G38:G39"/>
    <mergeCell ref="I38:I39"/>
    <mergeCell ref="K38:K39"/>
    <mergeCell ref="M38:M39"/>
    <mergeCell ref="O38:O39"/>
    <mergeCell ref="Q38:Q39"/>
    <mergeCell ref="S38:S39"/>
    <mergeCell ref="U38:U39"/>
    <mergeCell ref="W38:W39"/>
    <mergeCell ref="Y38:Y39"/>
    <mergeCell ref="AA38:AA39"/>
    <mergeCell ref="AC38:AC39"/>
    <mergeCell ref="AE38:AE39"/>
    <mergeCell ref="AG38:AG39"/>
    <mergeCell ref="AI38:AI39"/>
    <mergeCell ref="AK38:AK39"/>
    <mergeCell ref="AM38:AM39"/>
    <mergeCell ref="AO38:AO39"/>
    <mergeCell ref="AQ38:AQ39"/>
    <mergeCell ref="AS38:AS39"/>
    <mergeCell ref="AU38:AU39"/>
    <mergeCell ref="AW38:AW39"/>
    <mergeCell ref="AY38:AY39"/>
    <mergeCell ref="BA38:BA39"/>
    <mergeCell ref="BC38:BC39"/>
    <mergeCell ref="BE38:BE39"/>
    <mergeCell ref="BG38:BG39"/>
    <mergeCell ref="BI38:BI39"/>
    <mergeCell ref="BK38:BK39"/>
    <mergeCell ref="BM38:BM39"/>
    <mergeCell ref="BO38:BO39"/>
    <mergeCell ref="BQ38:BQ39"/>
    <mergeCell ref="BS38:BS39"/>
    <mergeCell ref="BU38:BU39"/>
    <mergeCell ref="BW38:BW39"/>
    <mergeCell ref="B40:B41"/>
    <mergeCell ref="E40:E41"/>
    <mergeCell ref="G40:G41"/>
    <mergeCell ref="I40:I41"/>
    <mergeCell ref="K40:K41"/>
    <mergeCell ref="M40:M41"/>
    <mergeCell ref="O40:O41"/>
    <mergeCell ref="Q40:Q41"/>
    <mergeCell ref="S40:S41"/>
    <mergeCell ref="U40:U41"/>
    <mergeCell ref="W40:W41"/>
    <mergeCell ref="Y40:Y41"/>
    <mergeCell ref="AA40:AA41"/>
    <mergeCell ref="AC40:AC41"/>
    <mergeCell ref="AE40:AE41"/>
    <mergeCell ref="AG40:AG41"/>
    <mergeCell ref="AI40:AI41"/>
    <mergeCell ref="AK40:AK41"/>
    <mergeCell ref="AM40:AM41"/>
    <mergeCell ref="AO40:AO41"/>
    <mergeCell ref="AQ40:AQ41"/>
    <mergeCell ref="AS40:AS41"/>
    <mergeCell ref="AU40:AU41"/>
    <mergeCell ref="AW40:AW41"/>
    <mergeCell ref="AY40:AY41"/>
    <mergeCell ref="BA40:BA41"/>
    <mergeCell ref="BC40:BC41"/>
    <mergeCell ref="BE40:BE41"/>
    <mergeCell ref="BG40:BG41"/>
    <mergeCell ref="BI40:BI41"/>
    <mergeCell ref="BK40:BK41"/>
    <mergeCell ref="BM40:BM41"/>
    <mergeCell ref="BO40:BO41"/>
    <mergeCell ref="BQ40:BQ41"/>
    <mergeCell ref="BS40:BS41"/>
    <mergeCell ref="BU40:BU41"/>
    <mergeCell ref="BW40:BW41"/>
    <mergeCell ref="B42:B43"/>
    <mergeCell ref="E42:E43"/>
    <mergeCell ref="G42:G43"/>
    <mergeCell ref="I42:I43"/>
    <mergeCell ref="K42:K43"/>
    <mergeCell ref="M42:M43"/>
    <mergeCell ref="O42:O43"/>
    <mergeCell ref="Q42:Q43"/>
    <mergeCell ref="S42:S43"/>
    <mergeCell ref="U42:U43"/>
    <mergeCell ref="W42:W43"/>
    <mergeCell ref="Y42:Y43"/>
    <mergeCell ref="AA42:AA43"/>
    <mergeCell ref="AC42:AC43"/>
    <mergeCell ref="AE42:AE43"/>
    <mergeCell ref="AG42:AG43"/>
    <mergeCell ref="AI42:AI43"/>
    <mergeCell ref="AK42:AK43"/>
    <mergeCell ref="AM42:AM43"/>
    <mergeCell ref="AO42:AO43"/>
    <mergeCell ref="AQ42:AQ43"/>
    <mergeCell ref="AS42:AS43"/>
    <mergeCell ref="AU42:AU43"/>
    <mergeCell ref="AW42:AW43"/>
    <mergeCell ref="AY42:AY43"/>
    <mergeCell ref="BA42:BA43"/>
    <mergeCell ref="BC42:BC43"/>
    <mergeCell ref="BE42:BE43"/>
    <mergeCell ref="BG42:BG43"/>
    <mergeCell ref="BI42:BI43"/>
    <mergeCell ref="BK42:BK43"/>
    <mergeCell ref="BM42:BM43"/>
    <mergeCell ref="BO42:BO43"/>
    <mergeCell ref="BQ42:BQ43"/>
    <mergeCell ref="BS42:BS43"/>
    <mergeCell ref="BU42:BU43"/>
    <mergeCell ref="BW42:BW43"/>
    <mergeCell ref="E44:E45"/>
    <mergeCell ref="G44:G45"/>
    <mergeCell ref="I44:I45"/>
    <mergeCell ref="K44:K45"/>
    <mergeCell ref="M44:M45"/>
    <mergeCell ref="O44:O45"/>
    <mergeCell ref="Q44:Q45"/>
    <mergeCell ref="S44:S45"/>
    <mergeCell ref="U44:U45"/>
    <mergeCell ref="W44:W45"/>
    <mergeCell ref="Y44:Y45"/>
    <mergeCell ref="AA44:AA45"/>
    <mergeCell ref="AC44:AC45"/>
    <mergeCell ref="AE44:AE45"/>
    <mergeCell ref="AG44:AG45"/>
    <mergeCell ref="AI44:AI45"/>
    <mergeCell ref="AK44:AK45"/>
    <mergeCell ref="AM44:AM45"/>
    <mergeCell ref="AO44:AO45"/>
    <mergeCell ref="AQ44:AQ45"/>
    <mergeCell ref="AS44:AS45"/>
    <mergeCell ref="AU44:AU45"/>
    <mergeCell ref="AW44:AW45"/>
    <mergeCell ref="AY44:AY45"/>
    <mergeCell ref="BA44:BA45"/>
    <mergeCell ref="BC44:BC45"/>
    <mergeCell ref="BE44:BE45"/>
    <mergeCell ref="BG44:BG45"/>
    <mergeCell ref="BI44:BI45"/>
    <mergeCell ref="BK44:BK45"/>
    <mergeCell ref="BM44:BM45"/>
    <mergeCell ref="BO44:BO45"/>
    <mergeCell ref="BQ44:BQ45"/>
    <mergeCell ref="BS44:BS45"/>
    <mergeCell ref="BU44:BU45"/>
    <mergeCell ref="BW44:BW45"/>
    <mergeCell ref="B46:B47"/>
    <mergeCell ref="E46:E47"/>
    <mergeCell ref="G46:G47"/>
    <mergeCell ref="I46:I47"/>
    <mergeCell ref="K46:K47"/>
    <mergeCell ref="M46:M47"/>
    <mergeCell ref="O46:O47"/>
    <mergeCell ref="Q46:Q47"/>
    <mergeCell ref="S46:S47"/>
    <mergeCell ref="U46:U47"/>
    <mergeCell ref="W46:W47"/>
    <mergeCell ref="Y46:Y47"/>
    <mergeCell ref="AA46:AA47"/>
    <mergeCell ref="AC46:AC47"/>
    <mergeCell ref="AE46:AE47"/>
    <mergeCell ref="AG46:AG47"/>
    <mergeCell ref="AI46:AI47"/>
    <mergeCell ref="AK46:AK47"/>
    <mergeCell ref="AM46:AM47"/>
    <mergeCell ref="AO46:AO47"/>
    <mergeCell ref="AQ46:AQ47"/>
    <mergeCell ref="AS46:AS47"/>
    <mergeCell ref="AU46:AU47"/>
    <mergeCell ref="AW46:AW47"/>
    <mergeCell ref="AY46:AY47"/>
    <mergeCell ref="BA46:BA47"/>
    <mergeCell ref="BC46:BC47"/>
    <mergeCell ref="BE46:BE47"/>
    <mergeCell ref="BG46:BG47"/>
    <mergeCell ref="BI46:BI47"/>
    <mergeCell ref="BK46:BK47"/>
    <mergeCell ref="BM46:BM47"/>
    <mergeCell ref="BO46:BO47"/>
    <mergeCell ref="BQ46:BQ47"/>
    <mergeCell ref="BS46:BS47"/>
    <mergeCell ref="BU46:BU47"/>
    <mergeCell ref="BW46:BW47"/>
    <mergeCell ref="BK48:BK49"/>
    <mergeCell ref="BM48:BM49"/>
    <mergeCell ref="BO48:BO49"/>
    <mergeCell ref="BQ48:BQ49"/>
    <mergeCell ref="BS48:BS49"/>
    <mergeCell ref="E48:E49"/>
    <mergeCell ref="G48:G49"/>
    <mergeCell ref="I48:I49"/>
    <mergeCell ref="K48:K49"/>
    <mergeCell ref="M48:M49"/>
    <mergeCell ref="O48:O49"/>
    <mergeCell ref="Q48:Q49"/>
    <mergeCell ref="S48:S49"/>
    <mergeCell ref="U48:U49"/>
    <mergeCell ref="W48:W49"/>
    <mergeCell ref="Y48:Y49"/>
    <mergeCell ref="AA48:AA49"/>
    <mergeCell ref="AC48:AC49"/>
    <mergeCell ref="AE48:AE49"/>
    <mergeCell ref="AG48:AG49"/>
    <mergeCell ref="AI48:AI49"/>
    <mergeCell ref="AK48:AK49"/>
    <mergeCell ref="AW50:AW51"/>
    <mergeCell ref="AY50:AY51"/>
    <mergeCell ref="BA50:BA51"/>
    <mergeCell ref="BC50:BC51"/>
    <mergeCell ref="BE50:BE51"/>
    <mergeCell ref="BG50:BG51"/>
    <mergeCell ref="BI50:BI51"/>
    <mergeCell ref="AM48:AM49"/>
    <mergeCell ref="AO48:AO49"/>
    <mergeCell ref="AQ48:AQ49"/>
    <mergeCell ref="AS48:AS49"/>
    <mergeCell ref="AU48:AU49"/>
    <mergeCell ref="AW48:AW49"/>
    <mergeCell ref="AY48:AY49"/>
    <mergeCell ref="BA48:BA49"/>
    <mergeCell ref="BC48:BC49"/>
    <mergeCell ref="BE48:BE49"/>
    <mergeCell ref="BG48:BG49"/>
    <mergeCell ref="BI48:BI49"/>
    <mergeCell ref="BK50:BK51"/>
    <mergeCell ref="BM50:BM51"/>
    <mergeCell ref="BO50:BO51"/>
    <mergeCell ref="BQ50:BQ51"/>
    <mergeCell ref="BS50:BS51"/>
    <mergeCell ref="BU50:BU51"/>
    <mergeCell ref="BW50:BW51"/>
    <mergeCell ref="BU48:BU49"/>
    <mergeCell ref="BW48:BW49"/>
    <mergeCell ref="B50:B51"/>
    <mergeCell ref="E50:E51"/>
    <mergeCell ref="G50:G51"/>
    <mergeCell ref="I50:I51"/>
    <mergeCell ref="K50:K51"/>
    <mergeCell ref="M50:M51"/>
    <mergeCell ref="O50:O51"/>
    <mergeCell ref="Q50:Q51"/>
    <mergeCell ref="S50:S51"/>
    <mergeCell ref="U50:U51"/>
    <mergeCell ref="W50:W51"/>
    <mergeCell ref="Y50:Y51"/>
    <mergeCell ref="AA50:AA51"/>
    <mergeCell ref="AC50:AC51"/>
    <mergeCell ref="AE50:AE51"/>
    <mergeCell ref="AG50:AG51"/>
    <mergeCell ref="AI50:AI51"/>
    <mergeCell ref="AK50:AK51"/>
    <mergeCell ref="AM50:AM51"/>
    <mergeCell ref="AO50:AO51"/>
    <mergeCell ref="AQ50:AQ51"/>
    <mergeCell ref="AS50:AS51"/>
    <mergeCell ref="AU50:AU51"/>
    <mergeCell ref="BA52:BA53"/>
    <mergeCell ref="BC52:BC53"/>
    <mergeCell ref="BE52:BE53"/>
    <mergeCell ref="BG52:BG53"/>
    <mergeCell ref="BI52:BI53"/>
    <mergeCell ref="BK52:BK53"/>
    <mergeCell ref="BM52:BM53"/>
    <mergeCell ref="BO52:BO53"/>
    <mergeCell ref="BQ52:BQ53"/>
    <mergeCell ref="BS52:BS53"/>
    <mergeCell ref="BU52:BU53"/>
    <mergeCell ref="BW52:BW53"/>
    <mergeCell ref="B6:B7"/>
    <mergeCell ref="E6:E7"/>
    <mergeCell ref="G6:G7"/>
    <mergeCell ref="I6:I7"/>
    <mergeCell ref="K6:K7"/>
    <mergeCell ref="M6:M7"/>
    <mergeCell ref="O6:O7"/>
    <mergeCell ref="Q6:Q7"/>
    <mergeCell ref="S6:S7"/>
    <mergeCell ref="U6:U7"/>
    <mergeCell ref="W6:W7"/>
    <mergeCell ref="Y6:Y7"/>
    <mergeCell ref="AA6:AA7"/>
    <mergeCell ref="AC6:AC7"/>
    <mergeCell ref="AE6:AE7"/>
    <mergeCell ref="AG6:AG7"/>
    <mergeCell ref="AI6:AI7"/>
    <mergeCell ref="AK6:AK7"/>
    <mergeCell ref="AM6:AM7"/>
    <mergeCell ref="AO6:AO7"/>
    <mergeCell ref="E8:E9"/>
    <mergeCell ref="G8:G9"/>
    <mergeCell ref="I8:I9"/>
    <mergeCell ref="K8:K9"/>
    <mergeCell ref="M8:M9"/>
    <mergeCell ref="O8:O9"/>
    <mergeCell ref="Q8:Q9"/>
    <mergeCell ref="S8:S9"/>
    <mergeCell ref="U8:U9"/>
    <mergeCell ref="W8:W9"/>
    <mergeCell ref="Y8:Y9"/>
    <mergeCell ref="AA8:AA9"/>
    <mergeCell ref="AC8:AC9"/>
    <mergeCell ref="AE8:AE9"/>
    <mergeCell ref="AG8:AG9"/>
    <mergeCell ref="AI8:AI9"/>
    <mergeCell ref="AK8:AK9"/>
    <mergeCell ref="AO8:AO9"/>
    <mergeCell ref="AQ8:AQ9"/>
    <mergeCell ref="AS8:AS9"/>
    <mergeCell ref="AU8:AU9"/>
    <mergeCell ref="AW8:AW9"/>
    <mergeCell ref="AY8:AY9"/>
    <mergeCell ref="BA8:BA9"/>
    <mergeCell ref="BC8:BC9"/>
    <mergeCell ref="BE8:BE9"/>
    <mergeCell ref="BG8:BG9"/>
    <mergeCell ref="BI8:BI9"/>
    <mergeCell ref="BK8:BK9"/>
    <mergeCell ref="BM8:BM9"/>
    <mergeCell ref="BO8:BO9"/>
    <mergeCell ref="BQ8:BQ9"/>
    <mergeCell ref="BS8:BS9"/>
    <mergeCell ref="BW8:BW9"/>
    <mergeCell ref="E10:E11"/>
    <mergeCell ref="G10:G11"/>
    <mergeCell ref="I10:I11"/>
    <mergeCell ref="K10:K11"/>
    <mergeCell ref="M10:M11"/>
    <mergeCell ref="O10:O11"/>
    <mergeCell ref="Q10:Q11"/>
    <mergeCell ref="S10:S11"/>
    <mergeCell ref="U10:U11"/>
    <mergeCell ref="W10:W11"/>
    <mergeCell ref="Y10:Y11"/>
    <mergeCell ref="AA10:AA11"/>
    <mergeCell ref="AC10:AC11"/>
    <mergeCell ref="AE10:AE11"/>
    <mergeCell ref="AG10:AG11"/>
    <mergeCell ref="AI10:AI11"/>
    <mergeCell ref="AK10:AK11"/>
    <mergeCell ref="AO10:AO11"/>
    <mergeCell ref="AQ10:AQ11"/>
    <mergeCell ref="AS10:AS11"/>
    <mergeCell ref="AU10:AU11"/>
    <mergeCell ref="AW10:AW11"/>
    <mergeCell ref="AY10:AY11"/>
    <mergeCell ref="BA10:BA11"/>
    <mergeCell ref="BC10:BC11"/>
    <mergeCell ref="BE10:BE11"/>
    <mergeCell ref="BG10:BG11"/>
    <mergeCell ref="BI10:BI11"/>
    <mergeCell ref="BK10:BK11"/>
    <mergeCell ref="BM10:BM11"/>
    <mergeCell ref="BO10:BO11"/>
    <mergeCell ref="BQ10:BQ11"/>
    <mergeCell ref="BS10:BS11"/>
    <mergeCell ref="BU10:BU11"/>
    <mergeCell ref="BW10:BW11"/>
    <mergeCell ref="A20:A35"/>
    <mergeCell ref="E20:E21"/>
    <mergeCell ref="G20:G21"/>
    <mergeCell ref="E24:E25"/>
    <mergeCell ref="G24:G25"/>
    <mergeCell ref="A36:A51"/>
    <mergeCell ref="B36:B37"/>
    <mergeCell ref="A52:A67"/>
    <mergeCell ref="Q58:Q59"/>
    <mergeCell ref="S58:S59"/>
    <mergeCell ref="U58:U59"/>
    <mergeCell ref="W58:W59"/>
    <mergeCell ref="Y58:Y59"/>
    <mergeCell ref="AA58:AA59"/>
    <mergeCell ref="AE58:AE59"/>
    <mergeCell ref="AG58:AG59"/>
    <mergeCell ref="AI58:AI59"/>
    <mergeCell ref="AK58:AK59"/>
    <mergeCell ref="AM58:AM59"/>
    <mergeCell ref="BM58:BM59"/>
    <mergeCell ref="BO58:BO59"/>
    <mergeCell ref="BQ58:BQ59"/>
    <mergeCell ref="BS58:BS59"/>
    <mergeCell ref="BU58:BU59"/>
    <mergeCell ref="BW58:BW59"/>
    <mergeCell ref="B60:B61"/>
    <mergeCell ref="E60:E61"/>
    <mergeCell ref="G60:G61"/>
    <mergeCell ref="I60:I61"/>
    <mergeCell ref="K60:K61"/>
    <mergeCell ref="M60:M61"/>
    <mergeCell ref="O60:O61"/>
    <mergeCell ref="Q60:Q61"/>
    <mergeCell ref="S60:S61"/>
    <mergeCell ref="U60:U61"/>
    <mergeCell ref="W60:W61"/>
    <mergeCell ref="Y60:Y61"/>
    <mergeCell ref="AA60:AA61"/>
    <mergeCell ref="AC60:AC61"/>
    <mergeCell ref="AE60:AE61"/>
    <mergeCell ref="AG60:AG61"/>
    <mergeCell ref="AI60:AI61"/>
    <mergeCell ref="AK60:AK61"/>
    <mergeCell ref="AM60:AM61"/>
    <mergeCell ref="AO60:AO61"/>
    <mergeCell ref="AQ60:AQ61"/>
    <mergeCell ref="AS60:AS61"/>
    <mergeCell ref="AU60:AU61"/>
    <mergeCell ref="AW60:AW61"/>
    <mergeCell ref="AY60:AY61"/>
    <mergeCell ref="BA60:BA61"/>
    <mergeCell ref="BC60:BC61"/>
    <mergeCell ref="BE60:BE61"/>
    <mergeCell ref="BG60:BG61"/>
    <mergeCell ref="BI60:BI61"/>
    <mergeCell ref="BK60:BK61"/>
    <mergeCell ref="BM60:BM61"/>
    <mergeCell ref="BO60:BO61"/>
    <mergeCell ref="BQ60:BQ61"/>
    <mergeCell ref="BS60:BS61"/>
    <mergeCell ref="BU60:BU61"/>
    <mergeCell ref="BW60:BW61"/>
    <mergeCell ref="B62:B63"/>
    <mergeCell ref="E62:E63"/>
    <mergeCell ref="G62:G63"/>
    <mergeCell ref="I62:I63"/>
    <mergeCell ref="K62:K63"/>
    <mergeCell ref="M62:M63"/>
    <mergeCell ref="O62:O63"/>
    <mergeCell ref="Q62:Q63"/>
    <mergeCell ref="S62:S63"/>
    <mergeCell ref="U62:U63"/>
    <mergeCell ref="W62:W63"/>
    <mergeCell ref="Y62:Y63"/>
    <mergeCell ref="AA62:AA63"/>
    <mergeCell ref="AC62:AC63"/>
    <mergeCell ref="AE62:AE63"/>
    <mergeCell ref="AG62:AG63"/>
    <mergeCell ref="AI62:AI63"/>
    <mergeCell ref="AK62:AK63"/>
    <mergeCell ref="AM62:AM63"/>
    <mergeCell ref="AO62:AO63"/>
    <mergeCell ref="AQ62:AQ63"/>
    <mergeCell ref="AS62:AS63"/>
    <mergeCell ref="AU62:AU63"/>
    <mergeCell ref="AW62:AW63"/>
    <mergeCell ref="AY62:AY63"/>
    <mergeCell ref="BA62:BA63"/>
    <mergeCell ref="BC62:BC63"/>
    <mergeCell ref="BE62:BE63"/>
    <mergeCell ref="BG62:BG63"/>
    <mergeCell ref="BI62:BI63"/>
    <mergeCell ref="BK62:BK63"/>
    <mergeCell ref="BM62:BM63"/>
    <mergeCell ref="BO62:BO63"/>
    <mergeCell ref="BQ62:BQ63"/>
    <mergeCell ref="BS62:BS63"/>
    <mergeCell ref="BU62:BU63"/>
    <mergeCell ref="BW62:BW63"/>
    <mergeCell ref="B64:B65"/>
    <mergeCell ref="E64:E65"/>
    <mergeCell ref="G64:G65"/>
    <mergeCell ref="I64:I65"/>
    <mergeCell ref="K64:K65"/>
    <mergeCell ref="M64:M65"/>
    <mergeCell ref="O64:O65"/>
    <mergeCell ref="Q64:Q65"/>
    <mergeCell ref="S64:S65"/>
    <mergeCell ref="U64:U65"/>
    <mergeCell ref="W64:W65"/>
    <mergeCell ref="Y64:Y65"/>
    <mergeCell ref="AA64:AA65"/>
    <mergeCell ref="AC64:AC65"/>
    <mergeCell ref="AE64:AE65"/>
    <mergeCell ref="AG64:AG65"/>
    <mergeCell ref="AI64:AI65"/>
    <mergeCell ref="AK64:AK65"/>
    <mergeCell ref="AM64:AM65"/>
    <mergeCell ref="AO64:AO65"/>
    <mergeCell ref="AQ64:AQ65"/>
    <mergeCell ref="AS64:AS65"/>
    <mergeCell ref="AU64:AU65"/>
    <mergeCell ref="AW64:AW65"/>
    <mergeCell ref="AY64:AY65"/>
    <mergeCell ref="BA64:BA65"/>
    <mergeCell ref="BC64:BC65"/>
    <mergeCell ref="BE64:BE65"/>
    <mergeCell ref="BG64:BG65"/>
    <mergeCell ref="BI64:BI65"/>
    <mergeCell ref="BK64:BK65"/>
    <mergeCell ref="BM64:BM65"/>
    <mergeCell ref="BO64:BO65"/>
    <mergeCell ref="BQ64:BQ65"/>
    <mergeCell ref="BS64:BS65"/>
    <mergeCell ref="BU64:BU65"/>
    <mergeCell ref="BW64:BW65"/>
    <mergeCell ref="B66:B67"/>
    <mergeCell ref="E66:E67"/>
    <mergeCell ref="G66:G67"/>
    <mergeCell ref="I66:I67"/>
    <mergeCell ref="K66:K67"/>
    <mergeCell ref="M66:M67"/>
    <mergeCell ref="O66:O67"/>
    <mergeCell ref="Q66:Q67"/>
    <mergeCell ref="S66:S67"/>
    <mergeCell ref="U66:U67"/>
    <mergeCell ref="W66:W67"/>
    <mergeCell ref="Y66:Y67"/>
    <mergeCell ref="AA66:AA67"/>
    <mergeCell ref="AC66:AC67"/>
    <mergeCell ref="AE66:AE67"/>
    <mergeCell ref="AG66:AG67"/>
    <mergeCell ref="AI66:AI67"/>
    <mergeCell ref="AK66:AK67"/>
    <mergeCell ref="AM66:AM67"/>
    <mergeCell ref="AO66:AO67"/>
    <mergeCell ref="AQ66:AQ67"/>
    <mergeCell ref="AS66:AS67"/>
    <mergeCell ref="AU66:AU67"/>
    <mergeCell ref="AW66:AW67"/>
    <mergeCell ref="AY66:AY67"/>
    <mergeCell ref="BA66:BA67"/>
    <mergeCell ref="BC66:BC67"/>
    <mergeCell ref="BE66:BE67"/>
    <mergeCell ref="BG66:BG67"/>
    <mergeCell ref="BI66:BI67"/>
    <mergeCell ref="BK66:BK67"/>
    <mergeCell ref="BM66:BM67"/>
    <mergeCell ref="BO66:BO67"/>
    <mergeCell ref="BQ66:BQ67"/>
    <mergeCell ref="BS66:BS67"/>
    <mergeCell ref="BU66:BU67"/>
    <mergeCell ref="BW66:BW67"/>
    <mergeCell ref="A68:A83"/>
    <mergeCell ref="B68:B69"/>
    <mergeCell ref="E68:E69"/>
    <mergeCell ref="G68:G69"/>
    <mergeCell ref="I68:I69"/>
    <mergeCell ref="K68:K69"/>
    <mergeCell ref="M68:M69"/>
    <mergeCell ref="O68:O69"/>
    <mergeCell ref="Q68:Q69"/>
    <mergeCell ref="S68:S69"/>
    <mergeCell ref="U68:U69"/>
    <mergeCell ref="W68:W69"/>
    <mergeCell ref="Y68:Y69"/>
    <mergeCell ref="AA68:AA69"/>
    <mergeCell ref="AC68:AC69"/>
    <mergeCell ref="AE68:AE69"/>
    <mergeCell ref="AG68:AG69"/>
    <mergeCell ref="B82:B83"/>
    <mergeCell ref="E82:E83"/>
    <mergeCell ref="G82:G83"/>
    <mergeCell ref="I82:I83"/>
    <mergeCell ref="K82:K83"/>
    <mergeCell ref="M82:M83"/>
    <mergeCell ref="O82:O83"/>
    <mergeCell ref="Q82:Q83"/>
    <mergeCell ref="S82:S83"/>
    <mergeCell ref="U82:U83"/>
    <mergeCell ref="W82:W83"/>
    <mergeCell ref="Y82:Y83"/>
    <mergeCell ref="AA82:AA83"/>
    <mergeCell ref="AC82:AC83"/>
    <mergeCell ref="AE82:AE83"/>
    <mergeCell ref="AI68:AI69"/>
    <mergeCell ref="AK68:AK69"/>
    <mergeCell ref="AM68:AM69"/>
    <mergeCell ref="AO68:AO69"/>
    <mergeCell ref="AQ68:AQ69"/>
    <mergeCell ref="AI70:AI71"/>
    <mergeCell ref="AK70:AK71"/>
    <mergeCell ref="AM70:AM71"/>
    <mergeCell ref="AO70:AO71"/>
    <mergeCell ref="AQ70:AQ71"/>
    <mergeCell ref="AI72:AI73"/>
    <mergeCell ref="AK72:AK73"/>
    <mergeCell ref="AM72:AM73"/>
    <mergeCell ref="AO72:AO73"/>
    <mergeCell ref="AQ72:AQ73"/>
    <mergeCell ref="AI74:AI75"/>
    <mergeCell ref="AK74:AK75"/>
    <mergeCell ref="AM74:AM75"/>
    <mergeCell ref="AO74:AO75"/>
    <mergeCell ref="AQ74:AQ75"/>
    <mergeCell ref="AS68:AS69"/>
    <mergeCell ref="AU68:AU69"/>
    <mergeCell ref="AW68:AW69"/>
    <mergeCell ref="AY68:AY69"/>
    <mergeCell ref="BA68:BA69"/>
    <mergeCell ref="BC68:BC69"/>
    <mergeCell ref="BE68:BE69"/>
    <mergeCell ref="BG68:BG69"/>
    <mergeCell ref="BI68:BI69"/>
    <mergeCell ref="BK68:BK69"/>
    <mergeCell ref="BM68:BM69"/>
    <mergeCell ref="BO68:BO69"/>
    <mergeCell ref="BQ68:BQ69"/>
    <mergeCell ref="BS68:BS69"/>
    <mergeCell ref="BU68:BU69"/>
    <mergeCell ref="BW68:BW69"/>
    <mergeCell ref="B70:B71"/>
    <mergeCell ref="E70:E71"/>
    <mergeCell ref="G70:G71"/>
    <mergeCell ref="I70:I71"/>
    <mergeCell ref="K70:K71"/>
    <mergeCell ref="M70:M71"/>
    <mergeCell ref="O70:O71"/>
    <mergeCell ref="Q70:Q71"/>
    <mergeCell ref="S70:S71"/>
    <mergeCell ref="U70:U71"/>
    <mergeCell ref="W70:W71"/>
    <mergeCell ref="Y70:Y71"/>
    <mergeCell ref="AA70:AA71"/>
    <mergeCell ref="AC70:AC71"/>
    <mergeCell ref="AE70:AE71"/>
    <mergeCell ref="AG70:AG71"/>
    <mergeCell ref="AS70:AS71"/>
    <mergeCell ref="AU70:AU71"/>
    <mergeCell ref="AW70:AW71"/>
    <mergeCell ref="AY70:AY71"/>
    <mergeCell ref="BA70:BA71"/>
    <mergeCell ref="BC70:BC71"/>
    <mergeCell ref="BE70:BE71"/>
    <mergeCell ref="BG70:BG71"/>
    <mergeCell ref="BI70:BI71"/>
    <mergeCell ref="BK70:BK71"/>
    <mergeCell ref="BM70:BM71"/>
    <mergeCell ref="BO70:BO71"/>
    <mergeCell ref="BQ70:BQ71"/>
    <mergeCell ref="BS70:BS71"/>
    <mergeCell ref="BU70:BU71"/>
    <mergeCell ref="BW70:BW71"/>
    <mergeCell ref="B72:B73"/>
    <mergeCell ref="E72:E73"/>
    <mergeCell ref="G72:G73"/>
    <mergeCell ref="I72:I73"/>
    <mergeCell ref="K72:K73"/>
    <mergeCell ref="M72:M73"/>
    <mergeCell ref="O72:O73"/>
    <mergeCell ref="Q72:Q73"/>
    <mergeCell ref="S72:S73"/>
    <mergeCell ref="U72:U73"/>
    <mergeCell ref="W72:W73"/>
    <mergeCell ref="Y72:Y73"/>
    <mergeCell ref="AA72:AA73"/>
    <mergeCell ref="AC72:AC73"/>
    <mergeCell ref="AE72:AE73"/>
    <mergeCell ref="AG72:AG73"/>
    <mergeCell ref="AS72:AS73"/>
    <mergeCell ref="AU72:AU73"/>
    <mergeCell ref="AW72:AW73"/>
    <mergeCell ref="AY72:AY73"/>
    <mergeCell ref="BA72:BA73"/>
    <mergeCell ref="BC72:BC73"/>
    <mergeCell ref="BE72:BE73"/>
    <mergeCell ref="BG72:BG73"/>
    <mergeCell ref="BI72:BI73"/>
    <mergeCell ref="BK72:BK73"/>
    <mergeCell ref="BM72:BM73"/>
    <mergeCell ref="BO72:BO73"/>
    <mergeCell ref="BQ72:BQ73"/>
    <mergeCell ref="BS72:BS73"/>
    <mergeCell ref="BU72:BU73"/>
    <mergeCell ref="BW72:BW73"/>
    <mergeCell ref="B74:B75"/>
    <mergeCell ref="E74:E75"/>
    <mergeCell ref="G74:G75"/>
    <mergeCell ref="I74:I75"/>
    <mergeCell ref="K74:K75"/>
    <mergeCell ref="M74:M75"/>
    <mergeCell ref="O74:O75"/>
    <mergeCell ref="Q74:Q75"/>
    <mergeCell ref="S74:S75"/>
    <mergeCell ref="U74:U75"/>
    <mergeCell ref="W74:W75"/>
    <mergeCell ref="Y74:Y75"/>
    <mergeCell ref="AA74:AA75"/>
    <mergeCell ref="AC74:AC75"/>
    <mergeCell ref="AE74:AE75"/>
    <mergeCell ref="AG74:AG75"/>
    <mergeCell ref="AS74:AS75"/>
    <mergeCell ref="AU74:AU75"/>
    <mergeCell ref="AW74:AW75"/>
    <mergeCell ref="AY74:AY75"/>
    <mergeCell ref="BA74:BA75"/>
    <mergeCell ref="BC74:BC75"/>
    <mergeCell ref="BE74:BE75"/>
    <mergeCell ref="BG74:BG75"/>
    <mergeCell ref="BI74:BI75"/>
    <mergeCell ref="BK74:BK75"/>
    <mergeCell ref="BM74:BM75"/>
    <mergeCell ref="BO74:BO75"/>
    <mergeCell ref="BQ74:BQ75"/>
    <mergeCell ref="BS74:BS75"/>
    <mergeCell ref="BU74:BU75"/>
    <mergeCell ref="BW74:BW75"/>
    <mergeCell ref="B76:B77"/>
    <mergeCell ref="E76:E77"/>
    <mergeCell ref="G76:G77"/>
    <mergeCell ref="I76:I77"/>
    <mergeCell ref="K76:K77"/>
    <mergeCell ref="M76:M77"/>
    <mergeCell ref="O76:O77"/>
    <mergeCell ref="Q76:Q77"/>
    <mergeCell ref="S76:S77"/>
    <mergeCell ref="U76:U77"/>
    <mergeCell ref="W76:W77"/>
    <mergeCell ref="Y76:Y77"/>
    <mergeCell ref="AA76:AA77"/>
    <mergeCell ref="AC76:AC77"/>
    <mergeCell ref="AE76:AE77"/>
    <mergeCell ref="AG76:AG77"/>
    <mergeCell ref="AI76:AI77"/>
    <mergeCell ref="AK76:AK77"/>
    <mergeCell ref="AM76:AM77"/>
    <mergeCell ref="AO76:AO77"/>
    <mergeCell ref="AQ76:AQ77"/>
    <mergeCell ref="AS76:AS77"/>
    <mergeCell ref="AU76:AU77"/>
    <mergeCell ref="AW76:AW77"/>
    <mergeCell ref="AY76:AY77"/>
    <mergeCell ref="BA76:BA77"/>
    <mergeCell ref="BC76:BC77"/>
    <mergeCell ref="BE76:BE77"/>
    <mergeCell ref="BG76:BG77"/>
    <mergeCell ref="BI76:BI77"/>
    <mergeCell ref="BK76:BK77"/>
    <mergeCell ref="BM76:BM77"/>
    <mergeCell ref="BO76:BO77"/>
    <mergeCell ref="BQ76:BQ77"/>
    <mergeCell ref="BS76:BS77"/>
    <mergeCell ref="BU76:BU77"/>
    <mergeCell ref="BW76:BW77"/>
    <mergeCell ref="B78:B79"/>
    <mergeCell ref="E78:E79"/>
    <mergeCell ref="G78:G79"/>
    <mergeCell ref="I78:I79"/>
    <mergeCell ref="K78:K79"/>
    <mergeCell ref="M78:M79"/>
    <mergeCell ref="O78:O79"/>
    <mergeCell ref="Q78:Q79"/>
    <mergeCell ref="S78:S79"/>
    <mergeCell ref="U78:U79"/>
    <mergeCell ref="W78:W79"/>
    <mergeCell ref="Y78:Y79"/>
    <mergeCell ref="AA78:AA79"/>
    <mergeCell ref="AC78:AC79"/>
    <mergeCell ref="AE78:AE79"/>
    <mergeCell ref="AG78:AG79"/>
    <mergeCell ref="AI78:AI79"/>
    <mergeCell ref="AK78:AK79"/>
    <mergeCell ref="AM78:AM79"/>
    <mergeCell ref="AO78:AO79"/>
    <mergeCell ref="AQ78:AQ79"/>
    <mergeCell ref="AS78:AS79"/>
    <mergeCell ref="AU78:AU79"/>
    <mergeCell ref="AW78:AW79"/>
    <mergeCell ref="AY78:AY79"/>
    <mergeCell ref="BA78:BA79"/>
    <mergeCell ref="BC78:BC79"/>
    <mergeCell ref="BE78:BE79"/>
    <mergeCell ref="BG78:BG79"/>
    <mergeCell ref="BI78:BI79"/>
    <mergeCell ref="BK78:BK79"/>
    <mergeCell ref="BM78:BM79"/>
    <mergeCell ref="BO78:BO79"/>
    <mergeCell ref="BQ78:BQ79"/>
    <mergeCell ref="BS78:BS79"/>
    <mergeCell ref="BU78:BU79"/>
    <mergeCell ref="BW78:BW79"/>
    <mergeCell ref="B80:B81"/>
    <mergeCell ref="E80:E81"/>
    <mergeCell ref="G80:G81"/>
    <mergeCell ref="I80:I81"/>
    <mergeCell ref="K80:K81"/>
    <mergeCell ref="M80:M81"/>
    <mergeCell ref="O80:O81"/>
    <mergeCell ref="Q80:Q81"/>
    <mergeCell ref="S80:S81"/>
    <mergeCell ref="U80:U81"/>
    <mergeCell ref="W80:W81"/>
    <mergeCell ref="Y80:Y81"/>
    <mergeCell ref="AA80:AA81"/>
    <mergeCell ref="AC80:AC81"/>
    <mergeCell ref="AE80:AE81"/>
    <mergeCell ref="AG80:AG81"/>
    <mergeCell ref="AI80:AI81"/>
    <mergeCell ref="AK80:AK81"/>
    <mergeCell ref="AM80:AM81"/>
    <mergeCell ref="AO80:AO81"/>
    <mergeCell ref="AQ80:AQ81"/>
    <mergeCell ref="AS80:AS81"/>
    <mergeCell ref="AU80:AU81"/>
    <mergeCell ref="AW80:AW81"/>
    <mergeCell ref="AY80:AY81"/>
    <mergeCell ref="BA80:BA81"/>
    <mergeCell ref="BC80:BC81"/>
    <mergeCell ref="BE80:BE81"/>
    <mergeCell ref="BG80:BG81"/>
    <mergeCell ref="BI80:BI81"/>
    <mergeCell ref="BK80:BK81"/>
    <mergeCell ref="BM80:BM81"/>
    <mergeCell ref="BO80:BO81"/>
    <mergeCell ref="BQ80:BQ81"/>
    <mergeCell ref="BS80:BS81"/>
    <mergeCell ref="BU80:BU81"/>
    <mergeCell ref="BW80:BW81"/>
    <mergeCell ref="AG82:AG83"/>
    <mergeCell ref="AI82:AI83"/>
    <mergeCell ref="AK82:AK83"/>
    <mergeCell ref="AM82:AM83"/>
    <mergeCell ref="AO82:AO83"/>
    <mergeCell ref="AQ82:AQ83"/>
    <mergeCell ref="AS82:AS83"/>
    <mergeCell ref="AU82:AU83"/>
    <mergeCell ref="AW82:AW83"/>
    <mergeCell ref="AY82:AY83"/>
    <mergeCell ref="BA82:BA83"/>
    <mergeCell ref="BC82:BC83"/>
    <mergeCell ref="BE82:BE83"/>
    <mergeCell ref="BG82:BG83"/>
    <mergeCell ref="BI82:BI83"/>
    <mergeCell ref="BK82:BK83"/>
    <mergeCell ref="BM82:BM83"/>
    <mergeCell ref="BO82:BO83"/>
    <mergeCell ref="BQ82:BQ83"/>
    <mergeCell ref="BS82:BS83"/>
    <mergeCell ref="BU82:BU83"/>
    <mergeCell ref="BW82:BW83"/>
    <mergeCell ref="A84:A99"/>
    <mergeCell ref="B84:B85"/>
    <mergeCell ref="E84:E85"/>
    <mergeCell ref="G84:G85"/>
    <mergeCell ref="I84:I85"/>
    <mergeCell ref="K84:K85"/>
    <mergeCell ref="M84:M85"/>
    <mergeCell ref="O84:O85"/>
    <mergeCell ref="Q84:Q85"/>
    <mergeCell ref="S84:S85"/>
    <mergeCell ref="U84:U85"/>
    <mergeCell ref="W84:W85"/>
    <mergeCell ref="Y84:Y85"/>
    <mergeCell ref="AA84:AA85"/>
    <mergeCell ref="AC84:AC85"/>
    <mergeCell ref="AE84:AE85"/>
    <mergeCell ref="AG84:AG85"/>
    <mergeCell ref="AI84:AI85"/>
    <mergeCell ref="AK84:AK85"/>
    <mergeCell ref="AM84:AM85"/>
    <mergeCell ref="AO84:AO85"/>
    <mergeCell ref="AQ84:AQ85"/>
    <mergeCell ref="AS84:AS85"/>
    <mergeCell ref="AU84:AU85"/>
    <mergeCell ref="AW84:AW85"/>
    <mergeCell ref="AY84:AY85"/>
    <mergeCell ref="BA84:BA85"/>
    <mergeCell ref="BC84:BC85"/>
    <mergeCell ref="BE84:BE85"/>
    <mergeCell ref="BG84:BG85"/>
    <mergeCell ref="BI84:BI85"/>
    <mergeCell ref="BK84:BK85"/>
    <mergeCell ref="BM84:BM85"/>
    <mergeCell ref="BO84:BO85"/>
    <mergeCell ref="BQ84:BQ85"/>
    <mergeCell ref="BS84:BS85"/>
    <mergeCell ref="BU84:BU85"/>
    <mergeCell ref="BW84:BW85"/>
    <mergeCell ref="B86:B87"/>
    <mergeCell ref="E86:E87"/>
    <mergeCell ref="G86:G87"/>
    <mergeCell ref="I86:I87"/>
    <mergeCell ref="K86:K87"/>
    <mergeCell ref="M86:M87"/>
    <mergeCell ref="O86:O87"/>
    <mergeCell ref="Q86:Q87"/>
    <mergeCell ref="S86:S87"/>
    <mergeCell ref="U86:U87"/>
    <mergeCell ref="W86:W87"/>
    <mergeCell ref="Y86:Y87"/>
    <mergeCell ref="AA86:AA87"/>
    <mergeCell ref="AC86:AC87"/>
    <mergeCell ref="AE86:AE87"/>
    <mergeCell ref="AG86:AG87"/>
    <mergeCell ref="AI86:AI87"/>
    <mergeCell ref="AK86:AK87"/>
    <mergeCell ref="AM86:AM87"/>
    <mergeCell ref="AO86:AO87"/>
    <mergeCell ref="AQ86:AQ87"/>
    <mergeCell ref="AS86:AS87"/>
    <mergeCell ref="AU86:AU87"/>
    <mergeCell ref="AW86:AW87"/>
    <mergeCell ref="AY86:AY87"/>
    <mergeCell ref="BA86:BA87"/>
    <mergeCell ref="BC86:BC87"/>
    <mergeCell ref="BE86:BE87"/>
    <mergeCell ref="BG86:BG87"/>
    <mergeCell ref="BI86:BI87"/>
    <mergeCell ref="BK86:BK87"/>
    <mergeCell ref="BM86:BM87"/>
    <mergeCell ref="BO86:BO87"/>
    <mergeCell ref="BQ86:BQ87"/>
    <mergeCell ref="BS86:BS87"/>
    <mergeCell ref="BU86:BU87"/>
    <mergeCell ref="BW86:BW87"/>
    <mergeCell ref="B88:B89"/>
    <mergeCell ref="E88:E89"/>
    <mergeCell ref="G88:G89"/>
    <mergeCell ref="I88:I89"/>
    <mergeCell ref="K88:K89"/>
    <mergeCell ref="M88:M89"/>
    <mergeCell ref="O88:O89"/>
    <mergeCell ref="Q88:Q89"/>
    <mergeCell ref="S88:S89"/>
    <mergeCell ref="U88:U89"/>
    <mergeCell ref="W88:W89"/>
    <mergeCell ref="Y88:Y89"/>
    <mergeCell ref="AA88:AA89"/>
    <mergeCell ref="AC88:AC89"/>
    <mergeCell ref="AE88:AE89"/>
    <mergeCell ref="AG88:AG89"/>
    <mergeCell ref="AI88:AI89"/>
    <mergeCell ref="AK88:AK89"/>
    <mergeCell ref="AM88:AM89"/>
    <mergeCell ref="AO88:AO89"/>
    <mergeCell ref="AQ88:AQ89"/>
    <mergeCell ref="AS88:AS89"/>
    <mergeCell ref="AU88:AU89"/>
    <mergeCell ref="AW88:AW89"/>
    <mergeCell ref="AY88:AY89"/>
    <mergeCell ref="BA88:BA89"/>
    <mergeCell ref="BC88:BC89"/>
    <mergeCell ref="BE88:BE89"/>
    <mergeCell ref="BG88:BG89"/>
    <mergeCell ref="BI88:BI89"/>
    <mergeCell ref="BK88:BK89"/>
    <mergeCell ref="BM88:BM89"/>
    <mergeCell ref="BO88:BO89"/>
    <mergeCell ref="BQ88:BQ89"/>
    <mergeCell ref="BS88:BS89"/>
    <mergeCell ref="BU88:BU89"/>
    <mergeCell ref="BW88:BW89"/>
    <mergeCell ref="B90:B91"/>
    <mergeCell ref="E90:E91"/>
    <mergeCell ref="G90:G91"/>
    <mergeCell ref="I90:I91"/>
    <mergeCell ref="K90:K91"/>
    <mergeCell ref="M90:M91"/>
    <mergeCell ref="O90:O91"/>
    <mergeCell ref="Q90:Q91"/>
    <mergeCell ref="S90:S91"/>
    <mergeCell ref="U90:U91"/>
    <mergeCell ref="W90:W91"/>
    <mergeCell ref="Y90:Y91"/>
    <mergeCell ref="AA90:AA91"/>
    <mergeCell ref="AC90:AC91"/>
    <mergeCell ref="AE90:AE91"/>
    <mergeCell ref="AG90:AG91"/>
    <mergeCell ref="AI90:AI91"/>
    <mergeCell ref="AK90:AK91"/>
    <mergeCell ref="AM90:AM91"/>
    <mergeCell ref="AO90:AO91"/>
    <mergeCell ref="AQ90:AQ91"/>
    <mergeCell ref="AS90:AS91"/>
    <mergeCell ref="AU90:AU91"/>
    <mergeCell ref="AW90:AW91"/>
    <mergeCell ref="AY90:AY91"/>
    <mergeCell ref="BA90:BA91"/>
    <mergeCell ref="BC90:BC91"/>
    <mergeCell ref="BE90:BE91"/>
    <mergeCell ref="BG90:BG91"/>
    <mergeCell ref="BI90:BI91"/>
    <mergeCell ref="BK90:BK91"/>
    <mergeCell ref="BM90:BM91"/>
    <mergeCell ref="BO90:BO91"/>
    <mergeCell ref="BQ90:BQ91"/>
    <mergeCell ref="BS90:BS91"/>
    <mergeCell ref="BU90:BU91"/>
    <mergeCell ref="BW90:BW91"/>
    <mergeCell ref="B92:B93"/>
    <mergeCell ref="E92:E93"/>
    <mergeCell ref="G92:G93"/>
    <mergeCell ref="I92:I93"/>
    <mergeCell ref="K92:K93"/>
    <mergeCell ref="M92:M93"/>
    <mergeCell ref="O92:O93"/>
    <mergeCell ref="Q92:Q93"/>
    <mergeCell ref="S92:S93"/>
    <mergeCell ref="U92:U93"/>
    <mergeCell ref="W92:W93"/>
    <mergeCell ref="Y92:Y93"/>
    <mergeCell ref="AA92:AA93"/>
    <mergeCell ref="AC92:AC93"/>
    <mergeCell ref="AE92:AE93"/>
    <mergeCell ref="AG92:AG93"/>
    <mergeCell ref="AI92:AI93"/>
    <mergeCell ref="AK92:AK93"/>
    <mergeCell ref="AM92:AM93"/>
    <mergeCell ref="AO92:AO93"/>
    <mergeCell ref="AQ92:AQ93"/>
    <mergeCell ref="AS92:AS93"/>
    <mergeCell ref="AU92:AU93"/>
    <mergeCell ref="AW92:AW93"/>
    <mergeCell ref="AY92:AY93"/>
    <mergeCell ref="BA92:BA93"/>
    <mergeCell ref="BC92:BC93"/>
    <mergeCell ref="BE92:BE93"/>
    <mergeCell ref="BG92:BG93"/>
    <mergeCell ref="BI92:BI93"/>
    <mergeCell ref="BK92:BK93"/>
    <mergeCell ref="BM92:BM93"/>
    <mergeCell ref="BO92:BO93"/>
    <mergeCell ref="BQ92:BQ93"/>
    <mergeCell ref="BS92:BS93"/>
    <mergeCell ref="BU92:BU93"/>
    <mergeCell ref="BW92:BW93"/>
    <mergeCell ref="B94:B95"/>
    <mergeCell ref="E94:E95"/>
    <mergeCell ref="G94:G95"/>
    <mergeCell ref="I94:I95"/>
    <mergeCell ref="K94:K95"/>
    <mergeCell ref="M94:M95"/>
    <mergeCell ref="O94:O95"/>
    <mergeCell ref="Q94:Q95"/>
    <mergeCell ref="S94:S95"/>
    <mergeCell ref="U94:U95"/>
    <mergeCell ref="W94:W95"/>
    <mergeCell ref="Y94:Y95"/>
    <mergeCell ref="AA94:AA95"/>
    <mergeCell ref="AC94:AC95"/>
    <mergeCell ref="AE94:AE95"/>
    <mergeCell ref="AG94:AG95"/>
    <mergeCell ref="AI94:AI95"/>
    <mergeCell ref="AK94:AK95"/>
    <mergeCell ref="AM94:AM95"/>
    <mergeCell ref="AO94:AO95"/>
    <mergeCell ref="AQ94:AQ95"/>
    <mergeCell ref="AS94:AS95"/>
    <mergeCell ref="AU94:AU95"/>
    <mergeCell ref="AW94:AW95"/>
    <mergeCell ref="AY94:AY95"/>
    <mergeCell ref="BA94:BA95"/>
    <mergeCell ref="BC94:BC95"/>
    <mergeCell ref="BE94:BE95"/>
    <mergeCell ref="BG94:BG95"/>
    <mergeCell ref="BI94:BI95"/>
    <mergeCell ref="BK94:BK95"/>
    <mergeCell ref="BM94:BM95"/>
    <mergeCell ref="BO94:BO95"/>
    <mergeCell ref="BQ94:BQ95"/>
    <mergeCell ref="BS94:BS95"/>
    <mergeCell ref="BU94:BU95"/>
    <mergeCell ref="BW94:BW95"/>
    <mergeCell ref="B96:B97"/>
    <mergeCell ref="E96:E97"/>
    <mergeCell ref="G96:G97"/>
    <mergeCell ref="I96:I97"/>
    <mergeCell ref="K96:K97"/>
    <mergeCell ref="M96:M97"/>
    <mergeCell ref="O96:O97"/>
    <mergeCell ref="Q96:Q97"/>
    <mergeCell ref="S96:S97"/>
    <mergeCell ref="U96:U97"/>
    <mergeCell ref="W96:W97"/>
    <mergeCell ref="Y96:Y97"/>
    <mergeCell ref="AA96:AA97"/>
    <mergeCell ref="AC96:AC97"/>
    <mergeCell ref="AE96:AE97"/>
    <mergeCell ref="AG96:AG97"/>
    <mergeCell ref="AI96:AI97"/>
    <mergeCell ref="AK96:AK97"/>
    <mergeCell ref="AM96:AM97"/>
    <mergeCell ref="AO96:AO97"/>
    <mergeCell ref="AQ96:AQ97"/>
    <mergeCell ref="AS96:AS97"/>
    <mergeCell ref="AU96:AU97"/>
    <mergeCell ref="AW96:AW97"/>
    <mergeCell ref="AY96:AY97"/>
    <mergeCell ref="BA96:BA97"/>
    <mergeCell ref="BC96:BC97"/>
    <mergeCell ref="BE96:BE97"/>
    <mergeCell ref="BG96:BG97"/>
    <mergeCell ref="BI96:BI97"/>
    <mergeCell ref="BK96:BK97"/>
    <mergeCell ref="BM96:BM97"/>
    <mergeCell ref="BO96:BO97"/>
    <mergeCell ref="BQ96:BQ97"/>
    <mergeCell ref="BS96:BS97"/>
    <mergeCell ref="BU96:BU97"/>
    <mergeCell ref="BW96:BW97"/>
    <mergeCell ref="B98:B99"/>
    <mergeCell ref="E98:E99"/>
    <mergeCell ref="G98:G99"/>
    <mergeCell ref="I98:I99"/>
    <mergeCell ref="K98:K99"/>
    <mergeCell ref="M98:M99"/>
    <mergeCell ref="O98:O99"/>
    <mergeCell ref="Q98:Q99"/>
    <mergeCell ref="S98:S99"/>
    <mergeCell ref="U98:U99"/>
    <mergeCell ref="W98:W99"/>
    <mergeCell ref="Y98:Y99"/>
    <mergeCell ref="AA98:AA99"/>
    <mergeCell ref="AC98:AC99"/>
    <mergeCell ref="AE98:AE99"/>
    <mergeCell ref="AG98:AG99"/>
    <mergeCell ref="AI98:AI99"/>
    <mergeCell ref="AK98:AK99"/>
    <mergeCell ref="AM98:AM99"/>
    <mergeCell ref="AO98:AO99"/>
    <mergeCell ref="AQ98:AQ99"/>
    <mergeCell ref="AS98:AS99"/>
    <mergeCell ref="AU98:AU99"/>
    <mergeCell ref="AW98:AW99"/>
    <mergeCell ref="AY98:AY99"/>
    <mergeCell ref="BA98:BA99"/>
    <mergeCell ref="BC98:BC99"/>
    <mergeCell ref="BE98:BE99"/>
    <mergeCell ref="BG98:BG99"/>
    <mergeCell ref="BI98:BI99"/>
    <mergeCell ref="BK98:BK99"/>
    <mergeCell ref="BM98:BM99"/>
    <mergeCell ref="BO98:BO99"/>
    <mergeCell ref="BQ98:BQ99"/>
    <mergeCell ref="BS98:BS99"/>
    <mergeCell ref="BU98:BU99"/>
    <mergeCell ref="BW98:BW99"/>
    <mergeCell ref="A100:A115"/>
    <mergeCell ref="B100:B101"/>
    <mergeCell ref="E100:E101"/>
    <mergeCell ref="G100:G101"/>
    <mergeCell ref="I100:I101"/>
    <mergeCell ref="K100:K101"/>
    <mergeCell ref="M100:M101"/>
    <mergeCell ref="O100:O101"/>
    <mergeCell ref="Q100:Q101"/>
    <mergeCell ref="S100:S101"/>
    <mergeCell ref="U100:U101"/>
    <mergeCell ref="W100:W101"/>
    <mergeCell ref="Y100:Y101"/>
    <mergeCell ref="AA100:AA101"/>
    <mergeCell ref="AC100:AC101"/>
    <mergeCell ref="AE100:AE101"/>
    <mergeCell ref="AG100:AG101"/>
    <mergeCell ref="AI100:AI101"/>
    <mergeCell ref="AK100:AK101"/>
    <mergeCell ref="AM100:AM101"/>
    <mergeCell ref="AO100:AO101"/>
    <mergeCell ref="AQ100:AQ101"/>
    <mergeCell ref="AS100:AS101"/>
    <mergeCell ref="AU100:AU101"/>
    <mergeCell ref="AW100:AW101"/>
    <mergeCell ref="AY100:AY101"/>
    <mergeCell ref="BA100:BA101"/>
    <mergeCell ref="BC100:BC101"/>
    <mergeCell ref="BE100:BE101"/>
    <mergeCell ref="BG100:BG101"/>
    <mergeCell ref="BI100:BI101"/>
    <mergeCell ref="BK100:BK101"/>
    <mergeCell ref="BM100:BM101"/>
    <mergeCell ref="BO100:BO101"/>
    <mergeCell ref="BQ100:BQ101"/>
    <mergeCell ref="BS100:BS101"/>
    <mergeCell ref="BU100:BU101"/>
    <mergeCell ref="BW100:BW101"/>
    <mergeCell ref="E102:E103"/>
    <mergeCell ref="G102:G103"/>
    <mergeCell ref="I102:I103"/>
    <mergeCell ref="K102:K103"/>
    <mergeCell ref="M102:M103"/>
    <mergeCell ref="O102:O103"/>
    <mergeCell ref="Q102:Q103"/>
    <mergeCell ref="S102:S103"/>
    <mergeCell ref="U102:U103"/>
    <mergeCell ref="W102:W103"/>
    <mergeCell ref="Y102:Y103"/>
    <mergeCell ref="AA102:AA103"/>
    <mergeCell ref="AC102:AC103"/>
    <mergeCell ref="AE102:AE103"/>
    <mergeCell ref="AG102:AG103"/>
    <mergeCell ref="AI102:AI103"/>
    <mergeCell ref="AK102:AK103"/>
    <mergeCell ref="AM102:AM103"/>
    <mergeCell ref="AO102:AO103"/>
    <mergeCell ref="AQ102:AQ103"/>
    <mergeCell ref="AS102:AS103"/>
    <mergeCell ref="AU102:AU103"/>
    <mergeCell ref="AW102:AW103"/>
    <mergeCell ref="AY102:AY103"/>
    <mergeCell ref="BA102:BA103"/>
    <mergeCell ref="BC102:BC103"/>
    <mergeCell ref="BE102:BE103"/>
    <mergeCell ref="BG102:BG103"/>
    <mergeCell ref="BI102:BI103"/>
    <mergeCell ref="BK102:BK103"/>
    <mergeCell ref="BM102:BM103"/>
    <mergeCell ref="BO102:BO103"/>
    <mergeCell ref="BQ102:BQ103"/>
    <mergeCell ref="BS102:BS103"/>
    <mergeCell ref="BU102:BU103"/>
    <mergeCell ref="BW102:BW103"/>
    <mergeCell ref="B104:B105"/>
    <mergeCell ref="E104:E105"/>
    <mergeCell ref="G104:G105"/>
    <mergeCell ref="I104:I105"/>
    <mergeCell ref="K104:K105"/>
    <mergeCell ref="M104:M105"/>
    <mergeCell ref="O104:O105"/>
    <mergeCell ref="Q104:Q105"/>
    <mergeCell ref="S104:S105"/>
    <mergeCell ref="U104:U105"/>
    <mergeCell ref="W104:W105"/>
    <mergeCell ref="Y104:Y105"/>
    <mergeCell ref="AA104:AA105"/>
    <mergeCell ref="AC104:AC105"/>
    <mergeCell ref="AE104:AE105"/>
    <mergeCell ref="AG104:AG105"/>
    <mergeCell ref="AI104:AI105"/>
    <mergeCell ref="AK104:AK105"/>
    <mergeCell ref="AM104:AM105"/>
    <mergeCell ref="AO104:AO105"/>
    <mergeCell ref="AQ104:AQ105"/>
    <mergeCell ref="AS104:AS105"/>
    <mergeCell ref="AU104:AU105"/>
    <mergeCell ref="AW104:AW105"/>
    <mergeCell ref="AY104:AY105"/>
    <mergeCell ref="BA104:BA105"/>
    <mergeCell ref="BC104:BC105"/>
    <mergeCell ref="BE104:BE105"/>
    <mergeCell ref="BG104:BG105"/>
    <mergeCell ref="BI104:BI105"/>
    <mergeCell ref="BK104:BK105"/>
    <mergeCell ref="BM104:BM105"/>
    <mergeCell ref="BO104:BO105"/>
    <mergeCell ref="BQ104:BQ105"/>
    <mergeCell ref="BS104:BS105"/>
    <mergeCell ref="BU104:BU105"/>
    <mergeCell ref="BW104:BW105"/>
    <mergeCell ref="B106:B107"/>
    <mergeCell ref="E106:E107"/>
    <mergeCell ref="G106:G107"/>
    <mergeCell ref="I106:I107"/>
    <mergeCell ref="K106:K107"/>
    <mergeCell ref="M106:M107"/>
    <mergeCell ref="O106:O107"/>
    <mergeCell ref="Q106:Q107"/>
    <mergeCell ref="S106:S107"/>
    <mergeCell ref="U106:U107"/>
    <mergeCell ref="W106:W107"/>
    <mergeCell ref="Y106:Y107"/>
    <mergeCell ref="AA106:AA107"/>
    <mergeCell ref="AC106:AC107"/>
    <mergeCell ref="AE106:AE107"/>
    <mergeCell ref="AG106:AG107"/>
    <mergeCell ref="AI106:AI107"/>
    <mergeCell ref="AK106:AK107"/>
    <mergeCell ref="AM106:AM107"/>
    <mergeCell ref="AO106:AO107"/>
    <mergeCell ref="AQ106:AQ107"/>
    <mergeCell ref="AS106:AS107"/>
    <mergeCell ref="AU106:AU107"/>
    <mergeCell ref="AW106:AW107"/>
    <mergeCell ref="AY106:AY107"/>
    <mergeCell ref="BA106:BA107"/>
    <mergeCell ref="BC106:BC107"/>
    <mergeCell ref="BE106:BE107"/>
    <mergeCell ref="BG106:BG107"/>
    <mergeCell ref="BI106:BI107"/>
    <mergeCell ref="BK106:BK107"/>
    <mergeCell ref="BM106:BM107"/>
    <mergeCell ref="BO106:BO107"/>
    <mergeCell ref="BQ106:BQ107"/>
    <mergeCell ref="BS106:BS107"/>
    <mergeCell ref="BU106:BU107"/>
    <mergeCell ref="BW106:BW107"/>
    <mergeCell ref="B108:B109"/>
    <mergeCell ref="E108:E109"/>
    <mergeCell ref="G108:G109"/>
    <mergeCell ref="I108:I109"/>
    <mergeCell ref="K108:K109"/>
    <mergeCell ref="M108:M109"/>
    <mergeCell ref="O108:O109"/>
    <mergeCell ref="Q108:Q109"/>
    <mergeCell ref="S108:S109"/>
    <mergeCell ref="U108:U109"/>
    <mergeCell ref="W108:W109"/>
    <mergeCell ref="Y108:Y109"/>
    <mergeCell ref="AA108:AA109"/>
    <mergeCell ref="AC108:AC109"/>
    <mergeCell ref="AE108:AE109"/>
    <mergeCell ref="AG108:AG109"/>
    <mergeCell ref="AI108:AI109"/>
    <mergeCell ref="AK108:AK109"/>
    <mergeCell ref="AM108:AM109"/>
    <mergeCell ref="AO108:AO109"/>
    <mergeCell ref="AQ108:AQ109"/>
    <mergeCell ref="AS108:AS109"/>
    <mergeCell ref="AU108:AU109"/>
    <mergeCell ref="AW108:AW109"/>
    <mergeCell ref="AY108:AY109"/>
    <mergeCell ref="BA108:BA109"/>
    <mergeCell ref="BC108:BC109"/>
    <mergeCell ref="BE108:BE109"/>
    <mergeCell ref="BG108:BG109"/>
    <mergeCell ref="BI108:BI109"/>
    <mergeCell ref="BK108:BK109"/>
    <mergeCell ref="BM108:BM109"/>
    <mergeCell ref="BO108:BO109"/>
    <mergeCell ref="BQ108:BQ109"/>
    <mergeCell ref="BS108:BS109"/>
    <mergeCell ref="BU108:BU109"/>
    <mergeCell ref="BW108:BW109"/>
    <mergeCell ref="E110:E111"/>
    <mergeCell ref="G110:G111"/>
    <mergeCell ref="I110:I111"/>
    <mergeCell ref="K110:K111"/>
    <mergeCell ref="M110:M111"/>
    <mergeCell ref="O110:O111"/>
    <mergeCell ref="Q110:Q111"/>
    <mergeCell ref="S110:S111"/>
    <mergeCell ref="U110:U111"/>
    <mergeCell ref="W110:W111"/>
    <mergeCell ref="Y110:Y111"/>
    <mergeCell ref="AA110:AA111"/>
    <mergeCell ref="AC110:AC111"/>
    <mergeCell ref="AE110:AE111"/>
    <mergeCell ref="AG110:AG111"/>
    <mergeCell ref="AI110:AI111"/>
    <mergeCell ref="AK110:AK111"/>
    <mergeCell ref="AM110:AM111"/>
    <mergeCell ref="AO110:AO111"/>
    <mergeCell ref="AQ110:AQ111"/>
    <mergeCell ref="AS110:AS111"/>
    <mergeCell ref="AU110:AU111"/>
    <mergeCell ref="AW110:AW111"/>
    <mergeCell ref="AY110:AY111"/>
    <mergeCell ref="BA110:BA111"/>
    <mergeCell ref="BC110:BC111"/>
    <mergeCell ref="BE110:BE111"/>
    <mergeCell ref="BG110:BG111"/>
    <mergeCell ref="BI110:BI111"/>
    <mergeCell ref="BK110:BK111"/>
    <mergeCell ref="BM110:BM111"/>
    <mergeCell ref="BO110:BO111"/>
    <mergeCell ref="BQ110:BQ111"/>
    <mergeCell ref="BS110:BS111"/>
    <mergeCell ref="BU110:BU111"/>
    <mergeCell ref="BW110:BW111"/>
    <mergeCell ref="B112:B113"/>
    <mergeCell ref="E112:E113"/>
    <mergeCell ref="G112:G113"/>
    <mergeCell ref="I112:I113"/>
    <mergeCell ref="K112:K113"/>
    <mergeCell ref="M112:M113"/>
    <mergeCell ref="O112:O113"/>
    <mergeCell ref="Q112:Q113"/>
    <mergeCell ref="S112:S113"/>
    <mergeCell ref="U112:U113"/>
    <mergeCell ref="W112:W113"/>
    <mergeCell ref="Y112:Y113"/>
    <mergeCell ref="AA112:AA113"/>
    <mergeCell ref="AC112:AC113"/>
    <mergeCell ref="AE112:AE113"/>
    <mergeCell ref="AG112:AG113"/>
    <mergeCell ref="AI112:AI113"/>
    <mergeCell ref="AK112:AK113"/>
    <mergeCell ref="AM112:AM113"/>
    <mergeCell ref="AO112:AO113"/>
    <mergeCell ref="AQ112:AQ113"/>
    <mergeCell ref="AS112:AS113"/>
    <mergeCell ref="AU112:AU113"/>
    <mergeCell ref="AW112:AW113"/>
    <mergeCell ref="AY112:AY113"/>
    <mergeCell ref="BA112:BA113"/>
    <mergeCell ref="BC112:BC113"/>
    <mergeCell ref="BE112:BE113"/>
    <mergeCell ref="BG112:BG113"/>
    <mergeCell ref="BI112:BI113"/>
    <mergeCell ref="BK112:BK113"/>
    <mergeCell ref="BM112:BM113"/>
    <mergeCell ref="BO112:BO113"/>
    <mergeCell ref="BQ112:BQ113"/>
    <mergeCell ref="BS112:BS113"/>
    <mergeCell ref="BU112:BU113"/>
    <mergeCell ref="BW112:BW113"/>
    <mergeCell ref="B114:B115"/>
    <mergeCell ref="E114:E115"/>
    <mergeCell ref="G114:G115"/>
    <mergeCell ref="I114:I115"/>
    <mergeCell ref="K114:K115"/>
    <mergeCell ref="M114:M115"/>
    <mergeCell ref="O114:O115"/>
    <mergeCell ref="Q114:Q115"/>
    <mergeCell ref="S114:S115"/>
    <mergeCell ref="U114:U115"/>
    <mergeCell ref="W114:W115"/>
    <mergeCell ref="Y114:Y115"/>
    <mergeCell ref="AA114:AA115"/>
    <mergeCell ref="AC114:AC115"/>
    <mergeCell ref="AE114:AE115"/>
    <mergeCell ref="AG114:AG115"/>
    <mergeCell ref="AI114:AI115"/>
    <mergeCell ref="AK114:AK115"/>
    <mergeCell ref="AM114:AM115"/>
    <mergeCell ref="AO114:AO115"/>
    <mergeCell ref="AQ114:AQ115"/>
    <mergeCell ref="AS114:AS115"/>
    <mergeCell ref="AU114:AU115"/>
    <mergeCell ref="AW114:AW115"/>
    <mergeCell ref="AY114:AY115"/>
    <mergeCell ref="BA114:BA115"/>
    <mergeCell ref="BC114:BC115"/>
    <mergeCell ref="BE114:BE115"/>
    <mergeCell ref="BG114:BG115"/>
    <mergeCell ref="BI114:BI115"/>
    <mergeCell ref="BK114:BK115"/>
    <mergeCell ref="BM114:BM115"/>
    <mergeCell ref="BO114:BO115"/>
    <mergeCell ref="BQ114:BQ115"/>
    <mergeCell ref="BS114:BS115"/>
    <mergeCell ref="BU114:BU115"/>
    <mergeCell ref="BW114:BW115"/>
    <mergeCell ref="A116:A131"/>
    <mergeCell ref="B116:B117"/>
    <mergeCell ref="E116:E117"/>
    <mergeCell ref="G116:G117"/>
    <mergeCell ref="I116:I117"/>
    <mergeCell ref="K116:K117"/>
    <mergeCell ref="M116:M117"/>
    <mergeCell ref="O116:O117"/>
    <mergeCell ref="Q116:Q117"/>
    <mergeCell ref="S116:S117"/>
    <mergeCell ref="U116:U117"/>
    <mergeCell ref="W116:W117"/>
    <mergeCell ref="Y116:Y117"/>
    <mergeCell ref="AA116:AA117"/>
    <mergeCell ref="AC116:AC117"/>
    <mergeCell ref="AE116:AE117"/>
    <mergeCell ref="AG116:AG117"/>
    <mergeCell ref="AI116:AI117"/>
    <mergeCell ref="AK116:AK117"/>
    <mergeCell ref="AM116:AM117"/>
    <mergeCell ref="AO116:AO117"/>
    <mergeCell ref="AQ116:AQ117"/>
    <mergeCell ref="AS116:AS117"/>
    <mergeCell ref="AU116:AU117"/>
    <mergeCell ref="AW116:AW117"/>
    <mergeCell ref="AY116:AY117"/>
    <mergeCell ref="BA116:BA117"/>
    <mergeCell ref="BC116:BC117"/>
    <mergeCell ref="BE116:BE117"/>
    <mergeCell ref="BG116:BG117"/>
    <mergeCell ref="BI116:BI117"/>
    <mergeCell ref="BK116:BK117"/>
    <mergeCell ref="BM116:BM117"/>
    <mergeCell ref="BO116:BO117"/>
    <mergeCell ref="BQ116:BQ117"/>
    <mergeCell ref="BS116:BS117"/>
    <mergeCell ref="BU116:BU117"/>
    <mergeCell ref="BW116:BW117"/>
    <mergeCell ref="B118:B119"/>
    <mergeCell ref="E118:E119"/>
    <mergeCell ref="G118:G119"/>
    <mergeCell ref="I118:I119"/>
    <mergeCell ref="K118:K119"/>
    <mergeCell ref="M118:M119"/>
    <mergeCell ref="O118:O119"/>
    <mergeCell ref="Q118:Q119"/>
    <mergeCell ref="S118:S119"/>
    <mergeCell ref="U118:U119"/>
    <mergeCell ref="W118:W119"/>
    <mergeCell ref="Y118:Y119"/>
    <mergeCell ref="AA118:AA119"/>
    <mergeCell ref="AC118:AC119"/>
    <mergeCell ref="AE118:AE119"/>
    <mergeCell ref="AG118:AG119"/>
    <mergeCell ref="AI118:AI119"/>
    <mergeCell ref="AK118:AK119"/>
    <mergeCell ref="AM118:AM119"/>
    <mergeCell ref="AO118:AO119"/>
    <mergeCell ref="AQ118:AQ119"/>
    <mergeCell ref="AS118:AS119"/>
    <mergeCell ref="AU118:AU119"/>
    <mergeCell ref="AW118:AW119"/>
    <mergeCell ref="AY118:AY119"/>
    <mergeCell ref="BA118:BA119"/>
    <mergeCell ref="BC118:BC119"/>
    <mergeCell ref="BE118:BE119"/>
    <mergeCell ref="BG118:BG119"/>
    <mergeCell ref="BI118:BI119"/>
    <mergeCell ref="BK118:BK119"/>
    <mergeCell ref="BM118:BM119"/>
    <mergeCell ref="BO118:BO119"/>
    <mergeCell ref="BQ118:BQ119"/>
    <mergeCell ref="BS118:BS119"/>
    <mergeCell ref="BU118:BU119"/>
    <mergeCell ref="BW118:BW119"/>
    <mergeCell ref="B120:B121"/>
    <mergeCell ref="E120:E121"/>
    <mergeCell ref="G120:G121"/>
    <mergeCell ref="I120:I121"/>
    <mergeCell ref="K120:K121"/>
    <mergeCell ref="M120:M121"/>
    <mergeCell ref="O120:O121"/>
    <mergeCell ref="Q120:Q121"/>
    <mergeCell ref="S120:S121"/>
    <mergeCell ref="U120:U121"/>
    <mergeCell ref="W120:W121"/>
    <mergeCell ref="Y120:Y121"/>
    <mergeCell ref="AA120:AA121"/>
    <mergeCell ref="AC120:AC121"/>
    <mergeCell ref="AE120:AE121"/>
    <mergeCell ref="AG120:AG121"/>
    <mergeCell ref="AI120:AI121"/>
    <mergeCell ref="AK120:AK121"/>
    <mergeCell ref="AM120:AM121"/>
    <mergeCell ref="AO120:AO121"/>
    <mergeCell ref="AQ120:AQ121"/>
    <mergeCell ref="AS120:AS121"/>
    <mergeCell ref="AU120:AU121"/>
    <mergeCell ref="AW120:AW121"/>
    <mergeCell ref="AY120:AY121"/>
    <mergeCell ref="BA120:BA121"/>
    <mergeCell ref="BC120:BC121"/>
    <mergeCell ref="BE120:BE121"/>
    <mergeCell ref="BG120:BG121"/>
    <mergeCell ref="BI120:BI121"/>
    <mergeCell ref="BK120:BK121"/>
    <mergeCell ref="BM120:BM121"/>
    <mergeCell ref="BO120:BO121"/>
    <mergeCell ref="BQ120:BQ121"/>
    <mergeCell ref="BS120:BS121"/>
    <mergeCell ref="BU120:BU121"/>
    <mergeCell ref="BW120:BW121"/>
    <mergeCell ref="B122:B123"/>
    <mergeCell ref="E122:E123"/>
    <mergeCell ref="G122:G123"/>
    <mergeCell ref="I122:I123"/>
    <mergeCell ref="K122:K123"/>
    <mergeCell ref="M122:M123"/>
    <mergeCell ref="O122:O123"/>
    <mergeCell ref="Q122:Q123"/>
    <mergeCell ref="S122:S123"/>
    <mergeCell ref="U122:U123"/>
    <mergeCell ref="W122:W123"/>
    <mergeCell ref="Y122:Y123"/>
    <mergeCell ref="AA122:AA123"/>
    <mergeCell ref="AC122:AC123"/>
    <mergeCell ref="AE122:AE123"/>
    <mergeCell ref="AG122:AG123"/>
    <mergeCell ref="AI122:AI123"/>
    <mergeCell ref="AK122:AK123"/>
    <mergeCell ref="AM122:AM123"/>
    <mergeCell ref="AO122:AO123"/>
    <mergeCell ref="AQ122:AQ123"/>
    <mergeCell ref="AS122:AS123"/>
    <mergeCell ref="AU122:AU123"/>
    <mergeCell ref="AW122:AW123"/>
    <mergeCell ref="AY122:AY123"/>
    <mergeCell ref="BA122:BA123"/>
    <mergeCell ref="BC122:BC123"/>
    <mergeCell ref="BE122:BE123"/>
    <mergeCell ref="BG122:BG123"/>
    <mergeCell ref="BI122:BI123"/>
    <mergeCell ref="BK122:BK123"/>
    <mergeCell ref="BM122:BM123"/>
    <mergeCell ref="BO122:BO123"/>
    <mergeCell ref="BQ122:BQ123"/>
    <mergeCell ref="BS122:BS123"/>
    <mergeCell ref="BU122:BU123"/>
    <mergeCell ref="BW122:BW123"/>
    <mergeCell ref="B124:B125"/>
    <mergeCell ref="E124:E125"/>
    <mergeCell ref="G124:G125"/>
    <mergeCell ref="I124:I125"/>
    <mergeCell ref="K124:K125"/>
    <mergeCell ref="M124:M125"/>
    <mergeCell ref="O124:O125"/>
    <mergeCell ref="Q124:Q125"/>
    <mergeCell ref="S124:S125"/>
    <mergeCell ref="U124:U125"/>
    <mergeCell ref="W124:W125"/>
    <mergeCell ref="Y124:Y125"/>
    <mergeCell ref="AA124:AA125"/>
    <mergeCell ref="AC124:AC125"/>
    <mergeCell ref="AE124:AE125"/>
    <mergeCell ref="AG124:AG125"/>
    <mergeCell ref="AI124:AI125"/>
    <mergeCell ref="AK124:AK125"/>
    <mergeCell ref="AM124:AM125"/>
    <mergeCell ref="AO124:AO125"/>
    <mergeCell ref="AQ124:AQ125"/>
    <mergeCell ref="AS124:AS125"/>
    <mergeCell ref="AU124:AU125"/>
    <mergeCell ref="AW124:AW125"/>
    <mergeCell ref="AY124:AY125"/>
    <mergeCell ref="BA124:BA125"/>
    <mergeCell ref="BC124:BC125"/>
    <mergeCell ref="BE124:BE125"/>
    <mergeCell ref="BG124:BG125"/>
    <mergeCell ref="BI124:BI125"/>
    <mergeCell ref="BK124:BK125"/>
    <mergeCell ref="BM124:BM125"/>
    <mergeCell ref="BO124:BO125"/>
    <mergeCell ref="BQ124:BQ125"/>
    <mergeCell ref="BS124:BS125"/>
    <mergeCell ref="BU124:BU125"/>
    <mergeCell ref="BW124:BW125"/>
    <mergeCell ref="B126:B127"/>
    <mergeCell ref="E126:E127"/>
    <mergeCell ref="G126:G127"/>
    <mergeCell ref="I126:I127"/>
    <mergeCell ref="K126:K127"/>
    <mergeCell ref="M126:M127"/>
    <mergeCell ref="O126:O127"/>
    <mergeCell ref="Q126:Q127"/>
    <mergeCell ref="S126:S127"/>
    <mergeCell ref="U126:U127"/>
    <mergeCell ref="W126:W127"/>
    <mergeCell ref="Y126:Y127"/>
    <mergeCell ref="AA126:AA127"/>
    <mergeCell ref="AC126:AC127"/>
    <mergeCell ref="AE126:AE127"/>
    <mergeCell ref="AG126:AG127"/>
    <mergeCell ref="AI126:AI127"/>
    <mergeCell ref="AK126:AK127"/>
    <mergeCell ref="AM126:AM127"/>
    <mergeCell ref="AO126:AO127"/>
    <mergeCell ref="AQ126:AQ127"/>
    <mergeCell ref="AS126:AS127"/>
    <mergeCell ref="AU126:AU127"/>
    <mergeCell ref="AW126:AW127"/>
    <mergeCell ref="AY126:AY127"/>
    <mergeCell ref="BA126:BA127"/>
    <mergeCell ref="BC126:BC127"/>
    <mergeCell ref="BE126:BE127"/>
    <mergeCell ref="BG126:BG127"/>
    <mergeCell ref="BI126:BI127"/>
    <mergeCell ref="BK126:BK127"/>
    <mergeCell ref="BM126:BM127"/>
    <mergeCell ref="BO126:BO127"/>
    <mergeCell ref="BQ126:BQ127"/>
    <mergeCell ref="BS126:BS127"/>
    <mergeCell ref="BU126:BU127"/>
    <mergeCell ref="BW126:BW127"/>
    <mergeCell ref="B128:B129"/>
    <mergeCell ref="E128:E129"/>
    <mergeCell ref="G128:G129"/>
    <mergeCell ref="I128:I129"/>
    <mergeCell ref="K128:K129"/>
    <mergeCell ref="M128:M129"/>
    <mergeCell ref="O128:O129"/>
    <mergeCell ref="Q128:Q129"/>
    <mergeCell ref="S128:S129"/>
    <mergeCell ref="U128:U129"/>
    <mergeCell ref="W128:W129"/>
    <mergeCell ref="Y128:Y129"/>
    <mergeCell ref="AA128:AA129"/>
    <mergeCell ref="AC128:AC129"/>
    <mergeCell ref="AE128:AE129"/>
    <mergeCell ref="AG128:AG129"/>
    <mergeCell ref="AI128:AI129"/>
    <mergeCell ref="AK128:AK129"/>
    <mergeCell ref="AM128:AM129"/>
    <mergeCell ref="AO128:AO129"/>
    <mergeCell ref="AQ128:AQ129"/>
    <mergeCell ref="AS128:AS129"/>
    <mergeCell ref="AU128:AU129"/>
    <mergeCell ref="AW128:AW129"/>
    <mergeCell ref="AY128:AY129"/>
    <mergeCell ref="BA128:BA129"/>
    <mergeCell ref="BC128:BC129"/>
    <mergeCell ref="BE128:BE129"/>
    <mergeCell ref="BG128:BG129"/>
    <mergeCell ref="BI128:BI129"/>
    <mergeCell ref="BK128:BK129"/>
    <mergeCell ref="BM128:BM129"/>
    <mergeCell ref="BO128:BO129"/>
    <mergeCell ref="BQ128:BQ129"/>
    <mergeCell ref="BS128:BS129"/>
    <mergeCell ref="BU128:BU129"/>
    <mergeCell ref="BW128:BW129"/>
    <mergeCell ref="B130:B131"/>
    <mergeCell ref="E130:E131"/>
    <mergeCell ref="G130:G131"/>
    <mergeCell ref="I130:I131"/>
    <mergeCell ref="K130:K131"/>
    <mergeCell ref="M130:M131"/>
    <mergeCell ref="O130:O131"/>
    <mergeCell ref="Q130:Q131"/>
    <mergeCell ref="S130:S131"/>
    <mergeCell ref="U130:U131"/>
    <mergeCell ref="W130:W131"/>
    <mergeCell ref="Y130:Y131"/>
    <mergeCell ref="AA130:AA131"/>
    <mergeCell ref="AC130:AC131"/>
    <mergeCell ref="AE130:AE131"/>
    <mergeCell ref="AG130:AG131"/>
    <mergeCell ref="AI130:AI131"/>
    <mergeCell ref="AK130:AK131"/>
    <mergeCell ref="AM130:AM131"/>
    <mergeCell ref="AO130:AO131"/>
    <mergeCell ref="AQ130:AQ131"/>
    <mergeCell ref="AS130:AS131"/>
    <mergeCell ref="AU130:AU131"/>
    <mergeCell ref="AW130:AW131"/>
    <mergeCell ref="AY130:AY131"/>
    <mergeCell ref="BA130:BA131"/>
    <mergeCell ref="BC130:BC131"/>
    <mergeCell ref="BE130:BE131"/>
    <mergeCell ref="BG130:BG131"/>
    <mergeCell ref="BI130:BI131"/>
    <mergeCell ref="BK130:BK131"/>
    <mergeCell ref="BM130:BM131"/>
    <mergeCell ref="BO130:BO131"/>
    <mergeCell ref="BQ130:BQ131"/>
    <mergeCell ref="BS130:BS131"/>
    <mergeCell ref="BU130:BU131"/>
    <mergeCell ref="BW130:BW131"/>
    <mergeCell ref="A132:A147"/>
    <mergeCell ref="B132:B133"/>
    <mergeCell ref="E132:E133"/>
    <mergeCell ref="G132:G133"/>
    <mergeCell ref="I132:I133"/>
    <mergeCell ref="K132:K133"/>
    <mergeCell ref="M132:M133"/>
    <mergeCell ref="O132:O133"/>
    <mergeCell ref="Q132:Q133"/>
    <mergeCell ref="S132:S133"/>
    <mergeCell ref="U132:U133"/>
    <mergeCell ref="W132:W133"/>
    <mergeCell ref="Y132:Y133"/>
    <mergeCell ref="AA132:AA133"/>
    <mergeCell ref="AC132:AC133"/>
    <mergeCell ref="AE132:AE133"/>
    <mergeCell ref="AG132:AG133"/>
    <mergeCell ref="AI132:AI133"/>
    <mergeCell ref="AK132:AK133"/>
    <mergeCell ref="AM132:AM133"/>
    <mergeCell ref="AO132:AO133"/>
    <mergeCell ref="AQ132:AQ133"/>
    <mergeCell ref="AS132:AS133"/>
    <mergeCell ref="AU132:AU133"/>
    <mergeCell ref="AW132:AW133"/>
    <mergeCell ref="AY132:AY133"/>
    <mergeCell ref="BA132:BA133"/>
    <mergeCell ref="BC132:BC133"/>
    <mergeCell ref="BE132:BE133"/>
    <mergeCell ref="BG132:BG133"/>
    <mergeCell ref="BI132:BI133"/>
    <mergeCell ref="BK132:BK133"/>
    <mergeCell ref="BM132:BM133"/>
    <mergeCell ref="BO132:BO133"/>
    <mergeCell ref="BQ132:BQ133"/>
    <mergeCell ref="BS132:BS133"/>
    <mergeCell ref="BU132:BU133"/>
    <mergeCell ref="BW132:BW133"/>
    <mergeCell ref="B134:B135"/>
    <mergeCell ref="E134:E135"/>
    <mergeCell ref="G134:G135"/>
    <mergeCell ref="I134:I135"/>
    <mergeCell ref="K134:K135"/>
    <mergeCell ref="M134:M135"/>
    <mergeCell ref="O134:O135"/>
    <mergeCell ref="Q134:Q135"/>
    <mergeCell ref="S134:S135"/>
    <mergeCell ref="U134:U135"/>
    <mergeCell ref="W134:W135"/>
    <mergeCell ref="Y134:Y135"/>
    <mergeCell ref="AA134:AA135"/>
    <mergeCell ref="AC134:AC135"/>
    <mergeCell ref="AE134:AE135"/>
    <mergeCell ref="AG134:AG135"/>
    <mergeCell ref="AI134:AI135"/>
    <mergeCell ref="AK134:AK135"/>
    <mergeCell ref="AM134:AM135"/>
    <mergeCell ref="AO134:AO135"/>
    <mergeCell ref="AQ134:AQ135"/>
    <mergeCell ref="AS134:AS135"/>
    <mergeCell ref="AU134:AU135"/>
    <mergeCell ref="AW134:AW135"/>
    <mergeCell ref="AY134:AY135"/>
    <mergeCell ref="BA134:BA135"/>
    <mergeCell ref="BC134:BC135"/>
    <mergeCell ref="BE134:BE135"/>
    <mergeCell ref="BG134:BG135"/>
    <mergeCell ref="BI134:BI135"/>
    <mergeCell ref="BK134:BK135"/>
    <mergeCell ref="BM134:BM135"/>
    <mergeCell ref="BO134:BO135"/>
    <mergeCell ref="BQ134:BQ135"/>
    <mergeCell ref="BS134:BS135"/>
    <mergeCell ref="BU134:BU135"/>
    <mergeCell ref="BW134:BW135"/>
    <mergeCell ref="B136:B137"/>
    <mergeCell ref="E136:E137"/>
    <mergeCell ref="G136:G137"/>
    <mergeCell ref="I136:I137"/>
    <mergeCell ref="K136:K137"/>
    <mergeCell ref="M136:M137"/>
    <mergeCell ref="O136:O137"/>
    <mergeCell ref="Q136:Q137"/>
    <mergeCell ref="S136:S137"/>
    <mergeCell ref="U136:U137"/>
    <mergeCell ref="W136:W137"/>
    <mergeCell ref="Y136:Y137"/>
    <mergeCell ref="AA136:AA137"/>
    <mergeCell ref="AC136:AC137"/>
    <mergeCell ref="AE136:AE137"/>
    <mergeCell ref="AG136:AG137"/>
    <mergeCell ref="AI136:AI137"/>
    <mergeCell ref="AK136:AK137"/>
    <mergeCell ref="AM136:AM137"/>
    <mergeCell ref="AO136:AO137"/>
    <mergeCell ref="AQ136:AQ137"/>
    <mergeCell ref="AS136:AS137"/>
    <mergeCell ref="AU136:AU137"/>
    <mergeCell ref="AW136:AW137"/>
    <mergeCell ref="AY136:AY137"/>
    <mergeCell ref="BA136:BA137"/>
    <mergeCell ref="BC136:BC137"/>
    <mergeCell ref="BE136:BE137"/>
    <mergeCell ref="BG136:BG137"/>
    <mergeCell ref="BI136:BI137"/>
    <mergeCell ref="BK136:BK137"/>
    <mergeCell ref="BM136:BM137"/>
    <mergeCell ref="BO136:BO137"/>
    <mergeCell ref="BQ136:BQ137"/>
    <mergeCell ref="BS136:BS137"/>
    <mergeCell ref="BU136:BU137"/>
    <mergeCell ref="BW136:BW137"/>
    <mergeCell ref="B138:B139"/>
    <mergeCell ref="E138:E139"/>
    <mergeCell ref="G138:G139"/>
    <mergeCell ref="I138:I139"/>
    <mergeCell ref="K138:K139"/>
    <mergeCell ref="M138:M139"/>
    <mergeCell ref="O138:O139"/>
    <mergeCell ref="Q138:Q139"/>
    <mergeCell ref="S138:S139"/>
    <mergeCell ref="U138:U139"/>
    <mergeCell ref="W138:W139"/>
    <mergeCell ref="Y138:Y139"/>
    <mergeCell ref="AA138:AA139"/>
    <mergeCell ref="AC138:AC139"/>
    <mergeCell ref="AE138:AE139"/>
    <mergeCell ref="AG138:AG139"/>
    <mergeCell ref="AI138:AI139"/>
    <mergeCell ref="AK138:AK139"/>
    <mergeCell ref="AM138:AM139"/>
    <mergeCell ref="AO138:AO139"/>
    <mergeCell ref="AQ138:AQ139"/>
    <mergeCell ref="AS138:AS139"/>
    <mergeCell ref="AU138:AU139"/>
    <mergeCell ref="AW138:AW139"/>
    <mergeCell ref="AY138:AY139"/>
    <mergeCell ref="BA138:BA139"/>
    <mergeCell ref="BC138:BC139"/>
    <mergeCell ref="BE138:BE139"/>
    <mergeCell ref="BG138:BG139"/>
    <mergeCell ref="BI138:BI139"/>
    <mergeCell ref="BK138:BK139"/>
    <mergeCell ref="BM138:BM139"/>
    <mergeCell ref="BO138:BO139"/>
    <mergeCell ref="BQ138:BQ139"/>
    <mergeCell ref="BS138:BS139"/>
    <mergeCell ref="BU138:BU139"/>
    <mergeCell ref="BW138:BW139"/>
    <mergeCell ref="B140:B141"/>
    <mergeCell ref="E140:E141"/>
    <mergeCell ref="G140:G141"/>
    <mergeCell ref="I140:I141"/>
    <mergeCell ref="K140:K141"/>
    <mergeCell ref="M140:M141"/>
    <mergeCell ref="O140:O141"/>
    <mergeCell ref="Q140:Q141"/>
    <mergeCell ref="S140:S141"/>
    <mergeCell ref="U140:U141"/>
    <mergeCell ref="W140:W141"/>
    <mergeCell ref="Y140:Y141"/>
    <mergeCell ref="AA140:AA141"/>
    <mergeCell ref="AC140:AC141"/>
    <mergeCell ref="AE140:AE141"/>
    <mergeCell ref="AG140:AG141"/>
    <mergeCell ref="AI140:AI141"/>
    <mergeCell ref="AK140:AK141"/>
    <mergeCell ref="AM140:AM141"/>
    <mergeCell ref="AO140:AO141"/>
    <mergeCell ref="AQ140:AQ141"/>
    <mergeCell ref="AS140:AS141"/>
    <mergeCell ref="AU140:AU141"/>
    <mergeCell ref="AW140:AW141"/>
    <mergeCell ref="AY140:AY141"/>
    <mergeCell ref="BA140:BA141"/>
    <mergeCell ref="BC140:BC141"/>
    <mergeCell ref="BE140:BE141"/>
    <mergeCell ref="BG140:BG141"/>
    <mergeCell ref="BI140:BI141"/>
    <mergeCell ref="BK140:BK141"/>
    <mergeCell ref="BM140:BM141"/>
    <mergeCell ref="BO140:BO141"/>
    <mergeCell ref="BQ140:BQ141"/>
    <mergeCell ref="BS140:BS141"/>
    <mergeCell ref="BU140:BU141"/>
    <mergeCell ref="BW140:BW141"/>
    <mergeCell ref="B142:B143"/>
    <mergeCell ref="E142:E143"/>
    <mergeCell ref="G142:G143"/>
    <mergeCell ref="I142:I143"/>
    <mergeCell ref="K142:K143"/>
    <mergeCell ref="M142:M143"/>
    <mergeCell ref="O142:O143"/>
    <mergeCell ref="Q142:Q143"/>
    <mergeCell ref="S142:S143"/>
    <mergeCell ref="U142:U143"/>
    <mergeCell ref="W142:W143"/>
    <mergeCell ref="Y142:Y143"/>
    <mergeCell ref="AA142:AA143"/>
    <mergeCell ref="AC142:AC143"/>
    <mergeCell ref="AE142:AE143"/>
    <mergeCell ref="AG142:AG143"/>
    <mergeCell ref="AI142:AI143"/>
    <mergeCell ref="AK142:AK143"/>
    <mergeCell ref="AM142:AM143"/>
    <mergeCell ref="AO142:AO143"/>
    <mergeCell ref="AQ142:AQ143"/>
    <mergeCell ref="AS142:AS143"/>
    <mergeCell ref="AU142:AU143"/>
    <mergeCell ref="AW142:AW143"/>
    <mergeCell ref="AY142:AY143"/>
    <mergeCell ref="BA142:BA143"/>
    <mergeCell ref="BC142:BC143"/>
    <mergeCell ref="BE142:BE143"/>
    <mergeCell ref="BG142:BG143"/>
    <mergeCell ref="BI142:BI143"/>
    <mergeCell ref="BK142:BK143"/>
    <mergeCell ref="BM142:BM143"/>
    <mergeCell ref="BO142:BO143"/>
    <mergeCell ref="BQ142:BQ143"/>
    <mergeCell ref="BS142:BS143"/>
    <mergeCell ref="BU142:BU143"/>
    <mergeCell ref="BW142:BW143"/>
    <mergeCell ref="B144:B145"/>
    <mergeCell ref="E144:E145"/>
    <mergeCell ref="G144:G145"/>
    <mergeCell ref="I144:I145"/>
    <mergeCell ref="K144:K145"/>
    <mergeCell ref="M144:M145"/>
    <mergeCell ref="O144:O145"/>
    <mergeCell ref="Q144:Q145"/>
    <mergeCell ref="S144:S145"/>
    <mergeCell ref="U144:U145"/>
    <mergeCell ref="W144:W145"/>
    <mergeCell ref="Y144:Y145"/>
    <mergeCell ref="AA144:AA145"/>
    <mergeCell ref="AC144:AC145"/>
    <mergeCell ref="AE144:AE145"/>
    <mergeCell ref="AG144:AG145"/>
    <mergeCell ref="AI144:AI145"/>
    <mergeCell ref="AK144:AK145"/>
    <mergeCell ref="AM144:AM145"/>
    <mergeCell ref="AO144:AO145"/>
    <mergeCell ref="AQ144:AQ145"/>
    <mergeCell ref="AS144:AS145"/>
    <mergeCell ref="AU144:AU145"/>
    <mergeCell ref="AW144:AW145"/>
    <mergeCell ref="AY144:AY145"/>
    <mergeCell ref="BA144:BA145"/>
    <mergeCell ref="BC144:BC145"/>
    <mergeCell ref="BE144:BE145"/>
    <mergeCell ref="BG144:BG145"/>
    <mergeCell ref="BI144:BI145"/>
    <mergeCell ref="BK144:BK145"/>
    <mergeCell ref="BM144:BM145"/>
    <mergeCell ref="BO144:BO145"/>
    <mergeCell ref="BQ144:BQ145"/>
    <mergeCell ref="BS144:BS145"/>
    <mergeCell ref="BU144:BU145"/>
    <mergeCell ref="BW144:BW145"/>
    <mergeCell ref="B146:B147"/>
    <mergeCell ref="E146:E147"/>
    <mergeCell ref="G146:G147"/>
    <mergeCell ref="I146:I147"/>
    <mergeCell ref="K146:K147"/>
    <mergeCell ref="M146:M147"/>
    <mergeCell ref="O146:O147"/>
    <mergeCell ref="Q146:Q147"/>
    <mergeCell ref="S146:S147"/>
    <mergeCell ref="U146:U147"/>
    <mergeCell ref="W146:W147"/>
    <mergeCell ref="Y146:Y147"/>
    <mergeCell ref="AA146:AA147"/>
    <mergeCell ref="AC146:AC147"/>
    <mergeCell ref="AE146:AE147"/>
    <mergeCell ref="AG146:AG147"/>
    <mergeCell ref="AI146:AI147"/>
    <mergeCell ref="AK146:AK147"/>
    <mergeCell ref="AM146:AM147"/>
    <mergeCell ref="AO146:AO147"/>
    <mergeCell ref="AQ146:AQ147"/>
    <mergeCell ref="AS146:AS147"/>
    <mergeCell ref="AU146:AU147"/>
    <mergeCell ref="AW146:AW147"/>
    <mergeCell ref="AY146:AY147"/>
    <mergeCell ref="BA146:BA147"/>
    <mergeCell ref="BC146:BC147"/>
    <mergeCell ref="BE146:BE147"/>
    <mergeCell ref="BG146:BG147"/>
    <mergeCell ref="BI146:BI147"/>
    <mergeCell ref="BK146:BK147"/>
    <mergeCell ref="BM146:BM147"/>
    <mergeCell ref="BO146:BO147"/>
    <mergeCell ref="BQ146:BQ147"/>
    <mergeCell ref="BS146:BS147"/>
    <mergeCell ref="BU146:BU147"/>
    <mergeCell ref="BW146:BW147"/>
    <mergeCell ref="A148:A163"/>
    <mergeCell ref="B148:B149"/>
    <mergeCell ref="E148:E149"/>
    <mergeCell ref="G148:G149"/>
    <mergeCell ref="I148:I149"/>
    <mergeCell ref="K148:K149"/>
    <mergeCell ref="M148:M149"/>
    <mergeCell ref="O148:O149"/>
    <mergeCell ref="Q148:Q149"/>
    <mergeCell ref="S148:S149"/>
    <mergeCell ref="U148:U149"/>
    <mergeCell ref="W148:W149"/>
    <mergeCell ref="Y148:Y149"/>
    <mergeCell ref="AA148:AA149"/>
    <mergeCell ref="AC148:AC149"/>
    <mergeCell ref="AE148:AE149"/>
    <mergeCell ref="AG148:AG149"/>
    <mergeCell ref="AI148:AI149"/>
    <mergeCell ref="AK148:AK149"/>
    <mergeCell ref="AM148:AM149"/>
    <mergeCell ref="AO148:AO149"/>
    <mergeCell ref="AQ148:AQ149"/>
    <mergeCell ref="AS148:AS149"/>
    <mergeCell ref="AU148:AU149"/>
    <mergeCell ref="AW148:AW149"/>
    <mergeCell ref="AY148:AY149"/>
    <mergeCell ref="BA148:BA149"/>
    <mergeCell ref="BC148:BC149"/>
    <mergeCell ref="BE148:BE149"/>
    <mergeCell ref="BG148:BG149"/>
    <mergeCell ref="BI148:BI149"/>
    <mergeCell ref="BK148:BK149"/>
    <mergeCell ref="BM148:BM149"/>
    <mergeCell ref="BO148:BO149"/>
    <mergeCell ref="BQ148:BQ149"/>
    <mergeCell ref="BS148:BS149"/>
    <mergeCell ref="BU148:BU149"/>
    <mergeCell ref="BW148:BW149"/>
    <mergeCell ref="B150:B151"/>
    <mergeCell ref="E150:E151"/>
    <mergeCell ref="G150:G151"/>
    <mergeCell ref="I150:I151"/>
    <mergeCell ref="K150:K151"/>
    <mergeCell ref="M150:M151"/>
    <mergeCell ref="O150:O151"/>
    <mergeCell ref="Q150:Q151"/>
    <mergeCell ref="S150:S151"/>
    <mergeCell ref="U150:U151"/>
    <mergeCell ref="W150:W151"/>
    <mergeCell ref="Y150:Y151"/>
    <mergeCell ref="AA150:AA151"/>
    <mergeCell ref="AC150:AC151"/>
    <mergeCell ref="AE150:AE151"/>
    <mergeCell ref="AG150:AG151"/>
    <mergeCell ref="AI150:AI151"/>
    <mergeCell ref="AK150:AK151"/>
    <mergeCell ref="AM150:AM151"/>
    <mergeCell ref="AO150:AO151"/>
    <mergeCell ref="AQ150:AQ151"/>
    <mergeCell ref="AS150:AS151"/>
    <mergeCell ref="AU150:AU151"/>
    <mergeCell ref="AW150:AW151"/>
    <mergeCell ref="AY150:AY151"/>
    <mergeCell ref="BA150:BA151"/>
    <mergeCell ref="BC150:BC151"/>
    <mergeCell ref="BE150:BE151"/>
    <mergeCell ref="BG150:BG151"/>
    <mergeCell ref="BI150:BI151"/>
    <mergeCell ref="BK150:BK151"/>
    <mergeCell ref="BM150:BM151"/>
    <mergeCell ref="BO150:BO151"/>
    <mergeCell ref="BQ150:BQ151"/>
    <mergeCell ref="BS150:BS151"/>
    <mergeCell ref="BU150:BU151"/>
    <mergeCell ref="BW150:BW151"/>
    <mergeCell ref="B152:B153"/>
    <mergeCell ref="E152:E153"/>
    <mergeCell ref="G152:G153"/>
    <mergeCell ref="I152:I153"/>
    <mergeCell ref="K152:K153"/>
    <mergeCell ref="M152:M153"/>
    <mergeCell ref="O152:O153"/>
    <mergeCell ref="Q152:Q153"/>
    <mergeCell ref="S152:S153"/>
    <mergeCell ref="U152:U153"/>
    <mergeCell ref="W152:W153"/>
    <mergeCell ref="Y152:Y153"/>
    <mergeCell ref="AA152:AA153"/>
    <mergeCell ref="AC152:AC153"/>
    <mergeCell ref="AE152:AE153"/>
    <mergeCell ref="AG152:AG153"/>
    <mergeCell ref="AI152:AI153"/>
    <mergeCell ref="AK152:AK153"/>
    <mergeCell ref="AM152:AM153"/>
    <mergeCell ref="AO152:AO153"/>
    <mergeCell ref="AQ152:AQ153"/>
    <mergeCell ref="AS152:AS153"/>
    <mergeCell ref="AU152:AU153"/>
    <mergeCell ref="AW152:AW153"/>
    <mergeCell ref="AY152:AY153"/>
    <mergeCell ref="BA152:BA153"/>
    <mergeCell ref="BC152:BC153"/>
    <mergeCell ref="BE152:BE153"/>
    <mergeCell ref="BG152:BG153"/>
    <mergeCell ref="BI152:BI153"/>
    <mergeCell ref="BK152:BK153"/>
    <mergeCell ref="BM152:BM153"/>
    <mergeCell ref="BO152:BO153"/>
    <mergeCell ref="BQ152:BQ153"/>
    <mergeCell ref="BS152:BS153"/>
    <mergeCell ref="BU152:BU153"/>
    <mergeCell ref="BW152:BW153"/>
    <mergeCell ref="B154:B155"/>
    <mergeCell ref="E154:E155"/>
    <mergeCell ref="G154:G155"/>
    <mergeCell ref="I154:I155"/>
    <mergeCell ref="K154:K155"/>
    <mergeCell ref="M154:M155"/>
    <mergeCell ref="O154:O155"/>
    <mergeCell ref="Q154:Q155"/>
    <mergeCell ref="S154:S155"/>
    <mergeCell ref="U154:U155"/>
    <mergeCell ref="W154:W155"/>
    <mergeCell ref="Y154:Y155"/>
    <mergeCell ref="AA154:AA155"/>
    <mergeCell ref="AC154:AC155"/>
    <mergeCell ref="AE154:AE155"/>
    <mergeCell ref="AG154:AG155"/>
    <mergeCell ref="AI154:AI155"/>
    <mergeCell ref="AK154:AK155"/>
    <mergeCell ref="AM154:AM155"/>
    <mergeCell ref="AO154:AO155"/>
    <mergeCell ref="AQ154:AQ155"/>
    <mergeCell ref="AS154:AS155"/>
    <mergeCell ref="AU154:AU155"/>
    <mergeCell ref="AW154:AW155"/>
    <mergeCell ref="AY154:AY155"/>
    <mergeCell ref="BA154:BA155"/>
    <mergeCell ref="BC154:BC155"/>
    <mergeCell ref="BE154:BE155"/>
    <mergeCell ref="BG154:BG155"/>
    <mergeCell ref="BI154:BI155"/>
    <mergeCell ref="BK154:BK155"/>
    <mergeCell ref="BM154:BM155"/>
    <mergeCell ref="BO154:BO155"/>
    <mergeCell ref="BQ154:BQ155"/>
    <mergeCell ref="BS154:BS155"/>
    <mergeCell ref="BU154:BU155"/>
    <mergeCell ref="BW154:BW155"/>
    <mergeCell ref="B156:B157"/>
    <mergeCell ref="E156:E157"/>
    <mergeCell ref="G156:G157"/>
    <mergeCell ref="I156:I157"/>
    <mergeCell ref="K156:K157"/>
    <mergeCell ref="M156:M157"/>
    <mergeCell ref="O156:O157"/>
    <mergeCell ref="Q156:Q157"/>
    <mergeCell ref="S156:S157"/>
    <mergeCell ref="U156:U157"/>
    <mergeCell ref="W156:W157"/>
    <mergeCell ref="Y156:Y157"/>
    <mergeCell ref="AA156:AA157"/>
    <mergeCell ref="AC156:AC157"/>
    <mergeCell ref="AE156:AE157"/>
    <mergeCell ref="AG156:AG157"/>
    <mergeCell ref="AI156:AI157"/>
    <mergeCell ref="AK156:AK157"/>
    <mergeCell ref="AM156:AM157"/>
    <mergeCell ref="AO156:AO157"/>
    <mergeCell ref="AQ156:AQ157"/>
    <mergeCell ref="AS156:AS157"/>
    <mergeCell ref="AU156:AU157"/>
    <mergeCell ref="AW156:AW157"/>
    <mergeCell ref="AY156:AY157"/>
    <mergeCell ref="BA156:BA157"/>
    <mergeCell ref="BC156:BC157"/>
    <mergeCell ref="BE156:BE157"/>
    <mergeCell ref="BG156:BG157"/>
    <mergeCell ref="BI156:BI157"/>
    <mergeCell ref="BK156:BK157"/>
    <mergeCell ref="BM156:BM157"/>
    <mergeCell ref="BO156:BO157"/>
    <mergeCell ref="BQ156:BQ157"/>
    <mergeCell ref="BS156:BS157"/>
    <mergeCell ref="BU156:BU157"/>
    <mergeCell ref="BW156:BW157"/>
    <mergeCell ref="B158:B159"/>
    <mergeCell ref="E158:E159"/>
    <mergeCell ref="G158:G159"/>
    <mergeCell ref="I158:I159"/>
    <mergeCell ref="K158:K159"/>
    <mergeCell ref="M158:M159"/>
    <mergeCell ref="O158:O159"/>
    <mergeCell ref="Q158:Q159"/>
    <mergeCell ref="S158:S159"/>
    <mergeCell ref="U158:U159"/>
    <mergeCell ref="W158:W159"/>
    <mergeCell ref="Y158:Y159"/>
    <mergeCell ref="AA158:AA159"/>
    <mergeCell ref="AC158:AC159"/>
    <mergeCell ref="AE158:AE159"/>
    <mergeCell ref="AG158:AG159"/>
    <mergeCell ref="AI158:AI159"/>
    <mergeCell ref="AK158:AK159"/>
    <mergeCell ref="AM158:AM159"/>
    <mergeCell ref="AO158:AO159"/>
    <mergeCell ref="AQ158:AQ159"/>
    <mergeCell ref="AS158:AS159"/>
    <mergeCell ref="AU158:AU159"/>
    <mergeCell ref="AW158:AW159"/>
    <mergeCell ref="AY158:AY159"/>
    <mergeCell ref="BA158:BA159"/>
    <mergeCell ref="BC158:BC159"/>
    <mergeCell ref="BE158:BE159"/>
    <mergeCell ref="BG158:BG159"/>
    <mergeCell ref="BI158:BI159"/>
    <mergeCell ref="BK158:BK159"/>
    <mergeCell ref="BM158:BM159"/>
    <mergeCell ref="BO158:BO159"/>
    <mergeCell ref="BQ158:BQ159"/>
    <mergeCell ref="BS158:BS159"/>
    <mergeCell ref="BU158:BU159"/>
    <mergeCell ref="BW158:BW159"/>
    <mergeCell ref="B160:B161"/>
    <mergeCell ref="E160:E161"/>
    <mergeCell ref="G160:G161"/>
    <mergeCell ref="I160:I161"/>
    <mergeCell ref="K160:K161"/>
    <mergeCell ref="M160:M161"/>
    <mergeCell ref="O160:O161"/>
    <mergeCell ref="Q160:Q161"/>
    <mergeCell ref="S160:S161"/>
    <mergeCell ref="U160:U161"/>
    <mergeCell ref="W160:W161"/>
    <mergeCell ref="Y160:Y161"/>
    <mergeCell ref="AA160:AA161"/>
    <mergeCell ref="AC160:AC161"/>
    <mergeCell ref="AE160:AE161"/>
    <mergeCell ref="AG160:AG161"/>
    <mergeCell ref="AI160:AI161"/>
    <mergeCell ref="AK160:AK161"/>
    <mergeCell ref="AM160:AM161"/>
    <mergeCell ref="AO160:AO161"/>
    <mergeCell ref="AQ160:AQ161"/>
    <mergeCell ref="AS160:AS161"/>
    <mergeCell ref="AU160:AU161"/>
    <mergeCell ref="AW160:AW161"/>
    <mergeCell ref="AY160:AY161"/>
    <mergeCell ref="BA160:BA161"/>
    <mergeCell ref="BC160:BC161"/>
    <mergeCell ref="BE160:BE161"/>
    <mergeCell ref="BG160:BG161"/>
    <mergeCell ref="BI160:BI161"/>
    <mergeCell ref="BK160:BK161"/>
    <mergeCell ref="BM160:BM161"/>
    <mergeCell ref="BO160:BO161"/>
    <mergeCell ref="BQ160:BQ161"/>
    <mergeCell ref="BS160:BS161"/>
    <mergeCell ref="BU160:BU161"/>
    <mergeCell ref="BW160:BW161"/>
    <mergeCell ref="B162:B163"/>
    <mergeCell ref="E162:E163"/>
    <mergeCell ref="G162:G163"/>
    <mergeCell ref="I162:I163"/>
    <mergeCell ref="K162:K163"/>
    <mergeCell ref="M162:M163"/>
    <mergeCell ref="O162:O163"/>
    <mergeCell ref="Q162:Q163"/>
    <mergeCell ref="S162:S163"/>
    <mergeCell ref="U162:U163"/>
    <mergeCell ref="W162:W163"/>
    <mergeCell ref="Y162:Y163"/>
    <mergeCell ref="AA162:AA163"/>
    <mergeCell ref="AC162:AC163"/>
    <mergeCell ref="AE162:AE163"/>
    <mergeCell ref="AG162:AG163"/>
    <mergeCell ref="AI162:AI163"/>
    <mergeCell ref="AK162:AK163"/>
    <mergeCell ref="AM162:AM163"/>
    <mergeCell ref="AO162:AO163"/>
    <mergeCell ref="AQ162:AQ163"/>
    <mergeCell ref="AS162:AS163"/>
    <mergeCell ref="AU162:AU163"/>
    <mergeCell ref="AW162:AW163"/>
    <mergeCell ref="AY162:AY163"/>
    <mergeCell ref="BA162:BA163"/>
    <mergeCell ref="BC162:BC163"/>
    <mergeCell ref="BE162:BE163"/>
    <mergeCell ref="BG162:BG163"/>
    <mergeCell ref="BI162:BI163"/>
    <mergeCell ref="BK162:BK163"/>
    <mergeCell ref="BM162:BM163"/>
    <mergeCell ref="BO162:BO163"/>
    <mergeCell ref="BQ162:BQ163"/>
    <mergeCell ref="BS162:BS163"/>
    <mergeCell ref="BU162:BU163"/>
    <mergeCell ref="BW162:BW163"/>
    <mergeCell ref="B174:B175"/>
    <mergeCell ref="E174:E175"/>
    <mergeCell ref="G174:G175"/>
    <mergeCell ref="I174:I175"/>
    <mergeCell ref="K174:K175"/>
    <mergeCell ref="M174:M175"/>
    <mergeCell ref="O174:O175"/>
    <mergeCell ref="Q174:Q175"/>
    <mergeCell ref="S174:S175"/>
    <mergeCell ref="U174:U175"/>
    <mergeCell ref="W174:W175"/>
    <mergeCell ref="Y174:Y175"/>
    <mergeCell ref="AA174:AA175"/>
    <mergeCell ref="AC174:AC175"/>
    <mergeCell ref="AE174:AE175"/>
    <mergeCell ref="AG174:AG175"/>
    <mergeCell ref="BS174:BS175"/>
    <mergeCell ref="BU174:BU175"/>
    <mergeCell ref="BW174:BW175"/>
    <mergeCell ref="B176:B177"/>
    <mergeCell ref="E176:E177"/>
    <mergeCell ref="G176:G177"/>
    <mergeCell ref="I176:I177"/>
    <mergeCell ref="K176:K177"/>
    <mergeCell ref="M176:M177"/>
    <mergeCell ref="O176:O177"/>
    <mergeCell ref="Q176:Q177"/>
    <mergeCell ref="S176:S177"/>
    <mergeCell ref="U176:U177"/>
    <mergeCell ref="W176:W177"/>
    <mergeCell ref="Y176:Y177"/>
    <mergeCell ref="AA176:AA177"/>
    <mergeCell ref="AC176:AC177"/>
    <mergeCell ref="AE176:AE177"/>
    <mergeCell ref="AG176:AG177"/>
    <mergeCell ref="AI176:AI177"/>
    <mergeCell ref="AK176:AK177"/>
    <mergeCell ref="AM176:AM177"/>
    <mergeCell ref="AO176:AO177"/>
    <mergeCell ref="AQ176:AQ177"/>
    <mergeCell ref="BM176:BM177"/>
    <mergeCell ref="BO176:BO177"/>
    <mergeCell ref="BQ176:BQ177"/>
    <mergeCell ref="BS176:BS177"/>
    <mergeCell ref="BU176:BU177"/>
    <mergeCell ref="BW176:BW177"/>
    <mergeCell ref="AI174:AI175"/>
    <mergeCell ref="AK174:AK175"/>
    <mergeCell ref="E178:E179"/>
    <mergeCell ref="G178:G179"/>
    <mergeCell ref="I178:I179"/>
    <mergeCell ref="K178:K179"/>
    <mergeCell ref="M178:M179"/>
    <mergeCell ref="O178:O179"/>
    <mergeCell ref="Q178:Q179"/>
    <mergeCell ref="S178:S179"/>
    <mergeCell ref="U178:U179"/>
    <mergeCell ref="W178:W179"/>
    <mergeCell ref="Y178:Y179"/>
    <mergeCell ref="AA178:AA179"/>
    <mergeCell ref="AC178:AC179"/>
    <mergeCell ref="AE178:AE179"/>
    <mergeCell ref="AG178:AG179"/>
    <mergeCell ref="BQ178:BQ179"/>
    <mergeCell ref="BQ174:BQ175"/>
    <mergeCell ref="AM174:AM175"/>
    <mergeCell ref="AO174:AO175"/>
    <mergeCell ref="AQ174:AQ175"/>
    <mergeCell ref="AS174:AS175"/>
    <mergeCell ref="AU174:AU175"/>
    <mergeCell ref="AW174:AW175"/>
    <mergeCell ref="AY174:AY175"/>
    <mergeCell ref="BA174:BA175"/>
    <mergeCell ref="BC174:BC175"/>
    <mergeCell ref="BE174:BE175"/>
    <mergeCell ref="BG174:BG175"/>
    <mergeCell ref="BI174:BI175"/>
    <mergeCell ref="BK174:BK175"/>
    <mergeCell ref="BM174:BM175"/>
    <mergeCell ref="BO174:BO175"/>
    <mergeCell ref="BS178:BS179"/>
    <mergeCell ref="BU178:BU179"/>
    <mergeCell ref="BW178:BW179"/>
    <mergeCell ref="A164:A179"/>
    <mergeCell ref="AI178:AI179"/>
    <mergeCell ref="AK178:AK179"/>
    <mergeCell ref="AM178:AM179"/>
    <mergeCell ref="AO178:AO179"/>
    <mergeCell ref="AQ178:AQ179"/>
    <mergeCell ref="AS178:AS179"/>
    <mergeCell ref="AU178:AU179"/>
    <mergeCell ref="AW178:AW179"/>
    <mergeCell ref="AY178:AY179"/>
    <mergeCell ref="BA178:BA179"/>
    <mergeCell ref="BC178:BC179"/>
    <mergeCell ref="BE178:BE179"/>
    <mergeCell ref="BG178:BG179"/>
    <mergeCell ref="BI178:BI179"/>
    <mergeCell ref="BK178:BK179"/>
    <mergeCell ref="BM178:BM179"/>
    <mergeCell ref="BO178:BO179"/>
    <mergeCell ref="AS176:AS177"/>
    <mergeCell ref="AU176:AU177"/>
    <mergeCell ref="AW176:AW177"/>
    <mergeCell ref="AY176:AY177"/>
    <mergeCell ref="BA176:BA177"/>
    <mergeCell ref="BC176:BC177"/>
    <mergeCell ref="BE176:BE177"/>
    <mergeCell ref="BG176:BG177"/>
    <mergeCell ref="BI176:BI177"/>
    <mergeCell ref="BK176:BK177"/>
    <mergeCell ref="B178:B179"/>
  </mergeCells>
  <pageMargins left="0.70866141732283472" right="0.70866141732283472" top="0.74803149606299213" bottom="0.74803149606299213" header="0.31496062992125984" footer="0.31496062992125984"/>
  <pageSetup paperSize="9" scale="74" orientation="landscape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S179"/>
  <sheetViews>
    <sheetView workbookViewId="0">
      <selection activeCell="D2" sqref="D2"/>
    </sheetView>
  </sheetViews>
  <sheetFormatPr defaultRowHeight="15" outlineLevelRow="1" x14ac:dyDescent="0.25"/>
  <cols>
    <col min="1" max="1" width="1.7109375" customWidth="1"/>
    <col min="2" max="2" width="12.85546875" customWidth="1"/>
    <col min="3" max="3" width="17.140625" customWidth="1"/>
    <col min="4" max="4" width="12.140625" customWidth="1"/>
    <col min="5" max="5" width="10.140625" customWidth="1"/>
    <col min="6" max="6" width="13.85546875" bestFit="1" customWidth="1"/>
    <col min="7" max="7" width="13.85546875" customWidth="1"/>
    <col min="8" max="8" width="13.85546875" bestFit="1" customWidth="1"/>
    <col min="9" max="9" width="13.85546875" customWidth="1"/>
    <col min="10" max="10" width="13.85546875" bestFit="1" customWidth="1"/>
    <col min="11" max="11" width="12" customWidth="1"/>
    <col min="12" max="12" width="13.85546875" bestFit="1" customWidth="1"/>
    <col min="13" max="13" width="12" customWidth="1"/>
    <col min="14" max="14" width="13.85546875" bestFit="1" customWidth="1"/>
    <col min="15" max="15" width="12" customWidth="1"/>
    <col min="16" max="16" width="13.85546875" bestFit="1" customWidth="1"/>
    <col min="17" max="17" width="12" customWidth="1"/>
    <col min="18" max="18" width="13.28515625" customWidth="1"/>
    <col min="19" max="19" width="10.42578125" customWidth="1"/>
  </cols>
  <sheetData>
    <row r="1" spans="2:19" x14ac:dyDescent="0.25">
      <c r="B1" s="100" t="str">
        <f>'входные данные'!C15</f>
        <v>январь</v>
      </c>
      <c r="C1" s="101" t="s">
        <v>0</v>
      </c>
      <c r="D1" s="102">
        <f ca="1">WEEKNUM(TODAY(),21)</f>
        <v>51</v>
      </c>
      <c r="E1" s="103"/>
      <c r="F1" s="330" t="str">
        <f ca="1">'активность менеджеров'!N1</f>
        <v>итого неделя 1</v>
      </c>
      <c r="G1" s="331"/>
      <c r="H1" s="330" t="str">
        <f ca="1">'активность менеджеров'!Z1</f>
        <v>итого неделя 2</v>
      </c>
      <c r="I1" s="331"/>
      <c r="J1" s="330" t="str">
        <f ca="1">'активность менеджеров'!AL1</f>
        <v>итого неделя 3</v>
      </c>
      <c r="K1" s="331"/>
      <c r="L1" s="330" t="str">
        <f ca="1">'активность менеджеров'!AX1</f>
        <v>итого неделя 4</v>
      </c>
      <c r="M1" s="331"/>
      <c r="N1" s="330" t="str">
        <f ca="1">'активность менеджеров'!BJ1</f>
        <v>итого неделя 5</v>
      </c>
      <c r="O1" s="331"/>
      <c r="P1" s="330" t="str">
        <f ca="1">'активность менеджеров'!BL1</f>
        <v>неделя 6</v>
      </c>
      <c r="Q1" s="331"/>
      <c r="R1" s="326" t="s">
        <v>1</v>
      </c>
      <c r="S1" s="327"/>
    </row>
    <row r="2" spans="2:19" x14ac:dyDescent="0.25">
      <c r="B2" s="104"/>
      <c r="C2" s="105" t="s">
        <v>2</v>
      </c>
      <c r="D2" s="106">
        <f ca="1">TODAY()</f>
        <v>45279</v>
      </c>
      <c r="E2" s="107"/>
      <c r="F2" s="332"/>
      <c r="G2" s="333"/>
      <c r="H2" s="332"/>
      <c r="I2" s="333"/>
      <c r="J2" s="332"/>
      <c r="K2" s="333"/>
      <c r="L2" s="332"/>
      <c r="M2" s="333"/>
      <c r="N2" s="332"/>
      <c r="O2" s="333"/>
      <c r="P2" s="332"/>
      <c r="Q2" s="333"/>
      <c r="R2" s="328"/>
      <c r="S2" s="329"/>
    </row>
    <row r="3" spans="2:19" ht="15.75" thickBot="1" x14ac:dyDescent="0.3">
      <c r="B3" s="108"/>
      <c r="C3" s="109"/>
      <c r="D3" s="109"/>
      <c r="E3" s="110" t="s">
        <v>4</v>
      </c>
      <c r="F3" s="332"/>
      <c r="G3" s="333"/>
      <c r="H3" s="332"/>
      <c r="I3" s="333"/>
      <c r="J3" s="332"/>
      <c r="K3" s="333"/>
      <c r="L3" s="332"/>
      <c r="M3" s="333"/>
      <c r="N3" s="332"/>
      <c r="O3" s="333"/>
      <c r="P3" s="332"/>
      <c r="Q3" s="333"/>
      <c r="R3" s="328"/>
      <c r="S3" s="329"/>
    </row>
    <row r="4" spans="2:19" ht="15" hidden="1" customHeight="1" outlineLevel="1" x14ac:dyDescent="0.25">
      <c r="B4" s="146" t="str">
        <f>'активность менеджеров'!A4</f>
        <v>Менеджер 1</v>
      </c>
      <c r="C4" s="181" t="str">
        <f>'активность менеджеров'!B4</f>
        <v>Звонки</v>
      </c>
      <c r="D4" s="45" t="str">
        <f>'активность менеджеров'!C4</f>
        <v>план</v>
      </c>
      <c r="E4" s="313">
        <v>0.15</v>
      </c>
      <c r="F4" s="111">
        <f ca="1">'активность менеджеров'!N4</f>
        <v>65.217391304347828</v>
      </c>
      <c r="G4" s="283">
        <f ca="1">'активность менеджеров'!O4</f>
        <v>0</v>
      </c>
      <c r="H4" s="111">
        <f ca="1">'активность менеджеров'!Z4</f>
        <v>65.217391304347828</v>
      </c>
      <c r="I4" s="283">
        <f ca="1">'активность менеджеров'!AA4</f>
        <v>0</v>
      </c>
      <c r="J4" s="111">
        <f ca="1">'активность менеджеров'!AL4</f>
        <v>65.217391304347828</v>
      </c>
      <c r="K4" s="283">
        <f ca="1">'активность менеджеров'!AM4</f>
        <v>0</v>
      </c>
      <c r="L4" s="111">
        <f ca="1">'активность менеджеров'!AX4</f>
        <v>65.217391304347828</v>
      </c>
      <c r="M4" s="283">
        <f ca="1">'активность менеджеров'!AY4</f>
        <v>0</v>
      </c>
      <c r="N4" s="111">
        <f ca="1">'активность менеджеров'!BJ4</f>
        <v>39.130434782608702</v>
      </c>
      <c r="O4" s="291">
        <f ca="1">'активность менеджеров'!BK4</f>
        <v>0</v>
      </c>
      <c r="P4" s="111">
        <f ca="1">'активность менеджеров'!BV4</f>
        <v>0</v>
      </c>
      <c r="Q4" s="283" t="str">
        <f ca="1">'активность менеджеров'!BW4</f>
        <v/>
      </c>
      <c r="R4" s="111">
        <f ca="1">F4+H4+J4+L4+N4+P4</f>
        <v>300</v>
      </c>
      <c r="S4" s="291">
        <f ca="1">IFERROR(R5/R4,"")</f>
        <v>0</v>
      </c>
    </row>
    <row r="5" spans="2:19" ht="15.75" hidden="1" outlineLevel="1" thickBot="1" x14ac:dyDescent="0.3">
      <c r="B5" s="147"/>
      <c r="C5" s="182"/>
      <c r="D5" s="46" t="str">
        <f>'активность менеджеров'!C5</f>
        <v>факт</v>
      </c>
      <c r="E5" s="314"/>
      <c r="F5" s="22">
        <f>'активность менеджеров'!N5</f>
        <v>0</v>
      </c>
      <c r="G5" s="315"/>
      <c r="H5" s="22">
        <f>'активность менеджеров'!Z5</f>
        <v>0</v>
      </c>
      <c r="I5" s="315"/>
      <c r="J5" s="22">
        <f>'активность менеджеров'!AL5</f>
        <v>0</v>
      </c>
      <c r="K5" s="315"/>
      <c r="L5" s="22">
        <f>'активность менеджеров'!AX5</f>
        <v>0</v>
      </c>
      <c r="M5" s="315"/>
      <c r="N5" s="22">
        <f>'активность менеджеров'!BJ5</f>
        <v>0</v>
      </c>
      <c r="O5" s="292"/>
      <c r="P5" s="22">
        <f>'активность менеджеров'!BV5</f>
        <v>0</v>
      </c>
      <c r="Q5" s="315"/>
      <c r="R5" s="22">
        <f t="shared" ref="R5:R6" si="0">F5+H5+J5+L5+N5+P5</f>
        <v>0</v>
      </c>
      <c r="S5" s="292"/>
    </row>
    <row r="6" spans="2:19" ht="15.75" hidden="1" customHeight="1" outlineLevel="1" x14ac:dyDescent="0.25">
      <c r="B6" s="147"/>
      <c r="C6" s="179" t="str">
        <f>'активность менеджеров'!B6</f>
        <v>Коммерческое предложение</v>
      </c>
      <c r="D6" s="44" t="str">
        <f>'активность менеджеров'!C6</f>
        <v>план</v>
      </c>
      <c r="E6" s="307">
        <v>0.05</v>
      </c>
      <c r="F6" s="112">
        <f ca="1">'активность менеджеров'!N6</f>
        <v>10.869565217391305</v>
      </c>
      <c r="G6" s="309">
        <f ca="1">'активность менеджеров'!O6</f>
        <v>0</v>
      </c>
      <c r="H6" s="112">
        <f ca="1">'активность менеджеров'!Z6</f>
        <v>10.869565217391305</v>
      </c>
      <c r="I6" s="309">
        <f ca="1">'активность менеджеров'!AA6</f>
        <v>0</v>
      </c>
      <c r="J6" s="112">
        <f ca="1">'активность менеджеров'!AL6</f>
        <v>10.869565217391305</v>
      </c>
      <c r="K6" s="309">
        <f ca="1">'активность менеджеров'!AM6</f>
        <v>0</v>
      </c>
      <c r="L6" s="112">
        <f ca="1">'активность менеджеров'!AX6</f>
        <v>10.869565217391305</v>
      </c>
      <c r="M6" s="309">
        <f ca="1">'активность менеджеров'!AY6</f>
        <v>0</v>
      </c>
      <c r="N6" s="112">
        <f ca="1">'активность менеджеров'!BJ6</f>
        <v>6.5217391304347823</v>
      </c>
      <c r="O6" s="311">
        <f ca="1">'активность менеджеров'!BK6</f>
        <v>0</v>
      </c>
      <c r="P6" s="112">
        <f ca="1">'активность менеджеров'!BV6</f>
        <v>0</v>
      </c>
      <c r="Q6" s="309" t="str">
        <f ca="1">'активность менеджеров'!BW6</f>
        <v/>
      </c>
      <c r="R6" s="112">
        <f t="shared" ca="1" si="0"/>
        <v>50</v>
      </c>
      <c r="S6" s="291">
        <f ca="1">IFERROR(R7/R6,"")</f>
        <v>0</v>
      </c>
    </row>
    <row r="7" spans="2:19" ht="15.75" hidden="1" outlineLevel="1" thickBot="1" x14ac:dyDescent="0.3">
      <c r="B7" s="147"/>
      <c r="C7" s="180"/>
      <c r="D7" s="44" t="str">
        <f>'активность менеджеров'!C7</f>
        <v>факт</v>
      </c>
      <c r="E7" s="308"/>
      <c r="F7" s="113">
        <f>'активность менеджеров'!N7</f>
        <v>0</v>
      </c>
      <c r="G7" s="310"/>
      <c r="H7" s="113">
        <f>'активность менеджеров'!Z7</f>
        <v>0</v>
      </c>
      <c r="I7" s="310"/>
      <c r="J7" s="113">
        <f>'активность менеджеров'!AL7</f>
        <v>0</v>
      </c>
      <c r="K7" s="310"/>
      <c r="L7" s="113">
        <f>'активность менеджеров'!AX7</f>
        <v>0</v>
      </c>
      <c r="M7" s="310"/>
      <c r="N7" s="113">
        <f>'активность менеджеров'!BJ7</f>
        <v>0</v>
      </c>
      <c r="O7" s="312"/>
      <c r="P7" s="113">
        <f>'активность менеджеров'!BV7</f>
        <v>0</v>
      </c>
      <c r="Q7" s="310"/>
      <c r="R7" s="113">
        <f t="shared" ref="R7:R22" si="1">F7+H7+J7+L7+N7+P7</f>
        <v>0</v>
      </c>
      <c r="S7" s="292"/>
    </row>
    <row r="8" spans="2:19" hidden="1" outlineLevel="1" x14ac:dyDescent="0.25">
      <c r="B8" s="147"/>
      <c r="C8" s="173" t="str">
        <f>'активность менеджеров'!B8</f>
        <v>Встречи</v>
      </c>
      <c r="D8" s="43" t="str">
        <f>'активность менеджеров'!C8</f>
        <v>план</v>
      </c>
      <c r="E8" s="316">
        <v>0.05</v>
      </c>
      <c r="F8" s="116">
        <f ca="1">'активность менеджеров'!N8</f>
        <v>6.5217391304347831</v>
      </c>
      <c r="G8" s="318">
        <f ca="1">'активность менеджеров'!O8</f>
        <v>0</v>
      </c>
      <c r="H8" s="116">
        <f ca="1">'активность менеджеров'!Z8</f>
        <v>6.5217391304347831</v>
      </c>
      <c r="I8" s="318">
        <f ca="1">'активность менеджеров'!AA8</f>
        <v>0</v>
      </c>
      <c r="J8" s="116">
        <f ca="1">'активность менеджеров'!AL8</f>
        <v>6.5217391304347831</v>
      </c>
      <c r="K8" s="318">
        <f ca="1">'активность менеджеров'!AM8</f>
        <v>0</v>
      </c>
      <c r="L8" s="116">
        <f ca="1">'активность менеджеров'!AX8</f>
        <v>6.5217391304347831</v>
      </c>
      <c r="M8" s="318">
        <f ca="1">'активность менеджеров'!AY8</f>
        <v>0</v>
      </c>
      <c r="N8" s="116">
        <f ca="1">'активность менеджеров'!BJ8</f>
        <v>3.9130434782608696</v>
      </c>
      <c r="O8" s="320">
        <f ca="1">'активность менеджеров'!BK8</f>
        <v>0</v>
      </c>
      <c r="P8" s="116">
        <f ca="1">'активность менеджеров'!BV8</f>
        <v>0</v>
      </c>
      <c r="Q8" s="318" t="str">
        <f ca="1">'активность менеджеров'!BW8</f>
        <v/>
      </c>
      <c r="R8" s="116">
        <f t="shared" ca="1" si="1"/>
        <v>30.000000000000004</v>
      </c>
      <c r="S8" s="291">
        <f ca="1">IFERROR(R9/R8,"")</f>
        <v>0</v>
      </c>
    </row>
    <row r="9" spans="2:19" ht="15.75" hidden="1" outlineLevel="1" thickBot="1" x14ac:dyDescent="0.3">
      <c r="B9" s="147"/>
      <c r="C9" s="174"/>
      <c r="D9" s="43" t="str">
        <f>'активность менеджеров'!C9</f>
        <v>факт</v>
      </c>
      <c r="E9" s="317"/>
      <c r="F9" s="117">
        <f>'активность менеджеров'!N9</f>
        <v>0</v>
      </c>
      <c r="G9" s="319"/>
      <c r="H9" s="117">
        <f>'активность менеджеров'!Z9</f>
        <v>0</v>
      </c>
      <c r="I9" s="319"/>
      <c r="J9" s="117">
        <f>'активность менеджеров'!AL9</f>
        <v>0</v>
      </c>
      <c r="K9" s="319"/>
      <c r="L9" s="117">
        <f>'активность менеджеров'!AX9</f>
        <v>0</v>
      </c>
      <c r="M9" s="319"/>
      <c r="N9" s="117">
        <f>'активность менеджеров'!BJ9</f>
        <v>0</v>
      </c>
      <c r="O9" s="321"/>
      <c r="P9" s="117">
        <f>'активность менеджеров'!BV9</f>
        <v>0</v>
      </c>
      <c r="Q9" s="319"/>
      <c r="R9" s="117">
        <f t="shared" si="1"/>
        <v>0</v>
      </c>
      <c r="S9" s="292"/>
    </row>
    <row r="10" spans="2:19" hidden="1" outlineLevel="1" x14ac:dyDescent="0.25">
      <c r="B10" s="147"/>
      <c r="C10" s="169" t="str">
        <f>'активность менеджеров'!B10</f>
        <v>Договоры</v>
      </c>
      <c r="D10" s="15" t="str">
        <f>'активность менеджеров'!C10</f>
        <v>план</v>
      </c>
      <c r="E10" s="301">
        <v>0.1</v>
      </c>
      <c r="F10" s="115">
        <f ca="1">'активность менеджеров'!N10</f>
        <v>4.3478260869565215</v>
      </c>
      <c r="G10" s="303">
        <f ca="1">'активность менеджеров'!O10</f>
        <v>0</v>
      </c>
      <c r="H10" s="115">
        <f ca="1">'активность менеджеров'!Z10</f>
        <v>4.3478260869565215</v>
      </c>
      <c r="I10" s="303">
        <f ca="1">'активность менеджеров'!AA10</f>
        <v>0</v>
      </c>
      <c r="J10" s="115">
        <f ca="1">'активность менеджеров'!AL10</f>
        <v>4.3478260869565215</v>
      </c>
      <c r="K10" s="303">
        <f ca="1">'активность менеджеров'!AM10</f>
        <v>0</v>
      </c>
      <c r="L10" s="115">
        <f ca="1">'активность менеджеров'!AX10</f>
        <v>4.3478260869565215</v>
      </c>
      <c r="M10" s="303">
        <f ca="1">'активность менеджеров'!AY10</f>
        <v>0</v>
      </c>
      <c r="N10" s="115">
        <f ca="1">'активность менеджеров'!BJ10</f>
        <v>2.6086956521739131</v>
      </c>
      <c r="O10" s="305">
        <f ca="1">'активность менеджеров'!BK10</f>
        <v>0</v>
      </c>
      <c r="P10" s="115">
        <f ca="1">'активность менеджеров'!BV10</f>
        <v>0</v>
      </c>
      <c r="Q10" s="303" t="str">
        <f ca="1">'активность менеджеров'!BW10</f>
        <v/>
      </c>
      <c r="R10" s="115">
        <f t="shared" ca="1" si="1"/>
        <v>20</v>
      </c>
      <c r="S10" s="291">
        <f ca="1">IFERROR(R11/R10,"")</f>
        <v>0</v>
      </c>
    </row>
    <row r="11" spans="2:19" ht="15.75" hidden="1" outlineLevel="1" thickBot="1" x14ac:dyDescent="0.3">
      <c r="B11" s="147"/>
      <c r="C11" s="170"/>
      <c r="D11" s="15" t="str">
        <f>'активность менеджеров'!C11</f>
        <v>факт</v>
      </c>
      <c r="E11" s="302"/>
      <c r="F11" s="7">
        <f>'активность менеджеров'!N11</f>
        <v>0</v>
      </c>
      <c r="G11" s="304"/>
      <c r="H11" s="7">
        <f>'активность менеджеров'!Z11</f>
        <v>0</v>
      </c>
      <c r="I11" s="304"/>
      <c r="J11" s="7">
        <f>'активность менеджеров'!AL11</f>
        <v>0</v>
      </c>
      <c r="K11" s="304"/>
      <c r="L11" s="7">
        <f>'активность менеджеров'!AX11</f>
        <v>0</v>
      </c>
      <c r="M11" s="304"/>
      <c r="N11" s="7">
        <f>'активность менеджеров'!BJ11</f>
        <v>0</v>
      </c>
      <c r="O11" s="306"/>
      <c r="P11" s="7">
        <f>'активность менеджеров'!BV11</f>
        <v>0</v>
      </c>
      <c r="Q11" s="304"/>
      <c r="R11" s="7">
        <f t="shared" si="1"/>
        <v>0</v>
      </c>
      <c r="S11" s="292"/>
    </row>
    <row r="12" spans="2:19" ht="15" hidden="1" customHeight="1" outlineLevel="1" x14ac:dyDescent="0.25">
      <c r="B12" s="147"/>
      <c r="C12" s="165" t="str">
        <f>'активность менеджеров'!B12</f>
        <v>Счета</v>
      </c>
      <c r="D12" s="16" t="str">
        <f>'активность менеджеров'!C12</f>
        <v>план</v>
      </c>
      <c r="E12" s="322">
        <v>0.1</v>
      </c>
      <c r="F12" s="114">
        <f ca="1">'активность менеджеров'!N12</f>
        <v>3.9130434782608696</v>
      </c>
      <c r="G12" s="293">
        <f ca="1">'активность менеджеров'!O12</f>
        <v>0</v>
      </c>
      <c r="H12" s="114">
        <f ca="1">'активность менеджеров'!Z12</f>
        <v>3.9130434782608696</v>
      </c>
      <c r="I12" s="293">
        <f ca="1">'активность менеджеров'!AA12</f>
        <v>0</v>
      </c>
      <c r="J12" s="114">
        <f ca="1">'активность менеджеров'!AL12</f>
        <v>3.9130434782608696</v>
      </c>
      <c r="K12" s="293">
        <f ca="1">'активность менеджеров'!AM12</f>
        <v>0</v>
      </c>
      <c r="L12" s="114">
        <f ca="1">'активность менеджеров'!AX12</f>
        <v>3.9130434782608696</v>
      </c>
      <c r="M12" s="293">
        <f ca="1">'активность менеджеров'!AY12</f>
        <v>0</v>
      </c>
      <c r="N12" s="114">
        <f ca="1">'активность менеджеров'!BJ12</f>
        <v>2.347826086956522</v>
      </c>
      <c r="O12" s="324">
        <f ca="1">'активность менеджеров'!BK12</f>
        <v>0</v>
      </c>
      <c r="P12" s="114">
        <f ca="1">'активность менеджеров'!BV12</f>
        <v>0</v>
      </c>
      <c r="Q12" s="293" t="str">
        <f ca="1">'активность менеджеров'!BW12</f>
        <v/>
      </c>
      <c r="R12" s="114">
        <f t="shared" ca="1" si="1"/>
        <v>18</v>
      </c>
      <c r="S12" s="291">
        <f ca="1">IFERROR(R13/R12,"")</f>
        <v>0</v>
      </c>
    </row>
    <row r="13" spans="2:19" ht="15.75" hidden="1" outlineLevel="1" thickBot="1" x14ac:dyDescent="0.3">
      <c r="B13" s="147"/>
      <c r="C13" s="166"/>
      <c r="D13" s="16" t="str">
        <f>'активность менеджеров'!C13</f>
        <v>факт</v>
      </c>
      <c r="E13" s="323"/>
      <c r="F13" s="21">
        <f>'активность менеджеров'!N13</f>
        <v>0</v>
      </c>
      <c r="G13" s="294"/>
      <c r="H13" s="21">
        <f>'активность менеджеров'!Z13</f>
        <v>0</v>
      </c>
      <c r="I13" s="294"/>
      <c r="J13" s="21">
        <f>'активность менеджеров'!AL13</f>
        <v>0</v>
      </c>
      <c r="K13" s="294"/>
      <c r="L13" s="21">
        <f>'активность менеджеров'!AX13</f>
        <v>0</v>
      </c>
      <c r="M13" s="294"/>
      <c r="N13" s="21">
        <f>'активность менеджеров'!BJ13</f>
        <v>0</v>
      </c>
      <c r="O13" s="325"/>
      <c r="P13" s="21">
        <f>'активность менеджеров'!BV13</f>
        <v>0</v>
      </c>
      <c r="Q13" s="294"/>
      <c r="R13" s="21">
        <f t="shared" si="1"/>
        <v>0</v>
      </c>
      <c r="S13" s="292"/>
    </row>
    <row r="14" spans="2:19" ht="15.75" hidden="1" customHeight="1" outlineLevel="1" x14ac:dyDescent="0.25">
      <c r="B14" s="147" t="e">
        <f>'активность менеджеров'!#REF!</f>
        <v>#REF!</v>
      </c>
      <c r="C14" s="159" t="str">
        <f>'активность менеджеров'!B14</f>
        <v>Мероприятия</v>
      </c>
      <c r="D14" s="47" t="str">
        <f>'активность менеджеров'!C14</f>
        <v>план</v>
      </c>
      <c r="E14" s="295">
        <v>0.15</v>
      </c>
      <c r="F14" s="118">
        <f ca="1">'активность менеджеров'!N14</f>
        <v>0.65217391304347827</v>
      </c>
      <c r="G14" s="297">
        <f ca="1">'активность менеджеров'!O14</f>
        <v>0</v>
      </c>
      <c r="H14" s="118">
        <f ca="1">'активность менеджеров'!Z14</f>
        <v>0.65217391304347827</v>
      </c>
      <c r="I14" s="297">
        <f ca="1">'активность менеджеров'!AA14</f>
        <v>0</v>
      </c>
      <c r="J14" s="118">
        <f ca="1">'активность менеджеров'!AL14</f>
        <v>0.65217391304347827</v>
      </c>
      <c r="K14" s="297">
        <f ca="1">'активность менеджеров'!AM14</f>
        <v>0</v>
      </c>
      <c r="L14" s="118">
        <f ca="1">'активность менеджеров'!AX14</f>
        <v>0.65217391304347827</v>
      </c>
      <c r="M14" s="297">
        <f ca="1">'активность менеджеров'!AY14</f>
        <v>0</v>
      </c>
      <c r="N14" s="118">
        <f ca="1">'активность менеджеров'!BJ14</f>
        <v>0.39130434782608692</v>
      </c>
      <c r="O14" s="299">
        <f ca="1">'активность менеджеров'!BK14</f>
        <v>0</v>
      </c>
      <c r="P14" s="118">
        <f ca="1">'активность менеджеров'!BV14</f>
        <v>0</v>
      </c>
      <c r="Q14" s="297" t="str">
        <f ca="1">'активность менеджеров'!BW14</f>
        <v/>
      </c>
      <c r="R14" s="118">
        <f t="shared" ca="1" si="1"/>
        <v>3</v>
      </c>
      <c r="S14" s="291">
        <f ca="1">IFERROR(R15/R14,"")</f>
        <v>0</v>
      </c>
    </row>
    <row r="15" spans="2:19" ht="15.75" hidden="1" outlineLevel="1" thickBot="1" x14ac:dyDescent="0.3">
      <c r="B15" s="147"/>
      <c r="C15" s="160"/>
      <c r="D15" s="47" t="str">
        <f>'активность менеджеров'!C15</f>
        <v>факт</v>
      </c>
      <c r="E15" s="296"/>
      <c r="F15" s="119">
        <f>'активность менеджеров'!N15</f>
        <v>0</v>
      </c>
      <c r="G15" s="298"/>
      <c r="H15" s="119">
        <f>'активность менеджеров'!Z15</f>
        <v>0</v>
      </c>
      <c r="I15" s="298"/>
      <c r="J15" s="119">
        <f>'активность менеджеров'!AL15</f>
        <v>0</v>
      </c>
      <c r="K15" s="298"/>
      <c r="L15" s="119">
        <f>'активность менеджеров'!AX15</f>
        <v>0</v>
      </c>
      <c r="M15" s="298"/>
      <c r="N15" s="119">
        <f>'активность менеджеров'!BJ15</f>
        <v>0</v>
      </c>
      <c r="O15" s="300"/>
      <c r="P15" s="119">
        <f>'активность менеджеров'!BV15</f>
        <v>0</v>
      </c>
      <c r="Q15" s="298"/>
      <c r="R15" s="119">
        <f t="shared" si="1"/>
        <v>0</v>
      </c>
      <c r="S15" s="292"/>
    </row>
    <row r="16" spans="2:19" ht="15" hidden="1" customHeight="1" outlineLevel="1" x14ac:dyDescent="0.25">
      <c r="B16" s="147"/>
      <c r="C16" s="157" t="str">
        <f>'активность менеджеров'!B16</f>
        <v>Приход ДС</v>
      </c>
      <c r="D16" s="17" t="str">
        <f>'активность менеджеров'!C16</f>
        <v>план</v>
      </c>
      <c r="E16" s="285">
        <v>0.2</v>
      </c>
      <c r="F16" s="120">
        <f ca="1">'активность менеджеров'!N16</f>
        <v>608695.65217391308</v>
      </c>
      <c r="G16" s="287">
        <f ca="1">'активность менеджеров'!O16</f>
        <v>0</v>
      </c>
      <c r="H16" s="120">
        <f ca="1">'активность менеджеров'!Z16</f>
        <v>608695.65217391308</v>
      </c>
      <c r="I16" s="287">
        <f ca="1">'активность менеджеров'!AA16</f>
        <v>0</v>
      </c>
      <c r="J16" s="120">
        <f ca="1">'активность менеджеров'!AL16</f>
        <v>608695.65217391308</v>
      </c>
      <c r="K16" s="287">
        <f ca="1">'активность менеджеров'!AM16</f>
        <v>0</v>
      </c>
      <c r="L16" s="120">
        <f ca="1">'активность менеджеров'!AX16</f>
        <v>608695.65217391308</v>
      </c>
      <c r="M16" s="287">
        <f ca="1">'активность менеджеров'!AY16</f>
        <v>0</v>
      </c>
      <c r="N16" s="120">
        <f ca="1">'активность менеджеров'!BJ16</f>
        <v>365217.3913043479</v>
      </c>
      <c r="O16" s="289">
        <f ca="1">'активность менеджеров'!BK16</f>
        <v>0</v>
      </c>
      <c r="P16" s="120">
        <f ca="1">'активность менеджеров'!BV16</f>
        <v>0</v>
      </c>
      <c r="Q16" s="287" t="str">
        <f ca="1">'активность менеджеров'!BW16</f>
        <v/>
      </c>
      <c r="R16" s="120">
        <f t="shared" ca="1" si="1"/>
        <v>2800000</v>
      </c>
      <c r="S16" s="291">
        <f ca="1">IFERROR(R17/R16,"")</f>
        <v>0</v>
      </c>
    </row>
    <row r="17" spans="2:19" ht="15.75" hidden="1" outlineLevel="1" thickBot="1" x14ac:dyDescent="0.3">
      <c r="B17" s="147"/>
      <c r="C17" s="158"/>
      <c r="D17" s="17" t="str">
        <f>'активность менеджеров'!C17</f>
        <v>факт</v>
      </c>
      <c r="E17" s="286"/>
      <c r="F17" s="20">
        <f>'активность менеджеров'!N17</f>
        <v>0</v>
      </c>
      <c r="G17" s="288"/>
      <c r="H17" s="20">
        <f>'активность менеджеров'!Z17</f>
        <v>0</v>
      </c>
      <c r="I17" s="288"/>
      <c r="J17" s="20">
        <f>'активность менеджеров'!AL17</f>
        <v>0</v>
      </c>
      <c r="K17" s="288"/>
      <c r="L17" s="20">
        <f>'активность менеджеров'!AX17</f>
        <v>0</v>
      </c>
      <c r="M17" s="288"/>
      <c r="N17" s="20">
        <f>'активность менеджеров'!BJ17</f>
        <v>0</v>
      </c>
      <c r="O17" s="290"/>
      <c r="P17" s="20">
        <f>'активность менеджеров'!BV17</f>
        <v>0</v>
      </c>
      <c r="Q17" s="288"/>
      <c r="R17" s="20">
        <f t="shared" si="1"/>
        <v>0</v>
      </c>
      <c r="S17" s="292"/>
    </row>
    <row r="18" spans="2:19" ht="15.75" hidden="1" customHeight="1" outlineLevel="1" x14ac:dyDescent="0.25">
      <c r="B18" s="147"/>
      <c r="C18" s="151" t="str">
        <f>'активность менеджеров'!B18</f>
        <v>Продажи (отгрузки)</v>
      </c>
      <c r="D18" s="48" t="str">
        <f>'активность менеджеров'!C18</f>
        <v>план</v>
      </c>
      <c r="E18" s="277">
        <v>0.2</v>
      </c>
      <c r="F18" s="18">
        <f ca="1">'активность менеджеров'!N18</f>
        <v>978260.86956521741</v>
      </c>
      <c r="G18" s="279">
        <f ca="1">'активность менеджеров'!O18</f>
        <v>0</v>
      </c>
      <c r="H18" s="18">
        <f ca="1">'активность менеджеров'!Z18</f>
        <v>978260.86956521741</v>
      </c>
      <c r="I18" s="279">
        <f ca="1">'активность менеджеров'!AA18</f>
        <v>0</v>
      </c>
      <c r="J18" s="18">
        <f ca="1">'активность менеджеров'!AL18</f>
        <v>978260.86956521741</v>
      </c>
      <c r="K18" s="279">
        <f ca="1">'активность менеджеров'!AM18</f>
        <v>0</v>
      </c>
      <c r="L18" s="18">
        <f ca="1">'активность менеджеров'!AX18</f>
        <v>978260.86956521741</v>
      </c>
      <c r="M18" s="279">
        <f ca="1">'активность менеджеров'!AY18</f>
        <v>0</v>
      </c>
      <c r="N18" s="18">
        <f ca="1">'активность менеджеров'!BJ18</f>
        <v>586956.52173913049</v>
      </c>
      <c r="O18" s="281">
        <f ca="1">'активность менеджеров'!BK18</f>
        <v>0</v>
      </c>
      <c r="P18" s="18">
        <f ca="1">'активность менеджеров'!BV18</f>
        <v>0</v>
      </c>
      <c r="Q18" s="279" t="str">
        <f ca="1">'активность менеджеров'!BW18</f>
        <v/>
      </c>
      <c r="R18" s="18">
        <f t="shared" ca="1" si="1"/>
        <v>4500000</v>
      </c>
      <c r="S18" s="291">
        <f ca="1">IFERROR(R19/R18,"")</f>
        <v>0</v>
      </c>
    </row>
    <row r="19" spans="2:19" ht="15.75" hidden="1" outlineLevel="1" thickBot="1" x14ac:dyDescent="0.3">
      <c r="B19" s="148"/>
      <c r="C19" s="152"/>
      <c r="D19" s="49" t="str">
        <f>'активность менеджеров'!C19</f>
        <v>факт</v>
      </c>
      <c r="E19" s="278"/>
      <c r="F19" s="19">
        <f>'активность менеджеров'!N19</f>
        <v>0</v>
      </c>
      <c r="G19" s="280"/>
      <c r="H19" s="19">
        <f>'активность менеджеров'!Z19</f>
        <v>0</v>
      </c>
      <c r="I19" s="280"/>
      <c r="J19" s="19">
        <f>'активность менеджеров'!AL19</f>
        <v>0</v>
      </c>
      <c r="K19" s="280"/>
      <c r="L19" s="19">
        <f>'активность менеджеров'!AX19</f>
        <v>0</v>
      </c>
      <c r="M19" s="280"/>
      <c r="N19" s="19">
        <f>'активность менеджеров'!BJ19</f>
        <v>0</v>
      </c>
      <c r="O19" s="282"/>
      <c r="P19" s="19">
        <f>'активность менеджеров'!BV19</f>
        <v>0</v>
      </c>
      <c r="Q19" s="280"/>
      <c r="R19" s="19">
        <f t="shared" si="1"/>
        <v>0</v>
      </c>
      <c r="S19" s="292"/>
    </row>
    <row r="20" spans="2:19" ht="15" hidden="1" customHeight="1" outlineLevel="1" x14ac:dyDescent="0.25">
      <c r="B20" s="146" t="str">
        <f>'активность менеджеров'!A20</f>
        <v>Менеджер 2</v>
      </c>
      <c r="C20" s="181" t="str">
        <f>'активность менеджеров'!B20</f>
        <v>Звонки</v>
      </c>
      <c r="D20" s="45" t="str">
        <f>'активность менеджеров'!C20</f>
        <v>план</v>
      </c>
      <c r="E20" s="313">
        <v>0.15</v>
      </c>
      <c r="F20" s="111">
        <f ca="1">'активность менеджеров'!N20</f>
        <v>65.217391304347828</v>
      </c>
      <c r="G20" s="283">
        <f ca="1">'активность менеджеров'!O20</f>
        <v>0</v>
      </c>
      <c r="H20" s="111">
        <f ca="1">'активность менеджеров'!Z20</f>
        <v>65.217391304347828</v>
      </c>
      <c r="I20" s="283">
        <f ca="1">'активность менеджеров'!AA20</f>
        <v>0</v>
      </c>
      <c r="J20" s="111">
        <f ca="1">'активность менеджеров'!AL20</f>
        <v>65.217391304347828</v>
      </c>
      <c r="K20" s="283">
        <f ca="1">'активность менеджеров'!AM20</f>
        <v>0</v>
      </c>
      <c r="L20" s="111">
        <f ca="1">'активность менеджеров'!AX20</f>
        <v>65.217391304347828</v>
      </c>
      <c r="M20" s="283">
        <f ca="1">'активность менеджеров'!AY20</f>
        <v>0</v>
      </c>
      <c r="N20" s="111">
        <f ca="1">'активность менеджеров'!BJ20</f>
        <v>39.130434782608702</v>
      </c>
      <c r="O20" s="291">
        <f ca="1">'активность менеджеров'!BK20</f>
        <v>0</v>
      </c>
      <c r="P20" s="111">
        <f ca="1">'активность менеджеров'!BV20</f>
        <v>0</v>
      </c>
      <c r="Q20" s="283" t="str">
        <f ca="1">'активность менеджеров'!BW20</f>
        <v/>
      </c>
      <c r="R20" s="111">
        <f t="shared" ca="1" si="1"/>
        <v>300</v>
      </c>
      <c r="S20" s="291">
        <f ca="1">IFERROR(R21/R20,"")</f>
        <v>0</v>
      </c>
    </row>
    <row r="21" spans="2:19" ht="15.75" hidden="1" outlineLevel="1" thickBot="1" x14ac:dyDescent="0.3">
      <c r="B21" s="147"/>
      <c r="C21" s="182"/>
      <c r="D21" s="46" t="str">
        <f>'активность менеджеров'!C21</f>
        <v>факт</v>
      </c>
      <c r="E21" s="314"/>
      <c r="F21" s="22">
        <f>'активность менеджеров'!N21</f>
        <v>0</v>
      </c>
      <c r="G21" s="315"/>
      <c r="H21" s="22">
        <f>'активность менеджеров'!Z21</f>
        <v>0</v>
      </c>
      <c r="I21" s="315"/>
      <c r="J21" s="22">
        <f>'активность менеджеров'!AL21</f>
        <v>0</v>
      </c>
      <c r="K21" s="315"/>
      <c r="L21" s="22">
        <f>'активность менеджеров'!AX21</f>
        <v>0</v>
      </c>
      <c r="M21" s="315"/>
      <c r="N21" s="22">
        <f>'активность менеджеров'!BJ21</f>
        <v>0</v>
      </c>
      <c r="O21" s="292"/>
      <c r="P21" s="22">
        <f>'активность менеджеров'!BV21</f>
        <v>0</v>
      </c>
      <c r="Q21" s="315"/>
      <c r="R21" s="22">
        <f t="shared" si="1"/>
        <v>0</v>
      </c>
      <c r="S21" s="292"/>
    </row>
    <row r="22" spans="2:19" ht="15" hidden="1" customHeight="1" outlineLevel="1" x14ac:dyDescent="0.25">
      <c r="B22" s="147"/>
      <c r="C22" s="179" t="str">
        <f>'активность менеджеров'!B22</f>
        <v>Коммерческое предложение</v>
      </c>
      <c r="D22" s="44" t="str">
        <f>'активность менеджеров'!C22</f>
        <v>план</v>
      </c>
      <c r="E22" s="307">
        <v>0.05</v>
      </c>
      <c r="F22" s="112">
        <f ca="1">'активность менеджеров'!N22</f>
        <v>10.869565217391305</v>
      </c>
      <c r="G22" s="309">
        <f ca="1">'активность менеджеров'!O22</f>
        <v>0</v>
      </c>
      <c r="H22" s="112">
        <f ca="1">'активность менеджеров'!Z22</f>
        <v>10.869565217391305</v>
      </c>
      <c r="I22" s="309">
        <f ca="1">'активность менеджеров'!AA22</f>
        <v>0</v>
      </c>
      <c r="J22" s="112">
        <f ca="1">'активность менеджеров'!AL22</f>
        <v>10.869565217391305</v>
      </c>
      <c r="K22" s="309">
        <f ca="1">'активность менеджеров'!AM22</f>
        <v>0</v>
      </c>
      <c r="L22" s="112">
        <f ca="1">'активность менеджеров'!AX22</f>
        <v>10.869565217391305</v>
      </c>
      <c r="M22" s="309">
        <f ca="1">'активность менеджеров'!AY22</f>
        <v>0</v>
      </c>
      <c r="N22" s="112">
        <f ca="1">'активность менеджеров'!BJ22</f>
        <v>6.5217391304347823</v>
      </c>
      <c r="O22" s="311">
        <f ca="1">'активность менеджеров'!BK22</f>
        <v>0</v>
      </c>
      <c r="P22" s="112">
        <f ca="1">'активность менеджеров'!BV22</f>
        <v>0</v>
      </c>
      <c r="Q22" s="309" t="str">
        <f ca="1">'активность менеджеров'!BW22</f>
        <v/>
      </c>
      <c r="R22" s="112">
        <f t="shared" ca="1" si="1"/>
        <v>50</v>
      </c>
      <c r="S22" s="291">
        <f ca="1">IFERROR(R23/R22,"")</f>
        <v>0</v>
      </c>
    </row>
    <row r="23" spans="2:19" ht="15.75" hidden="1" outlineLevel="1" thickBot="1" x14ac:dyDescent="0.3">
      <c r="B23" s="147"/>
      <c r="C23" s="180"/>
      <c r="D23" s="44" t="str">
        <f>'активность менеджеров'!C23</f>
        <v>факт</v>
      </c>
      <c r="E23" s="308"/>
      <c r="F23" s="113">
        <f>'активность менеджеров'!N23</f>
        <v>0</v>
      </c>
      <c r="G23" s="310"/>
      <c r="H23" s="113">
        <f>'активность менеджеров'!Z23</f>
        <v>0</v>
      </c>
      <c r="I23" s="310"/>
      <c r="J23" s="113">
        <f>'активность менеджеров'!AL23</f>
        <v>0</v>
      </c>
      <c r="K23" s="310"/>
      <c r="L23" s="113">
        <f>'активность менеджеров'!AX23</f>
        <v>0</v>
      </c>
      <c r="M23" s="310"/>
      <c r="N23" s="113">
        <f>'активность менеджеров'!BJ23</f>
        <v>0</v>
      </c>
      <c r="O23" s="312"/>
      <c r="P23" s="113">
        <f>'активность менеджеров'!BV23</f>
        <v>0</v>
      </c>
      <c r="Q23" s="310"/>
      <c r="R23" s="113">
        <f t="shared" ref="R23:R86" si="2">F23+H23+J23+L23+N23+P23</f>
        <v>0</v>
      </c>
      <c r="S23" s="292"/>
    </row>
    <row r="24" spans="2:19" hidden="1" outlineLevel="1" x14ac:dyDescent="0.25">
      <c r="B24" s="147"/>
      <c r="C24" s="173" t="str">
        <f>'активность менеджеров'!B24</f>
        <v>Встречи</v>
      </c>
      <c r="D24" s="43" t="str">
        <f>'активность менеджеров'!C24</f>
        <v>план</v>
      </c>
      <c r="E24" s="316">
        <v>0.05</v>
      </c>
      <c r="F24" s="116">
        <f ca="1">'активность менеджеров'!N24</f>
        <v>6.5217391304347831</v>
      </c>
      <c r="G24" s="318">
        <f ca="1">'активность менеджеров'!O24</f>
        <v>0</v>
      </c>
      <c r="H24" s="116">
        <f ca="1">'активность менеджеров'!Z24</f>
        <v>6.5217391304347831</v>
      </c>
      <c r="I24" s="318">
        <f ca="1">'активность менеджеров'!AA24</f>
        <v>0</v>
      </c>
      <c r="J24" s="116">
        <f ca="1">'активность менеджеров'!AL24</f>
        <v>6.5217391304347831</v>
      </c>
      <c r="K24" s="318">
        <f ca="1">'активность менеджеров'!AM24</f>
        <v>0</v>
      </c>
      <c r="L24" s="116">
        <f ca="1">'активность менеджеров'!AX24</f>
        <v>6.5217391304347831</v>
      </c>
      <c r="M24" s="318">
        <f ca="1">'активность менеджеров'!AY24</f>
        <v>0</v>
      </c>
      <c r="N24" s="116">
        <f ca="1">'активность менеджеров'!BJ24</f>
        <v>3.9130434782608696</v>
      </c>
      <c r="O24" s="320">
        <f ca="1">'активность менеджеров'!BK24</f>
        <v>0</v>
      </c>
      <c r="P24" s="116">
        <f ca="1">'активность менеджеров'!BV24</f>
        <v>0</v>
      </c>
      <c r="Q24" s="318" t="str">
        <f ca="1">'активность менеджеров'!BW24</f>
        <v/>
      </c>
      <c r="R24" s="116">
        <f t="shared" ca="1" si="2"/>
        <v>30.000000000000004</v>
      </c>
      <c r="S24" s="291">
        <f ca="1">IFERROR(R25/R24,"")</f>
        <v>0</v>
      </c>
    </row>
    <row r="25" spans="2:19" ht="15.75" hidden="1" outlineLevel="1" thickBot="1" x14ac:dyDescent="0.3">
      <c r="B25" s="147"/>
      <c r="C25" s="174"/>
      <c r="D25" s="43" t="str">
        <f>'активность менеджеров'!C25</f>
        <v>факт</v>
      </c>
      <c r="E25" s="317"/>
      <c r="F25" s="117">
        <f>'активность менеджеров'!N25</f>
        <v>0</v>
      </c>
      <c r="G25" s="319"/>
      <c r="H25" s="117">
        <f>'активность менеджеров'!Z25</f>
        <v>0</v>
      </c>
      <c r="I25" s="319"/>
      <c r="J25" s="117">
        <f>'активность менеджеров'!AL25</f>
        <v>0</v>
      </c>
      <c r="K25" s="319"/>
      <c r="L25" s="117">
        <f>'активность менеджеров'!AX25</f>
        <v>0</v>
      </c>
      <c r="M25" s="319"/>
      <c r="N25" s="117">
        <f>'активность менеджеров'!BJ25</f>
        <v>0</v>
      </c>
      <c r="O25" s="321"/>
      <c r="P25" s="117">
        <f>'активность менеджеров'!BV25</f>
        <v>0</v>
      </c>
      <c r="Q25" s="319"/>
      <c r="R25" s="117">
        <f t="shared" si="2"/>
        <v>0</v>
      </c>
      <c r="S25" s="292"/>
    </row>
    <row r="26" spans="2:19" hidden="1" outlineLevel="1" x14ac:dyDescent="0.25">
      <c r="B26" s="147"/>
      <c r="C26" s="169" t="str">
        <f>'активность менеджеров'!B26</f>
        <v>Договоры</v>
      </c>
      <c r="D26" s="15" t="str">
        <f>'активность менеджеров'!C26</f>
        <v>план</v>
      </c>
      <c r="E26" s="301">
        <v>0.1</v>
      </c>
      <c r="F26" s="115">
        <f ca="1">'активность менеджеров'!N26</f>
        <v>4.3478260869565215</v>
      </c>
      <c r="G26" s="303">
        <f ca="1">'активность менеджеров'!O26</f>
        <v>0</v>
      </c>
      <c r="H26" s="115">
        <f ca="1">'активность менеджеров'!Z26</f>
        <v>4.3478260869565215</v>
      </c>
      <c r="I26" s="303">
        <f ca="1">'активность менеджеров'!AA26</f>
        <v>0</v>
      </c>
      <c r="J26" s="115">
        <f ca="1">'активность менеджеров'!AL26</f>
        <v>4.3478260869565215</v>
      </c>
      <c r="K26" s="303">
        <f ca="1">'активность менеджеров'!AM26</f>
        <v>0</v>
      </c>
      <c r="L26" s="115">
        <f ca="1">'активность менеджеров'!AX26</f>
        <v>4.3478260869565215</v>
      </c>
      <c r="M26" s="303">
        <f ca="1">'активность менеджеров'!AY26</f>
        <v>0</v>
      </c>
      <c r="N26" s="115">
        <f ca="1">'активность менеджеров'!BJ26</f>
        <v>2.6086956521739131</v>
      </c>
      <c r="O26" s="305">
        <f ca="1">'активность менеджеров'!BK26</f>
        <v>0</v>
      </c>
      <c r="P26" s="115">
        <f ca="1">'активность менеджеров'!BV26</f>
        <v>0</v>
      </c>
      <c r="Q26" s="303" t="str">
        <f ca="1">'активность менеджеров'!BW26</f>
        <v/>
      </c>
      <c r="R26" s="115">
        <f t="shared" ca="1" si="2"/>
        <v>20</v>
      </c>
      <c r="S26" s="291">
        <f ca="1">IFERROR(R27/R26,"")</f>
        <v>0</v>
      </c>
    </row>
    <row r="27" spans="2:19" ht="15.75" hidden="1" outlineLevel="1" thickBot="1" x14ac:dyDescent="0.3">
      <c r="B27" s="147"/>
      <c r="C27" s="170"/>
      <c r="D27" s="15" t="str">
        <f>'активность менеджеров'!C27</f>
        <v>факт</v>
      </c>
      <c r="E27" s="302"/>
      <c r="F27" s="7">
        <f>'активность менеджеров'!N27</f>
        <v>0</v>
      </c>
      <c r="G27" s="304"/>
      <c r="H27" s="7">
        <f>'активность менеджеров'!Z27</f>
        <v>0</v>
      </c>
      <c r="I27" s="304"/>
      <c r="J27" s="7">
        <f>'активность менеджеров'!AL27</f>
        <v>0</v>
      </c>
      <c r="K27" s="304"/>
      <c r="L27" s="7">
        <f>'активность менеджеров'!AX27</f>
        <v>0</v>
      </c>
      <c r="M27" s="304"/>
      <c r="N27" s="7">
        <f>'активность менеджеров'!BJ27</f>
        <v>0</v>
      </c>
      <c r="O27" s="306"/>
      <c r="P27" s="7">
        <f>'активность менеджеров'!BV27</f>
        <v>0</v>
      </c>
      <c r="Q27" s="304"/>
      <c r="R27" s="7">
        <f t="shared" si="2"/>
        <v>0</v>
      </c>
      <c r="S27" s="292"/>
    </row>
    <row r="28" spans="2:19" hidden="1" outlineLevel="1" x14ac:dyDescent="0.25">
      <c r="B28" s="147"/>
      <c r="C28" s="165" t="str">
        <f>'активность менеджеров'!B28</f>
        <v>Счета</v>
      </c>
      <c r="D28" s="16" t="str">
        <f>'активность менеджеров'!C28</f>
        <v>план</v>
      </c>
      <c r="E28" s="322">
        <v>0.1</v>
      </c>
      <c r="F28" s="114">
        <f ca="1">'активность менеджеров'!N28</f>
        <v>3.9130434782608696</v>
      </c>
      <c r="G28" s="293">
        <f ca="1">'активность менеджеров'!O28</f>
        <v>0</v>
      </c>
      <c r="H28" s="114">
        <f ca="1">'активность менеджеров'!Z28</f>
        <v>3.9130434782608696</v>
      </c>
      <c r="I28" s="293">
        <f ca="1">'активность менеджеров'!AA28</f>
        <v>0</v>
      </c>
      <c r="J28" s="114">
        <f ca="1">'активность менеджеров'!AL28</f>
        <v>3.9130434782608696</v>
      </c>
      <c r="K28" s="293">
        <f ca="1">'активность менеджеров'!AM28</f>
        <v>0</v>
      </c>
      <c r="L28" s="114">
        <f ca="1">'активность менеджеров'!AX28</f>
        <v>3.9130434782608696</v>
      </c>
      <c r="M28" s="293">
        <f ca="1">'активность менеджеров'!AY28</f>
        <v>0</v>
      </c>
      <c r="N28" s="114">
        <f ca="1">'активность менеджеров'!BJ28</f>
        <v>2.347826086956522</v>
      </c>
      <c r="O28" s="324">
        <f ca="1">'активность менеджеров'!BK28</f>
        <v>0</v>
      </c>
      <c r="P28" s="114">
        <f ca="1">'активность менеджеров'!BV28</f>
        <v>0</v>
      </c>
      <c r="Q28" s="293" t="str">
        <f ca="1">'активность менеджеров'!BW28</f>
        <v/>
      </c>
      <c r="R28" s="114">
        <f t="shared" ca="1" si="2"/>
        <v>18</v>
      </c>
      <c r="S28" s="291">
        <f ca="1">IFERROR(R29/R28,"")</f>
        <v>0</v>
      </c>
    </row>
    <row r="29" spans="2:19" ht="15.75" hidden="1" outlineLevel="1" thickBot="1" x14ac:dyDescent="0.3">
      <c r="B29" s="147"/>
      <c r="C29" s="166"/>
      <c r="D29" s="16" t="str">
        <f>'активность менеджеров'!C29</f>
        <v>факт</v>
      </c>
      <c r="E29" s="323"/>
      <c r="F29" s="21">
        <f>'активность менеджеров'!N29</f>
        <v>0</v>
      </c>
      <c r="G29" s="294"/>
      <c r="H29" s="21">
        <f>'активность менеджеров'!Z29</f>
        <v>0</v>
      </c>
      <c r="I29" s="294"/>
      <c r="J29" s="21">
        <f>'активность менеджеров'!AL29</f>
        <v>0</v>
      </c>
      <c r="K29" s="294"/>
      <c r="L29" s="21">
        <f>'активность менеджеров'!AX29</f>
        <v>0</v>
      </c>
      <c r="M29" s="294"/>
      <c r="N29" s="21">
        <f>'активность менеджеров'!BJ29</f>
        <v>0</v>
      </c>
      <c r="O29" s="325"/>
      <c r="P29" s="21">
        <f>'активность менеджеров'!BV29</f>
        <v>0</v>
      </c>
      <c r="Q29" s="294"/>
      <c r="R29" s="21">
        <f t="shared" si="2"/>
        <v>0</v>
      </c>
      <c r="S29" s="292"/>
    </row>
    <row r="30" spans="2:19" ht="15" hidden="1" customHeight="1" outlineLevel="1" x14ac:dyDescent="0.25">
      <c r="B30" s="147" t="e">
        <f>'активность менеджеров'!#REF!</f>
        <v>#REF!</v>
      </c>
      <c r="C30" s="159" t="str">
        <f>'активность менеджеров'!B30</f>
        <v>Мероприятия</v>
      </c>
      <c r="D30" s="47" t="str">
        <f>'активность менеджеров'!C30</f>
        <v>план</v>
      </c>
      <c r="E30" s="295">
        <v>0.15</v>
      </c>
      <c r="F30" s="118">
        <f ca="1">'активность менеджеров'!N30</f>
        <v>0.65217391304347827</v>
      </c>
      <c r="G30" s="297">
        <f ca="1">'активность менеджеров'!O30</f>
        <v>0</v>
      </c>
      <c r="H30" s="118">
        <f ca="1">'активность менеджеров'!Z30</f>
        <v>0.65217391304347827</v>
      </c>
      <c r="I30" s="297">
        <f ca="1">'активность менеджеров'!AA30</f>
        <v>0</v>
      </c>
      <c r="J30" s="118">
        <f ca="1">'активность менеджеров'!AL30</f>
        <v>0.65217391304347827</v>
      </c>
      <c r="K30" s="297">
        <f ca="1">'активность менеджеров'!AM30</f>
        <v>0</v>
      </c>
      <c r="L30" s="118">
        <f ca="1">'активность менеджеров'!AX30</f>
        <v>0.65217391304347827</v>
      </c>
      <c r="M30" s="297">
        <f ca="1">'активность менеджеров'!AY30</f>
        <v>0</v>
      </c>
      <c r="N30" s="118">
        <f ca="1">'активность менеджеров'!BJ30</f>
        <v>0.39130434782608692</v>
      </c>
      <c r="O30" s="299">
        <f ca="1">'активность менеджеров'!BK30</f>
        <v>0</v>
      </c>
      <c r="P30" s="118">
        <f ca="1">'активность менеджеров'!BV30</f>
        <v>0</v>
      </c>
      <c r="Q30" s="297" t="str">
        <f ca="1">'активность менеджеров'!BW30</f>
        <v/>
      </c>
      <c r="R30" s="118">
        <f t="shared" ca="1" si="2"/>
        <v>3</v>
      </c>
      <c r="S30" s="291">
        <f ca="1">IFERROR(R31/R30,"")</f>
        <v>0</v>
      </c>
    </row>
    <row r="31" spans="2:19" ht="15.75" hidden="1" outlineLevel="1" thickBot="1" x14ac:dyDescent="0.3">
      <c r="B31" s="147"/>
      <c r="C31" s="160"/>
      <c r="D31" s="47" t="str">
        <f>'активность менеджеров'!C31</f>
        <v>факт</v>
      </c>
      <c r="E31" s="296"/>
      <c r="F31" s="119">
        <f>'активность менеджеров'!N31</f>
        <v>0</v>
      </c>
      <c r="G31" s="298"/>
      <c r="H31" s="119">
        <f>'активность менеджеров'!Z31</f>
        <v>0</v>
      </c>
      <c r="I31" s="298"/>
      <c r="J31" s="119">
        <f>'активность менеджеров'!AL31</f>
        <v>0</v>
      </c>
      <c r="K31" s="298"/>
      <c r="L31" s="119">
        <f>'активность менеджеров'!AX31</f>
        <v>0</v>
      </c>
      <c r="M31" s="298"/>
      <c r="N31" s="119">
        <f>'активность менеджеров'!BJ31</f>
        <v>0</v>
      </c>
      <c r="O31" s="300"/>
      <c r="P31" s="119">
        <f>'активность менеджеров'!BV31</f>
        <v>0</v>
      </c>
      <c r="Q31" s="298"/>
      <c r="R31" s="119">
        <f t="shared" si="2"/>
        <v>0</v>
      </c>
      <c r="S31" s="292"/>
    </row>
    <row r="32" spans="2:19" hidden="1" outlineLevel="1" x14ac:dyDescent="0.25">
      <c r="B32" s="147"/>
      <c r="C32" s="157" t="str">
        <f>'активность менеджеров'!B32</f>
        <v>Приход ДС</v>
      </c>
      <c r="D32" s="17" t="str">
        <f>'активность менеджеров'!C32</f>
        <v>план</v>
      </c>
      <c r="E32" s="285">
        <v>0.2</v>
      </c>
      <c r="F32" s="120">
        <f ca="1">'активность менеджеров'!N32</f>
        <v>608695.65217391308</v>
      </c>
      <c r="G32" s="287">
        <f ca="1">'активность менеджеров'!O32</f>
        <v>0</v>
      </c>
      <c r="H32" s="120">
        <f ca="1">'активность менеджеров'!Z32</f>
        <v>608695.65217391308</v>
      </c>
      <c r="I32" s="287">
        <f ca="1">'активность менеджеров'!AA32</f>
        <v>0</v>
      </c>
      <c r="J32" s="120">
        <f ca="1">'активность менеджеров'!AL32</f>
        <v>608695.65217391308</v>
      </c>
      <c r="K32" s="287">
        <f ca="1">'активность менеджеров'!AM32</f>
        <v>0</v>
      </c>
      <c r="L32" s="120">
        <f ca="1">'активность менеджеров'!AX32</f>
        <v>608695.65217391308</v>
      </c>
      <c r="M32" s="287">
        <f ca="1">'активность менеджеров'!AY32</f>
        <v>0</v>
      </c>
      <c r="N32" s="120">
        <f ca="1">'активность менеджеров'!BJ32</f>
        <v>365217.3913043479</v>
      </c>
      <c r="O32" s="289">
        <f ca="1">'активность менеджеров'!BK32</f>
        <v>0</v>
      </c>
      <c r="P32" s="120">
        <f ca="1">'активность менеджеров'!BV32</f>
        <v>0</v>
      </c>
      <c r="Q32" s="287" t="str">
        <f ca="1">'активность менеджеров'!BW32</f>
        <v/>
      </c>
      <c r="R32" s="120">
        <f t="shared" ca="1" si="2"/>
        <v>2800000</v>
      </c>
      <c r="S32" s="291">
        <f t="shared" ref="S32" ca="1" si="3">IFERROR(R33/R32,"")</f>
        <v>0</v>
      </c>
    </row>
    <row r="33" spans="2:19" ht="15.75" hidden="1" outlineLevel="1" thickBot="1" x14ac:dyDescent="0.3">
      <c r="B33" s="147"/>
      <c r="C33" s="158"/>
      <c r="D33" s="17" t="str">
        <f>'активность менеджеров'!C33</f>
        <v>факт</v>
      </c>
      <c r="E33" s="286"/>
      <c r="F33" s="20">
        <f>'активность менеджеров'!N33</f>
        <v>0</v>
      </c>
      <c r="G33" s="288"/>
      <c r="H33" s="20">
        <f>'активность менеджеров'!Z33</f>
        <v>0</v>
      </c>
      <c r="I33" s="288"/>
      <c r="J33" s="20">
        <f>'активность менеджеров'!AL33</f>
        <v>0</v>
      </c>
      <c r="K33" s="288"/>
      <c r="L33" s="20">
        <f>'активность менеджеров'!AX33</f>
        <v>0</v>
      </c>
      <c r="M33" s="288"/>
      <c r="N33" s="20">
        <f>'активность менеджеров'!BJ33</f>
        <v>0</v>
      </c>
      <c r="O33" s="290"/>
      <c r="P33" s="20">
        <f>'активность менеджеров'!BV33</f>
        <v>0</v>
      </c>
      <c r="Q33" s="288"/>
      <c r="R33" s="20">
        <f t="shared" si="2"/>
        <v>0</v>
      </c>
      <c r="S33" s="292"/>
    </row>
    <row r="34" spans="2:19" ht="15" hidden="1" customHeight="1" outlineLevel="1" x14ac:dyDescent="0.25">
      <c r="B34" s="147"/>
      <c r="C34" s="151" t="str">
        <f>'активность менеджеров'!B34</f>
        <v>Продажи (отгрузки)</v>
      </c>
      <c r="D34" s="48" t="str">
        <f>'активность менеджеров'!C34</f>
        <v>план</v>
      </c>
      <c r="E34" s="277">
        <v>0.2</v>
      </c>
      <c r="F34" s="18">
        <f ca="1">'активность менеджеров'!N34</f>
        <v>760869.56521739135</v>
      </c>
      <c r="G34" s="279">
        <f ca="1">'активность менеджеров'!O34</f>
        <v>0</v>
      </c>
      <c r="H34" s="18">
        <f ca="1">'активность менеджеров'!Z34</f>
        <v>760869.56521739135</v>
      </c>
      <c r="I34" s="279">
        <f ca="1">'активность менеджеров'!AA34</f>
        <v>0</v>
      </c>
      <c r="J34" s="18">
        <f ca="1">'активность менеджеров'!AL34</f>
        <v>760869.56521739135</v>
      </c>
      <c r="K34" s="279">
        <f ca="1">'активность менеджеров'!AM34</f>
        <v>0</v>
      </c>
      <c r="L34" s="18">
        <f ca="1">'активность менеджеров'!AX34</f>
        <v>760869.56521739135</v>
      </c>
      <c r="M34" s="279">
        <f ca="1">'активность менеджеров'!AY34</f>
        <v>0</v>
      </c>
      <c r="N34" s="18">
        <f ca="1">'активность менеджеров'!BJ34</f>
        <v>456521.73913043481</v>
      </c>
      <c r="O34" s="281">
        <f ca="1">'активность менеджеров'!BK34</f>
        <v>0</v>
      </c>
      <c r="P34" s="18">
        <f ca="1">'активность менеджеров'!BV34</f>
        <v>0</v>
      </c>
      <c r="Q34" s="279" t="str">
        <f ca="1">'активность менеджеров'!BW34</f>
        <v/>
      </c>
      <c r="R34" s="18">
        <f t="shared" ca="1" si="2"/>
        <v>3500000</v>
      </c>
      <c r="S34" s="291">
        <f t="shared" ref="S34" ca="1" si="4">IFERROR(R35/R34,"")</f>
        <v>0</v>
      </c>
    </row>
    <row r="35" spans="2:19" ht="15.75" hidden="1" outlineLevel="1" thickBot="1" x14ac:dyDescent="0.3">
      <c r="B35" s="148"/>
      <c r="C35" s="152"/>
      <c r="D35" s="49" t="str">
        <f>'активность менеджеров'!C35</f>
        <v>факт</v>
      </c>
      <c r="E35" s="278"/>
      <c r="F35" s="19">
        <f>'активность менеджеров'!N35</f>
        <v>0</v>
      </c>
      <c r="G35" s="280"/>
      <c r="H35" s="19">
        <f>'активность менеджеров'!Z35</f>
        <v>0</v>
      </c>
      <c r="I35" s="280"/>
      <c r="J35" s="19">
        <f>'активность менеджеров'!AL35</f>
        <v>0</v>
      </c>
      <c r="K35" s="280"/>
      <c r="L35" s="19">
        <f>'активность менеджеров'!AX35</f>
        <v>0</v>
      </c>
      <c r="M35" s="280"/>
      <c r="N35" s="19">
        <f>'активность менеджеров'!BJ35</f>
        <v>0</v>
      </c>
      <c r="O35" s="282"/>
      <c r="P35" s="19">
        <f>'активность менеджеров'!BV35</f>
        <v>0</v>
      </c>
      <c r="Q35" s="280"/>
      <c r="R35" s="19">
        <f t="shared" si="2"/>
        <v>0</v>
      </c>
      <c r="S35" s="292"/>
    </row>
    <row r="36" spans="2:19" ht="15" hidden="1" customHeight="1" outlineLevel="1" x14ac:dyDescent="0.25">
      <c r="B36" s="146" t="str">
        <f>'активность менеджеров'!A36</f>
        <v>Менеджер 3</v>
      </c>
      <c r="C36" s="181" t="str">
        <f>'активность менеджеров'!B36</f>
        <v>Звонки</v>
      </c>
      <c r="D36" s="45" t="str">
        <f>'активность менеджеров'!C36</f>
        <v>план</v>
      </c>
      <c r="E36" s="313">
        <v>0.15</v>
      </c>
      <c r="F36" s="111">
        <f ca="1">'активность менеджеров'!N36</f>
        <v>65.217391304347828</v>
      </c>
      <c r="G36" s="283">
        <f ca="1">'активность менеджеров'!O36</f>
        <v>0</v>
      </c>
      <c r="H36" s="111">
        <f ca="1">'активность менеджеров'!Z36</f>
        <v>65.217391304347828</v>
      </c>
      <c r="I36" s="283">
        <f ca="1">'активность менеджеров'!AA36</f>
        <v>0</v>
      </c>
      <c r="J36" s="111">
        <f ca="1">'активность менеджеров'!AL36</f>
        <v>65.217391304347828</v>
      </c>
      <c r="K36" s="283">
        <f ca="1">'активность менеджеров'!AM36</f>
        <v>0</v>
      </c>
      <c r="L36" s="111">
        <f ca="1">'активность менеджеров'!AX36</f>
        <v>65.217391304347828</v>
      </c>
      <c r="M36" s="283">
        <f ca="1">'активность менеджеров'!AY36</f>
        <v>0</v>
      </c>
      <c r="N36" s="111">
        <f ca="1">'активность менеджеров'!BJ36</f>
        <v>39.130434782608702</v>
      </c>
      <c r="O36" s="291">
        <f ca="1">'активность менеджеров'!BK36</f>
        <v>0</v>
      </c>
      <c r="P36" s="111">
        <f ca="1">'активность менеджеров'!BV36</f>
        <v>0</v>
      </c>
      <c r="Q36" s="283" t="str">
        <f ca="1">'активность менеджеров'!BW36</f>
        <v/>
      </c>
      <c r="R36" s="111">
        <f t="shared" ca="1" si="2"/>
        <v>300</v>
      </c>
      <c r="S36" s="291">
        <f t="shared" ref="S36" ca="1" si="5">IFERROR(R37/R36,"")</f>
        <v>0</v>
      </c>
    </row>
    <row r="37" spans="2:19" ht="15.75" hidden="1" outlineLevel="1" thickBot="1" x14ac:dyDescent="0.3">
      <c r="B37" s="147"/>
      <c r="C37" s="182"/>
      <c r="D37" s="46" t="str">
        <f>'активность менеджеров'!C37</f>
        <v>факт</v>
      </c>
      <c r="E37" s="314"/>
      <c r="F37" s="22">
        <f>'активность менеджеров'!N37</f>
        <v>0</v>
      </c>
      <c r="G37" s="315"/>
      <c r="H37" s="22">
        <f>'активность менеджеров'!Z37</f>
        <v>0</v>
      </c>
      <c r="I37" s="315"/>
      <c r="J37" s="22">
        <f>'активность менеджеров'!AL37</f>
        <v>0</v>
      </c>
      <c r="K37" s="315"/>
      <c r="L37" s="22">
        <f>'активность менеджеров'!AX37</f>
        <v>0</v>
      </c>
      <c r="M37" s="315"/>
      <c r="N37" s="22">
        <f>'активность менеджеров'!BJ37</f>
        <v>0</v>
      </c>
      <c r="O37" s="292"/>
      <c r="P37" s="22">
        <f>'активность менеджеров'!BV37</f>
        <v>0</v>
      </c>
      <c r="Q37" s="315"/>
      <c r="R37" s="22">
        <f t="shared" si="2"/>
        <v>0</v>
      </c>
      <c r="S37" s="292"/>
    </row>
    <row r="38" spans="2:19" ht="15" hidden="1" customHeight="1" outlineLevel="1" x14ac:dyDescent="0.25">
      <c r="B38" s="147"/>
      <c r="C38" s="179" t="str">
        <f>'активность менеджеров'!B38</f>
        <v>Коммерческое предложение</v>
      </c>
      <c r="D38" s="44" t="str">
        <f>'активность менеджеров'!C38</f>
        <v>план</v>
      </c>
      <c r="E38" s="307">
        <v>0.05</v>
      </c>
      <c r="F38" s="112">
        <f ca="1">'активность менеджеров'!N38</f>
        <v>10.869565217391305</v>
      </c>
      <c r="G38" s="309">
        <f ca="1">'активность менеджеров'!O38</f>
        <v>0</v>
      </c>
      <c r="H38" s="112">
        <f ca="1">'активность менеджеров'!Z38</f>
        <v>10.869565217391305</v>
      </c>
      <c r="I38" s="309">
        <f ca="1">'активность менеджеров'!AA38</f>
        <v>0</v>
      </c>
      <c r="J38" s="112">
        <f ca="1">'активность менеджеров'!AL38</f>
        <v>10.869565217391305</v>
      </c>
      <c r="K38" s="309">
        <f ca="1">'активность менеджеров'!AM38</f>
        <v>0</v>
      </c>
      <c r="L38" s="112">
        <f ca="1">'активность менеджеров'!AX38</f>
        <v>10.869565217391305</v>
      </c>
      <c r="M38" s="309">
        <f ca="1">'активность менеджеров'!AY38</f>
        <v>0</v>
      </c>
      <c r="N38" s="112">
        <f ca="1">'активность менеджеров'!BJ38</f>
        <v>6.5217391304347823</v>
      </c>
      <c r="O38" s="311">
        <f ca="1">'активность менеджеров'!BK38</f>
        <v>0</v>
      </c>
      <c r="P38" s="112">
        <f ca="1">'активность менеджеров'!BV38</f>
        <v>0</v>
      </c>
      <c r="Q38" s="309" t="str">
        <f ca="1">'активность менеджеров'!BW38</f>
        <v/>
      </c>
      <c r="R38" s="112">
        <f t="shared" ca="1" si="2"/>
        <v>50</v>
      </c>
      <c r="S38" s="291">
        <f t="shared" ref="S38" ca="1" si="6">IFERROR(R39/R38,"")</f>
        <v>0</v>
      </c>
    </row>
    <row r="39" spans="2:19" ht="15.75" hidden="1" outlineLevel="1" thickBot="1" x14ac:dyDescent="0.3">
      <c r="B39" s="147"/>
      <c r="C39" s="180"/>
      <c r="D39" s="44" t="str">
        <f>'активность менеджеров'!C39</f>
        <v>факт</v>
      </c>
      <c r="E39" s="308"/>
      <c r="F39" s="113">
        <f>'активность менеджеров'!N39</f>
        <v>0</v>
      </c>
      <c r="G39" s="310"/>
      <c r="H39" s="113">
        <f>'активность менеджеров'!Z39</f>
        <v>0</v>
      </c>
      <c r="I39" s="310"/>
      <c r="J39" s="113">
        <f>'активность менеджеров'!AL39</f>
        <v>0</v>
      </c>
      <c r="K39" s="310"/>
      <c r="L39" s="113">
        <f>'активность менеджеров'!AX39</f>
        <v>0</v>
      </c>
      <c r="M39" s="310"/>
      <c r="N39" s="113">
        <f>'активность менеджеров'!BJ39</f>
        <v>0</v>
      </c>
      <c r="O39" s="312"/>
      <c r="P39" s="113">
        <f>'активность менеджеров'!BV39</f>
        <v>0</v>
      </c>
      <c r="Q39" s="310"/>
      <c r="R39" s="113">
        <f t="shared" si="2"/>
        <v>0</v>
      </c>
      <c r="S39" s="292"/>
    </row>
    <row r="40" spans="2:19" hidden="1" outlineLevel="1" x14ac:dyDescent="0.25">
      <c r="B40" s="147"/>
      <c r="C40" s="173" t="str">
        <f>'активность менеджеров'!B40</f>
        <v>Встречи</v>
      </c>
      <c r="D40" s="43" t="str">
        <f>'активность менеджеров'!C40</f>
        <v>план</v>
      </c>
      <c r="E40" s="316">
        <v>0.05</v>
      </c>
      <c r="F40" s="116">
        <f ca="1">'активность менеджеров'!N40</f>
        <v>6.5217391304347831</v>
      </c>
      <c r="G40" s="318">
        <f ca="1">'активность менеджеров'!O40</f>
        <v>0</v>
      </c>
      <c r="H40" s="116">
        <f ca="1">'активность менеджеров'!Z40</f>
        <v>6.5217391304347831</v>
      </c>
      <c r="I40" s="318">
        <f ca="1">'активность менеджеров'!AA40</f>
        <v>0</v>
      </c>
      <c r="J40" s="116">
        <f ca="1">'активность менеджеров'!AL40</f>
        <v>6.5217391304347831</v>
      </c>
      <c r="K40" s="318">
        <f ca="1">'активность менеджеров'!AM40</f>
        <v>0</v>
      </c>
      <c r="L40" s="116">
        <f ca="1">'активность менеджеров'!AX40</f>
        <v>6.5217391304347831</v>
      </c>
      <c r="M40" s="318">
        <f ca="1">'активность менеджеров'!AY40</f>
        <v>0</v>
      </c>
      <c r="N40" s="116">
        <f ca="1">'активность менеджеров'!BJ40</f>
        <v>3.9130434782608696</v>
      </c>
      <c r="O40" s="320">
        <f ca="1">'активность менеджеров'!BK40</f>
        <v>0</v>
      </c>
      <c r="P40" s="116">
        <f ca="1">'активность менеджеров'!BV40</f>
        <v>0</v>
      </c>
      <c r="Q40" s="318" t="str">
        <f ca="1">'активность менеджеров'!BW40</f>
        <v/>
      </c>
      <c r="R40" s="116">
        <f t="shared" ca="1" si="2"/>
        <v>30.000000000000004</v>
      </c>
      <c r="S40" s="291">
        <f t="shared" ref="S40" ca="1" si="7">IFERROR(R41/R40,"")</f>
        <v>0</v>
      </c>
    </row>
    <row r="41" spans="2:19" ht="15.75" hidden="1" outlineLevel="1" thickBot="1" x14ac:dyDescent="0.3">
      <c r="B41" s="147"/>
      <c r="C41" s="174"/>
      <c r="D41" s="43" t="str">
        <f>'активность менеджеров'!C41</f>
        <v>факт</v>
      </c>
      <c r="E41" s="317"/>
      <c r="F41" s="117">
        <f>'активность менеджеров'!N41</f>
        <v>0</v>
      </c>
      <c r="G41" s="319"/>
      <c r="H41" s="117">
        <f>'активность менеджеров'!Z41</f>
        <v>0</v>
      </c>
      <c r="I41" s="319"/>
      <c r="J41" s="117">
        <f>'активность менеджеров'!AL41</f>
        <v>0</v>
      </c>
      <c r="K41" s="319"/>
      <c r="L41" s="117">
        <f>'активность менеджеров'!AX41</f>
        <v>0</v>
      </c>
      <c r="M41" s="319"/>
      <c r="N41" s="117">
        <f>'активность менеджеров'!BJ41</f>
        <v>0</v>
      </c>
      <c r="O41" s="321"/>
      <c r="P41" s="117">
        <f>'активность менеджеров'!BV41</f>
        <v>0</v>
      </c>
      <c r="Q41" s="319"/>
      <c r="R41" s="117">
        <f t="shared" si="2"/>
        <v>0</v>
      </c>
      <c r="S41" s="292"/>
    </row>
    <row r="42" spans="2:19" hidden="1" outlineLevel="1" x14ac:dyDescent="0.25">
      <c r="B42" s="147"/>
      <c r="C42" s="169" t="str">
        <f>'активность менеджеров'!B42</f>
        <v>Договоры</v>
      </c>
      <c r="D42" s="15" t="str">
        <f>'активность менеджеров'!C42</f>
        <v>план</v>
      </c>
      <c r="E42" s="301">
        <v>0.1</v>
      </c>
      <c r="F42" s="115">
        <f ca="1">'активность менеджеров'!N42</f>
        <v>4.3478260869565215</v>
      </c>
      <c r="G42" s="303">
        <f ca="1">'активность менеджеров'!O42</f>
        <v>0</v>
      </c>
      <c r="H42" s="115">
        <f ca="1">'активность менеджеров'!Z42</f>
        <v>4.3478260869565215</v>
      </c>
      <c r="I42" s="303">
        <f ca="1">'активность менеджеров'!AA42</f>
        <v>0</v>
      </c>
      <c r="J42" s="115">
        <f ca="1">'активность менеджеров'!AL42</f>
        <v>4.3478260869565215</v>
      </c>
      <c r="K42" s="303">
        <f ca="1">'активность менеджеров'!AM42</f>
        <v>0</v>
      </c>
      <c r="L42" s="115">
        <f ca="1">'активность менеджеров'!AX42</f>
        <v>4.3478260869565215</v>
      </c>
      <c r="M42" s="303">
        <f ca="1">'активность менеджеров'!AY42</f>
        <v>0</v>
      </c>
      <c r="N42" s="115">
        <f ca="1">'активность менеджеров'!BJ42</f>
        <v>2.6086956521739131</v>
      </c>
      <c r="O42" s="305">
        <f ca="1">'активность менеджеров'!BK42</f>
        <v>0</v>
      </c>
      <c r="P42" s="115">
        <f ca="1">'активность менеджеров'!BV42</f>
        <v>0</v>
      </c>
      <c r="Q42" s="303" t="str">
        <f ca="1">'активность менеджеров'!BW42</f>
        <v/>
      </c>
      <c r="R42" s="115">
        <f t="shared" ca="1" si="2"/>
        <v>20</v>
      </c>
      <c r="S42" s="291">
        <f t="shared" ref="S42" ca="1" si="8">IFERROR(R43/R42,"")</f>
        <v>0</v>
      </c>
    </row>
    <row r="43" spans="2:19" ht="15.75" hidden="1" outlineLevel="1" thickBot="1" x14ac:dyDescent="0.3">
      <c r="B43" s="147"/>
      <c r="C43" s="170"/>
      <c r="D43" s="15" t="str">
        <f>'активность менеджеров'!C43</f>
        <v>факт</v>
      </c>
      <c r="E43" s="302"/>
      <c r="F43" s="7">
        <f>'активность менеджеров'!N43</f>
        <v>0</v>
      </c>
      <c r="G43" s="304"/>
      <c r="H43" s="7">
        <f>'активность менеджеров'!Z43</f>
        <v>0</v>
      </c>
      <c r="I43" s="304"/>
      <c r="J43" s="7">
        <f>'активность менеджеров'!AL43</f>
        <v>0</v>
      </c>
      <c r="K43" s="304"/>
      <c r="L43" s="7">
        <f>'активность менеджеров'!AX43</f>
        <v>0</v>
      </c>
      <c r="M43" s="304"/>
      <c r="N43" s="7">
        <f>'активность менеджеров'!BJ43</f>
        <v>0</v>
      </c>
      <c r="O43" s="306"/>
      <c r="P43" s="7">
        <f>'активность менеджеров'!BV43</f>
        <v>0</v>
      </c>
      <c r="Q43" s="304"/>
      <c r="R43" s="7">
        <f t="shared" si="2"/>
        <v>0</v>
      </c>
      <c r="S43" s="292"/>
    </row>
    <row r="44" spans="2:19" hidden="1" outlineLevel="1" x14ac:dyDescent="0.25">
      <c r="B44" s="147"/>
      <c r="C44" s="165" t="str">
        <f>'активность менеджеров'!B44</f>
        <v>Счета</v>
      </c>
      <c r="D44" s="16" t="str">
        <f>'активность менеджеров'!C44</f>
        <v>план</v>
      </c>
      <c r="E44" s="322">
        <v>0.1</v>
      </c>
      <c r="F44" s="114">
        <f ca="1">'активность менеджеров'!N44</f>
        <v>3.9130434782608696</v>
      </c>
      <c r="G44" s="293">
        <f ca="1">'активность менеджеров'!O44</f>
        <v>0</v>
      </c>
      <c r="H44" s="114">
        <f ca="1">'активность менеджеров'!Z44</f>
        <v>3.9130434782608696</v>
      </c>
      <c r="I44" s="293">
        <f ca="1">'активность менеджеров'!AA44</f>
        <v>0</v>
      </c>
      <c r="J44" s="114">
        <f ca="1">'активность менеджеров'!AL44</f>
        <v>3.9130434782608696</v>
      </c>
      <c r="K44" s="293">
        <f ca="1">'активность менеджеров'!AM44</f>
        <v>0</v>
      </c>
      <c r="L44" s="114">
        <f ca="1">'активность менеджеров'!AX44</f>
        <v>3.9130434782608696</v>
      </c>
      <c r="M44" s="293">
        <f ca="1">'активность менеджеров'!AY44</f>
        <v>0</v>
      </c>
      <c r="N44" s="114">
        <f ca="1">'активность менеджеров'!BJ44</f>
        <v>2.347826086956522</v>
      </c>
      <c r="O44" s="324">
        <f ca="1">'активность менеджеров'!BK44</f>
        <v>0</v>
      </c>
      <c r="P44" s="114">
        <f ca="1">'активность менеджеров'!BV44</f>
        <v>0</v>
      </c>
      <c r="Q44" s="293" t="str">
        <f ca="1">'активность менеджеров'!BW44</f>
        <v/>
      </c>
      <c r="R44" s="114">
        <f t="shared" ca="1" si="2"/>
        <v>18</v>
      </c>
      <c r="S44" s="291">
        <f t="shared" ref="S44" ca="1" si="9">IFERROR(R45/R44,"")</f>
        <v>0</v>
      </c>
    </row>
    <row r="45" spans="2:19" ht="15.75" hidden="1" outlineLevel="1" thickBot="1" x14ac:dyDescent="0.3">
      <c r="B45" s="147"/>
      <c r="C45" s="166"/>
      <c r="D45" s="16" t="str">
        <f>'активность менеджеров'!C45</f>
        <v>факт</v>
      </c>
      <c r="E45" s="323"/>
      <c r="F45" s="21">
        <f>'активность менеджеров'!N45</f>
        <v>0</v>
      </c>
      <c r="G45" s="294"/>
      <c r="H45" s="21">
        <f>'активность менеджеров'!Z45</f>
        <v>0</v>
      </c>
      <c r="I45" s="294"/>
      <c r="J45" s="21">
        <f>'активность менеджеров'!AL45</f>
        <v>0</v>
      </c>
      <c r="K45" s="294"/>
      <c r="L45" s="21">
        <f>'активность менеджеров'!AX45</f>
        <v>0</v>
      </c>
      <c r="M45" s="294"/>
      <c r="N45" s="21">
        <f>'активность менеджеров'!BJ45</f>
        <v>0</v>
      </c>
      <c r="O45" s="325"/>
      <c r="P45" s="21">
        <f>'активность менеджеров'!BV45</f>
        <v>0</v>
      </c>
      <c r="Q45" s="294"/>
      <c r="R45" s="21">
        <f t="shared" si="2"/>
        <v>0</v>
      </c>
      <c r="S45" s="292"/>
    </row>
    <row r="46" spans="2:19" ht="15" hidden="1" customHeight="1" outlineLevel="1" x14ac:dyDescent="0.25">
      <c r="B46" s="147" t="e">
        <f>'активность менеджеров'!#REF!</f>
        <v>#REF!</v>
      </c>
      <c r="C46" s="159" t="str">
        <f>'активность менеджеров'!B46</f>
        <v>Мероприятия</v>
      </c>
      <c r="D46" s="47" t="str">
        <f>'активность менеджеров'!C46</f>
        <v>план</v>
      </c>
      <c r="E46" s="295">
        <v>0.15</v>
      </c>
      <c r="F46" s="118">
        <f ca="1">'активность менеджеров'!N46</f>
        <v>0.65217391304347827</v>
      </c>
      <c r="G46" s="297">
        <f ca="1">'активность менеджеров'!O46</f>
        <v>0</v>
      </c>
      <c r="H46" s="118">
        <f ca="1">'активность менеджеров'!Z46</f>
        <v>0.65217391304347827</v>
      </c>
      <c r="I46" s="297">
        <f ca="1">'активность менеджеров'!AA46</f>
        <v>0</v>
      </c>
      <c r="J46" s="118">
        <f ca="1">'активность менеджеров'!AL46</f>
        <v>0.65217391304347827</v>
      </c>
      <c r="K46" s="297">
        <f ca="1">'активность менеджеров'!AM46</f>
        <v>0</v>
      </c>
      <c r="L46" s="118">
        <f ca="1">'активность менеджеров'!AX46</f>
        <v>0.65217391304347827</v>
      </c>
      <c r="M46" s="297">
        <f ca="1">'активность менеджеров'!AY46</f>
        <v>0</v>
      </c>
      <c r="N46" s="118">
        <f ca="1">'активность менеджеров'!BJ46</f>
        <v>0.39130434782608692</v>
      </c>
      <c r="O46" s="299">
        <f ca="1">'активность менеджеров'!BK46</f>
        <v>0</v>
      </c>
      <c r="P46" s="118">
        <f ca="1">'активность менеджеров'!BV46</f>
        <v>0</v>
      </c>
      <c r="Q46" s="297" t="str">
        <f ca="1">'активность менеджеров'!BW46</f>
        <v/>
      </c>
      <c r="R46" s="118">
        <f t="shared" ca="1" si="2"/>
        <v>3</v>
      </c>
      <c r="S46" s="291">
        <f t="shared" ref="S46" ca="1" si="10">IFERROR(R47/R46,"")</f>
        <v>0</v>
      </c>
    </row>
    <row r="47" spans="2:19" ht="15.75" hidden="1" outlineLevel="1" thickBot="1" x14ac:dyDescent="0.3">
      <c r="B47" s="147"/>
      <c r="C47" s="160"/>
      <c r="D47" s="47" t="str">
        <f>'активность менеджеров'!C47</f>
        <v>факт</v>
      </c>
      <c r="E47" s="296"/>
      <c r="F47" s="119">
        <f>'активность менеджеров'!N47</f>
        <v>0</v>
      </c>
      <c r="G47" s="298"/>
      <c r="H47" s="119">
        <f>'активность менеджеров'!Z47</f>
        <v>0</v>
      </c>
      <c r="I47" s="298"/>
      <c r="J47" s="119">
        <f>'активность менеджеров'!AL47</f>
        <v>0</v>
      </c>
      <c r="K47" s="298"/>
      <c r="L47" s="119">
        <f>'активность менеджеров'!AX47</f>
        <v>0</v>
      </c>
      <c r="M47" s="298"/>
      <c r="N47" s="119">
        <f>'активность менеджеров'!BJ47</f>
        <v>0</v>
      </c>
      <c r="O47" s="300"/>
      <c r="P47" s="119">
        <f>'активность менеджеров'!BV47</f>
        <v>0</v>
      </c>
      <c r="Q47" s="298"/>
      <c r="R47" s="119">
        <f t="shared" si="2"/>
        <v>0</v>
      </c>
      <c r="S47" s="292"/>
    </row>
    <row r="48" spans="2:19" hidden="1" outlineLevel="1" x14ac:dyDescent="0.25">
      <c r="B48" s="147"/>
      <c r="C48" s="157" t="str">
        <f>'активность менеджеров'!B48</f>
        <v>Приход ДС</v>
      </c>
      <c r="D48" s="17" t="str">
        <f>'активность менеджеров'!C48</f>
        <v>план</v>
      </c>
      <c r="E48" s="285">
        <v>0.2</v>
      </c>
      <c r="F48" s="120">
        <f ca="1">'активность менеджеров'!N48</f>
        <v>608695.65217391308</v>
      </c>
      <c r="G48" s="287">
        <f ca="1">'активность менеджеров'!O48</f>
        <v>0</v>
      </c>
      <c r="H48" s="120">
        <f ca="1">'активность менеджеров'!Z48</f>
        <v>608695.65217391308</v>
      </c>
      <c r="I48" s="287">
        <f ca="1">'активность менеджеров'!AA48</f>
        <v>0</v>
      </c>
      <c r="J48" s="120">
        <f ca="1">'активность менеджеров'!AL48</f>
        <v>608695.65217391308</v>
      </c>
      <c r="K48" s="287">
        <f ca="1">'активность менеджеров'!AM48</f>
        <v>0</v>
      </c>
      <c r="L48" s="120">
        <f ca="1">'активность менеджеров'!AX48</f>
        <v>608695.65217391308</v>
      </c>
      <c r="M48" s="287">
        <f ca="1">'активность менеджеров'!AY48</f>
        <v>0</v>
      </c>
      <c r="N48" s="120">
        <f ca="1">'активность менеджеров'!BJ48</f>
        <v>365217.3913043479</v>
      </c>
      <c r="O48" s="289">
        <f ca="1">'активность менеджеров'!BK48</f>
        <v>0</v>
      </c>
      <c r="P48" s="120">
        <f ca="1">'активность менеджеров'!BV48</f>
        <v>0</v>
      </c>
      <c r="Q48" s="287" t="str">
        <f ca="1">'активность менеджеров'!BW48</f>
        <v/>
      </c>
      <c r="R48" s="120">
        <f t="shared" ca="1" si="2"/>
        <v>2800000</v>
      </c>
      <c r="S48" s="291">
        <f t="shared" ref="S48" ca="1" si="11">IFERROR(R49/R48,"")</f>
        <v>0</v>
      </c>
    </row>
    <row r="49" spans="2:19" ht="15.75" hidden="1" outlineLevel="1" thickBot="1" x14ac:dyDescent="0.3">
      <c r="B49" s="147"/>
      <c r="C49" s="158"/>
      <c r="D49" s="17" t="str">
        <f>'активность менеджеров'!C49</f>
        <v>факт</v>
      </c>
      <c r="E49" s="286"/>
      <c r="F49" s="20">
        <f>'активность менеджеров'!N49</f>
        <v>0</v>
      </c>
      <c r="G49" s="288"/>
      <c r="H49" s="20">
        <f>'активность менеджеров'!Z49</f>
        <v>0</v>
      </c>
      <c r="I49" s="288"/>
      <c r="J49" s="20">
        <f>'активность менеджеров'!AL49</f>
        <v>0</v>
      </c>
      <c r="K49" s="288"/>
      <c r="L49" s="20">
        <f>'активность менеджеров'!AX49</f>
        <v>0</v>
      </c>
      <c r="M49" s="288"/>
      <c r="N49" s="20">
        <f>'активность менеджеров'!BJ49</f>
        <v>0</v>
      </c>
      <c r="O49" s="290"/>
      <c r="P49" s="20">
        <f>'активность менеджеров'!BV49</f>
        <v>0</v>
      </c>
      <c r="Q49" s="288"/>
      <c r="R49" s="20">
        <f t="shared" si="2"/>
        <v>0</v>
      </c>
      <c r="S49" s="292"/>
    </row>
    <row r="50" spans="2:19" ht="15" hidden="1" customHeight="1" outlineLevel="1" x14ac:dyDescent="0.25">
      <c r="B50" s="147"/>
      <c r="C50" s="151" t="str">
        <f>'активность менеджеров'!B50</f>
        <v>Продажи (отгрузки)</v>
      </c>
      <c r="D50" s="48" t="str">
        <f>'активность менеджеров'!C50</f>
        <v>план</v>
      </c>
      <c r="E50" s="277">
        <v>0.2</v>
      </c>
      <c r="F50" s="18">
        <f ca="1">'активность менеджеров'!N50</f>
        <v>391304.34782608697</v>
      </c>
      <c r="G50" s="279">
        <f ca="1">'активность менеджеров'!O50</f>
        <v>0</v>
      </c>
      <c r="H50" s="18">
        <f ca="1">'активность менеджеров'!Z50</f>
        <v>391304.34782608697</v>
      </c>
      <c r="I50" s="279">
        <f ca="1">'активность менеджеров'!AA50</f>
        <v>0</v>
      </c>
      <c r="J50" s="18">
        <f ca="1">'активность менеджеров'!AL50</f>
        <v>391304.34782608697</v>
      </c>
      <c r="K50" s="279">
        <f ca="1">'активность менеджеров'!AM50</f>
        <v>0</v>
      </c>
      <c r="L50" s="18">
        <f ca="1">'активность менеджеров'!AX50</f>
        <v>391304.34782608697</v>
      </c>
      <c r="M50" s="279">
        <f ca="1">'активность менеджеров'!AY50</f>
        <v>0</v>
      </c>
      <c r="N50" s="18">
        <f ca="1">'активность менеджеров'!BJ50</f>
        <v>234782.60869565216</v>
      </c>
      <c r="O50" s="281">
        <f ca="1">'активность менеджеров'!BK50</f>
        <v>0</v>
      </c>
      <c r="P50" s="18">
        <f ca="1">'активность менеджеров'!BV50</f>
        <v>0</v>
      </c>
      <c r="Q50" s="279" t="str">
        <f ca="1">'активность менеджеров'!BW50</f>
        <v/>
      </c>
      <c r="R50" s="18">
        <f t="shared" ca="1" si="2"/>
        <v>1800000</v>
      </c>
      <c r="S50" s="291">
        <f t="shared" ref="S50" ca="1" si="12">IFERROR(R51/R50,"")</f>
        <v>0</v>
      </c>
    </row>
    <row r="51" spans="2:19" ht="15.75" hidden="1" outlineLevel="1" thickBot="1" x14ac:dyDescent="0.3">
      <c r="B51" s="148"/>
      <c r="C51" s="152"/>
      <c r="D51" s="49" t="str">
        <f>'активность менеджеров'!C51</f>
        <v>факт</v>
      </c>
      <c r="E51" s="278"/>
      <c r="F51" s="19">
        <f>'активность менеджеров'!N51</f>
        <v>0</v>
      </c>
      <c r="G51" s="280"/>
      <c r="H51" s="19">
        <f>'активность менеджеров'!Z51</f>
        <v>0</v>
      </c>
      <c r="I51" s="280"/>
      <c r="J51" s="19">
        <f>'активность менеджеров'!AL51</f>
        <v>0</v>
      </c>
      <c r="K51" s="280"/>
      <c r="L51" s="19">
        <f>'активность менеджеров'!AX51</f>
        <v>0</v>
      </c>
      <c r="M51" s="280"/>
      <c r="N51" s="19">
        <f>'активность менеджеров'!BJ51</f>
        <v>0</v>
      </c>
      <c r="O51" s="282"/>
      <c r="P51" s="19">
        <f>'активность менеджеров'!BV51</f>
        <v>0</v>
      </c>
      <c r="Q51" s="280"/>
      <c r="R51" s="19">
        <f t="shared" si="2"/>
        <v>0</v>
      </c>
      <c r="S51" s="292"/>
    </row>
    <row r="52" spans="2:19" ht="15" hidden="1" customHeight="1" outlineLevel="1" x14ac:dyDescent="0.25">
      <c r="B52" s="146" t="str">
        <f>'активность менеджеров'!A52</f>
        <v>Менеджер 4</v>
      </c>
      <c r="C52" s="181" t="str">
        <f>'активность менеджеров'!B52</f>
        <v>Звонки</v>
      </c>
      <c r="D52" s="45" t="str">
        <f>'активность менеджеров'!C52</f>
        <v>план</v>
      </c>
      <c r="E52" s="313">
        <v>0.15</v>
      </c>
      <c r="F52" s="111">
        <f ca="1">'активность менеджеров'!N52</f>
        <v>65.217391304347828</v>
      </c>
      <c r="G52" s="283">
        <f ca="1">'активность менеджеров'!O52</f>
        <v>0</v>
      </c>
      <c r="H52" s="111">
        <f ca="1">'активность менеджеров'!Z52</f>
        <v>65.217391304347828</v>
      </c>
      <c r="I52" s="283">
        <f ca="1">'активность менеджеров'!AA52</f>
        <v>0</v>
      </c>
      <c r="J52" s="111">
        <f ca="1">'активность менеджеров'!AL52</f>
        <v>65.217391304347828</v>
      </c>
      <c r="K52" s="283">
        <f ca="1">'активность менеджеров'!AM52</f>
        <v>0</v>
      </c>
      <c r="L52" s="111">
        <f ca="1">'активность менеджеров'!AX52</f>
        <v>65.217391304347828</v>
      </c>
      <c r="M52" s="283">
        <f ca="1">'активность менеджеров'!AY52</f>
        <v>0</v>
      </c>
      <c r="N52" s="111">
        <f ca="1">'активность менеджеров'!BJ52</f>
        <v>39.130434782608702</v>
      </c>
      <c r="O52" s="291">
        <f ca="1">'активность менеджеров'!BK52</f>
        <v>0</v>
      </c>
      <c r="P52" s="111">
        <f ca="1">'активность менеджеров'!BV52</f>
        <v>0</v>
      </c>
      <c r="Q52" s="283" t="str">
        <f ca="1">'активность менеджеров'!BW52</f>
        <v/>
      </c>
      <c r="R52" s="111">
        <f t="shared" ca="1" si="2"/>
        <v>300</v>
      </c>
      <c r="S52" s="291">
        <f t="shared" ref="S52" ca="1" si="13">IFERROR(R53/R52,"")</f>
        <v>0</v>
      </c>
    </row>
    <row r="53" spans="2:19" ht="15.75" hidden="1" outlineLevel="1" thickBot="1" x14ac:dyDescent="0.3">
      <c r="B53" s="147"/>
      <c r="C53" s="182"/>
      <c r="D53" s="46" t="str">
        <f>'активность менеджеров'!C53</f>
        <v>факт</v>
      </c>
      <c r="E53" s="314"/>
      <c r="F53" s="22">
        <f>'активность менеджеров'!N53</f>
        <v>0</v>
      </c>
      <c r="G53" s="315"/>
      <c r="H53" s="22">
        <f>'активность менеджеров'!Z53</f>
        <v>0</v>
      </c>
      <c r="I53" s="315"/>
      <c r="J53" s="22">
        <f>'активность менеджеров'!AL53</f>
        <v>0</v>
      </c>
      <c r="K53" s="315"/>
      <c r="L53" s="22">
        <f>'активность менеджеров'!AX53</f>
        <v>0</v>
      </c>
      <c r="M53" s="315"/>
      <c r="N53" s="22">
        <f>'активность менеджеров'!BJ53</f>
        <v>0</v>
      </c>
      <c r="O53" s="292"/>
      <c r="P53" s="22">
        <f>'активность менеджеров'!BV53</f>
        <v>0</v>
      </c>
      <c r="Q53" s="315"/>
      <c r="R53" s="22">
        <f t="shared" si="2"/>
        <v>0</v>
      </c>
      <c r="S53" s="292"/>
    </row>
    <row r="54" spans="2:19" ht="15" hidden="1" customHeight="1" outlineLevel="1" x14ac:dyDescent="0.25">
      <c r="B54" s="147"/>
      <c r="C54" s="179" t="str">
        <f>'активность менеджеров'!B54</f>
        <v>Коммерческое предложение</v>
      </c>
      <c r="D54" s="44" t="str">
        <f>'активность менеджеров'!C54</f>
        <v>план</v>
      </c>
      <c r="E54" s="307">
        <v>0.05</v>
      </c>
      <c r="F54" s="112">
        <f ca="1">'активность менеджеров'!N54</f>
        <v>10.869565217391305</v>
      </c>
      <c r="G54" s="309">
        <f ca="1">'активность менеджеров'!O54</f>
        <v>0</v>
      </c>
      <c r="H54" s="112">
        <f ca="1">'активность менеджеров'!Z54</f>
        <v>10.869565217391305</v>
      </c>
      <c r="I54" s="309">
        <f ca="1">'активность менеджеров'!AA54</f>
        <v>0</v>
      </c>
      <c r="J54" s="112">
        <f ca="1">'активность менеджеров'!AL54</f>
        <v>10.869565217391305</v>
      </c>
      <c r="K54" s="309">
        <f ca="1">'активность менеджеров'!AM54</f>
        <v>0</v>
      </c>
      <c r="L54" s="112">
        <f ca="1">'активность менеджеров'!AX54</f>
        <v>10.869565217391305</v>
      </c>
      <c r="M54" s="309">
        <f ca="1">'активность менеджеров'!AY54</f>
        <v>0</v>
      </c>
      <c r="N54" s="112">
        <f ca="1">'активность менеджеров'!BJ54</f>
        <v>6.5217391304347823</v>
      </c>
      <c r="O54" s="311">
        <f ca="1">'активность менеджеров'!BK54</f>
        <v>0</v>
      </c>
      <c r="P54" s="112">
        <f ca="1">'активность менеджеров'!BV54</f>
        <v>0</v>
      </c>
      <c r="Q54" s="309" t="str">
        <f ca="1">'активность менеджеров'!BW54</f>
        <v/>
      </c>
      <c r="R54" s="112">
        <f t="shared" ca="1" si="2"/>
        <v>50</v>
      </c>
      <c r="S54" s="291">
        <f t="shared" ref="S54" ca="1" si="14">IFERROR(R55/R54,"")</f>
        <v>0</v>
      </c>
    </row>
    <row r="55" spans="2:19" ht="15.75" hidden="1" outlineLevel="1" thickBot="1" x14ac:dyDescent="0.3">
      <c r="B55" s="147"/>
      <c r="C55" s="180"/>
      <c r="D55" s="44" t="str">
        <f>'активность менеджеров'!C55</f>
        <v>факт</v>
      </c>
      <c r="E55" s="308"/>
      <c r="F55" s="113">
        <f>'активность менеджеров'!N55</f>
        <v>0</v>
      </c>
      <c r="G55" s="310"/>
      <c r="H55" s="113">
        <f>'активность менеджеров'!Z55</f>
        <v>0</v>
      </c>
      <c r="I55" s="310"/>
      <c r="J55" s="113">
        <f>'активность менеджеров'!AL55</f>
        <v>0</v>
      </c>
      <c r="K55" s="310"/>
      <c r="L55" s="113">
        <f>'активность менеджеров'!AX55</f>
        <v>0</v>
      </c>
      <c r="M55" s="310"/>
      <c r="N55" s="113">
        <f>'активность менеджеров'!BJ55</f>
        <v>0</v>
      </c>
      <c r="O55" s="312"/>
      <c r="P55" s="113">
        <f>'активность менеджеров'!BV55</f>
        <v>0</v>
      </c>
      <c r="Q55" s="310"/>
      <c r="R55" s="113">
        <f t="shared" si="2"/>
        <v>0</v>
      </c>
      <c r="S55" s="292"/>
    </row>
    <row r="56" spans="2:19" ht="15" hidden="1" customHeight="1" outlineLevel="1" x14ac:dyDescent="0.25">
      <c r="B56" s="147"/>
      <c r="C56" s="173" t="str">
        <f>'активность менеджеров'!B56</f>
        <v>Встречи</v>
      </c>
      <c r="D56" s="43" t="str">
        <f>'активность менеджеров'!C56</f>
        <v>план</v>
      </c>
      <c r="E56" s="316">
        <v>0.05</v>
      </c>
      <c r="F56" s="116">
        <f ca="1">'активность менеджеров'!N56</f>
        <v>6.5217391304347831</v>
      </c>
      <c r="G56" s="318">
        <f ca="1">'активность менеджеров'!O56</f>
        <v>0</v>
      </c>
      <c r="H56" s="116">
        <f ca="1">'активность менеджеров'!Z56</f>
        <v>6.5217391304347831</v>
      </c>
      <c r="I56" s="318">
        <f ca="1">'активность менеджеров'!AA56</f>
        <v>0</v>
      </c>
      <c r="J56" s="116">
        <f ca="1">'активность менеджеров'!AL56</f>
        <v>6.5217391304347831</v>
      </c>
      <c r="K56" s="318">
        <f ca="1">'активность менеджеров'!AM56</f>
        <v>0</v>
      </c>
      <c r="L56" s="116">
        <f ca="1">'активность менеджеров'!AX56</f>
        <v>6.5217391304347831</v>
      </c>
      <c r="M56" s="318">
        <f ca="1">'активность менеджеров'!AY56</f>
        <v>0</v>
      </c>
      <c r="N56" s="116">
        <f ca="1">'активность менеджеров'!BJ56</f>
        <v>3.9130434782608696</v>
      </c>
      <c r="O56" s="320">
        <f ca="1">'активность менеджеров'!BK56</f>
        <v>0</v>
      </c>
      <c r="P56" s="116">
        <f ca="1">'активность менеджеров'!BV56</f>
        <v>0</v>
      </c>
      <c r="Q56" s="318" t="str">
        <f ca="1">'активность менеджеров'!BW56</f>
        <v/>
      </c>
      <c r="R56" s="116">
        <f t="shared" ca="1" si="2"/>
        <v>30.000000000000004</v>
      </c>
      <c r="S56" s="291">
        <f t="shared" ref="S56" ca="1" si="15">IFERROR(R57/R56,"")</f>
        <v>0</v>
      </c>
    </row>
    <row r="57" spans="2:19" ht="15.75" hidden="1" customHeight="1" outlineLevel="1" thickBot="1" x14ac:dyDescent="0.3">
      <c r="B57" s="147"/>
      <c r="C57" s="174"/>
      <c r="D57" s="43" t="str">
        <f>'активность менеджеров'!C57</f>
        <v>факт</v>
      </c>
      <c r="E57" s="317"/>
      <c r="F57" s="117">
        <f>'активность менеджеров'!N57</f>
        <v>0</v>
      </c>
      <c r="G57" s="319"/>
      <c r="H57" s="117">
        <f>'активность менеджеров'!Z57</f>
        <v>0</v>
      </c>
      <c r="I57" s="319"/>
      <c r="J57" s="117">
        <f>'активность менеджеров'!AL57</f>
        <v>0</v>
      </c>
      <c r="K57" s="319"/>
      <c r="L57" s="117">
        <f>'активность менеджеров'!AX57</f>
        <v>0</v>
      </c>
      <c r="M57" s="319"/>
      <c r="N57" s="117">
        <f>'активность менеджеров'!BJ57</f>
        <v>0</v>
      </c>
      <c r="O57" s="321"/>
      <c r="P57" s="117">
        <f>'активность менеджеров'!BV57</f>
        <v>0</v>
      </c>
      <c r="Q57" s="319"/>
      <c r="R57" s="117">
        <f t="shared" si="2"/>
        <v>0</v>
      </c>
      <c r="S57" s="292"/>
    </row>
    <row r="58" spans="2:19" hidden="1" outlineLevel="1" x14ac:dyDescent="0.25">
      <c r="B58" s="147"/>
      <c r="C58" s="169" t="str">
        <f>'активность менеджеров'!B58</f>
        <v>Договоры</v>
      </c>
      <c r="D58" s="15" t="str">
        <f>'активность менеджеров'!C58</f>
        <v>план</v>
      </c>
      <c r="E58" s="301">
        <v>0.1</v>
      </c>
      <c r="F58" s="115">
        <f ca="1">'активность менеджеров'!N58</f>
        <v>4.3478260869565215</v>
      </c>
      <c r="G58" s="303">
        <f ca="1">'активность менеджеров'!O58</f>
        <v>0</v>
      </c>
      <c r="H58" s="115">
        <f ca="1">'активность менеджеров'!Z58</f>
        <v>4.3478260869565215</v>
      </c>
      <c r="I58" s="303">
        <f ca="1">'активность менеджеров'!AA58</f>
        <v>0</v>
      </c>
      <c r="J58" s="115">
        <f ca="1">'активность менеджеров'!AL58</f>
        <v>4.3478260869565215</v>
      </c>
      <c r="K58" s="303">
        <f ca="1">'активность менеджеров'!AM58</f>
        <v>0</v>
      </c>
      <c r="L58" s="115">
        <f ca="1">'активность менеджеров'!AX58</f>
        <v>4.3478260869565215</v>
      </c>
      <c r="M58" s="303">
        <f ca="1">'активность менеджеров'!AY58</f>
        <v>0</v>
      </c>
      <c r="N58" s="115">
        <f ca="1">'активность менеджеров'!BJ58</f>
        <v>2.6086956521739131</v>
      </c>
      <c r="O58" s="305">
        <f ca="1">'активность менеджеров'!BK58</f>
        <v>0</v>
      </c>
      <c r="P58" s="115">
        <f ca="1">'активность менеджеров'!BV58</f>
        <v>0</v>
      </c>
      <c r="Q58" s="303" t="str">
        <f ca="1">'активность менеджеров'!BW58</f>
        <v/>
      </c>
      <c r="R58" s="115">
        <f t="shared" ca="1" si="2"/>
        <v>20</v>
      </c>
      <c r="S58" s="291">
        <f t="shared" ref="S58" ca="1" si="16">IFERROR(R59/R58,"")</f>
        <v>0</v>
      </c>
    </row>
    <row r="59" spans="2:19" ht="15.75" hidden="1" outlineLevel="1" thickBot="1" x14ac:dyDescent="0.3">
      <c r="B59" s="147"/>
      <c r="C59" s="170"/>
      <c r="D59" s="15" t="str">
        <f>'активность менеджеров'!C59</f>
        <v>факт</v>
      </c>
      <c r="E59" s="302"/>
      <c r="F59" s="7">
        <f>'активность менеджеров'!N59</f>
        <v>0</v>
      </c>
      <c r="G59" s="304"/>
      <c r="H59" s="7">
        <f>'активность менеджеров'!Z59</f>
        <v>0</v>
      </c>
      <c r="I59" s="304"/>
      <c r="J59" s="7">
        <f>'активность менеджеров'!AL59</f>
        <v>0</v>
      </c>
      <c r="K59" s="304"/>
      <c r="L59" s="7">
        <f>'активность менеджеров'!AX59</f>
        <v>0</v>
      </c>
      <c r="M59" s="304"/>
      <c r="N59" s="7">
        <f>'активность менеджеров'!BJ59</f>
        <v>0</v>
      </c>
      <c r="O59" s="306"/>
      <c r="P59" s="7">
        <f>'активность менеджеров'!BV59</f>
        <v>0</v>
      </c>
      <c r="Q59" s="304"/>
      <c r="R59" s="7">
        <f t="shared" si="2"/>
        <v>0</v>
      </c>
      <c r="S59" s="292"/>
    </row>
    <row r="60" spans="2:19" hidden="1" outlineLevel="1" x14ac:dyDescent="0.25">
      <c r="B60" s="147"/>
      <c r="C60" s="165" t="str">
        <f>'активность менеджеров'!B60</f>
        <v>Счета</v>
      </c>
      <c r="D60" s="16" t="str">
        <f>'активность менеджеров'!C60</f>
        <v>план</v>
      </c>
      <c r="E60" s="322">
        <v>0.1</v>
      </c>
      <c r="F60" s="114">
        <f ca="1">'активность менеджеров'!N60</f>
        <v>3.9130434782608696</v>
      </c>
      <c r="G60" s="293">
        <f ca="1">'активность менеджеров'!O60</f>
        <v>0</v>
      </c>
      <c r="H60" s="114">
        <f ca="1">'активность менеджеров'!Z60</f>
        <v>3.9130434782608696</v>
      </c>
      <c r="I60" s="293">
        <f ca="1">'активность менеджеров'!AA60</f>
        <v>0</v>
      </c>
      <c r="J60" s="114">
        <f ca="1">'активность менеджеров'!AL60</f>
        <v>3.9130434782608696</v>
      </c>
      <c r="K60" s="293">
        <f ca="1">'активность менеджеров'!AM60</f>
        <v>0</v>
      </c>
      <c r="L60" s="114">
        <f ca="1">'активность менеджеров'!AX60</f>
        <v>3.9130434782608696</v>
      </c>
      <c r="M60" s="293">
        <f ca="1">'активность менеджеров'!AY60</f>
        <v>0</v>
      </c>
      <c r="N60" s="114">
        <f ca="1">'активность менеджеров'!BJ60</f>
        <v>2.347826086956522</v>
      </c>
      <c r="O60" s="324">
        <f ca="1">'активность менеджеров'!BK60</f>
        <v>0</v>
      </c>
      <c r="P60" s="114">
        <f ca="1">'активность менеджеров'!BV60</f>
        <v>0</v>
      </c>
      <c r="Q60" s="293" t="str">
        <f ca="1">'активность менеджеров'!BW60</f>
        <v/>
      </c>
      <c r="R60" s="114">
        <f t="shared" ca="1" si="2"/>
        <v>18</v>
      </c>
      <c r="S60" s="291">
        <f t="shared" ref="S60" ca="1" si="17">IFERROR(R61/R60,"")</f>
        <v>0</v>
      </c>
    </row>
    <row r="61" spans="2:19" ht="15.75" hidden="1" outlineLevel="1" thickBot="1" x14ac:dyDescent="0.3">
      <c r="B61" s="147"/>
      <c r="C61" s="166"/>
      <c r="D61" s="16" t="str">
        <f>'активность менеджеров'!C61</f>
        <v>факт</v>
      </c>
      <c r="E61" s="323"/>
      <c r="F61" s="21">
        <f>'активность менеджеров'!N61</f>
        <v>0</v>
      </c>
      <c r="G61" s="294"/>
      <c r="H61" s="21">
        <f>'активность менеджеров'!Z61</f>
        <v>0</v>
      </c>
      <c r="I61" s="294"/>
      <c r="J61" s="21">
        <f>'активность менеджеров'!AL61</f>
        <v>0</v>
      </c>
      <c r="K61" s="294"/>
      <c r="L61" s="21">
        <f>'активность менеджеров'!AX61</f>
        <v>0</v>
      </c>
      <c r="M61" s="294"/>
      <c r="N61" s="21">
        <f>'активность менеджеров'!BJ61</f>
        <v>0</v>
      </c>
      <c r="O61" s="325"/>
      <c r="P61" s="21">
        <f>'активность менеджеров'!BV61</f>
        <v>0</v>
      </c>
      <c r="Q61" s="294"/>
      <c r="R61" s="21">
        <f t="shared" si="2"/>
        <v>0</v>
      </c>
      <c r="S61" s="292"/>
    </row>
    <row r="62" spans="2:19" ht="15" hidden="1" customHeight="1" outlineLevel="1" x14ac:dyDescent="0.25">
      <c r="B62" s="147" t="e">
        <f>'активность менеджеров'!#REF!</f>
        <v>#REF!</v>
      </c>
      <c r="C62" s="159" t="str">
        <f>'активность менеджеров'!B62</f>
        <v>Мероприятия</v>
      </c>
      <c r="D62" s="47" t="str">
        <f>'активность менеджеров'!C62</f>
        <v>план</v>
      </c>
      <c r="E62" s="295">
        <v>0.15</v>
      </c>
      <c r="F62" s="118">
        <f ca="1">'активность менеджеров'!N62</f>
        <v>0.65217391304347827</v>
      </c>
      <c r="G62" s="297">
        <f ca="1">'активность менеджеров'!O62</f>
        <v>0</v>
      </c>
      <c r="H62" s="118">
        <f ca="1">'активность менеджеров'!Z62</f>
        <v>0.65217391304347827</v>
      </c>
      <c r="I62" s="297">
        <f ca="1">'активность менеджеров'!AA62</f>
        <v>0</v>
      </c>
      <c r="J62" s="118">
        <f ca="1">'активность менеджеров'!AL62</f>
        <v>0.65217391304347827</v>
      </c>
      <c r="K62" s="297">
        <f ca="1">'активность менеджеров'!AM62</f>
        <v>0</v>
      </c>
      <c r="L62" s="118">
        <f ca="1">'активность менеджеров'!AX62</f>
        <v>0.65217391304347827</v>
      </c>
      <c r="M62" s="297">
        <f ca="1">'активность менеджеров'!AY62</f>
        <v>0</v>
      </c>
      <c r="N62" s="118">
        <f ca="1">'активность менеджеров'!BJ62</f>
        <v>0.39130434782608692</v>
      </c>
      <c r="O62" s="299">
        <f ca="1">'активность менеджеров'!BK62</f>
        <v>0</v>
      </c>
      <c r="P62" s="118">
        <f ca="1">'активность менеджеров'!BV62</f>
        <v>0</v>
      </c>
      <c r="Q62" s="297" t="str">
        <f ca="1">'активность менеджеров'!BW62</f>
        <v/>
      </c>
      <c r="R62" s="118">
        <f t="shared" ca="1" si="2"/>
        <v>3</v>
      </c>
      <c r="S62" s="291">
        <f t="shared" ref="S62" ca="1" si="18">IFERROR(R63/R62,"")</f>
        <v>0</v>
      </c>
    </row>
    <row r="63" spans="2:19" ht="15.75" hidden="1" outlineLevel="1" thickBot="1" x14ac:dyDescent="0.3">
      <c r="B63" s="147"/>
      <c r="C63" s="160"/>
      <c r="D63" s="47" t="str">
        <f>'активность менеджеров'!C63</f>
        <v>факт</v>
      </c>
      <c r="E63" s="296"/>
      <c r="F63" s="119">
        <f>'активность менеджеров'!N63</f>
        <v>0</v>
      </c>
      <c r="G63" s="298"/>
      <c r="H63" s="119">
        <f>'активность менеджеров'!Z63</f>
        <v>0</v>
      </c>
      <c r="I63" s="298"/>
      <c r="J63" s="119">
        <f>'активность менеджеров'!AL63</f>
        <v>0</v>
      </c>
      <c r="K63" s="298"/>
      <c r="L63" s="119">
        <f>'активность менеджеров'!AX63</f>
        <v>0</v>
      </c>
      <c r="M63" s="298"/>
      <c r="N63" s="119">
        <f>'активность менеджеров'!BJ63</f>
        <v>0</v>
      </c>
      <c r="O63" s="300"/>
      <c r="P63" s="119">
        <f>'активность менеджеров'!BV63</f>
        <v>0</v>
      </c>
      <c r="Q63" s="298"/>
      <c r="R63" s="119">
        <f t="shared" si="2"/>
        <v>0</v>
      </c>
      <c r="S63" s="292"/>
    </row>
    <row r="64" spans="2:19" hidden="1" outlineLevel="1" x14ac:dyDescent="0.25">
      <c r="B64" s="147"/>
      <c r="C64" s="157" t="str">
        <f>'активность менеджеров'!B64</f>
        <v>Приход ДС</v>
      </c>
      <c r="D64" s="17" t="str">
        <f>'активность менеджеров'!C64</f>
        <v>план</v>
      </c>
      <c r="E64" s="285">
        <v>0.2</v>
      </c>
      <c r="F64" s="120">
        <f ca="1">'активность менеджеров'!N64</f>
        <v>608695.65217391308</v>
      </c>
      <c r="G64" s="287">
        <f ca="1">'активность менеджеров'!O64</f>
        <v>0</v>
      </c>
      <c r="H64" s="120">
        <f ca="1">'активность менеджеров'!Z64</f>
        <v>608695.65217391308</v>
      </c>
      <c r="I64" s="287">
        <f ca="1">'активность менеджеров'!AA64</f>
        <v>0</v>
      </c>
      <c r="J64" s="120">
        <f ca="1">'активность менеджеров'!AL64</f>
        <v>608695.65217391308</v>
      </c>
      <c r="K64" s="287">
        <f ca="1">'активность менеджеров'!AM64</f>
        <v>0</v>
      </c>
      <c r="L64" s="120">
        <f ca="1">'активность менеджеров'!AX64</f>
        <v>608695.65217391308</v>
      </c>
      <c r="M64" s="287">
        <f ca="1">'активность менеджеров'!AY64</f>
        <v>0</v>
      </c>
      <c r="N64" s="120">
        <f ca="1">'активность менеджеров'!BJ64</f>
        <v>365217.3913043479</v>
      </c>
      <c r="O64" s="289">
        <f ca="1">'активность менеджеров'!BK64</f>
        <v>0</v>
      </c>
      <c r="P64" s="120">
        <f ca="1">'активность менеджеров'!BV64</f>
        <v>0</v>
      </c>
      <c r="Q64" s="287" t="str">
        <f ca="1">'активность менеджеров'!BW64</f>
        <v/>
      </c>
      <c r="R64" s="120">
        <f t="shared" ca="1" si="2"/>
        <v>2800000</v>
      </c>
      <c r="S64" s="291">
        <f t="shared" ref="S64" ca="1" si="19">IFERROR(R65/R64,"")</f>
        <v>0</v>
      </c>
    </row>
    <row r="65" spans="2:19" ht="15.75" hidden="1" outlineLevel="1" thickBot="1" x14ac:dyDescent="0.3">
      <c r="B65" s="147"/>
      <c r="C65" s="158"/>
      <c r="D65" s="17" t="str">
        <f>'активность менеджеров'!C65</f>
        <v>факт</v>
      </c>
      <c r="E65" s="286"/>
      <c r="F65" s="20">
        <f>'активность менеджеров'!N65</f>
        <v>0</v>
      </c>
      <c r="G65" s="288"/>
      <c r="H65" s="20">
        <f>'активность менеджеров'!Z65</f>
        <v>0</v>
      </c>
      <c r="I65" s="288"/>
      <c r="J65" s="20">
        <f>'активность менеджеров'!AL65</f>
        <v>0</v>
      </c>
      <c r="K65" s="288"/>
      <c r="L65" s="20">
        <f>'активность менеджеров'!AX65</f>
        <v>0</v>
      </c>
      <c r="M65" s="288"/>
      <c r="N65" s="20">
        <f>'активность менеджеров'!BJ65</f>
        <v>0</v>
      </c>
      <c r="O65" s="290"/>
      <c r="P65" s="20">
        <f>'активность менеджеров'!BV65</f>
        <v>0</v>
      </c>
      <c r="Q65" s="288"/>
      <c r="R65" s="20">
        <f t="shared" si="2"/>
        <v>0</v>
      </c>
      <c r="S65" s="292"/>
    </row>
    <row r="66" spans="2:19" ht="15" hidden="1" customHeight="1" outlineLevel="1" x14ac:dyDescent="0.25">
      <c r="B66" s="147"/>
      <c r="C66" s="151" t="str">
        <f>'активность менеджеров'!B66</f>
        <v>Продажи (отгрузки)</v>
      </c>
      <c r="D66" s="48" t="str">
        <f>'активность менеджеров'!C66</f>
        <v>план</v>
      </c>
      <c r="E66" s="277">
        <v>0.2</v>
      </c>
      <c r="F66" s="18">
        <f ca="1">'активность менеджеров'!N66</f>
        <v>1956.5217391304348</v>
      </c>
      <c r="G66" s="279">
        <f ca="1">'активность менеджеров'!O66</f>
        <v>0</v>
      </c>
      <c r="H66" s="18">
        <f ca="1">'активность менеджеров'!Z66</f>
        <v>1956.5217391304348</v>
      </c>
      <c r="I66" s="279">
        <f ca="1">'активность менеджеров'!AA66</f>
        <v>0</v>
      </c>
      <c r="J66" s="18">
        <f ca="1">'активность менеджеров'!AL66</f>
        <v>1956.5217391304348</v>
      </c>
      <c r="K66" s="279">
        <f ca="1">'активность менеджеров'!AM66</f>
        <v>0</v>
      </c>
      <c r="L66" s="18">
        <f ca="1">'активность менеджеров'!AX66</f>
        <v>1956.5217391304348</v>
      </c>
      <c r="M66" s="279">
        <f ca="1">'активность менеджеров'!AY66</f>
        <v>0</v>
      </c>
      <c r="N66" s="18">
        <f ca="1">'активность менеджеров'!BJ66</f>
        <v>1173.9130434782608</v>
      </c>
      <c r="O66" s="281">
        <f ca="1">'активность менеджеров'!BK66</f>
        <v>0</v>
      </c>
      <c r="P66" s="18">
        <f ca="1">'активность менеджеров'!BV66</f>
        <v>0</v>
      </c>
      <c r="Q66" s="279" t="str">
        <f ca="1">'активность менеджеров'!BW66</f>
        <v/>
      </c>
      <c r="R66" s="18">
        <f t="shared" ca="1" si="2"/>
        <v>9000</v>
      </c>
      <c r="S66" s="291">
        <f t="shared" ref="S66" ca="1" si="20">IFERROR(R67/R66,"")</f>
        <v>0</v>
      </c>
    </row>
    <row r="67" spans="2:19" ht="15.75" hidden="1" outlineLevel="1" thickBot="1" x14ac:dyDescent="0.3">
      <c r="B67" s="148"/>
      <c r="C67" s="152"/>
      <c r="D67" s="49" t="str">
        <f>'активность менеджеров'!C67</f>
        <v>факт</v>
      </c>
      <c r="E67" s="278"/>
      <c r="F67" s="19">
        <f>'активность менеджеров'!N67</f>
        <v>0</v>
      </c>
      <c r="G67" s="280"/>
      <c r="H67" s="19">
        <f>'активность менеджеров'!Z67</f>
        <v>0</v>
      </c>
      <c r="I67" s="280"/>
      <c r="J67" s="19">
        <f>'активность менеджеров'!AL67</f>
        <v>0</v>
      </c>
      <c r="K67" s="280"/>
      <c r="L67" s="19">
        <f>'активность менеджеров'!AX67</f>
        <v>0</v>
      </c>
      <c r="M67" s="280"/>
      <c r="N67" s="19">
        <f>'активность менеджеров'!BJ67</f>
        <v>0</v>
      </c>
      <c r="O67" s="282"/>
      <c r="P67" s="19">
        <f>'активность менеджеров'!BV67</f>
        <v>0</v>
      </c>
      <c r="Q67" s="280"/>
      <c r="R67" s="19">
        <f t="shared" si="2"/>
        <v>0</v>
      </c>
      <c r="S67" s="292"/>
    </row>
    <row r="68" spans="2:19" ht="15" hidden="1" customHeight="1" outlineLevel="1" x14ac:dyDescent="0.25">
      <c r="B68" s="146" t="str">
        <f>'активность менеджеров'!A68</f>
        <v>Менеджер 5</v>
      </c>
      <c r="C68" s="181" t="str">
        <f>'активность менеджеров'!B68</f>
        <v>Звонки</v>
      </c>
      <c r="D68" s="45" t="str">
        <f>'активность менеджеров'!C68</f>
        <v>план</v>
      </c>
      <c r="E68" s="313">
        <v>0.15</v>
      </c>
      <c r="F68" s="111">
        <f ca="1">'активность менеджеров'!N68</f>
        <v>65.217391304347828</v>
      </c>
      <c r="G68" s="283">
        <f ca="1">'активность менеджеров'!O68</f>
        <v>0</v>
      </c>
      <c r="H68" s="111">
        <f ca="1">'активность менеджеров'!Z68</f>
        <v>65.217391304347828</v>
      </c>
      <c r="I68" s="283">
        <f ca="1">'активность менеджеров'!AA68</f>
        <v>0</v>
      </c>
      <c r="J68" s="111">
        <f ca="1">'активность менеджеров'!AL68</f>
        <v>65.217391304347828</v>
      </c>
      <c r="K68" s="283">
        <f ca="1">'активность менеджеров'!AM68</f>
        <v>0</v>
      </c>
      <c r="L68" s="111">
        <f ca="1">'активность менеджеров'!AX68</f>
        <v>65.217391304347828</v>
      </c>
      <c r="M68" s="283">
        <f ca="1">'активность менеджеров'!AY68</f>
        <v>0</v>
      </c>
      <c r="N68" s="111">
        <f ca="1">'активность менеджеров'!BJ68</f>
        <v>39.130434782608702</v>
      </c>
      <c r="O68" s="291">
        <f ca="1">'активность менеджеров'!BK68</f>
        <v>0</v>
      </c>
      <c r="P68" s="111">
        <f ca="1">'активность менеджеров'!BV68</f>
        <v>0</v>
      </c>
      <c r="Q68" s="283" t="str">
        <f ca="1">'активность менеджеров'!BW68</f>
        <v/>
      </c>
      <c r="R68" s="111">
        <f t="shared" ca="1" si="2"/>
        <v>300</v>
      </c>
      <c r="S68" s="291">
        <f t="shared" ref="S68" ca="1" si="21">IFERROR(R69/R68,"")</f>
        <v>0</v>
      </c>
    </row>
    <row r="69" spans="2:19" ht="15.75" hidden="1" outlineLevel="1" thickBot="1" x14ac:dyDescent="0.3">
      <c r="B69" s="147"/>
      <c r="C69" s="182"/>
      <c r="D69" s="46" t="str">
        <f>'активность менеджеров'!C69</f>
        <v>факт</v>
      </c>
      <c r="E69" s="314"/>
      <c r="F69" s="22">
        <f>'активность менеджеров'!N69</f>
        <v>0</v>
      </c>
      <c r="G69" s="315"/>
      <c r="H69" s="22">
        <f>'активность менеджеров'!Z69</f>
        <v>0</v>
      </c>
      <c r="I69" s="315"/>
      <c r="J69" s="22">
        <f>'активность менеджеров'!AL69</f>
        <v>0</v>
      </c>
      <c r="K69" s="315"/>
      <c r="L69" s="22">
        <f>'активность менеджеров'!AX69</f>
        <v>0</v>
      </c>
      <c r="M69" s="315"/>
      <c r="N69" s="22">
        <f>'активность менеджеров'!BJ69</f>
        <v>0</v>
      </c>
      <c r="O69" s="292"/>
      <c r="P69" s="22">
        <f>'активность менеджеров'!BV69</f>
        <v>0</v>
      </c>
      <c r="Q69" s="315"/>
      <c r="R69" s="22">
        <f t="shared" si="2"/>
        <v>0</v>
      </c>
      <c r="S69" s="292"/>
    </row>
    <row r="70" spans="2:19" ht="15" hidden="1" customHeight="1" outlineLevel="1" x14ac:dyDescent="0.25">
      <c r="B70" s="147"/>
      <c r="C70" s="179" t="str">
        <f>'активность менеджеров'!B70</f>
        <v>Коммерческое предложение</v>
      </c>
      <c r="D70" s="44" t="str">
        <f>'активность менеджеров'!C70</f>
        <v>план</v>
      </c>
      <c r="E70" s="307">
        <v>0.05</v>
      </c>
      <c r="F70" s="112">
        <f ca="1">'активность менеджеров'!N70</f>
        <v>10.869565217391305</v>
      </c>
      <c r="G70" s="309">
        <f ca="1">'активность менеджеров'!O70</f>
        <v>0</v>
      </c>
      <c r="H70" s="112">
        <f ca="1">'активность менеджеров'!Z70</f>
        <v>10.869565217391305</v>
      </c>
      <c r="I70" s="309">
        <f ca="1">'активность менеджеров'!AA70</f>
        <v>0</v>
      </c>
      <c r="J70" s="112">
        <f ca="1">'активность менеджеров'!AL70</f>
        <v>10.869565217391305</v>
      </c>
      <c r="K70" s="309">
        <f ca="1">'активность менеджеров'!AM70</f>
        <v>0</v>
      </c>
      <c r="L70" s="112">
        <f ca="1">'активность менеджеров'!AX70</f>
        <v>10.869565217391305</v>
      </c>
      <c r="M70" s="309">
        <f ca="1">'активность менеджеров'!AY70</f>
        <v>0</v>
      </c>
      <c r="N70" s="112">
        <f ca="1">'активность менеджеров'!BJ70</f>
        <v>6.5217391304347823</v>
      </c>
      <c r="O70" s="311">
        <f ca="1">'активность менеджеров'!BK70</f>
        <v>0</v>
      </c>
      <c r="P70" s="112">
        <f ca="1">'активность менеджеров'!BV70</f>
        <v>0</v>
      </c>
      <c r="Q70" s="309" t="str">
        <f ca="1">'активность менеджеров'!BW70</f>
        <v/>
      </c>
      <c r="R70" s="112">
        <f t="shared" ca="1" si="2"/>
        <v>50</v>
      </c>
      <c r="S70" s="291">
        <f t="shared" ref="S70" ca="1" si="22">IFERROR(R71/R70,"")</f>
        <v>0</v>
      </c>
    </row>
    <row r="71" spans="2:19" ht="15.75" hidden="1" outlineLevel="1" thickBot="1" x14ac:dyDescent="0.3">
      <c r="B71" s="147"/>
      <c r="C71" s="180"/>
      <c r="D71" s="44" t="str">
        <f>'активность менеджеров'!C71</f>
        <v>факт</v>
      </c>
      <c r="E71" s="308"/>
      <c r="F71" s="113">
        <f>'активность менеджеров'!N71</f>
        <v>0</v>
      </c>
      <c r="G71" s="310"/>
      <c r="H71" s="113">
        <f>'активность менеджеров'!Z71</f>
        <v>0</v>
      </c>
      <c r="I71" s="310"/>
      <c r="J71" s="113">
        <f>'активность менеджеров'!AL71</f>
        <v>0</v>
      </c>
      <c r="K71" s="310"/>
      <c r="L71" s="113">
        <f>'активность менеджеров'!AX71</f>
        <v>0</v>
      </c>
      <c r="M71" s="310"/>
      <c r="N71" s="113">
        <f>'активность менеджеров'!BJ71</f>
        <v>0</v>
      </c>
      <c r="O71" s="312"/>
      <c r="P71" s="113">
        <f>'активность менеджеров'!BV71</f>
        <v>0</v>
      </c>
      <c r="Q71" s="310"/>
      <c r="R71" s="113">
        <f t="shared" si="2"/>
        <v>0</v>
      </c>
      <c r="S71" s="292"/>
    </row>
    <row r="72" spans="2:19" hidden="1" outlineLevel="1" x14ac:dyDescent="0.25">
      <c r="B72" s="147"/>
      <c r="C72" s="173" t="str">
        <f>'активность менеджеров'!B72</f>
        <v>Встречи</v>
      </c>
      <c r="D72" s="43" t="str">
        <f>'активность менеджеров'!C72</f>
        <v>план</v>
      </c>
      <c r="E72" s="316">
        <v>0.05</v>
      </c>
      <c r="F72" s="116">
        <f ca="1">'активность менеджеров'!N72</f>
        <v>6.5217391304347831</v>
      </c>
      <c r="G72" s="318">
        <f ca="1">'активность менеджеров'!O72</f>
        <v>0</v>
      </c>
      <c r="H72" s="116">
        <f ca="1">'активность менеджеров'!Z72</f>
        <v>6.5217391304347831</v>
      </c>
      <c r="I72" s="318">
        <f ca="1">'активность менеджеров'!AA72</f>
        <v>0</v>
      </c>
      <c r="J72" s="116">
        <f ca="1">'активность менеджеров'!AL72</f>
        <v>6.5217391304347831</v>
      </c>
      <c r="K72" s="318">
        <f ca="1">'активность менеджеров'!AM72</f>
        <v>0</v>
      </c>
      <c r="L72" s="116">
        <f ca="1">'активность менеджеров'!AX72</f>
        <v>6.5217391304347831</v>
      </c>
      <c r="M72" s="318">
        <f ca="1">'активность менеджеров'!AY72</f>
        <v>0</v>
      </c>
      <c r="N72" s="116">
        <f ca="1">'активность менеджеров'!BJ72</f>
        <v>3.9130434782608696</v>
      </c>
      <c r="O72" s="320">
        <f ca="1">'активность менеджеров'!BK72</f>
        <v>0</v>
      </c>
      <c r="P72" s="116">
        <f ca="1">'активность менеджеров'!BV72</f>
        <v>0</v>
      </c>
      <c r="Q72" s="318" t="str">
        <f ca="1">'активность менеджеров'!BW72</f>
        <v/>
      </c>
      <c r="R72" s="116">
        <f t="shared" ca="1" si="2"/>
        <v>30.000000000000004</v>
      </c>
      <c r="S72" s="291">
        <f t="shared" ref="S72" ca="1" si="23">IFERROR(R73/R72,"")</f>
        <v>0</v>
      </c>
    </row>
    <row r="73" spans="2:19" ht="15.75" hidden="1" outlineLevel="1" thickBot="1" x14ac:dyDescent="0.3">
      <c r="B73" s="147"/>
      <c r="C73" s="174"/>
      <c r="D73" s="43" t="str">
        <f>'активность менеджеров'!C73</f>
        <v>факт</v>
      </c>
      <c r="E73" s="317"/>
      <c r="F73" s="117">
        <f>'активность менеджеров'!N73</f>
        <v>0</v>
      </c>
      <c r="G73" s="319"/>
      <c r="H73" s="117">
        <f>'активность менеджеров'!Z73</f>
        <v>0</v>
      </c>
      <c r="I73" s="319"/>
      <c r="J73" s="117">
        <f>'активность менеджеров'!AL73</f>
        <v>0</v>
      </c>
      <c r="K73" s="319"/>
      <c r="L73" s="117">
        <f>'активность менеджеров'!AX73</f>
        <v>0</v>
      </c>
      <c r="M73" s="319"/>
      <c r="N73" s="117">
        <f>'активность менеджеров'!BJ73</f>
        <v>0</v>
      </c>
      <c r="O73" s="321"/>
      <c r="P73" s="117">
        <f>'активность менеджеров'!BV73</f>
        <v>0</v>
      </c>
      <c r="Q73" s="319"/>
      <c r="R73" s="117">
        <f t="shared" si="2"/>
        <v>0</v>
      </c>
      <c r="S73" s="292"/>
    </row>
    <row r="74" spans="2:19" hidden="1" outlineLevel="1" x14ac:dyDescent="0.25">
      <c r="B74" s="147"/>
      <c r="C74" s="169" t="str">
        <f>'активность менеджеров'!B74</f>
        <v>Договоры</v>
      </c>
      <c r="D74" s="15" t="str">
        <f>'активность менеджеров'!C74</f>
        <v>план</v>
      </c>
      <c r="E74" s="301">
        <v>0.1</v>
      </c>
      <c r="F74" s="115">
        <f ca="1">'активность менеджеров'!N74</f>
        <v>4.3478260869565215</v>
      </c>
      <c r="G74" s="303">
        <f ca="1">'активность менеджеров'!O74</f>
        <v>0</v>
      </c>
      <c r="H74" s="115">
        <f ca="1">'активность менеджеров'!Z74</f>
        <v>4.3478260869565215</v>
      </c>
      <c r="I74" s="303">
        <f ca="1">'активность менеджеров'!AA74</f>
        <v>0</v>
      </c>
      <c r="J74" s="115">
        <f ca="1">'активность менеджеров'!AL74</f>
        <v>4.3478260869565215</v>
      </c>
      <c r="K74" s="303">
        <f ca="1">'активность менеджеров'!AM74</f>
        <v>0</v>
      </c>
      <c r="L74" s="115">
        <f ca="1">'активность менеджеров'!AX74</f>
        <v>4.3478260869565215</v>
      </c>
      <c r="M74" s="303">
        <f ca="1">'активность менеджеров'!AY74</f>
        <v>0</v>
      </c>
      <c r="N74" s="115">
        <f ca="1">'активность менеджеров'!BJ74</f>
        <v>2.6086956521739131</v>
      </c>
      <c r="O74" s="305">
        <f ca="1">'активность менеджеров'!BK74</f>
        <v>0</v>
      </c>
      <c r="P74" s="115">
        <f ca="1">'активность менеджеров'!BV74</f>
        <v>0</v>
      </c>
      <c r="Q74" s="303" t="str">
        <f ca="1">'активность менеджеров'!BW74</f>
        <v/>
      </c>
      <c r="R74" s="115">
        <f t="shared" ca="1" si="2"/>
        <v>20</v>
      </c>
      <c r="S74" s="291">
        <f t="shared" ref="S74" ca="1" si="24">IFERROR(R75/R74,"")</f>
        <v>0</v>
      </c>
    </row>
    <row r="75" spans="2:19" ht="15.75" hidden="1" outlineLevel="1" thickBot="1" x14ac:dyDescent="0.3">
      <c r="B75" s="147"/>
      <c r="C75" s="170"/>
      <c r="D75" s="15" t="str">
        <f>'активность менеджеров'!C75</f>
        <v>факт</v>
      </c>
      <c r="E75" s="302"/>
      <c r="F75" s="7">
        <f>'активность менеджеров'!N75</f>
        <v>0</v>
      </c>
      <c r="G75" s="304"/>
      <c r="H75" s="7">
        <f>'активность менеджеров'!Z75</f>
        <v>0</v>
      </c>
      <c r="I75" s="304"/>
      <c r="J75" s="7">
        <f>'активность менеджеров'!AL75</f>
        <v>0</v>
      </c>
      <c r="K75" s="304"/>
      <c r="L75" s="7">
        <f>'активность менеджеров'!AX75</f>
        <v>0</v>
      </c>
      <c r="M75" s="304"/>
      <c r="N75" s="7">
        <f>'активность менеджеров'!BJ75</f>
        <v>0</v>
      </c>
      <c r="O75" s="306"/>
      <c r="P75" s="7">
        <f>'активность менеджеров'!BV75</f>
        <v>0</v>
      </c>
      <c r="Q75" s="304"/>
      <c r="R75" s="7">
        <f t="shared" si="2"/>
        <v>0</v>
      </c>
      <c r="S75" s="292"/>
    </row>
    <row r="76" spans="2:19" hidden="1" outlineLevel="1" x14ac:dyDescent="0.25">
      <c r="B76" s="147"/>
      <c r="C76" s="165" t="str">
        <f>'активность менеджеров'!B76</f>
        <v>Счета</v>
      </c>
      <c r="D76" s="16" t="str">
        <f>'активность менеджеров'!C76</f>
        <v>план</v>
      </c>
      <c r="E76" s="322">
        <v>0.1</v>
      </c>
      <c r="F76" s="114">
        <f ca="1">'активность менеджеров'!N76</f>
        <v>3.9130434782608696</v>
      </c>
      <c r="G76" s="293">
        <f ca="1">'активность менеджеров'!O76</f>
        <v>0</v>
      </c>
      <c r="H76" s="114">
        <f ca="1">'активность менеджеров'!Z76</f>
        <v>3.9130434782608696</v>
      </c>
      <c r="I76" s="293">
        <f ca="1">'активность менеджеров'!AA76</f>
        <v>0</v>
      </c>
      <c r="J76" s="114">
        <f ca="1">'активность менеджеров'!AL76</f>
        <v>3.9130434782608696</v>
      </c>
      <c r="K76" s="293">
        <f ca="1">'активность менеджеров'!AM76</f>
        <v>0</v>
      </c>
      <c r="L76" s="114">
        <f ca="1">'активность менеджеров'!AX76</f>
        <v>3.9130434782608696</v>
      </c>
      <c r="M76" s="293">
        <f ca="1">'активность менеджеров'!AY76</f>
        <v>0</v>
      </c>
      <c r="N76" s="114">
        <f ca="1">'активность менеджеров'!BJ76</f>
        <v>2.347826086956522</v>
      </c>
      <c r="O76" s="324">
        <f ca="1">'активность менеджеров'!BK76</f>
        <v>0</v>
      </c>
      <c r="P76" s="114">
        <f ca="1">'активность менеджеров'!BV76</f>
        <v>0</v>
      </c>
      <c r="Q76" s="293" t="str">
        <f ca="1">'активность менеджеров'!BW76</f>
        <v/>
      </c>
      <c r="R76" s="114">
        <f t="shared" ca="1" si="2"/>
        <v>18</v>
      </c>
      <c r="S76" s="291">
        <f t="shared" ref="S76" ca="1" si="25">IFERROR(R77/R76,"")</f>
        <v>0</v>
      </c>
    </row>
    <row r="77" spans="2:19" ht="15.75" hidden="1" outlineLevel="1" thickBot="1" x14ac:dyDescent="0.3">
      <c r="B77" s="147"/>
      <c r="C77" s="166"/>
      <c r="D77" s="16" t="str">
        <f>'активность менеджеров'!C77</f>
        <v>факт</v>
      </c>
      <c r="E77" s="323"/>
      <c r="F77" s="21">
        <f>'активность менеджеров'!N77</f>
        <v>0</v>
      </c>
      <c r="G77" s="294"/>
      <c r="H77" s="21">
        <f>'активность менеджеров'!Z77</f>
        <v>0</v>
      </c>
      <c r="I77" s="294"/>
      <c r="J77" s="21">
        <f>'активность менеджеров'!AL77</f>
        <v>0</v>
      </c>
      <c r="K77" s="294"/>
      <c r="L77" s="21">
        <f>'активность менеджеров'!AX77</f>
        <v>0</v>
      </c>
      <c r="M77" s="294"/>
      <c r="N77" s="21">
        <f>'активность менеджеров'!BJ77</f>
        <v>0</v>
      </c>
      <c r="O77" s="325"/>
      <c r="P77" s="21">
        <f>'активность менеджеров'!BV77</f>
        <v>0</v>
      </c>
      <c r="Q77" s="294"/>
      <c r="R77" s="21">
        <f t="shared" si="2"/>
        <v>0</v>
      </c>
      <c r="S77" s="292"/>
    </row>
    <row r="78" spans="2:19" ht="15" hidden="1" customHeight="1" outlineLevel="1" x14ac:dyDescent="0.25">
      <c r="B78" s="147" t="e">
        <f>'активность менеджеров'!#REF!</f>
        <v>#REF!</v>
      </c>
      <c r="C78" s="159" t="str">
        <f>'активность менеджеров'!B78</f>
        <v>Мероприятия</v>
      </c>
      <c r="D78" s="47" t="str">
        <f>'активность менеджеров'!C78</f>
        <v>план</v>
      </c>
      <c r="E78" s="295">
        <v>0.15</v>
      </c>
      <c r="F78" s="118">
        <f ca="1">'активность менеджеров'!N78</f>
        <v>0.65217391304347827</v>
      </c>
      <c r="G78" s="297">
        <f ca="1">'активность менеджеров'!O78</f>
        <v>0</v>
      </c>
      <c r="H78" s="118">
        <f ca="1">'активность менеджеров'!Z78</f>
        <v>0.65217391304347827</v>
      </c>
      <c r="I78" s="297">
        <f ca="1">'активность менеджеров'!AA78</f>
        <v>0</v>
      </c>
      <c r="J78" s="118">
        <f ca="1">'активность менеджеров'!AL78</f>
        <v>0.65217391304347827</v>
      </c>
      <c r="K78" s="297">
        <f ca="1">'активность менеджеров'!AM78</f>
        <v>0</v>
      </c>
      <c r="L78" s="118">
        <f ca="1">'активность менеджеров'!AX78</f>
        <v>0.65217391304347827</v>
      </c>
      <c r="M78" s="297">
        <f ca="1">'активность менеджеров'!AY78</f>
        <v>0</v>
      </c>
      <c r="N78" s="118">
        <f ca="1">'активность менеджеров'!BJ78</f>
        <v>0.39130434782608692</v>
      </c>
      <c r="O78" s="299">
        <f ca="1">'активность менеджеров'!BK78</f>
        <v>0</v>
      </c>
      <c r="P78" s="118">
        <f ca="1">'активность менеджеров'!BV78</f>
        <v>0</v>
      </c>
      <c r="Q78" s="297" t="str">
        <f ca="1">'активность менеджеров'!BW78</f>
        <v/>
      </c>
      <c r="R78" s="118">
        <f t="shared" ca="1" si="2"/>
        <v>3</v>
      </c>
      <c r="S78" s="291">
        <f t="shared" ref="S78" ca="1" si="26">IFERROR(R79/R78,"")</f>
        <v>0</v>
      </c>
    </row>
    <row r="79" spans="2:19" ht="15.75" hidden="1" outlineLevel="1" thickBot="1" x14ac:dyDescent="0.3">
      <c r="B79" s="147"/>
      <c r="C79" s="160"/>
      <c r="D79" s="47" t="str">
        <f>'активность менеджеров'!C79</f>
        <v>факт</v>
      </c>
      <c r="E79" s="296"/>
      <c r="F79" s="119">
        <f>'активность менеджеров'!N79</f>
        <v>0</v>
      </c>
      <c r="G79" s="298"/>
      <c r="H79" s="119">
        <f>'активность менеджеров'!Z79</f>
        <v>0</v>
      </c>
      <c r="I79" s="298"/>
      <c r="J79" s="119">
        <f>'активность менеджеров'!AL79</f>
        <v>0</v>
      </c>
      <c r="K79" s="298"/>
      <c r="L79" s="119">
        <f>'активность менеджеров'!AX79</f>
        <v>0</v>
      </c>
      <c r="M79" s="298"/>
      <c r="N79" s="119">
        <f>'активность менеджеров'!BJ79</f>
        <v>0</v>
      </c>
      <c r="O79" s="300"/>
      <c r="P79" s="119">
        <f>'активность менеджеров'!BV79</f>
        <v>0</v>
      </c>
      <c r="Q79" s="298"/>
      <c r="R79" s="119">
        <f t="shared" si="2"/>
        <v>0</v>
      </c>
      <c r="S79" s="292"/>
    </row>
    <row r="80" spans="2:19" hidden="1" outlineLevel="1" x14ac:dyDescent="0.25">
      <c r="B80" s="147"/>
      <c r="C80" s="157" t="str">
        <f>'активность менеджеров'!B80</f>
        <v>Приход ДС</v>
      </c>
      <c r="D80" s="17" t="str">
        <f>'активность менеджеров'!C80</f>
        <v>план</v>
      </c>
      <c r="E80" s="285">
        <v>0.2</v>
      </c>
      <c r="F80" s="120">
        <f ca="1">'активность менеджеров'!N80</f>
        <v>608695.65217391308</v>
      </c>
      <c r="G80" s="287">
        <f ca="1">'активность менеджеров'!O80</f>
        <v>0</v>
      </c>
      <c r="H80" s="120">
        <f ca="1">'активность менеджеров'!Z80</f>
        <v>608695.65217391308</v>
      </c>
      <c r="I80" s="287">
        <f ca="1">'активность менеджеров'!AA80</f>
        <v>0</v>
      </c>
      <c r="J80" s="120">
        <f ca="1">'активность менеджеров'!AL80</f>
        <v>608695.65217391308</v>
      </c>
      <c r="K80" s="287">
        <f ca="1">'активность менеджеров'!AM80</f>
        <v>0</v>
      </c>
      <c r="L80" s="120">
        <f ca="1">'активность менеджеров'!AX80</f>
        <v>608695.65217391308</v>
      </c>
      <c r="M80" s="287">
        <f ca="1">'активность менеджеров'!AY80</f>
        <v>0</v>
      </c>
      <c r="N80" s="120">
        <f ca="1">'активность менеджеров'!BJ80</f>
        <v>365217.3913043479</v>
      </c>
      <c r="O80" s="289">
        <f ca="1">'активность менеджеров'!BK80</f>
        <v>0</v>
      </c>
      <c r="P80" s="120">
        <f ca="1">'активность менеджеров'!BV80</f>
        <v>0</v>
      </c>
      <c r="Q80" s="287" t="str">
        <f ca="1">'активность менеджеров'!BW80</f>
        <v/>
      </c>
      <c r="R80" s="120">
        <f t="shared" ca="1" si="2"/>
        <v>2800000</v>
      </c>
      <c r="S80" s="291">
        <f t="shared" ref="S80" ca="1" si="27">IFERROR(R81/R80,"")</f>
        <v>0</v>
      </c>
    </row>
    <row r="81" spans="2:19" ht="15.75" hidden="1" outlineLevel="1" thickBot="1" x14ac:dyDescent="0.3">
      <c r="B81" s="147"/>
      <c r="C81" s="158"/>
      <c r="D81" s="17" t="str">
        <f>'активность менеджеров'!C81</f>
        <v>факт</v>
      </c>
      <c r="E81" s="286"/>
      <c r="F81" s="20">
        <f>'активность менеджеров'!N81</f>
        <v>0</v>
      </c>
      <c r="G81" s="288"/>
      <c r="H81" s="20">
        <f>'активность менеджеров'!Z81</f>
        <v>0</v>
      </c>
      <c r="I81" s="288"/>
      <c r="J81" s="20">
        <f>'активность менеджеров'!AL81</f>
        <v>0</v>
      </c>
      <c r="K81" s="288"/>
      <c r="L81" s="20">
        <f>'активность менеджеров'!AX81</f>
        <v>0</v>
      </c>
      <c r="M81" s="288"/>
      <c r="N81" s="20">
        <f>'активность менеджеров'!BJ81</f>
        <v>0</v>
      </c>
      <c r="O81" s="290"/>
      <c r="P81" s="20">
        <f>'активность менеджеров'!BV81</f>
        <v>0</v>
      </c>
      <c r="Q81" s="288"/>
      <c r="R81" s="20">
        <f t="shared" si="2"/>
        <v>0</v>
      </c>
      <c r="S81" s="292"/>
    </row>
    <row r="82" spans="2:19" ht="15" hidden="1" customHeight="1" outlineLevel="1" x14ac:dyDescent="0.25">
      <c r="B82" s="147"/>
      <c r="C82" s="151" t="str">
        <f>'активность менеджеров'!B82</f>
        <v>Продажи (отгрузки)</v>
      </c>
      <c r="D82" s="48" t="str">
        <f>'активность менеджеров'!C82</f>
        <v>план</v>
      </c>
      <c r="E82" s="277">
        <v>0.2</v>
      </c>
      <c r="F82" s="18">
        <f ca="1">'активность менеджеров'!N82</f>
        <v>326086.95652173914</v>
      </c>
      <c r="G82" s="279">
        <f ca="1">'активность менеджеров'!O82</f>
        <v>0</v>
      </c>
      <c r="H82" s="18">
        <f ca="1">'активность менеджеров'!Z82</f>
        <v>326086.95652173914</v>
      </c>
      <c r="I82" s="279">
        <f ca="1">'активность менеджеров'!AA82</f>
        <v>0</v>
      </c>
      <c r="J82" s="18">
        <f ca="1">'активность менеджеров'!AL82</f>
        <v>326086.95652173914</v>
      </c>
      <c r="K82" s="279">
        <f ca="1">'активность менеджеров'!AM82</f>
        <v>0</v>
      </c>
      <c r="L82" s="18">
        <f ca="1">'активность менеджеров'!AX82</f>
        <v>326086.95652173914</v>
      </c>
      <c r="M82" s="279">
        <f ca="1">'активность менеджеров'!AY82</f>
        <v>0</v>
      </c>
      <c r="N82" s="18">
        <f ca="1">'активность менеджеров'!BJ82</f>
        <v>195652.17391304346</v>
      </c>
      <c r="O82" s="281">
        <f ca="1">'активность менеджеров'!BK82</f>
        <v>0</v>
      </c>
      <c r="P82" s="18">
        <f ca="1">'активность менеджеров'!BV82</f>
        <v>0</v>
      </c>
      <c r="Q82" s="279" t="str">
        <f ca="1">'активность менеджеров'!BW82</f>
        <v/>
      </c>
      <c r="R82" s="18">
        <f t="shared" ca="1" si="2"/>
        <v>1500000</v>
      </c>
      <c r="S82" s="291">
        <f t="shared" ref="S82" ca="1" si="28">IFERROR(R83/R82,"")</f>
        <v>0</v>
      </c>
    </row>
    <row r="83" spans="2:19" ht="15.75" hidden="1" outlineLevel="1" thickBot="1" x14ac:dyDescent="0.3">
      <c r="B83" s="148"/>
      <c r="C83" s="152"/>
      <c r="D83" s="49" t="str">
        <f>'активность менеджеров'!C83</f>
        <v>факт</v>
      </c>
      <c r="E83" s="278"/>
      <c r="F83" s="19">
        <f>'активность менеджеров'!N83</f>
        <v>0</v>
      </c>
      <c r="G83" s="280"/>
      <c r="H83" s="19">
        <f>'активность менеджеров'!Z83</f>
        <v>0</v>
      </c>
      <c r="I83" s="280"/>
      <c r="J83" s="19">
        <f>'активность менеджеров'!AL83</f>
        <v>0</v>
      </c>
      <c r="K83" s="280"/>
      <c r="L83" s="19">
        <f>'активность менеджеров'!AX83</f>
        <v>0</v>
      </c>
      <c r="M83" s="280"/>
      <c r="N83" s="19">
        <f>'активность менеджеров'!BJ83</f>
        <v>0</v>
      </c>
      <c r="O83" s="282"/>
      <c r="P83" s="19">
        <f>'активность менеджеров'!BV83</f>
        <v>0</v>
      </c>
      <c r="Q83" s="280"/>
      <c r="R83" s="19">
        <f t="shared" si="2"/>
        <v>0</v>
      </c>
      <c r="S83" s="292"/>
    </row>
    <row r="84" spans="2:19" ht="15" hidden="1" customHeight="1" outlineLevel="1" x14ac:dyDescent="0.25">
      <c r="B84" s="146" t="str">
        <f>'активность менеджеров'!A84</f>
        <v>Менеджер 6</v>
      </c>
      <c r="C84" s="181" t="str">
        <f>'активность менеджеров'!B84</f>
        <v>Звонки</v>
      </c>
      <c r="D84" s="45" t="str">
        <f>'активность менеджеров'!C84</f>
        <v>план</v>
      </c>
      <c r="E84" s="313">
        <v>0.15</v>
      </c>
      <c r="F84" s="111">
        <f ca="1">'активность менеджеров'!N84</f>
        <v>65.217391304347828</v>
      </c>
      <c r="G84" s="283">
        <f ca="1">'активность менеджеров'!O84</f>
        <v>0</v>
      </c>
      <c r="H84" s="111">
        <f ca="1">'активность менеджеров'!Z84</f>
        <v>65.217391304347828</v>
      </c>
      <c r="I84" s="283">
        <f ca="1">'активность менеджеров'!AA84</f>
        <v>0</v>
      </c>
      <c r="J84" s="111">
        <f ca="1">'активность менеджеров'!AL84</f>
        <v>65.217391304347828</v>
      </c>
      <c r="K84" s="283">
        <f ca="1">'активность менеджеров'!AM84</f>
        <v>0</v>
      </c>
      <c r="L84" s="111">
        <f ca="1">'активность менеджеров'!AX84</f>
        <v>65.217391304347828</v>
      </c>
      <c r="M84" s="283">
        <f ca="1">'активность менеджеров'!AY84</f>
        <v>0</v>
      </c>
      <c r="N84" s="111">
        <f ca="1">'активность менеджеров'!BJ84</f>
        <v>39.130434782608702</v>
      </c>
      <c r="O84" s="291">
        <f ca="1">'активность менеджеров'!BK84</f>
        <v>0</v>
      </c>
      <c r="P84" s="111">
        <f ca="1">'активность менеджеров'!BV84</f>
        <v>0</v>
      </c>
      <c r="Q84" s="283" t="str">
        <f ca="1">'активность менеджеров'!BW84</f>
        <v/>
      </c>
      <c r="R84" s="111">
        <f t="shared" ca="1" si="2"/>
        <v>300</v>
      </c>
      <c r="S84" s="291">
        <f t="shared" ref="S84" ca="1" si="29">IFERROR(R85/R84,"")</f>
        <v>0</v>
      </c>
    </row>
    <row r="85" spans="2:19" ht="15.75" hidden="1" outlineLevel="1" thickBot="1" x14ac:dyDescent="0.3">
      <c r="B85" s="147"/>
      <c r="C85" s="182"/>
      <c r="D85" s="46" t="str">
        <f>'активность менеджеров'!C85</f>
        <v>факт</v>
      </c>
      <c r="E85" s="314"/>
      <c r="F85" s="22">
        <f>'активность менеджеров'!N85</f>
        <v>0</v>
      </c>
      <c r="G85" s="315"/>
      <c r="H85" s="22">
        <f>'активность менеджеров'!Z85</f>
        <v>0</v>
      </c>
      <c r="I85" s="315"/>
      <c r="J85" s="22">
        <f>'активность менеджеров'!AL85</f>
        <v>0</v>
      </c>
      <c r="K85" s="315"/>
      <c r="L85" s="22">
        <f>'активность менеджеров'!AX85</f>
        <v>0</v>
      </c>
      <c r="M85" s="315"/>
      <c r="N85" s="22">
        <f>'активность менеджеров'!BJ85</f>
        <v>0</v>
      </c>
      <c r="O85" s="292"/>
      <c r="P85" s="22">
        <f>'активность менеджеров'!BV85</f>
        <v>0</v>
      </c>
      <c r="Q85" s="315"/>
      <c r="R85" s="22">
        <f t="shared" si="2"/>
        <v>0</v>
      </c>
      <c r="S85" s="292"/>
    </row>
    <row r="86" spans="2:19" ht="15" hidden="1" customHeight="1" outlineLevel="1" x14ac:dyDescent="0.25">
      <c r="B86" s="147"/>
      <c r="C86" s="179" t="str">
        <f>'активность менеджеров'!B86</f>
        <v>Коммерческое предложение</v>
      </c>
      <c r="D86" s="44" t="str">
        <f>'активность менеджеров'!C86</f>
        <v>план</v>
      </c>
      <c r="E86" s="307">
        <v>0.05</v>
      </c>
      <c r="F86" s="112">
        <f ca="1">'активность менеджеров'!N86</f>
        <v>10.869565217391305</v>
      </c>
      <c r="G86" s="309">
        <f ca="1">'активность менеджеров'!O86</f>
        <v>0</v>
      </c>
      <c r="H86" s="112">
        <f ca="1">'активность менеджеров'!Z86</f>
        <v>10.869565217391305</v>
      </c>
      <c r="I86" s="309">
        <f ca="1">'активность менеджеров'!AA86</f>
        <v>0</v>
      </c>
      <c r="J86" s="112">
        <f ca="1">'активность менеджеров'!AL86</f>
        <v>10.869565217391305</v>
      </c>
      <c r="K86" s="309">
        <f ca="1">'активность менеджеров'!AM86</f>
        <v>0</v>
      </c>
      <c r="L86" s="112">
        <f ca="1">'активность менеджеров'!AX86</f>
        <v>10.869565217391305</v>
      </c>
      <c r="M86" s="309">
        <f ca="1">'активность менеджеров'!AY86</f>
        <v>0</v>
      </c>
      <c r="N86" s="112">
        <f ca="1">'активность менеджеров'!BJ86</f>
        <v>6.5217391304347823</v>
      </c>
      <c r="O86" s="311">
        <f ca="1">'активность менеджеров'!BK86</f>
        <v>0</v>
      </c>
      <c r="P86" s="112">
        <f ca="1">'активность менеджеров'!BV86</f>
        <v>0</v>
      </c>
      <c r="Q86" s="309" t="str">
        <f ca="1">'активность менеджеров'!BW86</f>
        <v/>
      </c>
      <c r="R86" s="112">
        <f t="shared" ca="1" si="2"/>
        <v>50</v>
      </c>
      <c r="S86" s="291">
        <f t="shared" ref="S86" ca="1" si="30">IFERROR(R87/R86,"")</f>
        <v>0</v>
      </c>
    </row>
    <row r="87" spans="2:19" ht="15.75" hidden="1" outlineLevel="1" thickBot="1" x14ac:dyDescent="0.3">
      <c r="B87" s="147"/>
      <c r="C87" s="180"/>
      <c r="D87" s="44" t="str">
        <f>'активность менеджеров'!C87</f>
        <v>факт</v>
      </c>
      <c r="E87" s="308"/>
      <c r="F87" s="113">
        <f>'активность менеджеров'!N87</f>
        <v>0</v>
      </c>
      <c r="G87" s="310"/>
      <c r="H87" s="113">
        <f>'активность менеджеров'!Z87</f>
        <v>0</v>
      </c>
      <c r="I87" s="310"/>
      <c r="J87" s="113">
        <f>'активность менеджеров'!AL87</f>
        <v>0</v>
      </c>
      <c r="K87" s="310"/>
      <c r="L87" s="113">
        <f>'активность менеджеров'!AX87</f>
        <v>0</v>
      </c>
      <c r="M87" s="310"/>
      <c r="N87" s="113">
        <f>'активность менеджеров'!BJ87</f>
        <v>0</v>
      </c>
      <c r="O87" s="312"/>
      <c r="P87" s="113">
        <f>'активность менеджеров'!BV87</f>
        <v>0</v>
      </c>
      <c r="Q87" s="310"/>
      <c r="R87" s="113">
        <f t="shared" ref="R87:R150" si="31">F87+H87+J87+L87+N87+P87</f>
        <v>0</v>
      </c>
      <c r="S87" s="292"/>
    </row>
    <row r="88" spans="2:19" hidden="1" outlineLevel="1" x14ac:dyDescent="0.25">
      <c r="B88" s="147"/>
      <c r="C88" s="173" t="str">
        <f>'активность менеджеров'!B88</f>
        <v>Встречи</v>
      </c>
      <c r="D88" s="43" t="str">
        <f>'активность менеджеров'!C88</f>
        <v>план</v>
      </c>
      <c r="E88" s="316">
        <v>0.05</v>
      </c>
      <c r="F88" s="116">
        <f ca="1">'активность менеджеров'!N88</f>
        <v>6.5217391304347831</v>
      </c>
      <c r="G88" s="318">
        <f ca="1">'активность менеджеров'!O88</f>
        <v>0</v>
      </c>
      <c r="H88" s="116">
        <f ca="1">'активность менеджеров'!Z88</f>
        <v>6.5217391304347831</v>
      </c>
      <c r="I88" s="318">
        <f ca="1">'активность менеджеров'!AA88</f>
        <v>0</v>
      </c>
      <c r="J88" s="116">
        <f ca="1">'активность менеджеров'!AL88</f>
        <v>6.5217391304347831</v>
      </c>
      <c r="K88" s="318">
        <f ca="1">'активность менеджеров'!AM88</f>
        <v>0</v>
      </c>
      <c r="L88" s="116">
        <f ca="1">'активность менеджеров'!AX88</f>
        <v>6.5217391304347831</v>
      </c>
      <c r="M88" s="318">
        <f ca="1">'активность менеджеров'!AY88</f>
        <v>0</v>
      </c>
      <c r="N88" s="116">
        <f ca="1">'активность менеджеров'!BJ88</f>
        <v>3.9130434782608696</v>
      </c>
      <c r="O88" s="320">
        <f ca="1">'активность менеджеров'!BK88</f>
        <v>0</v>
      </c>
      <c r="P88" s="116">
        <f ca="1">'активность менеджеров'!BV88</f>
        <v>0</v>
      </c>
      <c r="Q88" s="318" t="str">
        <f ca="1">'активность менеджеров'!BW88</f>
        <v/>
      </c>
      <c r="R88" s="116">
        <f t="shared" ca="1" si="31"/>
        <v>30.000000000000004</v>
      </c>
      <c r="S88" s="291">
        <f t="shared" ref="S88" ca="1" si="32">IFERROR(R89/R88,"")</f>
        <v>0</v>
      </c>
    </row>
    <row r="89" spans="2:19" ht="15.75" hidden="1" outlineLevel="1" thickBot="1" x14ac:dyDescent="0.3">
      <c r="B89" s="147"/>
      <c r="C89" s="174"/>
      <c r="D89" s="43" t="str">
        <f>'активность менеджеров'!C89</f>
        <v>факт</v>
      </c>
      <c r="E89" s="317"/>
      <c r="F89" s="117">
        <f>'активность менеджеров'!N89</f>
        <v>0</v>
      </c>
      <c r="G89" s="319"/>
      <c r="H89" s="117">
        <f>'активность менеджеров'!Z89</f>
        <v>0</v>
      </c>
      <c r="I89" s="319"/>
      <c r="J89" s="117">
        <f>'активность менеджеров'!AL89</f>
        <v>0</v>
      </c>
      <c r="K89" s="319"/>
      <c r="L89" s="117">
        <f>'активность менеджеров'!AX89</f>
        <v>0</v>
      </c>
      <c r="M89" s="319"/>
      <c r="N89" s="117">
        <f>'активность менеджеров'!BJ89</f>
        <v>0</v>
      </c>
      <c r="O89" s="321"/>
      <c r="P89" s="117">
        <f>'активность менеджеров'!BV89</f>
        <v>0</v>
      </c>
      <c r="Q89" s="319"/>
      <c r="R89" s="117">
        <f t="shared" si="31"/>
        <v>0</v>
      </c>
      <c r="S89" s="292"/>
    </row>
    <row r="90" spans="2:19" hidden="1" outlineLevel="1" x14ac:dyDescent="0.25">
      <c r="B90" s="147"/>
      <c r="C90" s="169" t="str">
        <f>'активность менеджеров'!B90</f>
        <v>Договоры</v>
      </c>
      <c r="D90" s="15" t="str">
        <f>'активность менеджеров'!C90</f>
        <v>план</v>
      </c>
      <c r="E90" s="301">
        <v>0.1</v>
      </c>
      <c r="F90" s="115">
        <f ca="1">'активность менеджеров'!N90</f>
        <v>4.3478260869565215</v>
      </c>
      <c r="G90" s="303">
        <f ca="1">'активность менеджеров'!O90</f>
        <v>0</v>
      </c>
      <c r="H90" s="115">
        <f ca="1">'активность менеджеров'!Z90</f>
        <v>4.3478260869565215</v>
      </c>
      <c r="I90" s="303">
        <f ca="1">'активность менеджеров'!AA90</f>
        <v>0</v>
      </c>
      <c r="J90" s="115">
        <f ca="1">'активность менеджеров'!AL90</f>
        <v>4.3478260869565215</v>
      </c>
      <c r="K90" s="303">
        <f ca="1">'активность менеджеров'!AM90</f>
        <v>0</v>
      </c>
      <c r="L90" s="115">
        <f ca="1">'активность менеджеров'!AX90</f>
        <v>4.3478260869565215</v>
      </c>
      <c r="M90" s="303">
        <f ca="1">'активность менеджеров'!AY90</f>
        <v>0</v>
      </c>
      <c r="N90" s="115">
        <f ca="1">'активность менеджеров'!BJ90</f>
        <v>2.6086956521739131</v>
      </c>
      <c r="O90" s="305">
        <f ca="1">'активность менеджеров'!BK90</f>
        <v>0</v>
      </c>
      <c r="P90" s="115">
        <f ca="1">'активность менеджеров'!BV90</f>
        <v>0</v>
      </c>
      <c r="Q90" s="303" t="str">
        <f ca="1">'активность менеджеров'!BW90</f>
        <v/>
      </c>
      <c r="R90" s="115">
        <f t="shared" ca="1" si="31"/>
        <v>20</v>
      </c>
      <c r="S90" s="291">
        <f t="shared" ref="S90" ca="1" si="33">IFERROR(R91/R90,"")</f>
        <v>0</v>
      </c>
    </row>
    <row r="91" spans="2:19" ht="15.75" hidden="1" outlineLevel="1" thickBot="1" x14ac:dyDescent="0.3">
      <c r="B91" s="147"/>
      <c r="C91" s="170"/>
      <c r="D91" s="15" t="str">
        <f>'активность менеджеров'!C91</f>
        <v>факт</v>
      </c>
      <c r="E91" s="302"/>
      <c r="F91" s="7">
        <f>'активность менеджеров'!N91</f>
        <v>0</v>
      </c>
      <c r="G91" s="304"/>
      <c r="H91" s="7">
        <f>'активность менеджеров'!Z91</f>
        <v>0</v>
      </c>
      <c r="I91" s="304"/>
      <c r="J91" s="7">
        <f>'активность менеджеров'!AL91</f>
        <v>0</v>
      </c>
      <c r="K91" s="304"/>
      <c r="L91" s="7">
        <f>'активность менеджеров'!AX91</f>
        <v>0</v>
      </c>
      <c r="M91" s="304"/>
      <c r="N91" s="7">
        <f>'активность менеджеров'!BJ91</f>
        <v>0</v>
      </c>
      <c r="O91" s="306"/>
      <c r="P91" s="7">
        <f>'активность менеджеров'!BV91</f>
        <v>0</v>
      </c>
      <c r="Q91" s="304"/>
      <c r="R91" s="7">
        <f t="shared" si="31"/>
        <v>0</v>
      </c>
      <c r="S91" s="292"/>
    </row>
    <row r="92" spans="2:19" hidden="1" outlineLevel="1" x14ac:dyDescent="0.25">
      <c r="B92" s="147"/>
      <c r="C92" s="165" t="str">
        <f>'активность менеджеров'!B92</f>
        <v>Счета</v>
      </c>
      <c r="D92" s="16" t="str">
        <f>'активность менеджеров'!C92</f>
        <v>план</v>
      </c>
      <c r="E92" s="322">
        <v>0.1</v>
      </c>
      <c r="F92" s="114">
        <f ca="1">'активность менеджеров'!N92</f>
        <v>3.9130434782608696</v>
      </c>
      <c r="G92" s="293">
        <f ca="1">'активность менеджеров'!O92</f>
        <v>0</v>
      </c>
      <c r="H92" s="114">
        <f ca="1">'активность менеджеров'!Z92</f>
        <v>3.9130434782608696</v>
      </c>
      <c r="I92" s="293">
        <f ca="1">'активность менеджеров'!AA92</f>
        <v>0</v>
      </c>
      <c r="J92" s="114">
        <f ca="1">'активность менеджеров'!AL92</f>
        <v>3.9130434782608696</v>
      </c>
      <c r="K92" s="293">
        <f ca="1">'активность менеджеров'!AM92</f>
        <v>0</v>
      </c>
      <c r="L92" s="114">
        <f ca="1">'активность менеджеров'!AX92</f>
        <v>3.9130434782608696</v>
      </c>
      <c r="M92" s="293">
        <f ca="1">'активность менеджеров'!AY92</f>
        <v>0</v>
      </c>
      <c r="N92" s="114">
        <f ca="1">'активность менеджеров'!BJ92</f>
        <v>2.347826086956522</v>
      </c>
      <c r="O92" s="324">
        <f ca="1">'активность менеджеров'!BK92</f>
        <v>0</v>
      </c>
      <c r="P92" s="114">
        <f ca="1">'активность менеджеров'!BV92</f>
        <v>0</v>
      </c>
      <c r="Q92" s="293" t="str">
        <f ca="1">'активность менеджеров'!BW92</f>
        <v/>
      </c>
      <c r="R92" s="114">
        <f t="shared" ca="1" si="31"/>
        <v>18</v>
      </c>
      <c r="S92" s="291">
        <f t="shared" ref="S92" ca="1" si="34">IFERROR(R93/R92,"")</f>
        <v>0</v>
      </c>
    </row>
    <row r="93" spans="2:19" ht="15.75" hidden="1" outlineLevel="1" thickBot="1" x14ac:dyDescent="0.3">
      <c r="B93" s="147"/>
      <c r="C93" s="166"/>
      <c r="D93" s="16" t="str">
        <f>'активность менеджеров'!C93</f>
        <v>факт</v>
      </c>
      <c r="E93" s="323"/>
      <c r="F93" s="21">
        <f>'активность менеджеров'!N93</f>
        <v>0</v>
      </c>
      <c r="G93" s="294"/>
      <c r="H93" s="21">
        <f>'активность менеджеров'!Z93</f>
        <v>0</v>
      </c>
      <c r="I93" s="294"/>
      <c r="J93" s="21">
        <f>'активность менеджеров'!AL93</f>
        <v>0</v>
      </c>
      <c r="K93" s="294"/>
      <c r="L93" s="21">
        <f>'активность менеджеров'!AX93</f>
        <v>0</v>
      </c>
      <c r="M93" s="294"/>
      <c r="N93" s="21">
        <f>'активность менеджеров'!BJ93</f>
        <v>0</v>
      </c>
      <c r="O93" s="325"/>
      <c r="P93" s="21">
        <f>'активность менеджеров'!BV93</f>
        <v>0</v>
      </c>
      <c r="Q93" s="294"/>
      <c r="R93" s="21">
        <f t="shared" si="31"/>
        <v>0</v>
      </c>
      <c r="S93" s="292"/>
    </row>
    <row r="94" spans="2:19" ht="15" hidden="1" customHeight="1" outlineLevel="1" x14ac:dyDescent="0.25">
      <c r="B94" s="147" t="e">
        <f>'активность менеджеров'!#REF!</f>
        <v>#REF!</v>
      </c>
      <c r="C94" s="159" t="str">
        <f>'активность менеджеров'!B94</f>
        <v>Мероприятия</v>
      </c>
      <c r="D94" s="47" t="str">
        <f>'активность менеджеров'!C94</f>
        <v>план</v>
      </c>
      <c r="E94" s="295">
        <v>0.15</v>
      </c>
      <c r="F94" s="118">
        <f ca="1">'активность менеджеров'!N94</f>
        <v>0.65217391304347827</v>
      </c>
      <c r="G94" s="297">
        <f ca="1">'активность менеджеров'!O94</f>
        <v>0</v>
      </c>
      <c r="H94" s="118">
        <f ca="1">'активность менеджеров'!Z94</f>
        <v>0.65217391304347827</v>
      </c>
      <c r="I94" s="297">
        <f ca="1">'активность менеджеров'!AA94</f>
        <v>0</v>
      </c>
      <c r="J94" s="118">
        <f ca="1">'активность менеджеров'!AL94</f>
        <v>0.65217391304347827</v>
      </c>
      <c r="K94" s="297">
        <f ca="1">'активность менеджеров'!AM94</f>
        <v>0</v>
      </c>
      <c r="L94" s="118">
        <f ca="1">'активность менеджеров'!AX94</f>
        <v>0.65217391304347827</v>
      </c>
      <c r="M94" s="297">
        <f ca="1">'активность менеджеров'!AY94</f>
        <v>0</v>
      </c>
      <c r="N94" s="118">
        <f ca="1">'активность менеджеров'!BJ94</f>
        <v>0.39130434782608692</v>
      </c>
      <c r="O94" s="299">
        <f ca="1">'активность менеджеров'!BK94</f>
        <v>0</v>
      </c>
      <c r="P94" s="118">
        <f ca="1">'активность менеджеров'!BV94</f>
        <v>0</v>
      </c>
      <c r="Q94" s="297" t="str">
        <f ca="1">'активность менеджеров'!BW94</f>
        <v/>
      </c>
      <c r="R94" s="118">
        <f t="shared" ca="1" si="31"/>
        <v>3</v>
      </c>
      <c r="S94" s="291">
        <f t="shared" ref="S94" ca="1" si="35">IFERROR(R95/R94,"")</f>
        <v>0</v>
      </c>
    </row>
    <row r="95" spans="2:19" ht="15.75" hidden="1" outlineLevel="1" thickBot="1" x14ac:dyDescent="0.3">
      <c r="B95" s="147"/>
      <c r="C95" s="160"/>
      <c r="D95" s="47" t="str">
        <f>'активность менеджеров'!C95</f>
        <v>факт</v>
      </c>
      <c r="E95" s="296"/>
      <c r="F95" s="119">
        <f>'активность менеджеров'!N95</f>
        <v>0</v>
      </c>
      <c r="G95" s="298"/>
      <c r="H95" s="119">
        <f>'активность менеджеров'!Z95</f>
        <v>0</v>
      </c>
      <c r="I95" s="298"/>
      <c r="J95" s="119">
        <f>'активность менеджеров'!AL95</f>
        <v>0</v>
      </c>
      <c r="K95" s="298"/>
      <c r="L95" s="119">
        <f>'активность менеджеров'!AX95</f>
        <v>0</v>
      </c>
      <c r="M95" s="298"/>
      <c r="N95" s="119">
        <f>'активность менеджеров'!BJ95</f>
        <v>0</v>
      </c>
      <c r="O95" s="300"/>
      <c r="P95" s="119">
        <f>'активность менеджеров'!BV95</f>
        <v>0</v>
      </c>
      <c r="Q95" s="298"/>
      <c r="R95" s="119">
        <f t="shared" si="31"/>
        <v>0</v>
      </c>
      <c r="S95" s="292"/>
    </row>
    <row r="96" spans="2:19" hidden="1" outlineLevel="1" x14ac:dyDescent="0.25">
      <c r="B96" s="147"/>
      <c r="C96" s="157" t="str">
        <f>'активность менеджеров'!B96</f>
        <v>Приход ДС</v>
      </c>
      <c r="D96" s="17" t="str">
        <f>'активность менеджеров'!C96</f>
        <v>план</v>
      </c>
      <c r="E96" s="285">
        <v>0.2</v>
      </c>
      <c r="F96" s="120">
        <f ca="1">'активность менеджеров'!N96</f>
        <v>608695.65217391308</v>
      </c>
      <c r="G96" s="287">
        <f ca="1">'активность менеджеров'!O96</f>
        <v>0</v>
      </c>
      <c r="H96" s="120">
        <f ca="1">'активность менеджеров'!Z96</f>
        <v>608695.65217391308</v>
      </c>
      <c r="I96" s="287">
        <f ca="1">'активность менеджеров'!AA96</f>
        <v>0</v>
      </c>
      <c r="J96" s="120">
        <f ca="1">'активность менеджеров'!AL96</f>
        <v>608695.65217391308</v>
      </c>
      <c r="K96" s="287">
        <f ca="1">'активность менеджеров'!AM96</f>
        <v>0</v>
      </c>
      <c r="L96" s="120">
        <f ca="1">'активность менеджеров'!AX96</f>
        <v>608695.65217391308</v>
      </c>
      <c r="M96" s="287">
        <f ca="1">'активность менеджеров'!AY96</f>
        <v>0</v>
      </c>
      <c r="N96" s="120">
        <f ca="1">'активность менеджеров'!BJ96</f>
        <v>365217.3913043479</v>
      </c>
      <c r="O96" s="289">
        <f ca="1">'активность менеджеров'!BK96</f>
        <v>0</v>
      </c>
      <c r="P96" s="120">
        <f ca="1">'активность менеджеров'!BV96</f>
        <v>0</v>
      </c>
      <c r="Q96" s="287" t="str">
        <f ca="1">'активность менеджеров'!BW96</f>
        <v/>
      </c>
      <c r="R96" s="120">
        <f t="shared" ca="1" si="31"/>
        <v>2800000</v>
      </c>
      <c r="S96" s="291">
        <f t="shared" ref="S96" ca="1" si="36">IFERROR(R97/R96,"")</f>
        <v>0</v>
      </c>
    </row>
    <row r="97" spans="2:19" ht="15.75" hidden="1" outlineLevel="1" thickBot="1" x14ac:dyDescent="0.3">
      <c r="B97" s="147"/>
      <c r="C97" s="158"/>
      <c r="D97" s="17" t="str">
        <f>'активность менеджеров'!C97</f>
        <v>факт</v>
      </c>
      <c r="E97" s="286"/>
      <c r="F97" s="20">
        <f>'активность менеджеров'!N97</f>
        <v>0</v>
      </c>
      <c r="G97" s="288"/>
      <c r="H97" s="20">
        <f>'активность менеджеров'!Z97</f>
        <v>0</v>
      </c>
      <c r="I97" s="288"/>
      <c r="J97" s="20">
        <f>'активность менеджеров'!AL97</f>
        <v>0</v>
      </c>
      <c r="K97" s="288"/>
      <c r="L97" s="20">
        <f>'активность менеджеров'!AX97</f>
        <v>0</v>
      </c>
      <c r="M97" s="288"/>
      <c r="N97" s="20">
        <f>'активность менеджеров'!BJ97</f>
        <v>0</v>
      </c>
      <c r="O97" s="290"/>
      <c r="P97" s="20">
        <f>'активность менеджеров'!BV97</f>
        <v>0</v>
      </c>
      <c r="Q97" s="288"/>
      <c r="R97" s="20">
        <f t="shared" si="31"/>
        <v>0</v>
      </c>
      <c r="S97" s="292"/>
    </row>
    <row r="98" spans="2:19" ht="15" hidden="1" customHeight="1" outlineLevel="1" x14ac:dyDescent="0.25">
      <c r="B98" s="147"/>
      <c r="C98" s="151" t="str">
        <f>'активность менеджеров'!B98</f>
        <v>Продажи (отгрузки)</v>
      </c>
      <c r="D98" s="48" t="str">
        <f>'активность менеджеров'!C98</f>
        <v>план</v>
      </c>
      <c r="E98" s="277">
        <v>0.2</v>
      </c>
      <c r="F98" s="18">
        <f ca="1">'активность менеджеров'!N98</f>
        <v>456521.73913043481</v>
      </c>
      <c r="G98" s="279">
        <f ca="1">'активность менеджеров'!O98</f>
        <v>0</v>
      </c>
      <c r="H98" s="18">
        <f ca="1">'активность менеджеров'!Z98</f>
        <v>456521.73913043481</v>
      </c>
      <c r="I98" s="279">
        <f ca="1">'активность менеджеров'!AA98</f>
        <v>0</v>
      </c>
      <c r="J98" s="18">
        <f ca="1">'активность менеджеров'!AL98</f>
        <v>456521.73913043481</v>
      </c>
      <c r="K98" s="279">
        <f ca="1">'активность менеджеров'!AM98</f>
        <v>0</v>
      </c>
      <c r="L98" s="18">
        <f ca="1">'активность менеджеров'!AX98</f>
        <v>456521.73913043481</v>
      </c>
      <c r="M98" s="279">
        <f ca="1">'активность менеджеров'!AY98</f>
        <v>0</v>
      </c>
      <c r="N98" s="18">
        <f ca="1">'активность менеджеров'!BJ98</f>
        <v>273913.04347826086</v>
      </c>
      <c r="O98" s="281">
        <f ca="1">'активность менеджеров'!BK98</f>
        <v>0</v>
      </c>
      <c r="P98" s="18">
        <f ca="1">'активность менеджеров'!BV98</f>
        <v>0</v>
      </c>
      <c r="Q98" s="279" t="str">
        <f ca="1">'активность менеджеров'!BW98</f>
        <v/>
      </c>
      <c r="R98" s="18">
        <f t="shared" ca="1" si="31"/>
        <v>2100000</v>
      </c>
      <c r="S98" s="291">
        <f t="shared" ref="S98" ca="1" si="37">IFERROR(R99/R98,"")</f>
        <v>0</v>
      </c>
    </row>
    <row r="99" spans="2:19" ht="15.75" hidden="1" outlineLevel="1" thickBot="1" x14ac:dyDescent="0.3">
      <c r="B99" s="148"/>
      <c r="C99" s="152"/>
      <c r="D99" s="49" t="str">
        <f>'активность менеджеров'!C99</f>
        <v>факт</v>
      </c>
      <c r="E99" s="278"/>
      <c r="F99" s="19">
        <f>'активность менеджеров'!N99</f>
        <v>0</v>
      </c>
      <c r="G99" s="280"/>
      <c r="H99" s="19">
        <f>'активность менеджеров'!Z99</f>
        <v>0</v>
      </c>
      <c r="I99" s="280"/>
      <c r="J99" s="19">
        <f>'активность менеджеров'!AL99</f>
        <v>0</v>
      </c>
      <c r="K99" s="280"/>
      <c r="L99" s="19">
        <f>'активность менеджеров'!AX99</f>
        <v>0</v>
      </c>
      <c r="M99" s="280"/>
      <c r="N99" s="19">
        <f>'активность менеджеров'!BJ99</f>
        <v>0</v>
      </c>
      <c r="O99" s="282"/>
      <c r="P99" s="19">
        <f>'активность менеджеров'!BV99</f>
        <v>0</v>
      </c>
      <c r="Q99" s="280"/>
      <c r="R99" s="19">
        <f t="shared" si="31"/>
        <v>0</v>
      </c>
      <c r="S99" s="292"/>
    </row>
    <row r="100" spans="2:19" ht="15" hidden="1" customHeight="1" outlineLevel="1" x14ac:dyDescent="0.25">
      <c r="B100" s="146" t="str">
        <f>'активность менеджеров'!A100</f>
        <v>Менеджер 7</v>
      </c>
      <c r="C100" s="181" t="str">
        <f>'активность менеджеров'!B100</f>
        <v>Звонки</v>
      </c>
      <c r="D100" s="45" t="str">
        <f>'активность менеджеров'!C100</f>
        <v>план</v>
      </c>
      <c r="E100" s="313">
        <v>0.15</v>
      </c>
      <c r="F100" s="111">
        <f ca="1">'активность менеджеров'!N100</f>
        <v>65.217391304347828</v>
      </c>
      <c r="G100" s="283">
        <f ca="1">'активность менеджеров'!O100</f>
        <v>0</v>
      </c>
      <c r="H100" s="111">
        <f ca="1">'активность менеджеров'!Z100</f>
        <v>65.217391304347828</v>
      </c>
      <c r="I100" s="283">
        <f ca="1">'активность менеджеров'!AA100</f>
        <v>0</v>
      </c>
      <c r="J100" s="111">
        <f ca="1">'активность менеджеров'!AL100</f>
        <v>65.217391304347828</v>
      </c>
      <c r="K100" s="283">
        <f ca="1">'активность менеджеров'!AM100</f>
        <v>0</v>
      </c>
      <c r="L100" s="111">
        <f ca="1">'активность менеджеров'!AX100</f>
        <v>65.217391304347828</v>
      </c>
      <c r="M100" s="283">
        <f ca="1">'активность менеджеров'!AY100</f>
        <v>0</v>
      </c>
      <c r="N100" s="111">
        <f ca="1">'активность менеджеров'!BJ100</f>
        <v>39.130434782608702</v>
      </c>
      <c r="O100" s="291">
        <f ca="1">'активность менеджеров'!BK100</f>
        <v>0</v>
      </c>
      <c r="P100" s="111">
        <f ca="1">'активность менеджеров'!BV100</f>
        <v>0</v>
      </c>
      <c r="Q100" s="283" t="str">
        <f ca="1">'активность менеджеров'!BW100</f>
        <v/>
      </c>
      <c r="R100" s="111">
        <f t="shared" ca="1" si="31"/>
        <v>300</v>
      </c>
      <c r="S100" s="291">
        <f t="shared" ref="S100" ca="1" si="38">IFERROR(R101/R100,"")</f>
        <v>0</v>
      </c>
    </row>
    <row r="101" spans="2:19" ht="15.75" hidden="1" outlineLevel="1" thickBot="1" x14ac:dyDescent="0.3">
      <c r="B101" s="147"/>
      <c r="C101" s="182"/>
      <c r="D101" s="46" t="str">
        <f>'активность менеджеров'!C101</f>
        <v>факт</v>
      </c>
      <c r="E101" s="314"/>
      <c r="F101" s="22">
        <f>'активность менеджеров'!N101</f>
        <v>0</v>
      </c>
      <c r="G101" s="315"/>
      <c r="H101" s="22">
        <f>'активность менеджеров'!Z101</f>
        <v>0</v>
      </c>
      <c r="I101" s="315"/>
      <c r="J101" s="22">
        <f>'активность менеджеров'!AL101</f>
        <v>0</v>
      </c>
      <c r="K101" s="315"/>
      <c r="L101" s="22">
        <f>'активность менеджеров'!AX101</f>
        <v>0</v>
      </c>
      <c r="M101" s="315"/>
      <c r="N101" s="22">
        <f>'активность менеджеров'!BJ101</f>
        <v>0</v>
      </c>
      <c r="O101" s="292"/>
      <c r="P101" s="22">
        <f>'активность менеджеров'!BV101</f>
        <v>0</v>
      </c>
      <c r="Q101" s="315"/>
      <c r="R101" s="22">
        <f t="shared" si="31"/>
        <v>0</v>
      </c>
      <c r="S101" s="292"/>
    </row>
    <row r="102" spans="2:19" ht="15" hidden="1" customHeight="1" outlineLevel="1" x14ac:dyDescent="0.25">
      <c r="B102" s="147"/>
      <c r="C102" s="179" t="str">
        <f>'активность менеджеров'!B102</f>
        <v>Коммерческое предложение</v>
      </c>
      <c r="D102" s="44" t="str">
        <f>'активность менеджеров'!C102</f>
        <v>план</v>
      </c>
      <c r="E102" s="307">
        <v>0.05</v>
      </c>
      <c r="F102" s="112">
        <f ca="1">'активность менеджеров'!N102</f>
        <v>10.869565217391305</v>
      </c>
      <c r="G102" s="309">
        <f ca="1">'активность менеджеров'!O102</f>
        <v>0</v>
      </c>
      <c r="H102" s="112">
        <f ca="1">'активность менеджеров'!Z102</f>
        <v>10.869565217391305</v>
      </c>
      <c r="I102" s="309">
        <f ca="1">'активность менеджеров'!AA102</f>
        <v>0</v>
      </c>
      <c r="J102" s="112">
        <f ca="1">'активность менеджеров'!AL102</f>
        <v>10.869565217391305</v>
      </c>
      <c r="K102" s="309">
        <f ca="1">'активность менеджеров'!AM102</f>
        <v>0</v>
      </c>
      <c r="L102" s="112">
        <f ca="1">'активность менеджеров'!AX102</f>
        <v>10.869565217391305</v>
      </c>
      <c r="M102" s="309">
        <f ca="1">'активность менеджеров'!AY102</f>
        <v>0</v>
      </c>
      <c r="N102" s="112">
        <f ca="1">'активность менеджеров'!BJ102</f>
        <v>6.5217391304347823</v>
      </c>
      <c r="O102" s="311">
        <f ca="1">'активность менеджеров'!BK102</f>
        <v>0</v>
      </c>
      <c r="P102" s="112">
        <f ca="1">'активность менеджеров'!BV102</f>
        <v>0</v>
      </c>
      <c r="Q102" s="309" t="str">
        <f ca="1">'активность менеджеров'!BW102</f>
        <v/>
      </c>
      <c r="R102" s="112">
        <f t="shared" ca="1" si="31"/>
        <v>50</v>
      </c>
      <c r="S102" s="291">
        <f t="shared" ref="S102" ca="1" si="39">IFERROR(R103/R102,"")</f>
        <v>0</v>
      </c>
    </row>
    <row r="103" spans="2:19" ht="15.75" hidden="1" outlineLevel="1" thickBot="1" x14ac:dyDescent="0.3">
      <c r="B103" s="147"/>
      <c r="C103" s="180"/>
      <c r="D103" s="44" t="str">
        <f>'активность менеджеров'!C103</f>
        <v>факт</v>
      </c>
      <c r="E103" s="308"/>
      <c r="F103" s="113">
        <f>'активность менеджеров'!N103</f>
        <v>0</v>
      </c>
      <c r="G103" s="310"/>
      <c r="H103" s="113">
        <f>'активность менеджеров'!Z103</f>
        <v>0</v>
      </c>
      <c r="I103" s="310"/>
      <c r="J103" s="113">
        <f>'активность менеджеров'!AL103</f>
        <v>0</v>
      </c>
      <c r="K103" s="310"/>
      <c r="L103" s="113">
        <f>'активность менеджеров'!AX103</f>
        <v>0</v>
      </c>
      <c r="M103" s="310"/>
      <c r="N103" s="113">
        <f>'активность менеджеров'!BJ103</f>
        <v>0</v>
      </c>
      <c r="O103" s="312"/>
      <c r="P103" s="113">
        <f>'активность менеджеров'!BV103</f>
        <v>0</v>
      </c>
      <c r="Q103" s="310"/>
      <c r="R103" s="113">
        <f t="shared" si="31"/>
        <v>0</v>
      </c>
      <c r="S103" s="292"/>
    </row>
    <row r="104" spans="2:19" hidden="1" outlineLevel="1" x14ac:dyDescent="0.25">
      <c r="B104" s="147"/>
      <c r="C104" s="173" t="str">
        <f>'активность менеджеров'!B104</f>
        <v>Встречи</v>
      </c>
      <c r="D104" s="43" t="str">
        <f>'активность менеджеров'!C104</f>
        <v>план</v>
      </c>
      <c r="E104" s="316">
        <v>0.05</v>
      </c>
      <c r="F104" s="116">
        <f ca="1">'активность менеджеров'!N104</f>
        <v>6.5217391304347831</v>
      </c>
      <c r="G104" s="318">
        <f ca="1">'активность менеджеров'!O104</f>
        <v>0</v>
      </c>
      <c r="H104" s="116">
        <f ca="1">'активность менеджеров'!Z104</f>
        <v>6.5217391304347831</v>
      </c>
      <c r="I104" s="318">
        <f ca="1">'активность менеджеров'!AA104</f>
        <v>0</v>
      </c>
      <c r="J104" s="116">
        <f ca="1">'активность менеджеров'!AL104</f>
        <v>6.5217391304347831</v>
      </c>
      <c r="K104" s="318">
        <f ca="1">'активность менеджеров'!AM104</f>
        <v>0</v>
      </c>
      <c r="L104" s="116">
        <f ca="1">'активность менеджеров'!AX104</f>
        <v>6.5217391304347831</v>
      </c>
      <c r="M104" s="318">
        <f ca="1">'активность менеджеров'!AY104</f>
        <v>0</v>
      </c>
      <c r="N104" s="116">
        <f ca="1">'активность менеджеров'!BJ104</f>
        <v>3.9130434782608696</v>
      </c>
      <c r="O104" s="320">
        <f ca="1">'активность менеджеров'!BK104</f>
        <v>0</v>
      </c>
      <c r="P104" s="116">
        <f ca="1">'активность менеджеров'!BV104</f>
        <v>0</v>
      </c>
      <c r="Q104" s="318" t="str">
        <f ca="1">'активность менеджеров'!BW104</f>
        <v/>
      </c>
      <c r="R104" s="116">
        <f t="shared" ca="1" si="31"/>
        <v>30.000000000000004</v>
      </c>
      <c r="S104" s="291">
        <f t="shared" ref="S104" ca="1" si="40">IFERROR(R105/R104,"")</f>
        <v>0</v>
      </c>
    </row>
    <row r="105" spans="2:19" ht="15.75" hidden="1" outlineLevel="1" thickBot="1" x14ac:dyDescent="0.3">
      <c r="B105" s="147"/>
      <c r="C105" s="174"/>
      <c r="D105" s="43" t="str">
        <f>'активность менеджеров'!C105</f>
        <v>факт</v>
      </c>
      <c r="E105" s="317"/>
      <c r="F105" s="117">
        <f>'активность менеджеров'!N105</f>
        <v>0</v>
      </c>
      <c r="G105" s="319"/>
      <c r="H105" s="117">
        <f>'активность менеджеров'!Z105</f>
        <v>0</v>
      </c>
      <c r="I105" s="319"/>
      <c r="J105" s="117">
        <f>'активность менеджеров'!AL105</f>
        <v>0</v>
      </c>
      <c r="K105" s="319"/>
      <c r="L105" s="117">
        <f>'активность менеджеров'!AX105</f>
        <v>0</v>
      </c>
      <c r="M105" s="319"/>
      <c r="N105" s="117">
        <f>'активность менеджеров'!BJ105</f>
        <v>0</v>
      </c>
      <c r="O105" s="321"/>
      <c r="P105" s="117">
        <f>'активность менеджеров'!BV105</f>
        <v>0</v>
      </c>
      <c r="Q105" s="319"/>
      <c r="R105" s="117">
        <f t="shared" si="31"/>
        <v>0</v>
      </c>
      <c r="S105" s="292"/>
    </row>
    <row r="106" spans="2:19" hidden="1" outlineLevel="1" x14ac:dyDescent="0.25">
      <c r="B106" s="147"/>
      <c r="C106" s="169" t="str">
        <f>'активность менеджеров'!B106</f>
        <v>Договоры</v>
      </c>
      <c r="D106" s="15" t="str">
        <f>'активность менеджеров'!C106</f>
        <v>план</v>
      </c>
      <c r="E106" s="301">
        <v>0.1</v>
      </c>
      <c r="F106" s="115">
        <f ca="1">'активность менеджеров'!N106</f>
        <v>4.3478260869565215</v>
      </c>
      <c r="G106" s="303">
        <f ca="1">'активность менеджеров'!O106</f>
        <v>0</v>
      </c>
      <c r="H106" s="115">
        <f ca="1">'активность менеджеров'!Z106</f>
        <v>4.3478260869565215</v>
      </c>
      <c r="I106" s="303">
        <f ca="1">'активность менеджеров'!AA106</f>
        <v>0</v>
      </c>
      <c r="J106" s="115">
        <f ca="1">'активность менеджеров'!AL106</f>
        <v>4.3478260869565215</v>
      </c>
      <c r="K106" s="303">
        <f ca="1">'активность менеджеров'!AM106</f>
        <v>0</v>
      </c>
      <c r="L106" s="115">
        <f ca="1">'активность менеджеров'!AX106</f>
        <v>4.3478260869565215</v>
      </c>
      <c r="M106" s="303">
        <f ca="1">'активность менеджеров'!AY106</f>
        <v>0</v>
      </c>
      <c r="N106" s="115">
        <f ca="1">'активность менеджеров'!BJ106</f>
        <v>2.6086956521739131</v>
      </c>
      <c r="O106" s="305">
        <f ca="1">'активность менеджеров'!BK106</f>
        <v>0</v>
      </c>
      <c r="P106" s="115">
        <f ca="1">'активность менеджеров'!BV106</f>
        <v>0</v>
      </c>
      <c r="Q106" s="303" t="str">
        <f ca="1">'активность менеджеров'!BW106</f>
        <v/>
      </c>
      <c r="R106" s="115">
        <f t="shared" ca="1" si="31"/>
        <v>20</v>
      </c>
      <c r="S106" s="291">
        <f t="shared" ref="S106" ca="1" si="41">IFERROR(R107/R106,"")</f>
        <v>0</v>
      </c>
    </row>
    <row r="107" spans="2:19" ht="15.75" hidden="1" outlineLevel="1" thickBot="1" x14ac:dyDescent="0.3">
      <c r="B107" s="147"/>
      <c r="C107" s="170"/>
      <c r="D107" s="15" t="str">
        <f>'активность менеджеров'!C107</f>
        <v>факт</v>
      </c>
      <c r="E107" s="302"/>
      <c r="F107" s="7">
        <f>'активность менеджеров'!N107</f>
        <v>0</v>
      </c>
      <c r="G107" s="304"/>
      <c r="H107" s="7">
        <f>'активность менеджеров'!Z107</f>
        <v>0</v>
      </c>
      <c r="I107" s="304"/>
      <c r="J107" s="7">
        <f>'активность менеджеров'!AL107</f>
        <v>0</v>
      </c>
      <c r="K107" s="304"/>
      <c r="L107" s="7">
        <f>'активность менеджеров'!AX107</f>
        <v>0</v>
      </c>
      <c r="M107" s="304"/>
      <c r="N107" s="7">
        <f>'активность менеджеров'!BJ107</f>
        <v>0</v>
      </c>
      <c r="O107" s="306"/>
      <c r="P107" s="7">
        <f>'активность менеджеров'!BV107</f>
        <v>0</v>
      </c>
      <c r="Q107" s="304"/>
      <c r="R107" s="7">
        <f t="shared" si="31"/>
        <v>0</v>
      </c>
      <c r="S107" s="292"/>
    </row>
    <row r="108" spans="2:19" hidden="1" outlineLevel="1" x14ac:dyDescent="0.25">
      <c r="B108" s="147"/>
      <c r="C108" s="165" t="str">
        <f>'активность менеджеров'!B108</f>
        <v>Счета</v>
      </c>
      <c r="D108" s="16" t="str">
        <f>'активность менеджеров'!C108</f>
        <v>план</v>
      </c>
      <c r="E108" s="322">
        <v>0.1</v>
      </c>
      <c r="F108" s="114">
        <f ca="1">'активность менеджеров'!N108</f>
        <v>3.9130434782608696</v>
      </c>
      <c r="G108" s="293">
        <f ca="1">'активность менеджеров'!O108</f>
        <v>0</v>
      </c>
      <c r="H108" s="114">
        <f ca="1">'активность менеджеров'!Z108</f>
        <v>3.9130434782608696</v>
      </c>
      <c r="I108" s="293">
        <f ca="1">'активность менеджеров'!AA108</f>
        <v>0</v>
      </c>
      <c r="J108" s="114">
        <f ca="1">'активность менеджеров'!AL108</f>
        <v>3.9130434782608696</v>
      </c>
      <c r="K108" s="293">
        <f ca="1">'активность менеджеров'!AM108</f>
        <v>0</v>
      </c>
      <c r="L108" s="114">
        <f ca="1">'активность менеджеров'!AX108</f>
        <v>3.9130434782608696</v>
      </c>
      <c r="M108" s="293">
        <f ca="1">'активность менеджеров'!AY108</f>
        <v>0</v>
      </c>
      <c r="N108" s="114">
        <f ca="1">'активность менеджеров'!BJ108</f>
        <v>2.347826086956522</v>
      </c>
      <c r="O108" s="324">
        <f ca="1">'активность менеджеров'!BK108</f>
        <v>0</v>
      </c>
      <c r="P108" s="114">
        <f ca="1">'активность менеджеров'!BV108</f>
        <v>0</v>
      </c>
      <c r="Q108" s="293" t="str">
        <f ca="1">'активность менеджеров'!BW108</f>
        <v/>
      </c>
      <c r="R108" s="114">
        <f t="shared" ca="1" si="31"/>
        <v>18</v>
      </c>
      <c r="S108" s="291">
        <f t="shared" ref="S108" ca="1" si="42">IFERROR(R109/R108,"")</f>
        <v>0</v>
      </c>
    </row>
    <row r="109" spans="2:19" ht="15.75" hidden="1" outlineLevel="1" thickBot="1" x14ac:dyDescent="0.3">
      <c r="B109" s="147"/>
      <c r="C109" s="166"/>
      <c r="D109" s="16" t="str">
        <f>'активность менеджеров'!C109</f>
        <v>факт</v>
      </c>
      <c r="E109" s="323"/>
      <c r="F109" s="21">
        <f>'активность менеджеров'!N109</f>
        <v>0</v>
      </c>
      <c r="G109" s="294"/>
      <c r="H109" s="21">
        <f>'активность менеджеров'!Z109</f>
        <v>0</v>
      </c>
      <c r="I109" s="294"/>
      <c r="J109" s="21">
        <f>'активность менеджеров'!AL109</f>
        <v>0</v>
      </c>
      <c r="K109" s="294"/>
      <c r="L109" s="21">
        <f>'активность менеджеров'!AX109</f>
        <v>0</v>
      </c>
      <c r="M109" s="294"/>
      <c r="N109" s="21">
        <f>'активность менеджеров'!BJ109</f>
        <v>0</v>
      </c>
      <c r="O109" s="325"/>
      <c r="P109" s="21">
        <f>'активность менеджеров'!BV109</f>
        <v>0</v>
      </c>
      <c r="Q109" s="294"/>
      <c r="R109" s="21">
        <f t="shared" si="31"/>
        <v>0</v>
      </c>
      <c r="S109" s="292"/>
    </row>
    <row r="110" spans="2:19" ht="15" hidden="1" customHeight="1" outlineLevel="1" x14ac:dyDescent="0.25">
      <c r="B110" s="147" t="e">
        <f>'активность менеджеров'!#REF!</f>
        <v>#REF!</v>
      </c>
      <c r="C110" s="159" t="str">
        <f>'активность менеджеров'!B110</f>
        <v>Мероприятия</v>
      </c>
      <c r="D110" s="47" t="str">
        <f>'активность менеджеров'!C110</f>
        <v>план</v>
      </c>
      <c r="E110" s="295">
        <v>0.15</v>
      </c>
      <c r="F110" s="118">
        <f ca="1">'активность менеджеров'!N110</f>
        <v>0.65217391304347827</v>
      </c>
      <c r="G110" s="297">
        <f ca="1">'активность менеджеров'!O110</f>
        <v>0</v>
      </c>
      <c r="H110" s="118">
        <f ca="1">'активность менеджеров'!Z110</f>
        <v>0.65217391304347827</v>
      </c>
      <c r="I110" s="297">
        <f ca="1">'активность менеджеров'!AA110</f>
        <v>0</v>
      </c>
      <c r="J110" s="118">
        <f ca="1">'активность менеджеров'!AL110</f>
        <v>0.65217391304347827</v>
      </c>
      <c r="K110" s="297">
        <f ca="1">'активность менеджеров'!AM110</f>
        <v>0</v>
      </c>
      <c r="L110" s="118">
        <f ca="1">'активность менеджеров'!AX110</f>
        <v>0.65217391304347827</v>
      </c>
      <c r="M110" s="297">
        <f ca="1">'активность менеджеров'!AY110</f>
        <v>0</v>
      </c>
      <c r="N110" s="118">
        <f ca="1">'активность менеджеров'!BJ110</f>
        <v>0.39130434782608692</v>
      </c>
      <c r="O110" s="299">
        <f ca="1">'активность менеджеров'!BK110</f>
        <v>0</v>
      </c>
      <c r="P110" s="118">
        <f ca="1">'активность менеджеров'!BV110</f>
        <v>0</v>
      </c>
      <c r="Q110" s="297" t="str">
        <f ca="1">'активность менеджеров'!BW110</f>
        <v/>
      </c>
      <c r="R110" s="118">
        <f t="shared" ca="1" si="31"/>
        <v>3</v>
      </c>
      <c r="S110" s="291">
        <f t="shared" ref="S110" ca="1" si="43">IFERROR(R111/R110,"")</f>
        <v>0</v>
      </c>
    </row>
    <row r="111" spans="2:19" ht="15.75" hidden="1" outlineLevel="1" thickBot="1" x14ac:dyDescent="0.3">
      <c r="B111" s="147"/>
      <c r="C111" s="160"/>
      <c r="D111" s="47" t="str">
        <f>'активность менеджеров'!C111</f>
        <v>факт</v>
      </c>
      <c r="E111" s="296"/>
      <c r="F111" s="119">
        <f>'активность менеджеров'!N111</f>
        <v>0</v>
      </c>
      <c r="G111" s="298"/>
      <c r="H111" s="119">
        <f>'активность менеджеров'!Z111</f>
        <v>0</v>
      </c>
      <c r="I111" s="298"/>
      <c r="J111" s="119">
        <f>'активность менеджеров'!AL111</f>
        <v>0</v>
      </c>
      <c r="K111" s="298"/>
      <c r="L111" s="119">
        <f>'активность менеджеров'!AX111</f>
        <v>0</v>
      </c>
      <c r="M111" s="298"/>
      <c r="N111" s="119">
        <f>'активность менеджеров'!BJ111</f>
        <v>0</v>
      </c>
      <c r="O111" s="300"/>
      <c r="P111" s="119">
        <f>'активность менеджеров'!BV111</f>
        <v>0</v>
      </c>
      <c r="Q111" s="298"/>
      <c r="R111" s="119">
        <f t="shared" si="31"/>
        <v>0</v>
      </c>
      <c r="S111" s="292"/>
    </row>
    <row r="112" spans="2:19" hidden="1" outlineLevel="1" x14ac:dyDescent="0.25">
      <c r="B112" s="147"/>
      <c r="C112" s="157" t="str">
        <f>'активность менеджеров'!B112</f>
        <v>Приход ДС</v>
      </c>
      <c r="D112" s="17" t="str">
        <f>'активность менеджеров'!C112</f>
        <v>план</v>
      </c>
      <c r="E112" s="285">
        <v>0.2</v>
      </c>
      <c r="F112" s="120">
        <f ca="1">'активность менеджеров'!N112</f>
        <v>608695.65217391308</v>
      </c>
      <c r="G112" s="287">
        <f ca="1">'активность менеджеров'!O112</f>
        <v>0</v>
      </c>
      <c r="H112" s="120">
        <f ca="1">'активность менеджеров'!Z112</f>
        <v>608695.65217391308</v>
      </c>
      <c r="I112" s="287">
        <f ca="1">'активность менеджеров'!AA112</f>
        <v>0</v>
      </c>
      <c r="J112" s="120">
        <f ca="1">'активность менеджеров'!AL112</f>
        <v>608695.65217391308</v>
      </c>
      <c r="K112" s="287">
        <f ca="1">'активность менеджеров'!AM112</f>
        <v>0</v>
      </c>
      <c r="L112" s="120">
        <f ca="1">'активность менеджеров'!AX112</f>
        <v>608695.65217391308</v>
      </c>
      <c r="M112" s="287">
        <f ca="1">'активность менеджеров'!AY112</f>
        <v>0</v>
      </c>
      <c r="N112" s="120">
        <f ca="1">'активность менеджеров'!BJ112</f>
        <v>365217.3913043479</v>
      </c>
      <c r="O112" s="289">
        <f ca="1">'активность менеджеров'!BK112</f>
        <v>0</v>
      </c>
      <c r="P112" s="120">
        <f ca="1">'активность менеджеров'!BV112</f>
        <v>0</v>
      </c>
      <c r="Q112" s="287" t="str">
        <f ca="1">'активность менеджеров'!BW112</f>
        <v/>
      </c>
      <c r="R112" s="120">
        <f t="shared" ca="1" si="31"/>
        <v>2800000</v>
      </c>
      <c r="S112" s="291">
        <f t="shared" ref="S112" ca="1" si="44">IFERROR(R113/R112,"")</f>
        <v>0</v>
      </c>
    </row>
    <row r="113" spans="2:19" ht="15.75" hidden="1" outlineLevel="1" thickBot="1" x14ac:dyDescent="0.3">
      <c r="B113" s="147"/>
      <c r="C113" s="158"/>
      <c r="D113" s="17" t="str">
        <f>'активность менеджеров'!C113</f>
        <v>факт</v>
      </c>
      <c r="E113" s="286"/>
      <c r="F113" s="20">
        <f>'активность менеджеров'!N113</f>
        <v>0</v>
      </c>
      <c r="G113" s="288"/>
      <c r="H113" s="20">
        <f>'активность менеджеров'!Z113</f>
        <v>0</v>
      </c>
      <c r="I113" s="288"/>
      <c r="J113" s="20">
        <f>'активность менеджеров'!AL113</f>
        <v>0</v>
      </c>
      <c r="K113" s="288"/>
      <c r="L113" s="20">
        <f>'активность менеджеров'!AX113</f>
        <v>0</v>
      </c>
      <c r="M113" s="288"/>
      <c r="N113" s="20">
        <f>'активность менеджеров'!BJ113</f>
        <v>0</v>
      </c>
      <c r="O113" s="290"/>
      <c r="P113" s="20">
        <f>'активность менеджеров'!BV113</f>
        <v>0</v>
      </c>
      <c r="Q113" s="288"/>
      <c r="R113" s="20">
        <f t="shared" si="31"/>
        <v>0</v>
      </c>
      <c r="S113" s="292"/>
    </row>
    <row r="114" spans="2:19" ht="15" hidden="1" customHeight="1" outlineLevel="1" x14ac:dyDescent="0.25">
      <c r="B114" s="147"/>
      <c r="C114" s="151" t="str">
        <f>'активность менеджеров'!B114</f>
        <v>Продажи (отгрузки)</v>
      </c>
      <c r="D114" s="48" t="str">
        <f>'активность менеджеров'!C114</f>
        <v>план</v>
      </c>
      <c r="E114" s="277">
        <v>0.2</v>
      </c>
      <c r="F114" s="18">
        <f ca="1">'активность менеджеров'!N114</f>
        <v>434782.60869565216</v>
      </c>
      <c r="G114" s="279">
        <f ca="1">'активность менеджеров'!O114</f>
        <v>0</v>
      </c>
      <c r="H114" s="18">
        <f ca="1">'активность менеджеров'!Z114</f>
        <v>434782.60869565216</v>
      </c>
      <c r="I114" s="279">
        <f ca="1">'активность менеджеров'!AA114</f>
        <v>0</v>
      </c>
      <c r="J114" s="18">
        <f ca="1">'активность менеджеров'!AL114</f>
        <v>434782.60869565216</v>
      </c>
      <c r="K114" s="279">
        <f ca="1">'активность менеджеров'!AM114</f>
        <v>0</v>
      </c>
      <c r="L114" s="18">
        <f ca="1">'активность менеджеров'!AX114</f>
        <v>434782.60869565216</v>
      </c>
      <c r="M114" s="279">
        <f ca="1">'активность менеджеров'!AY114</f>
        <v>0</v>
      </c>
      <c r="N114" s="18">
        <f ca="1">'активность менеджеров'!BJ114</f>
        <v>260869.5652173913</v>
      </c>
      <c r="O114" s="281">
        <f ca="1">'активность менеджеров'!BK114</f>
        <v>0</v>
      </c>
      <c r="P114" s="18">
        <f ca="1">'активность менеджеров'!BV114</f>
        <v>0</v>
      </c>
      <c r="Q114" s="279" t="str">
        <f ca="1">'активность менеджеров'!BW114</f>
        <v/>
      </c>
      <c r="R114" s="18">
        <f t="shared" ca="1" si="31"/>
        <v>2000000</v>
      </c>
      <c r="S114" s="291">
        <f t="shared" ref="S114" ca="1" si="45">IFERROR(R115/R114,"")</f>
        <v>0</v>
      </c>
    </row>
    <row r="115" spans="2:19" ht="15.75" hidden="1" outlineLevel="1" thickBot="1" x14ac:dyDescent="0.3">
      <c r="B115" s="148"/>
      <c r="C115" s="152"/>
      <c r="D115" s="49" t="str">
        <f>'активность менеджеров'!C115</f>
        <v>факт</v>
      </c>
      <c r="E115" s="278"/>
      <c r="F115" s="19">
        <f>'активность менеджеров'!N115</f>
        <v>0</v>
      </c>
      <c r="G115" s="280"/>
      <c r="H115" s="19">
        <f>'активность менеджеров'!Z115</f>
        <v>0</v>
      </c>
      <c r="I115" s="280"/>
      <c r="J115" s="19">
        <f>'активность менеджеров'!AL115</f>
        <v>0</v>
      </c>
      <c r="K115" s="280"/>
      <c r="L115" s="19">
        <f>'активность менеджеров'!AX115</f>
        <v>0</v>
      </c>
      <c r="M115" s="280"/>
      <c r="N115" s="19">
        <f>'активность менеджеров'!BJ115</f>
        <v>0</v>
      </c>
      <c r="O115" s="282"/>
      <c r="P115" s="19">
        <f>'активность менеджеров'!BV115</f>
        <v>0</v>
      </c>
      <c r="Q115" s="280"/>
      <c r="R115" s="19">
        <f t="shared" si="31"/>
        <v>0</v>
      </c>
      <c r="S115" s="292"/>
    </row>
    <row r="116" spans="2:19" ht="15" hidden="1" customHeight="1" outlineLevel="1" x14ac:dyDescent="0.25">
      <c r="B116" s="146" t="str">
        <f>'активность менеджеров'!A116</f>
        <v>Менеджер 8</v>
      </c>
      <c r="C116" s="181" t="str">
        <f>'активность менеджеров'!B116</f>
        <v>Звонки</v>
      </c>
      <c r="D116" s="45" t="str">
        <f>'активность менеджеров'!C116</f>
        <v>план</v>
      </c>
      <c r="E116" s="313">
        <v>0.15</v>
      </c>
      <c r="F116" s="111">
        <f ca="1">'активность менеджеров'!N116</f>
        <v>65.217391304347828</v>
      </c>
      <c r="G116" s="283">
        <f ca="1">'активность менеджеров'!O116</f>
        <v>0</v>
      </c>
      <c r="H116" s="111">
        <f ca="1">'активность менеджеров'!Z116</f>
        <v>65.217391304347828</v>
      </c>
      <c r="I116" s="283">
        <f ca="1">'активность менеджеров'!AA116</f>
        <v>0</v>
      </c>
      <c r="J116" s="111">
        <f ca="1">'активность менеджеров'!AL116</f>
        <v>65.217391304347828</v>
      </c>
      <c r="K116" s="283">
        <f ca="1">'активность менеджеров'!AM116</f>
        <v>0</v>
      </c>
      <c r="L116" s="111">
        <f ca="1">'активность менеджеров'!AX116</f>
        <v>65.217391304347828</v>
      </c>
      <c r="M116" s="283">
        <f ca="1">'активность менеджеров'!AY116</f>
        <v>0</v>
      </c>
      <c r="N116" s="111">
        <f ca="1">'активность менеджеров'!BJ116</f>
        <v>39.130434782608702</v>
      </c>
      <c r="O116" s="291">
        <f ca="1">'активность менеджеров'!BK116</f>
        <v>0</v>
      </c>
      <c r="P116" s="111">
        <f ca="1">'активность менеджеров'!BV116</f>
        <v>0</v>
      </c>
      <c r="Q116" s="283" t="str">
        <f ca="1">'активность менеджеров'!BW116</f>
        <v/>
      </c>
      <c r="R116" s="111">
        <f t="shared" ca="1" si="31"/>
        <v>300</v>
      </c>
      <c r="S116" s="291">
        <f t="shared" ref="S116" ca="1" si="46">IFERROR(R117/R116,"")</f>
        <v>0</v>
      </c>
    </row>
    <row r="117" spans="2:19" ht="15.75" hidden="1" outlineLevel="1" thickBot="1" x14ac:dyDescent="0.3">
      <c r="B117" s="147"/>
      <c r="C117" s="182"/>
      <c r="D117" s="46" t="str">
        <f>'активность менеджеров'!C117</f>
        <v>факт</v>
      </c>
      <c r="E117" s="314"/>
      <c r="F117" s="22">
        <f>'активность менеджеров'!N117</f>
        <v>0</v>
      </c>
      <c r="G117" s="315"/>
      <c r="H117" s="22">
        <f>'активность менеджеров'!Z117</f>
        <v>0</v>
      </c>
      <c r="I117" s="315"/>
      <c r="J117" s="22">
        <f>'активность менеджеров'!AL117</f>
        <v>0</v>
      </c>
      <c r="K117" s="315"/>
      <c r="L117" s="22">
        <f>'активность менеджеров'!AX117</f>
        <v>0</v>
      </c>
      <c r="M117" s="315"/>
      <c r="N117" s="22">
        <f>'активность менеджеров'!BJ117</f>
        <v>0</v>
      </c>
      <c r="O117" s="292"/>
      <c r="P117" s="22">
        <f>'активность менеджеров'!BV117</f>
        <v>0</v>
      </c>
      <c r="Q117" s="315"/>
      <c r="R117" s="22">
        <f t="shared" si="31"/>
        <v>0</v>
      </c>
      <c r="S117" s="292"/>
    </row>
    <row r="118" spans="2:19" ht="15" hidden="1" customHeight="1" outlineLevel="1" x14ac:dyDescent="0.25">
      <c r="B118" s="147"/>
      <c r="C118" s="179" t="str">
        <f>'активность менеджеров'!B118</f>
        <v>Коммерческое предложение</v>
      </c>
      <c r="D118" s="44" t="str">
        <f>'активность менеджеров'!C118</f>
        <v>план</v>
      </c>
      <c r="E118" s="307">
        <v>0.05</v>
      </c>
      <c r="F118" s="112">
        <f ca="1">'активность менеджеров'!N118</f>
        <v>10.869565217391305</v>
      </c>
      <c r="G118" s="309">
        <f ca="1">'активность менеджеров'!O118</f>
        <v>0</v>
      </c>
      <c r="H118" s="112">
        <f ca="1">'активность менеджеров'!Z118</f>
        <v>10.869565217391305</v>
      </c>
      <c r="I118" s="309">
        <f ca="1">'активность менеджеров'!AA118</f>
        <v>0</v>
      </c>
      <c r="J118" s="112">
        <f ca="1">'активность менеджеров'!AL118</f>
        <v>10.869565217391305</v>
      </c>
      <c r="K118" s="309">
        <f ca="1">'активность менеджеров'!AM118</f>
        <v>0</v>
      </c>
      <c r="L118" s="112">
        <f ca="1">'активность менеджеров'!AX118</f>
        <v>10.869565217391305</v>
      </c>
      <c r="M118" s="309">
        <f ca="1">'активность менеджеров'!AY118</f>
        <v>0</v>
      </c>
      <c r="N118" s="112">
        <f ca="1">'активность менеджеров'!BJ118</f>
        <v>6.5217391304347823</v>
      </c>
      <c r="O118" s="311">
        <f ca="1">'активность менеджеров'!BK118</f>
        <v>0</v>
      </c>
      <c r="P118" s="112">
        <f ca="1">'активность менеджеров'!BV118</f>
        <v>0</v>
      </c>
      <c r="Q118" s="309" t="str">
        <f ca="1">'активность менеджеров'!BW118</f>
        <v/>
      </c>
      <c r="R118" s="112">
        <f t="shared" ca="1" si="31"/>
        <v>50</v>
      </c>
      <c r="S118" s="291">
        <f t="shared" ref="S118" ca="1" si="47">IFERROR(R119/R118,"")</f>
        <v>0</v>
      </c>
    </row>
    <row r="119" spans="2:19" ht="15.75" hidden="1" outlineLevel="1" thickBot="1" x14ac:dyDescent="0.3">
      <c r="B119" s="147"/>
      <c r="C119" s="180"/>
      <c r="D119" s="44" t="str">
        <f>'активность менеджеров'!C119</f>
        <v>факт</v>
      </c>
      <c r="E119" s="308"/>
      <c r="F119" s="113">
        <f>'активность менеджеров'!N119</f>
        <v>0</v>
      </c>
      <c r="G119" s="310"/>
      <c r="H119" s="113">
        <f>'активность менеджеров'!Z119</f>
        <v>0</v>
      </c>
      <c r="I119" s="310"/>
      <c r="J119" s="113">
        <f>'активность менеджеров'!AL119</f>
        <v>0</v>
      </c>
      <c r="K119" s="310"/>
      <c r="L119" s="113">
        <f>'активность менеджеров'!AX119</f>
        <v>0</v>
      </c>
      <c r="M119" s="310"/>
      <c r="N119" s="113">
        <f>'активность менеджеров'!BJ119</f>
        <v>0</v>
      </c>
      <c r="O119" s="312"/>
      <c r="P119" s="113">
        <f>'активность менеджеров'!BV119</f>
        <v>0</v>
      </c>
      <c r="Q119" s="310"/>
      <c r="R119" s="113">
        <f t="shared" si="31"/>
        <v>0</v>
      </c>
      <c r="S119" s="292"/>
    </row>
    <row r="120" spans="2:19" hidden="1" outlineLevel="1" x14ac:dyDescent="0.25">
      <c r="B120" s="147"/>
      <c r="C120" s="173" t="str">
        <f>'активность менеджеров'!B120</f>
        <v>Встречи</v>
      </c>
      <c r="D120" s="43" t="str">
        <f>'активность менеджеров'!C120</f>
        <v>план</v>
      </c>
      <c r="E120" s="316">
        <v>0.05</v>
      </c>
      <c r="F120" s="116">
        <f ca="1">'активность менеджеров'!N120</f>
        <v>6.5217391304347831</v>
      </c>
      <c r="G120" s="318">
        <f ca="1">'активность менеджеров'!O120</f>
        <v>0</v>
      </c>
      <c r="H120" s="116">
        <f ca="1">'активность менеджеров'!Z120</f>
        <v>6.5217391304347831</v>
      </c>
      <c r="I120" s="318">
        <f ca="1">'активность менеджеров'!AA120</f>
        <v>0</v>
      </c>
      <c r="J120" s="116">
        <f ca="1">'активность менеджеров'!AL120</f>
        <v>6.5217391304347831</v>
      </c>
      <c r="K120" s="318">
        <f ca="1">'активность менеджеров'!AM120</f>
        <v>0</v>
      </c>
      <c r="L120" s="116">
        <f ca="1">'активность менеджеров'!AX120</f>
        <v>6.5217391304347831</v>
      </c>
      <c r="M120" s="318">
        <f ca="1">'активность менеджеров'!AY120</f>
        <v>0</v>
      </c>
      <c r="N120" s="116">
        <f ca="1">'активность менеджеров'!BJ120</f>
        <v>3.9130434782608696</v>
      </c>
      <c r="O120" s="320">
        <f ca="1">'активность менеджеров'!BK120</f>
        <v>0</v>
      </c>
      <c r="P120" s="116">
        <f ca="1">'активность менеджеров'!BV120</f>
        <v>0</v>
      </c>
      <c r="Q120" s="318" t="str">
        <f ca="1">'активность менеджеров'!BW120</f>
        <v/>
      </c>
      <c r="R120" s="116">
        <f t="shared" ca="1" si="31"/>
        <v>30.000000000000004</v>
      </c>
      <c r="S120" s="291">
        <f t="shared" ref="S120" ca="1" si="48">IFERROR(R121/R120,"")</f>
        <v>0</v>
      </c>
    </row>
    <row r="121" spans="2:19" ht="15.75" hidden="1" outlineLevel="1" thickBot="1" x14ac:dyDescent="0.3">
      <c r="B121" s="147"/>
      <c r="C121" s="174"/>
      <c r="D121" s="43" t="str">
        <f>'активность менеджеров'!C121</f>
        <v>факт</v>
      </c>
      <c r="E121" s="317"/>
      <c r="F121" s="117">
        <f>'активность менеджеров'!N121</f>
        <v>0</v>
      </c>
      <c r="G121" s="319"/>
      <c r="H121" s="117">
        <f>'активность менеджеров'!Z121</f>
        <v>0</v>
      </c>
      <c r="I121" s="319"/>
      <c r="J121" s="117">
        <f>'активность менеджеров'!AL121</f>
        <v>0</v>
      </c>
      <c r="K121" s="319"/>
      <c r="L121" s="117">
        <f>'активность менеджеров'!AX121</f>
        <v>0</v>
      </c>
      <c r="M121" s="319"/>
      <c r="N121" s="117">
        <f>'активность менеджеров'!BJ121</f>
        <v>0</v>
      </c>
      <c r="O121" s="321"/>
      <c r="P121" s="117">
        <f>'активность менеджеров'!BV121</f>
        <v>0</v>
      </c>
      <c r="Q121" s="319"/>
      <c r="R121" s="117">
        <f t="shared" si="31"/>
        <v>0</v>
      </c>
      <c r="S121" s="292"/>
    </row>
    <row r="122" spans="2:19" hidden="1" outlineLevel="1" x14ac:dyDescent="0.25">
      <c r="B122" s="147"/>
      <c r="C122" s="169" t="str">
        <f>'активность менеджеров'!B122</f>
        <v>Договоры</v>
      </c>
      <c r="D122" s="15" t="str">
        <f>'активность менеджеров'!C122</f>
        <v>план</v>
      </c>
      <c r="E122" s="301">
        <v>0.1</v>
      </c>
      <c r="F122" s="115">
        <f ca="1">'активность менеджеров'!N122</f>
        <v>4.3478260869565215</v>
      </c>
      <c r="G122" s="303">
        <f ca="1">'активность менеджеров'!O122</f>
        <v>0</v>
      </c>
      <c r="H122" s="115">
        <f ca="1">'активность менеджеров'!Z122</f>
        <v>4.3478260869565215</v>
      </c>
      <c r="I122" s="303">
        <f ca="1">'активность менеджеров'!AA122</f>
        <v>0</v>
      </c>
      <c r="J122" s="115">
        <f ca="1">'активность менеджеров'!AL122</f>
        <v>4.3478260869565215</v>
      </c>
      <c r="K122" s="303">
        <f ca="1">'активность менеджеров'!AM122</f>
        <v>0</v>
      </c>
      <c r="L122" s="115">
        <f ca="1">'активность менеджеров'!AX122</f>
        <v>4.3478260869565215</v>
      </c>
      <c r="M122" s="303">
        <f ca="1">'активность менеджеров'!AY122</f>
        <v>0</v>
      </c>
      <c r="N122" s="115">
        <f ca="1">'активность менеджеров'!BJ122</f>
        <v>2.6086956521739131</v>
      </c>
      <c r="O122" s="305">
        <f ca="1">'активность менеджеров'!BK122</f>
        <v>0</v>
      </c>
      <c r="P122" s="115">
        <f ca="1">'активность менеджеров'!BV122</f>
        <v>0</v>
      </c>
      <c r="Q122" s="303" t="str">
        <f ca="1">'активность менеджеров'!BW122</f>
        <v/>
      </c>
      <c r="R122" s="115">
        <f t="shared" ca="1" si="31"/>
        <v>20</v>
      </c>
      <c r="S122" s="291">
        <f t="shared" ref="S122" ca="1" si="49">IFERROR(R123/R122,"")</f>
        <v>0</v>
      </c>
    </row>
    <row r="123" spans="2:19" ht="15.75" hidden="1" outlineLevel="1" thickBot="1" x14ac:dyDescent="0.3">
      <c r="B123" s="147"/>
      <c r="C123" s="170"/>
      <c r="D123" s="15" t="str">
        <f>'активность менеджеров'!C123</f>
        <v>факт</v>
      </c>
      <c r="E123" s="302"/>
      <c r="F123" s="7">
        <f>'активность менеджеров'!N123</f>
        <v>0</v>
      </c>
      <c r="G123" s="304"/>
      <c r="H123" s="7">
        <f>'активность менеджеров'!Z123</f>
        <v>0</v>
      </c>
      <c r="I123" s="304"/>
      <c r="J123" s="7">
        <f>'активность менеджеров'!AL123</f>
        <v>0</v>
      </c>
      <c r="K123" s="304"/>
      <c r="L123" s="7">
        <f>'активность менеджеров'!AX123</f>
        <v>0</v>
      </c>
      <c r="M123" s="304"/>
      <c r="N123" s="7">
        <f>'активность менеджеров'!BJ123</f>
        <v>0</v>
      </c>
      <c r="O123" s="306"/>
      <c r="P123" s="7">
        <f>'активность менеджеров'!BV123</f>
        <v>0</v>
      </c>
      <c r="Q123" s="304"/>
      <c r="R123" s="7">
        <f t="shared" si="31"/>
        <v>0</v>
      </c>
      <c r="S123" s="292"/>
    </row>
    <row r="124" spans="2:19" hidden="1" outlineLevel="1" x14ac:dyDescent="0.25">
      <c r="B124" s="147"/>
      <c r="C124" s="165" t="str">
        <f>'активность менеджеров'!B124</f>
        <v>Счета</v>
      </c>
      <c r="D124" s="16" t="str">
        <f>'активность менеджеров'!C124</f>
        <v>план</v>
      </c>
      <c r="E124" s="322">
        <v>0.1</v>
      </c>
      <c r="F124" s="114">
        <f ca="1">'активность менеджеров'!N124</f>
        <v>3.9130434782608696</v>
      </c>
      <c r="G124" s="293">
        <f ca="1">'активность менеджеров'!O124</f>
        <v>0</v>
      </c>
      <c r="H124" s="114">
        <f ca="1">'активность менеджеров'!Z124</f>
        <v>3.9130434782608696</v>
      </c>
      <c r="I124" s="293">
        <f ca="1">'активность менеджеров'!AA124</f>
        <v>0</v>
      </c>
      <c r="J124" s="114">
        <f ca="1">'активность менеджеров'!AL124</f>
        <v>3.9130434782608696</v>
      </c>
      <c r="K124" s="293">
        <f ca="1">'активность менеджеров'!AM124</f>
        <v>0</v>
      </c>
      <c r="L124" s="114">
        <f ca="1">'активность менеджеров'!AX124</f>
        <v>3.9130434782608696</v>
      </c>
      <c r="M124" s="293">
        <f ca="1">'активность менеджеров'!AY124</f>
        <v>0</v>
      </c>
      <c r="N124" s="114">
        <f ca="1">'активность менеджеров'!BJ124</f>
        <v>2.347826086956522</v>
      </c>
      <c r="O124" s="324">
        <f ca="1">'активность менеджеров'!BK124</f>
        <v>0</v>
      </c>
      <c r="P124" s="114">
        <f ca="1">'активность менеджеров'!BV124</f>
        <v>0</v>
      </c>
      <c r="Q124" s="293" t="str">
        <f ca="1">'активность менеджеров'!BW124</f>
        <v/>
      </c>
      <c r="R124" s="114">
        <f t="shared" ca="1" si="31"/>
        <v>18</v>
      </c>
      <c r="S124" s="291">
        <f t="shared" ref="S124" ca="1" si="50">IFERROR(R125/R124,"")</f>
        <v>0</v>
      </c>
    </row>
    <row r="125" spans="2:19" ht="15.75" hidden="1" outlineLevel="1" thickBot="1" x14ac:dyDescent="0.3">
      <c r="B125" s="147"/>
      <c r="C125" s="166"/>
      <c r="D125" s="16" t="str">
        <f>'активность менеджеров'!C125</f>
        <v>факт</v>
      </c>
      <c r="E125" s="323"/>
      <c r="F125" s="21">
        <f>'активность менеджеров'!N125</f>
        <v>0</v>
      </c>
      <c r="G125" s="294"/>
      <c r="H125" s="21">
        <f>'активность менеджеров'!Z125</f>
        <v>0</v>
      </c>
      <c r="I125" s="294"/>
      <c r="J125" s="21">
        <f>'активность менеджеров'!AL125</f>
        <v>0</v>
      </c>
      <c r="K125" s="294"/>
      <c r="L125" s="21">
        <f>'активность менеджеров'!AX125</f>
        <v>0</v>
      </c>
      <c r="M125" s="294"/>
      <c r="N125" s="21">
        <f>'активность менеджеров'!BJ125</f>
        <v>0</v>
      </c>
      <c r="O125" s="325"/>
      <c r="P125" s="21">
        <f>'активность менеджеров'!BV125</f>
        <v>0</v>
      </c>
      <c r="Q125" s="294"/>
      <c r="R125" s="21">
        <f t="shared" si="31"/>
        <v>0</v>
      </c>
      <c r="S125" s="292"/>
    </row>
    <row r="126" spans="2:19" ht="15" hidden="1" customHeight="1" outlineLevel="1" x14ac:dyDescent="0.25">
      <c r="B126" s="147" t="e">
        <f>'активность менеджеров'!#REF!</f>
        <v>#REF!</v>
      </c>
      <c r="C126" s="159" t="str">
        <f>'активность менеджеров'!B126</f>
        <v>Мероприятия</v>
      </c>
      <c r="D126" s="47" t="str">
        <f>'активность менеджеров'!C126</f>
        <v>план</v>
      </c>
      <c r="E126" s="295">
        <v>0.15</v>
      </c>
      <c r="F126" s="118">
        <f ca="1">'активность менеджеров'!N126</f>
        <v>0.65217391304347827</v>
      </c>
      <c r="G126" s="297">
        <f ca="1">'активность менеджеров'!O126</f>
        <v>0</v>
      </c>
      <c r="H126" s="118">
        <f ca="1">'активность менеджеров'!Z126</f>
        <v>0.65217391304347827</v>
      </c>
      <c r="I126" s="297">
        <f ca="1">'активность менеджеров'!AA126</f>
        <v>0</v>
      </c>
      <c r="J126" s="118">
        <f ca="1">'активность менеджеров'!AL126</f>
        <v>0.65217391304347827</v>
      </c>
      <c r="K126" s="297">
        <f ca="1">'активность менеджеров'!AM126</f>
        <v>0</v>
      </c>
      <c r="L126" s="118">
        <f ca="1">'активность менеджеров'!AX126</f>
        <v>0.65217391304347827</v>
      </c>
      <c r="M126" s="297">
        <f ca="1">'активность менеджеров'!AY126</f>
        <v>0</v>
      </c>
      <c r="N126" s="118">
        <f ca="1">'активность менеджеров'!BJ126</f>
        <v>0.39130434782608692</v>
      </c>
      <c r="O126" s="299">
        <f ca="1">'активность менеджеров'!BK126</f>
        <v>0</v>
      </c>
      <c r="P126" s="118">
        <f ca="1">'активность менеджеров'!BV126</f>
        <v>0</v>
      </c>
      <c r="Q126" s="297" t="str">
        <f ca="1">'активность менеджеров'!BW126</f>
        <v/>
      </c>
      <c r="R126" s="118">
        <f t="shared" ca="1" si="31"/>
        <v>3</v>
      </c>
      <c r="S126" s="291">
        <f t="shared" ref="S126" ca="1" si="51">IFERROR(R127/R126,"")</f>
        <v>0</v>
      </c>
    </row>
    <row r="127" spans="2:19" ht="15.75" hidden="1" outlineLevel="1" thickBot="1" x14ac:dyDescent="0.3">
      <c r="B127" s="147"/>
      <c r="C127" s="160"/>
      <c r="D127" s="47" t="str">
        <f>'активность менеджеров'!C127</f>
        <v>факт</v>
      </c>
      <c r="E127" s="296"/>
      <c r="F127" s="119">
        <f>'активность менеджеров'!N127</f>
        <v>0</v>
      </c>
      <c r="G127" s="298"/>
      <c r="H127" s="119">
        <f>'активность менеджеров'!Z127</f>
        <v>0</v>
      </c>
      <c r="I127" s="298"/>
      <c r="J127" s="119">
        <f>'активность менеджеров'!AL127</f>
        <v>0</v>
      </c>
      <c r="K127" s="298"/>
      <c r="L127" s="119">
        <f>'активность менеджеров'!AX127</f>
        <v>0</v>
      </c>
      <c r="M127" s="298"/>
      <c r="N127" s="119">
        <f>'активность менеджеров'!BJ127</f>
        <v>0</v>
      </c>
      <c r="O127" s="300"/>
      <c r="P127" s="119">
        <f>'активность менеджеров'!BV127</f>
        <v>0</v>
      </c>
      <c r="Q127" s="298"/>
      <c r="R127" s="119">
        <f t="shared" si="31"/>
        <v>0</v>
      </c>
      <c r="S127" s="292"/>
    </row>
    <row r="128" spans="2:19" hidden="1" outlineLevel="1" x14ac:dyDescent="0.25">
      <c r="B128" s="147"/>
      <c r="C128" s="157" t="str">
        <f>'активность менеджеров'!B128</f>
        <v>Приход ДС</v>
      </c>
      <c r="D128" s="17" t="str">
        <f>'активность менеджеров'!C128</f>
        <v>план</v>
      </c>
      <c r="E128" s="285">
        <v>0.2</v>
      </c>
      <c r="F128" s="120">
        <f ca="1">'активность менеджеров'!N128</f>
        <v>608695.65217391308</v>
      </c>
      <c r="G128" s="287">
        <f ca="1">'активность менеджеров'!O128</f>
        <v>0</v>
      </c>
      <c r="H128" s="120">
        <f ca="1">'активность менеджеров'!Z128</f>
        <v>608695.65217391308</v>
      </c>
      <c r="I128" s="287">
        <f ca="1">'активность менеджеров'!AA128</f>
        <v>0</v>
      </c>
      <c r="J128" s="120">
        <f ca="1">'активность менеджеров'!AL128</f>
        <v>608695.65217391308</v>
      </c>
      <c r="K128" s="287">
        <f ca="1">'активность менеджеров'!AM128</f>
        <v>0</v>
      </c>
      <c r="L128" s="120">
        <f ca="1">'активность менеджеров'!AX128</f>
        <v>608695.65217391308</v>
      </c>
      <c r="M128" s="287">
        <f ca="1">'активность менеджеров'!AY128</f>
        <v>0</v>
      </c>
      <c r="N128" s="120">
        <f ca="1">'активность менеджеров'!BJ128</f>
        <v>365217.3913043479</v>
      </c>
      <c r="O128" s="289">
        <f ca="1">'активность менеджеров'!BK128</f>
        <v>0</v>
      </c>
      <c r="P128" s="120">
        <f ca="1">'активность менеджеров'!BV128</f>
        <v>0</v>
      </c>
      <c r="Q128" s="287" t="str">
        <f ca="1">'активность менеджеров'!BW128</f>
        <v/>
      </c>
      <c r="R128" s="120">
        <f t="shared" ca="1" si="31"/>
        <v>2800000</v>
      </c>
      <c r="S128" s="291">
        <f t="shared" ref="S128" ca="1" si="52">IFERROR(R129/R128,"")</f>
        <v>0</v>
      </c>
    </row>
    <row r="129" spans="2:19" ht="15.75" hidden="1" outlineLevel="1" thickBot="1" x14ac:dyDescent="0.3">
      <c r="B129" s="147"/>
      <c r="C129" s="158"/>
      <c r="D129" s="17" t="str">
        <f>'активность менеджеров'!C129</f>
        <v>факт</v>
      </c>
      <c r="E129" s="286"/>
      <c r="F129" s="20">
        <f>'активность менеджеров'!N129</f>
        <v>0</v>
      </c>
      <c r="G129" s="288"/>
      <c r="H129" s="20">
        <f>'активность менеджеров'!Z129</f>
        <v>0</v>
      </c>
      <c r="I129" s="288"/>
      <c r="J129" s="20">
        <f>'активность менеджеров'!AL129</f>
        <v>0</v>
      </c>
      <c r="K129" s="288"/>
      <c r="L129" s="20">
        <f>'активность менеджеров'!AX129</f>
        <v>0</v>
      </c>
      <c r="M129" s="288"/>
      <c r="N129" s="20">
        <f>'активность менеджеров'!BJ129</f>
        <v>0</v>
      </c>
      <c r="O129" s="290"/>
      <c r="P129" s="20">
        <f>'активность менеджеров'!BV129</f>
        <v>0</v>
      </c>
      <c r="Q129" s="288"/>
      <c r="R129" s="20">
        <f t="shared" si="31"/>
        <v>0</v>
      </c>
      <c r="S129" s="292"/>
    </row>
    <row r="130" spans="2:19" ht="15" hidden="1" customHeight="1" outlineLevel="1" x14ac:dyDescent="0.25">
      <c r="B130" s="147"/>
      <c r="C130" s="151" t="str">
        <f>'активность менеджеров'!B130</f>
        <v>Продажи (отгрузки)</v>
      </c>
      <c r="D130" s="48" t="str">
        <f>'активность менеджеров'!C130</f>
        <v>план</v>
      </c>
      <c r="E130" s="277">
        <v>0.2</v>
      </c>
      <c r="F130" s="18">
        <f ca="1">'активность менеджеров'!N130</f>
        <v>454347.82608695654</v>
      </c>
      <c r="G130" s="279">
        <f ca="1">'активность менеджеров'!O130</f>
        <v>0</v>
      </c>
      <c r="H130" s="18">
        <f ca="1">'активность менеджеров'!Z130</f>
        <v>454347.82608695654</v>
      </c>
      <c r="I130" s="279">
        <f ca="1">'активность менеджеров'!AA130</f>
        <v>0</v>
      </c>
      <c r="J130" s="18">
        <f ca="1">'активность менеджеров'!AL130</f>
        <v>454347.82608695654</v>
      </c>
      <c r="K130" s="279">
        <f ca="1">'активность менеджеров'!AM130</f>
        <v>0</v>
      </c>
      <c r="L130" s="18">
        <f ca="1">'активность менеджеров'!AX130</f>
        <v>454347.82608695654</v>
      </c>
      <c r="M130" s="279">
        <f ca="1">'активность менеджеров'!AY130</f>
        <v>0</v>
      </c>
      <c r="N130" s="18">
        <f ca="1">'активность менеджеров'!BJ130</f>
        <v>272608.69565217395</v>
      </c>
      <c r="O130" s="281">
        <f ca="1">'активность менеджеров'!BK130</f>
        <v>0</v>
      </c>
      <c r="P130" s="18">
        <f ca="1">'активность менеджеров'!BV130</f>
        <v>0</v>
      </c>
      <c r="Q130" s="279" t="str">
        <f ca="1">'активность менеджеров'!BW130</f>
        <v/>
      </c>
      <c r="R130" s="18">
        <f t="shared" ca="1" si="31"/>
        <v>2090000</v>
      </c>
      <c r="S130" s="291">
        <f t="shared" ref="S130" ca="1" si="53">IFERROR(R131/R130,"")</f>
        <v>0</v>
      </c>
    </row>
    <row r="131" spans="2:19" ht="15.75" hidden="1" outlineLevel="1" thickBot="1" x14ac:dyDescent="0.3">
      <c r="B131" s="148"/>
      <c r="C131" s="152"/>
      <c r="D131" s="49" t="str">
        <f>'активность менеджеров'!C131</f>
        <v>факт</v>
      </c>
      <c r="E131" s="278"/>
      <c r="F131" s="19">
        <f>'активность менеджеров'!N131</f>
        <v>0</v>
      </c>
      <c r="G131" s="280"/>
      <c r="H131" s="19">
        <f>'активность менеджеров'!Z131</f>
        <v>0</v>
      </c>
      <c r="I131" s="280"/>
      <c r="J131" s="19">
        <f>'активность менеджеров'!AL131</f>
        <v>0</v>
      </c>
      <c r="K131" s="280"/>
      <c r="L131" s="19">
        <f>'активность менеджеров'!AX131</f>
        <v>0</v>
      </c>
      <c r="M131" s="280"/>
      <c r="N131" s="19">
        <f>'активность менеджеров'!BJ131</f>
        <v>0</v>
      </c>
      <c r="O131" s="282"/>
      <c r="P131" s="19">
        <f>'активность менеджеров'!BV131</f>
        <v>0</v>
      </c>
      <c r="Q131" s="280"/>
      <c r="R131" s="19">
        <f t="shared" si="31"/>
        <v>0</v>
      </c>
      <c r="S131" s="292"/>
    </row>
    <row r="132" spans="2:19" ht="15" hidden="1" customHeight="1" outlineLevel="1" x14ac:dyDescent="0.25">
      <c r="B132" s="146" t="str">
        <f>'активность менеджеров'!A132</f>
        <v>Менеджер 9</v>
      </c>
      <c r="C132" s="181" t="str">
        <f>'активность менеджеров'!B132</f>
        <v>Звонки</v>
      </c>
      <c r="D132" s="45" t="str">
        <f>'активность менеджеров'!C132</f>
        <v>план</v>
      </c>
      <c r="E132" s="313">
        <v>0.15</v>
      </c>
      <c r="F132" s="111">
        <f ca="1">'активность менеджеров'!N132</f>
        <v>65.217391304347828</v>
      </c>
      <c r="G132" s="283">
        <f ca="1">'активность менеджеров'!O132</f>
        <v>0</v>
      </c>
      <c r="H132" s="111">
        <f ca="1">'активность менеджеров'!Z132</f>
        <v>65.217391304347828</v>
      </c>
      <c r="I132" s="283">
        <f ca="1">'активность менеджеров'!AA132</f>
        <v>0</v>
      </c>
      <c r="J132" s="111">
        <f ca="1">'активность менеджеров'!AL132</f>
        <v>65.217391304347828</v>
      </c>
      <c r="K132" s="283">
        <f ca="1">'активность менеджеров'!AM132</f>
        <v>0</v>
      </c>
      <c r="L132" s="111">
        <f ca="1">'активность менеджеров'!AX132</f>
        <v>65.217391304347828</v>
      </c>
      <c r="M132" s="283">
        <f ca="1">'активность менеджеров'!AY132</f>
        <v>0</v>
      </c>
      <c r="N132" s="111">
        <f ca="1">'активность менеджеров'!BJ132</f>
        <v>39.130434782608702</v>
      </c>
      <c r="O132" s="291">
        <f ca="1">'активность менеджеров'!BK132</f>
        <v>0</v>
      </c>
      <c r="P132" s="111">
        <f ca="1">'активность менеджеров'!BV132</f>
        <v>0</v>
      </c>
      <c r="Q132" s="283" t="str">
        <f ca="1">'активность менеджеров'!BW132</f>
        <v/>
      </c>
      <c r="R132" s="111">
        <f t="shared" ca="1" si="31"/>
        <v>300</v>
      </c>
      <c r="S132" s="291">
        <f t="shared" ref="S132" ca="1" si="54">IFERROR(R133/R132,"")</f>
        <v>0</v>
      </c>
    </row>
    <row r="133" spans="2:19" ht="15.75" hidden="1" outlineLevel="1" thickBot="1" x14ac:dyDescent="0.3">
      <c r="B133" s="147"/>
      <c r="C133" s="182"/>
      <c r="D133" s="46" t="str">
        <f>'активность менеджеров'!C133</f>
        <v>факт</v>
      </c>
      <c r="E133" s="314"/>
      <c r="F133" s="22">
        <f>'активность менеджеров'!N133</f>
        <v>0</v>
      </c>
      <c r="G133" s="315"/>
      <c r="H133" s="22">
        <f>'активность менеджеров'!Z133</f>
        <v>0</v>
      </c>
      <c r="I133" s="315"/>
      <c r="J133" s="22">
        <f>'активность менеджеров'!AL133</f>
        <v>0</v>
      </c>
      <c r="K133" s="315"/>
      <c r="L133" s="22">
        <f>'активность менеджеров'!AX133</f>
        <v>0</v>
      </c>
      <c r="M133" s="315"/>
      <c r="N133" s="22">
        <f>'активность менеджеров'!BJ133</f>
        <v>0</v>
      </c>
      <c r="O133" s="292"/>
      <c r="P133" s="22">
        <f>'активность менеджеров'!BV133</f>
        <v>0</v>
      </c>
      <c r="Q133" s="315"/>
      <c r="R133" s="22">
        <f t="shared" si="31"/>
        <v>0</v>
      </c>
      <c r="S133" s="292"/>
    </row>
    <row r="134" spans="2:19" ht="15" hidden="1" customHeight="1" outlineLevel="1" x14ac:dyDescent="0.25">
      <c r="B134" s="147"/>
      <c r="C134" s="179" t="str">
        <f>'активность менеджеров'!B134</f>
        <v>Коммерческое предложение</v>
      </c>
      <c r="D134" s="44" t="str">
        <f>'активность менеджеров'!C134</f>
        <v>план</v>
      </c>
      <c r="E134" s="307">
        <v>0.05</v>
      </c>
      <c r="F134" s="112">
        <f ca="1">'активность менеджеров'!N134</f>
        <v>10.869565217391305</v>
      </c>
      <c r="G134" s="309">
        <f ca="1">'активность менеджеров'!O134</f>
        <v>0</v>
      </c>
      <c r="H134" s="112">
        <f ca="1">'активность менеджеров'!Z134</f>
        <v>10.869565217391305</v>
      </c>
      <c r="I134" s="309">
        <f ca="1">'активность менеджеров'!AA134</f>
        <v>0</v>
      </c>
      <c r="J134" s="112">
        <f ca="1">'активность менеджеров'!AL134</f>
        <v>10.869565217391305</v>
      </c>
      <c r="K134" s="309">
        <f ca="1">'активность менеджеров'!AM134</f>
        <v>0</v>
      </c>
      <c r="L134" s="112">
        <f ca="1">'активность менеджеров'!AX134</f>
        <v>10.869565217391305</v>
      </c>
      <c r="M134" s="309">
        <f ca="1">'активность менеджеров'!AY134</f>
        <v>0</v>
      </c>
      <c r="N134" s="112">
        <f ca="1">'активность менеджеров'!BJ134</f>
        <v>6.5217391304347823</v>
      </c>
      <c r="O134" s="311">
        <f ca="1">'активность менеджеров'!BK134</f>
        <v>0</v>
      </c>
      <c r="P134" s="112">
        <f ca="1">'активность менеджеров'!BV134</f>
        <v>0</v>
      </c>
      <c r="Q134" s="309" t="str">
        <f ca="1">'активность менеджеров'!BW134</f>
        <v/>
      </c>
      <c r="R134" s="112">
        <f t="shared" ca="1" si="31"/>
        <v>50</v>
      </c>
      <c r="S134" s="291">
        <f t="shared" ref="S134" ca="1" si="55">IFERROR(R135/R134,"")</f>
        <v>0</v>
      </c>
    </row>
    <row r="135" spans="2:19" ht="15.75" hidden="1" outlineLevel="1" thickBot="1" x14ac:dyDescent="0.3">
      <c r="B135" s="147"/>
      <c r="C135" s="180"/>
      <c r="D135" s="44" t="str">
        <f>'активность менеджеров'!C135</f>
        <v>факт</v>
      </c>
      <c r="E135" s="308"/>
      <c r="F135" s="113">
        <f>'активность менеджеров'!N135</f>
        <v>0</v>
      </c>
      <c r="G135" s="310"/>
      <c r="H135" s="113">
        <f>'активность менеджеров'!Z135</f>
        <v>0</v>
      </c>
      <c r="I135" s="310"/>
      <c r="J135" s="113">
        <f>'активность менеджеров'!AL135</f>
        <v>0</v>
      </c>
      <c r="K135" s="310"/>
      <c r="L135" s="113">
        <f>'активность менеджеров'!AX135</f>
        <v>0</v>
      </c>
      <c r="M135" s="310"/>
      <c r="N135" s="113">
        <f>'активность менеджеров'!BJ135</f>
        <v>0</v>
      </c>
      <c r="O135" s="312"/>
      <c r="P135" s="113">
        <f>'активность менеджеров'!BV135</f>
        <v>0</v>
      </c>
      <c r="Q135" s="310"/>
      <c r="R135" s="113">
        <f t="shared" si="31"/>
        <v>0</v>
      </c>
      <c r="S135" s="292"/>
    </row>
    <row r="136" spans="2:19" hidden="1" outlineLevel="1" x14ac:dyDescent="0.25">
      <c r="B136" s="147"/>
      <c r="C136" s="173" t="str">
        <f>'активность менеджеров'!B136</f>
        <v>Встречи</v>
      </c>
      <c r="D136" s="43" t="str">
        <f>'активность менеджеров'!C136</f>
        <v>план</v>
      </c>
      <c r="E136" s="316">
        <v>0.05</v>
      </c>
      <c r="F136" s="116">
        <f ca="1">'активность менеджеров'!N136</f>
        <v>6.5217391304347831</v>
      </c>
      <c r="G136" s="318">
        <f ca="1">'активность менеджеров'!O136</f>
        <v>0</v>
      </c>
      <c r="H136" s="116">
        <f ca="1">'активность менеджеров'!Z136</f>
        <v>6.5217391304347831</v>
      </c>
      <c r="I136" s="318">
        <f ca="1">'активность менеджеров'!AA136</f>
        <v>0</v>
      </c>
      <c r="J136" s="116">
        <f ca="1">'активность менеджеров'!AL136</f>
        <v>6.5217391304347831</v>
      </c>
      <c r="K136" s="318">
        <f ca="1">'активность менеджеров'!AM136</f>
        <v>0</v>
      </c>
      <c r="L136" s="116">
        <f ca="1">'активность менеджеров'!AX136</f>
        <v>6.5217391304347831</v>
      </c>
      <c r="M136" s="318">
        <f ca="1">'активность менеджеров'!AY136</f>
        <v>0</v>
      </c>
      <c r="N136" s="116">
        <f ca="1">'активность менеджеров'!BJ136</f>
        <v>3.9130434782608696</v>
      </c>
      <c r="O136" s="320">
        <f ca="1">'активность менеджеров'!BK136</f>
        <v>0</v>
      </c>
      <c r="P136" s="116">
        <f ca="1">'активность менеджеров'!BV136</f>
        <v>0</v>
      </c>
      <c r="Q136" s="318" t="str">
        <f ca="1">'активность менеджеров'!BW136</f>
        <v/>
      </c>
      <c r="R136" s="116">
        <f t="shared" ca="1" si="31"/>
        <v>30.000000000000004</v>
      </c>
      <c r="S136" s="291">
        <f t="shared" ref="S136" ca="1" si="56">IFERROR(R137/R136,"")</f>
        <v>0</v>
      </c>
    </row>
    <row r="137" spans="2:19" ht="15.75" hidden="1" outlineLevel="1" thickBot="1" x14ac:dyDescent="0.3">
      <c r="B137" s="147"/>
      <c r="C137" s="174"/>
      <c r="D137" s="43" t="str">
        <f>'активность менеджеров'!C137</f>
        <v>факт</v>
      </c>
      <c r="E137" s="317"/>
      <c r="F137" s="117">
        <f>'активность менеджеров'!N137</f>
        <v>0</v>
      </c>
      <c r="G137" s="319"/>
      <c r="H137" s="117">
        <f>'активность менеджеров'!Z137</f>
        <v>0</v>
      </c>
      <c r="I137" s="319"/>
      <c r="J137" s="117">
        <f>'активность менеджеров'!AL137</f>
        <v>0</v>
      </c>
      <c r="K137" s="319"/>
      <c r="L137" s="117">
        <f>'активность менеджеров'!AX137</f>
        <v>0</v>
      </c>
      <c r="M137" s="319"/>
      <c r="N137" s="117">
        <f>'активность менеджеров'!BJ137</f>
        <v>0</v>
      </c>
      <c r="O137" s="321"/>
      <c r="P137" s="117">
        <f>'активность менеджеров'!BV137</f>
        <v>0</v>
      </c>
      <c r="Q137" s="319"/>
      <c r="R137" s="117">
        <f t="shared" si="31"/>
        <v>0</v>
      </c>
      <c r="S137" s="292"/>
    </row>
    <row r="138" spans="2:19" hidden="1" outlineLevel="1" x14ac:dyDescent="0.25">
      <c r="B138" s="147"/>
      <c r="C138" s="169" t="str">
        <f>'активность менеджеров'!B138</f>
        <v>Договоры</v>
      </c>
      <c r="D138" s="15" t="str">
        <f>'активность менеджеров'!C138</f>
        <v>план</v>
      </c>
      <c r="E138" s="301">
        <v>0.1</v>
      </c>
      <c r="F138" s="115">
        <f ca="1">'активность менеджеров'!N138</f>
        <v>4.3478260869565215</v>
      </c>
      <c r="G138" s="303">
        <f ca="1">'активность менеджеров'!O138</f>
        <v>0</v>
      </c>
      <c r="H138" s="115">
        <f ca="1">'активность менеджеров'!Z138</f>
        <v>4.3478260869565215</v>
      </c>
      <c r="I138" s="303">
        <f ca="1">'активность менеджеров'!AA138</f>
        <v>0</v>
      </c>
      <c r="J138" s="115">
        <f ca="1">'активность менеджеров'!AL138</f>
        <v>4.3478260869565215</v>
      </c>
      <c r="K138" s="303">
        <f ca="1">'активность менеджеров'!AM138</f>
        <v>0</v>
      </c>
      <c r="L138" s="115">
        <f ca="1">'активность менеджеров'!AX138</f>
        <v>4.3478260869565215</v>
      </c>
      <c r="M138" s="303">
        <f ca="1">'активность менеджеров'!AY138</f>
        <v>0</v>
      </c>
      <c r="N138" s="115">
        <f ca="1">'активность менеджеров'!BJ138</f>
        <v>2.6086956521739131</v>
      </c>
      <c r="O138" s="305">
        <f ca="1">'активность менеджеров'!BK138</f>
        <v>0</v>
      </c>
      <c r="P138" s="115">
        <f ca="1">'активность менеджеров'!BV138</f>
        <v>0</v>
      </c>
      <c r="Q138" s="303" t="str">
        <f ca="1">'активность менеджеров'!BW138</f>
        <v/>
      </c>
      <c r="R138" s="115">
        <f t="shared" ca="1" si="31"/>
        <v>20</v>
      </c>
      <c r="S138" s="291">
        <f t="shared" ref="S138" ca="1" si="57">IFERROR(R139/R138,"")</f>
        <v>0</v>
      </c>
    </row>
    <row r="139" spans="2:19" ht="15.75" hidden="1" outlineLevel="1" thickBot="1" x14ac:dyDescent="0.3">
      <c r="B139" s="147"/>
      <c r="C139" s="170"/>
      <c r="D139" s="15" t="str">
        <f>'активность менеджеров'!C139</f>
        <v>факт</v>
      </c>
      <c r="E139" s="302"/>
      <c r="F139" s="7">
        <f>'активность менеджеров'!N139</f>
        <v>0</v>
      </c>
      <c r="G139" s="304"/>
      <c r="H139" s="7">
        <f>'активность менеджеров'!Z139</f>
        <v>0</v>
      </c>
      <c r="I139" s="304"/>
      <c r="J139" s="7">
        <f>'активность менеджеров'!AL139</f>
        <v>0</v>
      </c>
      <c r="K139" s="304"/>
      <c r="L139" s="7">
        <f>'активность менеджеров'!AX139</f>
        <v>0</v>
      </c>
      <c r="M139" s="304"/>
      <c r="N139" s="7">
        <f>'активность менеджеров'!BJ139</f>
        <v>0</v>
      </c>
      <c r="O139" s="306"/>
      <c r="P139" s="7">
        <f>'активность менеджеров'!BV139</f>
        <v>0</v>
      </c>
      <c r="Q139" s="304"/>
      <c r="R139" s="7">
        <f t="shared" si="31"/>
        <v>0</v>
      </c>
      <c r="S139" s="292"/>
    </row>
    <row r="140" spans="2:19" hidden="1" outlineLevel="1" x14ac:dyDescent="0.25">
      <c r="B140" s="147"/>
      <c r="C140" s="165" t="str">
        <f>'активность менеджеров'!B140</f>
        <v>Счета</v>
      </c>
      <c r="D140" s="16" t="str">
        <f>'активность менеджеров'!C140</f>
        <v>план</v>
      </c>
      <c r="E140" s="322">
        <v>0.1</v>
      </c>
      <c r="F140" s="114">
        <f ca="1">'активность менеджеров'!N140</f>
        <v>3.9130434782608696</v>
      </c>
      <c r="G140" s="293">
        <f ca="1">'активность менеджеров'!O140</f>
        <v>0</v>
      </c>
      <c r="H140" s="114">
        <f ca="1">'активность менеджеров'!Z140</f>
        <v>3.9130434782608696</v>
      </c>
      <c r="I140" s="293">
        <f ca="1">'активность менеджеров'!AA140</f>
        <v>0</v>
      </c>
      <c r="J140" s="114">
        <f ca="1">'активность менеджеров'!AL140</f>
        <v>3.9130434782608696</v>
      </c>
      <c r="K140" s="293">
        <f ca="1">'активность менеджеров'!AM140</f>
        <v>0</v>
      </c>
      <c r="L140" s="114">
        <f ca="1">'активность менеджеров'!AX140</f>
        <v>3.9130434782608696</v>
      </c>
      <c r="M140" s="293">
        <f ca="1">'активность менеджеров'!AY140</f>
        <v>0</v>
      </c>
      <c r="N140" s="114">
        <f ca="1">'активность менеджеров'!BJ140</f>
        <v>2.347826086956522</v>
      </c>
      <c r="O140" s="324">
        <f ca="1">'активность менеджеров'!BK140</f>
        <v>0</v>
      </c>
      <c r="P140" s="114">
        <f ca="1">'активность менеджеров'!BV140</f>
        <v>0</v>
      </c>
      <c r="Q140" s="293" t="str">
        <f ca="1">'активность менеджеров'!BW140</f>
        <v/>
      </c>
      <c r="R140" s="114">
        <f t="shared" ca="1" si="31"/>
        <v>18</v>
      </c>
      <c r="S140" s="291">
        <f t="shared" ref="S140" ca="1" si="58">IFERROR(R141/R140,"")</f>
        <v>0</v>
      </c>
    </row>
    <row r="141" spans="2:19" ht="15.75" hidden="1" outlineLevel="1" thickBot="1" x14ac:dyDescent="0.3">
      <c r="B141" s="147"/>
      <c r="C141" s="166"/>
      <c r="D141" s="16" t="str">
        <f>'активность менеджеров'!C141</f>
        <v>факт</v>
      </c>
      <c r="E141" s="323"/>
      <c r="F141" s="21">
        <f>'активность менеджеров'!N141</f>
        <v>0</v>
      </c>
      <c r="G141" s="294"/>
      <c r="H141" s="21">
        <f>'активность менеджеров'!Z141</f>
        <v>0</v>
      </c>
      <c r="I141" s="294"/>
      <c r="J141" s="21">
        <f>'активность менеджеров'!AL141</f>
        <v>0</v>
      </c>
      <c r="K141" s="294"/>
      <c r="L141" s="21">
        <f>'активность менеджеров'!AX141</f>
        <v>0</v>
      </c>
      <c r="M141" s="294"/>
      <c r="N141" s="21">
        <f>'активность менеджеров'!BJ141</f>
        <v>0</v>
      </c>
      <c r="O141" s="325"/>
      <c r="P141" s="21">
        <f>'активность менеджеров'!BV141</f>
        <v>0</v>
      </c>
      <c r="Q141" s="294"/>
      <c r="R141" s="21">
        <f t="shared" si="31"/>
        <v>0</v>
      </c>
      <c r="S141" s="292"/>
    </row>
    <row r="142" spans="2:19" ht="15" hidden="1" customHeight="1" outlineLevel="1" x14ac:dyDescent="0.25">
      <c r="B142" s="147" t="e">
        <f>'активность менеджеров'!#REF!</f>
        <v>#REF!</v>
      </c>
      <c r="C142" s="159" t="str">
        <f>'активность менеджеров'!B142</f>
        <v>Мероприятия</v>
      </c>
      <c r="D142" s="47" t="str">
        <f>'активность менеджеров'!C142</f>
        <v>план</v>
      </c>
      <c r="E142" s="295">
        <v>0.15</v>
      </c>
      <c r="F142" s="118">
        <f ca="1">'активность менеджеров'!N142</f>
        <v>0.65217391304347827</v>
      </c>
      <c r="G142" s="297">
        <f ca="1">'активность менеджеров'!O142</f>
        <v>0</v>
      </c>
      <c r="H142" s="118">
        <f ca="1">'активность менеджеров'!Z142</f>
        <v>0.65217391304347827</v>
      </c>
      <c r="I142" s="297">
        <f ca="1">'активность менеджеров'!AA142</f>
        <v>0</v>
      </c>
      <c r="J142" s="118">
        <f ca="1">'активность менеджеров'!AL142</f>
        <v>0.65217391304347827</v>
      </c>
      <c r="K142" s="297">
        <f ca="1">'активность менеджеров'!AM142</f>
        <v>0</v>
      </c>
      <c r="L142" s="118">
        <f ca="1">'активность менеджеров'!AX142</f>
        <v>0.65217391304347827</v>
      </c>
      <c r="M142" s="297">
        <f ca="1">'активность менеджеров'!AY142</f>
        <v>0</v>
      </c>
      <c r="N142" s="118">
        <f ca="1">'активность менеджеров'!BJ142</f>
        <v>0.39130434782608692</v>
      </c>
      <c r="O142" s="299">
        <f ca="1">'активность менеджеров'!BK142</f>
        <v>0</v>
      </c>
      <c r="P142" s="118">
        <f ca="1">'активность менеджеров'!BV142</f>
        <v>0</v>
      </c>
      <c r="Q142" s="297" t="str">
        <f ca="1">'активность менеджеров'!BW142</f>
        <v/>
      </c>
      <c r="R142" s="118">
        <f t="shared" ca="1" si="31"/>
        <v>3</v>
      </c>
      <c r="S142" s="291">
        <f t="shared" ref="S142" ca="1" si="59">IFERROR(R143/R142,"")</f>
        <v>0</v>
      </c>
    </row>
    <row r="143" spans="2:19" ht="15.75" hidden="1" outlineLevel="1" thickBot="1" x14ac:dyDescent="0.3">
      <c r="B143" s="147"/>
      <c r="C143" s="160"/>
      <c r="D143" s="47" t="str">
        <f>'активность менеджеров'!C143</f>
        <v>факт</v>
      </c>
      <c r="E143" s="296"/>
      <c r="F143" s="119">
        <f>'активность менеджеров'!N143</f>
        <v>0</v>
      </c>
      <c r="G143" s="298"/>
      <c r="H143" s="119">
        <f>'активность менеджеров'!Z143</f>
        <v>0</v>
      </c>
      <c r="I143" s="298"/>
      <c r="J143" s="119">
        <f>'активность менеджеров'!AL143</f>
        <v>0</v>
      </c>
      <c r="K143" s="298"/>
      <c r="L143" s="119">
        <f>'активность менеджеров'!AX143</f>
        <v>0</v>
      </c>
      <c r="M143" s="298"/>
      <c r="N143" s="119">
        <f>'активность менеджеров'!BJ143</f>
        <v>0</v>
      </c>
      <c r="O143" s="300"/>
      <c r="P143" s="119">
        <f>'активность менеджеров'!BV143</f>
        <v>0</v>
      </c>
      <c r="Q143" s="298"/>
      <c r="R143" s="119">
        <f t="shared" si="31"/>
        <v>0</v>
      </c>
      <c r="S143" s="292"/>
    </row>
    <row r="144" spans="2:19" hidden="1" outlineLevel="1" x14ac:dyDescent="0.25">
      <c r="B144" s="147"/>
      <c r="C144" s="157" t="str">
        <f>'активность менеджеров'!B144</f>
        <v>Приход ДС</v>
      </c>
      <c r="D144" s="17" t="str">
        <f>'активность менеджеров'!C144</f>
        <v>план</v>
      </c>
      <c r="E144" s="285">
        <v>0.2</v>
      </c>
      <c r="F144" s="120">
        <f ca="1">'активность менеджеров'!N144</f>
        <v>608695.65217391308</v>
      </c>
      <c r="G144" s="287">
        <f ca="1">'активность менеджеров'!O144</f>
        <v>0</v>
      </c>
      <c r="H144" s="120">
        <f ca="1">'активность менеджеров'!Z144</f>
        <v>608695.65217391308</v>
      </c>
      <c r="I144" s="287">
        <f ca="1">'активность менеджеров'!AA144</f>
        <v>0</v>
      </c>
      <c r="J144" s="120">
        <f ca="1">'активность менеджеров'!AL144</f>
        <v>608695.65217391308</v>
      </c>
      <c r="K144" s="287">
        <f ca="1">'активность менеджеров'!AM144</f>
        <v>0</v>
      </c>
      <c r="L144" s="120">
        <f ca="1">'активность менеджеров'!AX144</f>
        <v>608695.65217391308</v>
      </c>
      <c r="M144" s="287">
        <f ca="1">'активность менеджеров'!AY144</f>
        <v>0</v>
      </c>
      <c r="N144" s="120">
        <f ca="1">'активность менеджеров'!BJ144</f>
        <v>365217.3913043479</v>
      </c>
      <c r="O144" s="289">
        <f ca="1">'активность менеджеров'!BK144</f>
        <v>0</v>
      </c>
      <c r="P144" s="120">
        <f ca="1">'активность менеджеров'!BV144</f>
        <v>0</v>
      </c>
      <c r="Q144" s="287" t="str">
        <f ca="1">'активность менеджеров'!BW144</f>
        <v/>
      </c>
      <c r="R144" s="120">
        <f t="shared" ca="1" si="31"/>
        <v>2800000</v>
      </c>
      <c r="S144" s="291">
        <f t="shared" ref="S144" ca="1" si="60">IFERROR(R145/R144,"")</f>
        <v>0</v>
      </c>
    </row>
    <row r="145" spans="2:19" ht="15.75" hidden="1" outlineLevel="1" thickBot="1" x14ac:dyDescent="0.3">
      <c r="B145" s="147"/>
      <c r="C145" s="158"/>
      <c r="D145" s="17" t="str">
        <f>'активность менеджеров'!C145</f>
        <v>факт</v>
      </c>
      <c r="E145" s="286"/>
      <c r="F145" s="20">
        <f>'активность менеджеров'!N145</f>
        <v>0</v>
      </c>
      <c r="G145" s="288"/>
      <c r="H145" s="20">
        <f>'активность менеджеров'!Z145</f>
        <v>0</v>
      </c>
      <c r="I145" s="288"/>
      <c r="J145" s="20">
        <f>'активность менеджеров'!AL145</f>
        <v>0</v>
      </c>
      <c r="K145" s="288"/>
      <c r="L145" s="20">
        <f>'активность менеджеров'!AX145</f>
        <v>0</v>
      </c>
      <c r="M145" s="288"/>
      <c r="N145" s="20">
        <f>'активность менеджеров'!BJ145</f>
        <v>0</v>
      </c>
      <c r="O145" s="290"/>
      <c r="P145" s="20">
        <f>'активность менеджеров'!BV145</f>
        <v>0</v>
      </c>
      <c r="Q145" s="288"/>
      <c r="R145" s="20">
        <f t="shared" si="31"/>
        <v>0</v>
      </c>
      <c r="S145" s="292"/>
    </row>
    <row r="146" spans="2:19" ht="15" hidden="1" customHeight="1" outlineLevel="1" x14ac:dyDescent="0.25">
      <c r="B146" s="147"/>
      <c r="C146" s="151" t="str">
        <f>'активность менеджеров'!B146</f>
        <v>Продажи (отгрузки)</v>
      </c>
      <c r="D146" s="48" t="str">
        <f>'активность менеджеров'!C146</f>
        <v>план</v>
      </c>
      <c r="E146" s="277">
        <v>0.2</v>
      </c>
      <c r="F146" s="18">
        <f ca="1">'активность менеджеров'!N146</f>
        <v>652173.91304347827</v>
      </c>
      <c r="G146" s="279">
        <f ca="1">'активность менеджеров'!O146</f>
        <v>0</v>
      </c>
      <c r="H146" s="18">
        <f ca="1">'активность менеджеров'!Z146</f>
        <v>652173.91304347827</v>
      </c>
      <c r="I146" s="279">
        <f ca="1">'активность менеджеров'!AA146</f>
        <v>0</v>
      </c>
      <c r="J146" s="18">
        <f ca="1">'активность менеджеров'!AL146</f>
        <v>652173.91304347827</v>
      </c>
      <c r="K146" s="279">
        <f ca="1">'активность менеджеров'!AM146</f>
        <v>0</v>
      </c>
      <c r="L146" s="18">
        <f ca="1">'активность менеджеров'!AX146</f>
        <v>652173.91304347827</v>
      </c>
      <c r="M146" s="279">
        <f ca="1">'активность менеджеров'!AY146</f>
        <v>0</v>
      </c>
      <c r="N146" s="18">
        <f ca="1">'активность менеджеров'!BJ146</f>
        <v>391304.34782608692</v>
      </c>
      <c r="O146" s="281">
        <f ca="1">'активность менеджеров'!BK146</f>
        <v>0</v>
      </c>
      <c r="P146" s="18">
        <f ca="1">'активность менеджеров'!BV146</f>
        <v>0</v>
      </c>
      <c r="Q146" s="279" t="str">
        <f ca="1">'активность менеджеров'!BW146</f>
        <v/>
      </c>
      <c r="R146" s="18">
        <f t="shared" ca="1" si="31"/>
        <v>3000000</v>
      </c>
      <c r="S146" s="291">
        <f t="shared" ref="S146" ca="1" si="61">IFERROR(R147/R146,"")</f>
        <v>0</v>
      </c>
    </row>
    <row r="147" spans="2:19" ht="15.75" hidden="1" outlineLevel="1" thickBot="1" x14ac:dyDescent="0.3">
      <c r="B147" s="148"/>
      <c r="C147" s="152"/>
      <c r="D147" s="49" t="str">
        <f>'активность менеджеров'!C147</f>
        <v>факт</v>
      </c>
      <c r="E147" s="278"/>
      <c r="F147" s="19">
        <f>'активность менеджеров'!N147</f>
        <v>0</v>
      </c>
      <c r="G147" s="280"/>
      <c r="H147" s="19">
        <f>'активность менеджеров'!Z147</f>
        <v>0</v>
      </c>
      <c r="I147" s="280"/>
      <c r="J147" s="19">
        <f>'активность менеджеров'!AL147</f>
        <v>0</v>
      </c>
      <c r="K147" s="280"/>
      <c r="L147" s="19">
        <f>'активность менеджеров'!AX147</f>
        <v>0</v>
      </c>
      <c r="M147" s="280"/>
      <c r="N147" s="19">
        <f>'активность менеджеров'!BJ147</f>
        <v>0</v>
      </c>
      <c r="O147" s="282"/>
      <c r="P147" s="19">
        <f>'активность менеджеров'!BV147</f>
        <v>0</v>
      </c>
      <c r="Q147" s="280"/>
      <c r="R147" s="19">
        <f t="shared" si="31"/>
        <v>0</v>
      </c>
      <c r="S147" s="292"/>
    </row>
    <row r="148" spans="2:19" ht="15" hidden="1" customHeight="1" outlineLevel="1" x14ac:dyDescent="0.25">
      <c r="B148" s="146" t="str">
        <f>'активность менеджеров'!A148</f>
        <v>Менеджер 10</v>
      </c>
      <c r="C148" s="181" t="str">
        <f>'активность менеджеров'!B148</f>
        <v>Звонки</v>
      </c>
      <c r="D148" s="45" t="str">
        <f>'активность менеджеров'!C148</f>
        <v>план</v>
      </c>
      <c r="E148" s="313">
        <v>0.15</v>
      </c>
      <c r="F148" s="111">
        <f ca="1">'активность менеджеров'!N148</f>
        <v>65.217391304347828</v>
      </c>
      <c r="G148" s="283">
        <f ca="1">'активность менеджеров'!O148</f>
        <v>0</v>
      </c>
      <c r="H148" s="111">
        <f ca="1">'активность менеджеров'!Z148</f>
        <v>65.217391304347828</v>
      </c>
      <c r="I148" s="283">
        <f ca="1">'активность менеджеров'!AA148</f>
        <v>0</v>
      </c>
      <c r="J148" s="111">
        <f ca="1">'активность менеджеров'!AL148</f>
        <v>65.217391304347828</v>
      </c>
      <c r="K148" s="283">
        <f ca="1">'активность менеджеров'!AM148</f>
        <v>0</v>
      </c>
      <c r="L148" s="111">
        <f ca="1">'активность менеджеров'!AX148</f>
        <v>65.217391304347828</v>
      </c>
      <c r="M148" s="283">
        <f ca="1">'активность менеджеров'!AY148</f>
        <v>0</v>
      </c>
      <c r="N148" s="111">
        <f ca="1">'активность менеджеров'!BJ148</f>
        <v>39.130434782608702</v>
      </c>
      <c r="O148" s="291">
        <f ca="1">'активность менеджеров'!BK148</f>
        <v>0</v>
      </c>
      <c r="P148" s="111">
        <f ca="1">'активность менеджеров'!BV148</f>
        <v>0</v>
      </c>
      <c r="Q148" s="283" t="str">
        <f ca="1">'активность менеджеров'!BW148</f>
        <v/>
      </c>
      <c r="R148" s="111">
        <f t="shared" ca="1" si="31"/>
        <v>300</v>
      </c>
      <c r="S148" s="291">
        <f t="shared" ref="S148" ca="1" si="62">IFERROR(R149/R148,"")</f>
        <v>0</v>
      </c>
    </row>
    <row r="149" spans="2:19" ht="15.75" hidden="1" outlineLevel="1" thickBot="1" x14ac:dyDescent="0.3">
      <c r="B149" s="147"/>
      <c r="C149" s="182"/>
      <c r="D149" s="46" t="str">
        <f>'активность менеджеров'!C149</f>
        <v>факт</v>
      </c>
      <c r="E149" s="314"/>
      <c r="F149" s="22">
        <f>'активность менеджеров'!N149</f>
        <v>0</v>
      </c>
      <c r="G149" s="315"/>
      <c r="H149" s="22">
        <f>'активность менеджеров'!Z149</f>
        <v>0</v>
      </c>
      <c r="I149" s="315"/>
      <c r="J149" s="22">
        <f>'активность менеджеров'!AL149</f>
        <v>0</v>
      </c>
      <c r="K149" s="315"/>
      <c r="L149" s="22">
        <f>'активность менеджеров'!AX149</f>
        <v>0</v>
      </c>
      <c r="M149" s="315"/>
      <c r="N149" s="22">
        <f>'активность менеджеров'!BJ149</f>
        <v>0</v>
      </c>
      <c r="O149" s="292"/>
      <c r="P149" s="22">
        <f>'активность менеджеров'!BV149</f>
        <v>0</v>
      </c>
      <c r="Q149" s="315"/>
      <c r="R149" s="22">
        <f t="shared" si="31"/>
        <v>0</v>
      </c>
      <c r="S149" s="292"/>
    </row>
    <row r="150" spans="2:19" ht="15" hidden="1" customHeight="1" outlineLevel="1" x14ac:dyDescent="0.25">
      <c r="B150" s="147"/>
      <c r="C150" s="179" t="str">
        <f>'активность менеджеров'!B150</f>
        <v>Коммерческое предложение</v>
      </c>
      <c r="D150" s="44" t="str">
        <f>'активность менеджеров'!C150</f>
        <v>план</v>
      </c>
      <c r="E150" s="307">
        <v>0.05</v>
      </c>
      <c r="F150" s="112">
        <f ca="1">'активность менеджеров'!N150</f>
        <v>10.869565217391305</v>
      </c>
      <c r="G150" s="309">
        <f ca="1">'активность менеджеров'!O150</f>
        <v>0</v>
      </c>
      <c r="H150" s="112">
        <f ca="1">'активность менеджеров'!Z150</f>
        <v>10.869565217391305</v>
      </c>
      <c r="I150" s="309">
        <f ca="1">'активность менеджеров'!AA150</f>
        <v>0</v>
      </c>
      <c r="J150" s="112">
        <f ca="1">'активность менеджеров'!AL150</f>
        <v>10.869565217391305</v>
      </c>
      <c r="K150" s="309">
        <f ca="1">'активность менеджеров'!AM150</f>
        <v>0</v>
      </c>
      <c r="L150" s="112">
        <f ca="1">'активность менеджеров'!AX150</f>
        <v>10.869565217391305</v>
      </c>
      <c r="M150" s="309">
        <f ca="1">'активность менеджеров'!AY150</f>
        <v>0</v>
      </c>
      <c r="N150" s="112">
        <f ca="1">'активность менеджеров'!BJ150</f>
        <v>6.5217391304347823</v>
      </c>
      <c r="O150" s="311">
        <f ca="1">'активность менеджеров'!BK150</f>
        <v>0</v>
      </c>
      <c r="P150" s="112">
        <f ca="1">'активность менеджеров'!BV150</f>
        <v>0</v>
      </c>
      <c r="Q150" s="309" t="str">
        <f ca="1">'активность менеджеров'!BW150</f>
        <v/>
      </c>
      <c r="R150" s="112">
        <f t="shared" ca="1" si="31"/>
        <v>50</v>
      </c>
      <c r="S150" s="291">
        <f t="shared" ref="S150" ca="1" si="63">IFERROR(R151/R150,"")</f>
        <v>0</v>
      </c>
    </row>
    <row r="151" spans="2:19" ht="15.75" hidden="1" outlineLevel="1" thickBot="1" x14ac:dyDescent="0.3">
      <c r="B151" s="147"/>
      <c r="C151" s="180"/>
      <c r="D151" s="44" t="str">
        <f>'активность менеджеров'!C151</f>
        <v>факт</v>
      </c>
      <c r="E151" s="308"/>
      <c r="F151" s="113">
        <f>'активность менеджеров'!N151</f>
        <v>0</v>
      </c>
      <c r="G151" s="310"/>
      <c r="H151" s="113">
        <f>'активность менеджеров'!Z151</f>
        <v>0</v>
      </c>
      <c r="I151" s="310"/>
      <c r="J151" s="113">
        <f>'активность менеджеров'!AL151</f>
        <v>0</v>
      </c>
      <c r="K151" s="310"/>
      <c r="L151" s="113">
        <f>'активность менеджеров'!AX151</f>
        <v>0</v>
      </c>
      <c r="M151" s="310"/>
      <c r="N151" s="113">
        <f>'активность менеджеров'!BJ151</f>
        <v>0</v>
      </c>
      <c r="O151" s="312"/>
      <c r="P151" s="113">
        <f>'активность менеджеров'!BV151</f>
        <v>0</v>
      </c>
      <c r="Q151" s="310"/>
      <c r="R151" s="113">
        <f t="shared" ref="R151:R179" si="64">F151+H151+J151+L151+N151+P151</f>
        <v>0</v>
      </c>
      <c r="S151" s="292"/>
    </row>
    <row r="152" spans="2:19" hidden="1" outlineLevel="1" x14ac:dyDescent="0.25">
      <c r="B152" s="147"/>
      <c r="C152" s="173" t="str">
        <f>'активность менеджеров'!B152</f>
        <v>Встречи</v>
      </c>
      <c r="D152" s="43" t="str">
        <f>'активность менеджеров'!C152</f>
        <v>план</v>
      </c>
      <c r="E152" s="316">
        <v>0.05</v>
      </c>
      <c r="F152" s="116">
        <f ca="1">'активность менеджеров'!N152</f>
        <v>6.5217391304347831</v>
      </c>
      <c r="G152" s="318">
        <f ca="1">'активность менеджеров'!O152</f>
        <v>0</v>
      </c>
      <c r="H152" s="116">
        <f ca="1">'активность менеджеров'!Z152</f>
        <v>6.5217391304347831</v>
      </c>
      <c r="I152" s="318">
        <f ca="1">'активность менеджеров'!AA152</f>
        <v>0</v>
      </c>
      <c r="J152" s="116">
        <f ca="1">'активность менеджеров'!AL152</f>
        <v>6.5217391304347831</v>
      </c>
      <c r="K152" s="318">
        <f ca="1">'активность менеджеров'!AM152</f>
        <v>0</v>
      </c>
      <c r="L152" s="116">
        <f ca="1">'активность менеджеров'!AX152</f>
        <v>6.5217391304347831</v>
      </c>
      <c r="M152" s="318">
        <f ca="1">'активность менеджеров'!AY152</f>
        <v>0</v>
      </c>
      <c r="N152" s="116">
        <f ca="1">'активность менеджеров'!BJ152</f>
        <v>3.9130434782608696</v>
      </c>
      <c r="O152" s="320">
        <f ca="1">'активность менеджеров'!BK152</f>
        <v>0</v>
      </c>
      <c r="P152" s="116">
        <f ca="1">'активность менеджеров'!BV152</f>
        <v>0</v>
      </c>
      <c r="Q152" s="318" t="str">
        <f ca="1">'активность менеджеров'!BW152</f>
        <v/>
      </c>
      <c r="R152" s="116">
        <f t="shared" ca="1" si="64"/>
        <v>30.000000000000004</v>
      </c>
      <c r="S152" s="291">
        <f t="shared" ref="S152" ca="1" si="65">IFERROR(R153/R152,"")</f>
        <v>0</v>
      </c>
    </row>
    <row r="153" spans="2:19" ht="15.75" hidden="1" outlineLevel="1" thickBot="1" x14ac:dyDescent="0.3">
      <c r="B153" s="147"/>
      <c r="C153" s="174"/>
      <c r="D153" s="43" t="str">
        <f>'активность менеджеров'!C153</f>
        <v>факт</v>
      </c>
      <c r="E153" s="317"/>
      <c r="F153" s="117">
        <f>'активность менеджеров'!N153</f>
        <v>0</v>
      </c>
      <c r="G153" s="319"/>
      <c r="H153" s="117">
        <f>'активность менеджеров'!Z153</f>
        <v>0</v>
      </c>
      <c r="I153" s="319"/>
      <c r="J153" s="117">
        <f>'активность менеджеров'!AL153</f>
        <v>0</v>
      </c>
      <c r="K153" s="319"/>
      <c r="L153" s="117">
        <f>'активность менеджеров'!AX153</f>
        <v>0</v>
      </c>
      <c r="M153" s="319"/>
      <c r="N153" s="117">
        <f>'активность менеджеров'!BJ153</f>
        <v>0</v>
      </c>
      <c r="O153" s="321"/>
      <c r="P153" s="117">
        <f>'активность менеджеров'!BV153</f>
        <v>0</v>
      </c>
      <c r="Q153" s="319"/>
      <c r="R153" s="117">
        <f t="shared" si="64"/>
        <v>0</v>
      </c>
      <c r="S153" s="292"/>
    </row>
    <row r="154" spans="2:19" hidden="1" outlineLevel="1" x14ac:dyDescent="0.25">
      <c r="B154" s="147"/>
      <c r="C154" s="169" t="str">
        <f>'активность менеджеров'!B154</f>
        <v>Договоры</v>
      </c>
      <c r="D154" s="15" t="str">
        <f>'активность менеджеров'!C154</f>
        <v>план</v>
      </c>
      <c r="E154" s="301">
        <v>0.1</v>
      </c>
      <c r="F154" s="115">
        <f ca="1">'активность менеджеров'!N154</f>
        <v>4.3478260869565215</v>
      </c>
      <c r="G154" s="303">
        <f ca="1">'активность менеджеров'!O154</f>
        <v>0</v>
      </c>
      <c r="H154" s="115">
        <f ca="1">'активность менеджеров'!Z154</f>
        <v>4.3478260869565215</v>
      </c>
      <c r="I154" s="303">
        <f ca="1">'активность менеджеров'!AA154</f>
        <v>0</v>
      </c>
      <c r="J154" s="115">
        <f ca="1">'активность менеджеров'!AL154</f>
        <v>4.3478260869565215</v>
      </c>
      <c r="K154" s="303">
        <f ca="1">'активность менеджеров'!AM154</f>
        <v>0</v>
      </c>
      <c r="L154" s="115">
        <f ca="1">'активность менеджеров'!AX154</f>
        <v>4.3478260869565215</v>
      </c>
      <c r="M154" s="303">
        <f ca="1">'активность менеджеров'!AY154</f>
        <v>0</v>
      </c>
      <c r="N154" s="115">
        <f ca="1">'активность менеджеров'!BJ154</f>
        <v>2.6086956521739131</v>
      </c>
      <c r="O154" s="305">
        <f ca="1">'активность менеджеров'!BK154</f>
        <v>0</v>
      </c>
      <c r="P154" s="115">
        <f ca="1">'активность менеджеров'!BV154</f>
        <v>0</v>
      </c>
      <c r="Q154" s="303" t="str">
        <f ca="1">'активность менеджеров'!BW154</f>
        <v/>
      </c>
      <c r="R154" s="115">
        <f t="shared" ca="1" si="64"/>
        <v>20</v>
      </c>
      <c r="S154" s="291">
        <f t="shared" ref="S154" ca="1" si="66">IFERROR(R155/R154,"")</f>
        <v>0</v>
      </c>
    </row>
    <row r="155" spans="2:19" ht="15.75" hidden="1" outlineLevel="1" thickBot="1" x14ac:dyDescent="0.3">
      <c r="B155" s="147"/>
      <c r="C155" s="170"/>
      <c r="D155" s="15" t="str">
        <f>'активность менеджеров'!C155</f>
        <v>факт</v>
      </c>
      <c r="E155" s="302"/>
      <c r="F155" s="7">
        <f>'активность менеджеров'!N155</f>
        <v>0</v>
      </c>
      <c r="G155" s="304"/>
      <c r="H155" s="7">
        <f>'активность менеджеров'!Z155</f>
        <v>0</v>
      </c>
      <c r="I155" s="304"/>
      <c r="J155" s="7">
        <f>'активность менеджеров'!AL155</f>
        <v>0</v>
      </c>
      <c r="K155" s="304"/>
      <c r="L155" s="7">
        <f>'активность менеджеров'!AX155</f>
        <v>0</v>
      </c>
      <c r="M155" s="304"/>
      <c r="N155" s="7">
        <f>'активность менеджеров'!BJ155</f>
        <v>0</v>
      </c>
      <c r="O155" s="306"/>
      <c r="P155" s="7">
        <f>'активность менеджеров'!BV155</f>
        <v>0</v>
      </c>
      <c r="Q155" s="304"/>
      <c r="R155" s="7">
        <f t="shared" si="64"/>
        <v>0</v>
      </c>
      <c r="S155" s="292"/>
    </row>
    <row r="156" spans="2:19" hidden="1" outlineLevel="1" x14ac:dyDescent="0.25">
      <c r="B156" s="147"/>
      <c r="C156" s="165" t="str">
        <f>'активность менеджеров'!B156</f>
        <v>Счета</v>
      </c>
      <c r="D156" s="16" t="str">
        <f>'активность менеджеров'!C156</f>
        <v>план</v>
      </c>
      <c r="E156" s="322">
        <v>0.1</v>
      </c>
      <c r="F156" s="114">
        <f ca="1">'активность менеджеров'!N156</f>
        <v>3.9130434782608696</v>
      </c>
      <c r="G156" s="293">
        <f ca="1">'активность менеджеров'!O156</f>
        <v>0</v>
      </c>
      <c r="H156" s="114">
        <f ca="1">'активность менеджеров'!Z156</f>
        <v>3.9130434782608696</v>
      </c>
      <c r="I156" s="293">
        <f ca="1">'активность менеджеров'!AA156</f>
        <v>0</v>
      </c>
      <c r="J156" s="114">
        <f ca="1">'активность менеджеров'!AL156</f>
        <v>3.9130434782608696</v>
      </c>
      <c r="K156" s="293">
        <f ca="1">'активность менеджеров'!AM156</f>
        <v>0</v>
      </c>
      <c r="L156" s="114">
        <f ca="1">'активность менеджеров'!AX156</f>
        <v>3.9130434782608696</v>
      </c>
      <c r="M156" s="293">
        <f ca="1">'активность менеджеров'!AY156</f>
        <v>0</v>
      </c>
      <c r="N156" s="114">
        <f ca="1">'активность менеджеров'!BJ156</f>
        <v>2.347826086956522</v>
      </c>
      <c r="O156" s="324">
        <f ca="1">'активность менеджеров'!BK156</f>
        <v>0</v>
      </c>
      <c r="P156" s="114">
        <f ca="1">'активность менеджеров'!BV156</f>
        <v>0</v>
      </c>
      <c r="Q156" s="293" t="str">
        <f ca="1">'активность менеджеров'!BW156</f>
        <v/>
      </c>
      <c r="R156" s="114">
        <f t="shared" ca="1" si="64"/>
        <v>18</v>
      </c>
      <c r="S156" s="291">
        <f t="shared" ref="S156" ca="1" si="67">IFERROR(R157/R156,"")</f>
        <v>0</v>
      </c>
    </row>
    <row r="157" spans="2:19" ht="15.75" hidden="1" outlineLevel="1" thickBot="1" x14ac:dyDescent="0.3">
      <c r="B157" s="147"/>
      <c r="C157" s="166"/>
      <c r="D157" s="16" t="str">
        <f>'активность менеджеров'!C157</f>
        <v>факт</v>
      </c>
      <c r="E157" s="323"/>
      <c r="F157" s="21">
        <f>'активность менеджеров'!N157</f>
        <v>0</v>
      </c>
      <c r="G157" s="294"/>
      <c r="H157" s="21">
        <f>'активность менеджеров'!Z157</f>
        <v>0</v>
      </c>
      <c r="I157" s="294"/>
      <c r="J157" s="21">
        <f>'активность менеджеров'!AL157</f>
        <v>0</v>
      </c>
      <c r="K157" s="294"/>
      <c r="L157" s="21">
        <f>'активность менеджеров'!AX157</f>
        <v>0</v>
      </c>
      <c r="M157" s="294"/>
      <c r="N157" s="21">
        <f>'активность менеджеров'!BJ157</f>
        <v>0</v>
      </c>
      <c r="O157" s="325"/>
      <c r="P157" s="21">
        <f>'активность менеджеров'!BV157</f>
        <v>0</v>
      </c>
      <c r="Q157" s="294"/>
      <c r="R157" s="21">
        <f t="shared" si="64"/>
        <v>0</v>
      </c>
      <c r="S157" s="292"/>
    </row>
    <row r="158" spans="2:19" ht="15" hidden="1" customHeight="1" outlineLevel="1" x14ac:dyDescent="0.25">
      <c r="B158" s="147" t="e">
        <f>'активность менеджеров'!#REF!</f>
        <v>#REF!</v>
      </c>
      <c r="C158" s="159" t="str">
        <f>'активность менеджеров'!B158</f>
        <v>Мероприятия</v>
      </c>
      <c r="D158" s="47" t="str">
        <f>'активность менеджеров'!C158</f>
        <v>план</v>
      </c>
      <c r="E158" s="295">
        <v>0.15</v>
      </c>
      <c r="F158" s="118">
        <f ca="1">'активность менеджеров'!N158</f>
        <v>0.65217391304347827</v>
      </c>
      <c r="G158" s="297">
        <f ca="1">'активность менеджеров'!O158</f>
        <v>0</v>
      </c>
      <c r="H158" s="118">
        <f ca="1">'активность менеджеров'!Z158</f>
        <v>0.65217391304347827</v>
      </c>
      <c r="I158" s="297">
        <f ca="1">'активность менеджеров'!AA158</f>
        <v>0</v>
      </c>
      <c r="J158" s="118">
        <f ca="1">'активность менеджеров'!AL158</f>
        <v>0.65217391304347827</v>
      </c>
      <c r="K158" s="297">
        <f ca="1">'активность менеджеров'!AM158</f>
        <v>0</v>
      </c>
      <c r="L158" s="118">
        <f ca="1">'активность менеджеров'!AX158</f>
        <v>0.65217391304347827</v>
      </c>
      <c r="M158" s="297">
        <f ca="1">'активность менеджеров'!AY158</f>
        <v>0</v>
      </c>
      <c r="N158" s="118">
        <f ca="1">'активность менеджеров'!BJ158</f>
        <v>0.39130434782608692</v>
      </c>
      <c r="O158" s="299">
        <f ca="1">'активность менеджеров'!BK158</f>
        <v>0</v>
      </c>
      <c r="P158" s="118">
        <f ca="1">'активность менеджеров'!BV158</f>
        <v>0</v>
      </c>
      <c r="Q158" s="297" t="str">
        <f ca="1">'активность менеджеров'!BW158</f>
        <v/>
      </c>
      <c r="R158" s="118">
        <f t="shared" ca="1" si="64"/>
        <v>3</v>
      </c>
      <c r="S158" s="291">
        <f t="shared" ref="S158" ca="1" si="68">IFERROR(R159/R158,"")</f>
        <v>0</v>
      </c>
    </row>
    <row r="159" spans="2:19" ht="15.75" hidden="1" outlineLevel="1" thickBot="1" x14ac:dyDescent="0.3">
      <c r="B159" s="147"/>
      <c r="C159" s="160"/>
      <c r="D159" s="47" t="str">
        <f>'активность менеджеров'!C159</f>
        <v>факт</v>
      </c>
      <c r="E159" s="296"/>
      <c r="F159" s="119">
        <f>'активность менеджеров'!N159</f>
        <v>0</v>
      </c>
      <c r="G159" s="298"/>
      <c r="H159" s="119">
        <f>'активность менеджеров'!Z159</f>
        <v>0</v>
      </c>
      <c r="I159" s="298"/>
      <c r="J159" s="119">
        <f>'активность менеджеров'!AL159</f>
        <v>0</v>
      </c>
      <c r="K159" s="298"/>
      <c r="L159" s="119">
        <f>'активность менеджеров'!AX159</f>
        <v>0</v>
      </c>
      <c r="M159" s="298"/>
      <c r="N159" s="119">
        <f>'активность менеджеров'!BJ159</f>
        <v>0</v>
      </c>
      <c r="O159" s="300"/>
      <c r="P159" s="119">
        <f>'активность менеджеров'!BV159</f>
        <v>0</v>
      </c>
      <c r="Q159" s="298"/>
      <c r="R159" s="119">
        <f t="shared" si="64"/>
        <v>0</v>
      </c>
      <c r="S159" s="292"/>
    </row>
    <row r="160" spans="2:19" hidden="1" outlineLevel="1" x14ac:dyDescent="0.25">
      <c r="B160" s="147"/>
      <c r="C160" s="157" t="str">
        <f>'активность менеджеров'!B160</f>
        <v>Приход ДС</v>
      </c>
      <c r="D160" s="17" t="str">
        <f>'активность менеджеров'!C160</f>
        <v>план</v>
      </c>
      <c r="E160" s="285">
        <v>0.2</v>
      </c>
      <c r="F160" s="120">
        <f ca="1">'активность менеджеров'!N160</f>
        <v>608695.65217391308</v>
      </c>
      <c r="G160" s="287">
        <f ca="1">'активность менеджеров'!O160</f>
        <v>0</v>
      </c>
      <c r="H160" s="120">
        <f ca="1">'активность менеджеров'!Z160</f>
        <v>608695.65217391308</v>
      </c>
      <c r="I160" s="287">
        <f ca="1">'активность менеджеров'!AA160</f>
        <v>0</v>
      </c>
      <c r="J160" s="120">
        <f ca="1">'активность менеджеров'!AL160</f>
        <v>608695.65217391308</v>
      </c>
      <c r="K160" s="287">
        <f ca="1">'активность менеджеров'!AM160</f>
        <v>0</v>
      </c>
      <c r="L160" s="120">
        <f ca="1">'активность менеджеров'!AX160</f>
        <v>608695.65217391308</v>
      </c>
      <c r="M160" s="287">
        <f ca="1">'активность менеджеров'!AY160</f>
        <v>0</v>
      </c>
      <c r="N160" s="120">
        <f ca="1">'активность менеджеров'!BJ160</f>
        <v>365217.3913043479</v>
      </c>
      <c r="O160" s="289">
        <f ca="1">'активность менеджеров'!BK160</f>
        <v>0</v>
      </c>
      <c r="P160" s="120">
        <f ca="1">'активность менеджеров'!BV160</f>
        <v>0</v>
      </c>
      <c r="Q160" s="287" t="str">
        <f ca="1">'активность менеджеров'!BW160</f>
        <v/>
      </c>
      <c r="R160" s="120">
        <f t="shared" ca="1" si="64"/>
        <v>2800000</v>
      </c>
      <c r="S160" s="291">
        <f t="shared" ref="S160:S178" ca="1" si="69">IFERROR(R161/R160,"")</f>
        <v>0</v>
      </c>
    </row>
    <row r="161" spans="2:19" ht="15.75" hidden="1" outlineLevel="1" thickBot="1" x14ac:dyDescent="0.3">
      <c r="B161" s="147"/>
      <c r="C161" s="158"/>
      <c r="D161" s="17" t="str">
        <f>'активность менеджеров'!C161</f>
        <v>факт</v>
      </c>
      <c r="E161" s="286"/>
      <c r="F161" s="20">
        <f>'активность менеджеров'!N161</f>
        <v>0</v>
      </c>
      <c r="G161" s="288"/>
      <c r="H161" s="20">
        <f>'активность менеджеров'!Z161</f>
        <v>0</v>
      </c>
      <c r="I161" s="288"/>
      <c r="J161" s="20">
        <f>'активность менеджеров'!AL161</f>
        <v>0</v>
      </c>
      <c r="K161" s="288"/>
      <c r="L161" s="20">
        <f>'активность менеджеров'!AX161</f>
        <v>0</v>
      </c>
      <c r="M161" s="288"/>
      <c r="N161" s="20">
        <f>'активность менеджеров'!BJ161</f>
        <v>0</v>
      </c>
      <c r="O161" s="290"/>
      <c r="P161" s="20">
        <f>'активность менеджеров'!BV161</f>
        <v>0</v>
      </c>
      <c r="Q161" s="288"/>
      <c r="R161" s="20">
        <f t="shared" si="64"/>
        <v>0</v>
      </c>
      <c r="S161" s="292"/>
    </row>
    <row r="162" spans="2:19" ht="15" hidden="1" customHeight="1" outlineLevel="1" x14ac:dyDescent="0.25">
      <c r="B162" s="147"/>
      <c r="C162" s="151" t="str">
        <f>'активность менеджеров'!B162</f>
        <v>Продажи (отгрузки)</v>
      </c>
      <c r="D162" s="48" t="str">
        <f>'активность менеджеров'!C162</f>
        <v>план</v>
      </c>
      <c r="E162" s="277">
        <v>0.2</v>
      </c>
      <c r="F162" s="18">
        <f ca="1">'активность менеджеров'!N162</f>
        <v>760869.56521739135</v>
      </c>
      <c r="G162" s="279">
        <f ca="1">'активность менеджеров'!O162</f>
        <v>0</v>
      </c>
      <c r="H162" s="18">
        <f ca="1">'активность менеджеров'!Z162</f>
        <v>760869.56521739135</v>
      </c>
      <c r="I162" s="279">
        <f ca="1">'активность менеджеров'!AA162</f>
        <v>0</v>
      </c>
      <c r="J162" s="18">
        <f ca="1">'активность менеджеров'!AL162</f>
        <v>760869.56521739135</v>
      </c>
      <c r="K162" s="279">
        <f ca="1">'активность менеджеров'!AM162</f>
        <v>0</v>
      </c>
      <c r="L162" s="18">
        <f ca="1">'активность менеджеров'!AX162</f>
        <v>760869.56521739135</v>
      </c>
      <c r="M162" s="279">
        <f ca="1">'активность менеджеров'!AY162</f>
        <v>0</v>
      </c>
      <c r="N162" s="18">
        <f ca="1">'активность менеджеров'!BJ162</f>
        <v>456521.73913043481</v>
      </c>
      <c r="O162" s="281">
        <f ca="1">'активность менеджеров'!BK162</f>
        <v>0</v>
      </c>
      <c r="P162" s="18">
        <f ca="1">'активность менеджеров'!BV162</f>
        <v>0</v>
      </c>
      <c r="Q162" s="279" t="str">
        <f ca="1">'активность менеджеров'!BW162</f>
        <v/>
      </c>
      <c r="R162" s="18">
        <f t="shared" ca="1" si="64"/>
        <v>3500000</v>
      </c>
      <c r="S162" s="283">
        <f t="shared" ca="1" si="69"/>
        <v>0</v>
      </c>
    </row>
    <row r="163" spans="2:19" ht="15.75" hidden="1" outlineLevel="1" thickBot="1" x14ac:dyDescent="0.3">
      <c r="B163" s="148"/>
      <c r="C163" s="152"/>
      <c r="D163" s="49" t="str">
        <f>'активность менеджеров'!C163</f>
        <v>факт</v>
      </c>
      <c r="E163" s="278"/>
      <c r="F163" s="19">
        <f>'активность менеджеров'!N163</f>
        <v>0</v>
      </c>
      <c r="G163" s="280"/>
      <c r="H163" s="19">
        <f>'активность менеджеров'!Z163</f>
        <v>0</v>
      </c>
      <c r="I163" s="280"/>
      <c r="J163" s="19">
        <f>'активность менеджеров'!AL163</f>
        <v>0</v>
      </c>
      <c r="K163" s="280"/>
      <c r="L163" s="19">
        <f>'активность менеджеров'!AX163</f>
        <v>0</v>
      </c>
      <c r="M163" s="280"/>
      <c r="N163" s="19">
        <f>'активность менеджеров'!BJ163</f>
        <v>0</v>
      </c>
      <c r="O163" s="282"/>
      <c r="P163" s="19">
        <f>'активность менеджеров'!BV163</f>
        <v>0</v>
      </c>
      <c r="Q163" s="280"/>
      <c r="R163" s="19">
        <f t="shared" si="64"/>
        <v>0</v>
      </c>
      <c r="S163" s="284"/>
    </row>
    <row r="164" spans="2:19" ht="15.75" customHeight="1" collapsed="1" x14ac:dyDescent="0.25">
      <c r="B164" s="254" t="str">
        <f>'активность менеджеров'!A164</f>
        <v>Итого по всему отделу</v>
      </c>
      <c r="C164" s="257" t="str">
        <f>'активность менеджеров'!B164</f>
        <v>Звонки</v>
      </c>
      <c r="D164" s="89" t="str">
        <f>'активность менеджеров'!C164</f>
        <v>план</v>
      </c>
      <c r="E164" s="259">
        <v>0.15</v>
      </c>
      <c r="F164" s="121">
        <f ca="1">'активность менеджеров'!N164</f>
        <v>652.17391304347836</v>
      </c>
      <c r="G164" s="243">
        <f ca="1">'активность менеджеров'!O164</f>
        <v>0</v>
      </c>
      <c r="H164" s="121">
        <f ca="1">'активность менеджеров'!Z164</f>
        <v>652.17391304347836</v>
      </c>
      <c r="I164" s="243">
        <f ca="1">'активность менеджеров'!AA164</f>
        <v>0</v>
      </c>
      <c r="J164" s="121">
        <f ca="1">'активность менеджеров'!AL164</f>
        <v>652.17391304347836</v>
      </c>
      <c r="K164" s="243">
        <f ca="1">'активность менеджеров'!AM164</f>
        <v>0</v>
      </c>
      <c r="L164" s="121">
        <f ca="1">'активность менеджеров'!AX164</f>
        <v>652.17391304347836</v>
      </c>
      <c r="M164" s="243">
        <f ca="1">'активность менеджеров'!AY164</f>
        <v>0</v>
      </c>
      <c r="N164" s="121">
        <f ca="1">'активность менеджеров'!BJ164</f>
        <v>391.30434782608694</v>
      </c>
      <c r="O164" s="262">
        <f ca="1">'активность менеджеров'!BK164</f>
        <v>0</v>
      </c>
      <c r="P164" s="121">
        <f ca="1">'активность менеджеров'!BV164</f>
        <v>0</v>
      </c>
      <c r="Q164" s="243" t="str">
        <f ca="1">'активность менеджеров'!BW164</f>
        <v/>
      </c>
      <c r="R164" s="121">
        <f t="shared" ca="1" si="64"/>
        <v>3000.0000000000005</v>
      </c>
      <c r="S164" s="243">
        <f t="shared" ca="1" si="69"/>
        <v>0</v>
      </c>
    </row>
    <row r="165" spans="2:19" ht="16.5" thickBot="1" x14ac:dyDescent="0.3">
      <c r="B165" s="255"/>
      <c r="C165" s="258"/>
      <c r="D165" s="90" t="str">
        <f>'активность менеджеров'!C165</f>
        <v>факт</v>
      </c>
      <c r="E165" s="260"/>
      <c r="F165" s="122">
        <f>'активность менеджеров'!N165</f>
        <v>0</v>
      </c>
      <c r="G165" s="261"/>
      <c r="H165" s="122">
        <f>'активность менеджеров'!Z165</f>
        <v>0</v>
      </c>
      <c r="I165" s="261"/>
      <c r="J165" s="122">
        <f>'активность менеджеров'!AL165</f>
        <v>0</v>
      </c>
      <c r="K165" s="261"/>
      <c r="L165" s="122">
        <f>'активность менеджеров'!AX165</f>
        <v>0</v>
      </c>
      <c r="M165" s="261"/>
      <c r="N165" s="122">
        <f>'активность менеджеров'!BJ165</f>
        <v>0</v>
      </c>
      <c r="O165" s="263"/>
      <c r="P165" s="122">
        <f>'активность менеджеров'!BV165</f>
        <v>0</v>
      </c>
      <c r="Q165" s="261"/>
      <c r="R165" s="122">
        <f t="shared" si="64"/>
        <v>0</v>
      </c>
      <c r="S165" s="244"/>
    </row>
    <row r="166" spans="2:19" ht="15.75" customHeight="1" x14ac:dyDescent="0.25">
      <c r="B166" s="255"/>
      <c r="C166" s="245" t="str">
        <f>'активность менеджеров'!B166</f>
        <v>Коммерческое предложение</v>
      </c>
      <c r="D166" s="91" t="str">
        <f>'активность менеджеров'!C166</f>
        <v>план</v>
      </c>
      <c r="E166" s="247">
        <v>0.05</v>
      </c>
      <c r="F166" s="123">
        <f ca="1">'активность менеджеров'!N166</f>
        <v>108.69565217391306</v>
      </c>
      <c r="G166" s="249">
        <f ca="1">'активность менеджеров'!O166</f>
        <v>0</v>
      </c>
      <c r="H166" s="123">
        <f ca="1">'активность менеджеров'!Z166</f>
        <v>108.69565217391306</v>
      </c>
      <c r="I166" s="249">
        <f ca="1">'активность менеджеров'!AA166</f>
        <v>0</v>
      </c>
      <c r="J166" s="123">
        <f ca="1">'активность менеджеров'!AL166</f>
        <v>108.69565217391306</v>
      </c>
      <c r="K166" s="249">
        <f ca="1">'активность менеджеров'!AM166</f>
        <v>0</v>
      </c>
      <c r="L166" s="123">
        <f ca="1">'активность менеджеров'!AX166</f>
        <v>108.69565217391306</v>
      </c>
      <c r="M166" s="249">
        <f ca="1">'активность менеджеров'!AY166</f>
        <v>0</v>
      </c>
      <c r="N166" s="123">
        <f ca="1">'активность менеджеров'!BJ166</f>
        <v>65.217391304347828</v>
      </c>
      <c r="O166" s="251">
        <f ca="1">'активность менеджеров'!BK166</f>
        <v>0</v>
      </c>
      <c r="P166" s="123">
        <f ca="1">'активность менеджеров'!BV166</f>
        <v>0</v>
      </c>
      <c r="Q166" s="249" t="str">
        <f ca="1">'активность менеджеров'!BW166</f>
        <v/>
      </c>
      <c r="R166" s="123">
        <f t="shared" ca="1" si="64"/>
        <v>500.00000000000006</v>
      </c>
      <c r="S166" s="249">
        <f t="shared" ca="1" si="69"/>
        <v>0</v>
      </c>
    </row>
    <row r="167" spans="2:19" ht="16.5" thickBot="1" x14ac:dyDescent="0.3">
      <c r="B167" s="255"/>
      <c r="C167" s="246"/>
      <c r="D167" s="91" t="str">
        <f>'активность менеджеров'!C167</f>
        <v>факт</v>
      </c>
      <c r="E167" s="248"/>
      <c r="F167" s="124">
        <f>'активность менеджеров'!N167</f>
        <v>0</v>
      </c>
      <c r="G167" s="250"/>
      <c r="H167" s="124">
        <f>'активность менеджеров'!Z167</f>
        <v>0</v>
      </c>
      <c r="I167" s="250"/>
      <c r="J167" s="124">
        <f>'активность менеджеров'!AL167</f>
        <v>0</v>
      </c>
      <c r="K167" s="250"/>
      <c r="L167" s="124">
        <f>'активность менеджеров'!AX167</f>
        <v>0</v>
      </c>
      <c r="M167" s="250"/>
      <c r="N167" s="124">
        <f>'активность менеджеров'!BJ167</f>
        <v>0</v>
      </c>
      <c r="O167" s="252"/>
      <c r="P167" s="124">
        <f>'активность менеджеров'!BV167</f>
        <v>0</v>
      </c>
      <c r="Q167" s="250"/>
      <c r="R167" s="124">
        <f t="shared" si="64"/>
        <v>0</v>
      </c>
      <c r="S167" s="253"/>
    </row>
    <row r="168" spans="2:19" ht="15.75" x14ac:dyDescent="0.25">
      <c r="B168" s="255"/>
      <c r="C168" s="264" t="str">
        <f>'активность менеджеров'!B168</f>
        <v>Встречи</v>
      </c>
      <c r="D168" s="92" t="str">
        <f>'активность менеджеров'!C168</f>
        <v>план</v>
      </c>
      <c r="E168" s="266">
        <v>0.05</v>
      </c>
      <c r="F168" s="125">
        <f ca="1">'активность менеджеров'!N168</f>
        <v>65.217391304347828</v>
      </c>
      <c r="G168" s="232">
        <f ca="1">'активность менеджеров'!O168</f>
        <v>0</v>
      </c>
      <c r="H168" s="125">
        <f ca="1">'активность менеджеров'!Z168</f>
        <v>65.217391304347828</v>
      </c>
      <c r="I168" s="232">
        <f ca="1">'активность менеджеров'!AA168</f>
        <v>0</v>
      </c>
      <c r="J168" s="125">
        <f ca="1">'активность менеджеров'!AL168</f>
        <v>65.217391304347828</v>
      </c>
      <c r="K168" s="232">
        <f ca="1">'активность менеджеров'!AM168</f>
        <v>0</v>
      </c>
      <c r="L168" s="125">
        <f ca="1">'активность менеджеров'!AX168</f>
        <v>65.217391304347828</v>
      </c>
      <c r="M168" s="232">
        <f ca="1">'активность менеджеров'!AY168</f>
        <v>0</v>
      </c>
      <c r="N168" s="125">
        <f ca="1">'активность менеджеров'!BJ168</f>
        <v>39.130434782608695</v>
      </c>
      <c r="O168" s="269">
        <f ca="1">'активность менеджеров'!BK168</f>
        <v>0</v>
      </c>
      <c r="P168" s="125">
        <f ca="1">'активность менеджеров'!BV168</f>
        <v>0</v>
      </c>
      <c r="Q168" s="232" t="str">
        <f ca="1">'активность менеджеров'!BW168</f>
        <v/>
      </c>
      <c r="R168" s="125">
        <f t="shared" ca="1" si="64"/>
        <v>300</v>
      </c>
      <c r="S168" s="232">
        <f t="shared" ca="1" si="69"/>
        <v>0</v>
      </c>
    </row>
    <row r="169" spans="2:19" ht="16.5" thickBot="1" x14ac:dyDescent="0.3">
      <c r="B169" s="255"/>
      <c r="C169" s="265"/>
      <c r="D169" s="92" t="str">
        <f>'активность менеджеров'!C169</f>
        <v>факт</v>
      </c>
      <c r="E169" s="267"/>
      <c r="F169" s="126">
        <f>'активность менеджеров'!N169</f>
        <v>0</v>
      </c>
      <c r="G169" s="268"/>
      <c r="H169" s="126">
        <f>'активность менеджеров'!Z169</f>
        <v>0</v>
      </c>
      <c r="I169" s="268"/>
      <c r="J169" s="126">
        <f>'активность менеджеров'!AL169</f>
        <v>0</v>
      </c>
      <c r="K169" s="268"/>
      <c r="L169" s="126">
        <f>'активность менеджеров'!AX169</f>
        <v>0</v>
      </c>
      <c r="M169" s="268"/>
      <c r="N169" s="126">
        <f>'активность менеджеров'!BJ169</f>
        <v>0</v>
      </c>
      <c r="O169" s="270"/>
      <c r="P169" s="126">
        <f>'активность менеджеров'!BV169</f>
        <v>0</v>
      </c>
      <c r="Q169" s="268"/>
      <c r="R169" s="126">
        <f t="shared" si="64"/>
        <v>0</v>
      </c>
      <c r="S169" s="233"/>
    </row>
    <row r="170" spans="2:19" ht="15.75" x14ac:dyDescent="0.25">
      <c r="B170" s="255"/>
      <c r="C170" s="234" t="str">
        <f>'активность менеджеров'!B170</f>
        <v>Договоры</v>
      </c>
      <c r="D170" s="93" t="str">
        <f>'активность менеджеров'!C170</f>
        <v>план</v>
      </c>
      <c r="E170" s="236">
        <v>0.1</v>
      </c>
      <c r="F170" s="127">
        <f ca="1">'активность менеджеров'!N170</f>
        <v>43.478260869565226</v>
      </c>
      <c r="G170" s="238">
        <f ca="1">'активность менеджеров'!O170</f>
        <v>0</v>
      </c>
      <c r="H170" s="127">
        <f ca="1">'активность менеджеров'!Z170</f>
        <v>43.478260869565226</v>
      </c>
      <c r="I170" s="238">
        <f ca="1">'активность менеджеров'!AA170</f>
        <v>0</v>
      </c>
      <c r="J170" s="127">
        <f ca="1">'активность менеджеров'!AL170</f>
        <v>43.478260869565226</v>
      </c>
      <c r="K170" s="238">
        <f ca="1">'активность менеджеров'!AM170</f>
        <v>0</v>
      </c>
      <c r="L170" s="127">
        <f ca="1">'активность менеджеров'!AX170</f>
        <v>43.478260869565226</v>
      </c>
      <c r="M170" s="238">
        <f ca="1">'активность менеджеров'!AY170</f>
        <v>0</v>
      </c>
      <c r="N170" s="127">
        <f ca="1">'активность менеджеров'!BJ170</f>
        <v>26.086956521739136</v>
      </c>
      <c r="O170" s="240">
        <f ca="1">'активность менеджеров'!BK170</f>
        <v>0</v>
      </c>
      <c r="P170" s="127">
        <f ca="1">'активность менеджеров'!BV170</f>
        <v>0</v>
      </c>
      <c r="Q170" s="238" t="str">
        <f ca="1">'активность менеджеров'!BW170</f>
        <v/>
      </c>
      <c r="R170" s="127">
        <f t="shared" ca="1" si="64"/>
        <v>200.00000000000003</v>
      </c>
      <c r="S170" s="238">
        <f t="shared" ca="1" si="69"/>
        <v>0</v>
      </c>
    </row>
    <row r="171" spans="2:19" ht="16.5" thickBot="1" x14ac:dyDescent="0.3">
      <c r="B171" s="255"/>
      <c r="C171" s="235"/>
      <c r="D171" s="93" t="str">
        <f>'активность менеджеров'!C171</f>
        <v>факт</v>
      </c>
      <c r="E171" s="237"/>
      <c r="F171" s="128">
        <f>'активность менеджеров'!N171</f>
        <v>0</v>
      </c>
      <c r="G171" s="239"/>
      <c r="H171" s="128">
        <f>'активность менеджеров'!Z171</f>
        <v>0</v>
      </c>
      <c r="I171" s="239"/>
      <c r="J171" s="128">
        <f>'активность менеджеров'!AL171</f>
        <v>0</v>
      </c>
      <c r="K171" s="239"/>
      <c r="L171" s="128">
        <f>'активность менеджеров'!AX171</f>
        <v>0</v>
      </c>
      <c r="M171" s="239"/>
      <c r="N171" s="128">
        <f>'активность менеджеров'!BJ171</f>
        <v>0</v>
      </c>
      <c r="O171" s="241"/>
      <c r="P171" s="128">
        <f>'активность менеджеров'!BV171</f>
        <v>0</v>
      </c>
      <c r="Q171" s="239"/>
      <c r="R171" s="128">
        <f t="shared" si="64"/>
        <v>0</v>
      </c>
      <c r="S171" s="242"/>
    </row>
    <row r="172" spans="2:19" ht="15.75" x14ac:dyDescent="0.25">
      <c r="B172" s="255"/>
      <c r="C172" s="271" t="str">
        <f>'активность менеджеров'!B172</f>
        <v>Счета</v>
      </c>
      <c r="D172" s="94" t="str">
        <f>'активность менеджеров'!C172</f>
        <v>план</v>
      </c>
      <c r="E172" s="273">
        <v>0.1</v>
      </c>
      <c r="F172" s="129">
        <f ca="1">'активность менеджеров'!N172</f>
        <v>39.130434782608695</v>
      </c>
      <c r="G172" s="220">
        <f ca="1">'активность менеджеров'!O172</f>
        <v>0</v>
      </c>
      <c r="H172" s="129">
        <f ca="1">'активность менеджеров'!Z172</f>
        <v>39.130434782608695</v>
      </c>
      <c r="I172" s="220">
        <f ca="1">'активность менеджеров'!AA172</f>
        <v>0</v>
      </c>
      <c r="J172" s="129">
        <f ca="1">'активность менеджеров'!AL172</f>
        <v>39.130434782608695</v>
      </c>
      <c r="K172" s="220">
        <f ca="1">'активность менеджеров'!AM172</f>
        <v>0</v>
      </c>
      <c r="L172" s="129">
        <f ca="1">'активность менеджеров'!AX172</f>
        <v>39.130434782608695</v>
      </c>
      <c r="M172" s="220">
        <f ca="1">'активность менеджеров'!AY172</f>
        <v>0</v>
      </c>
      <c r="N172" s="129">
        <f ca="1">'активность менеджеров'!BJ172</f>
        <v>23.478260869565222</v>
      </c>
      <c r="O172" s="275">
        <f ca="1">'активность менеджеров'!BK172</f>
        <v>0</v>
      </c>
      <c r="P172" s="129">
        <f ca="1">'активность менеджеров'!BV172</f>
        <v>0</v>
      </c>
      <c r="Q172" s="220" t="str">
        <f ca="1">'активность менеджеров'!BW172</f>
        <v/>
      </c>
      <c r="R172" s="129">
        <f t="shared" ca="1" si="64"/>
        <v>180</v>
      </c>
      <c r="S172" s="220">
        <f t="shared" ca="1" si="69"/>
        <v>0</v>
      </c>
    </row>
    <row r="173" spans="2:19" ht="16.5" thickBot="1" x14ac:dyDescent="0.3">
      <c r="B173" s="255"/>
      <c r="C173" s="272"/>
      <c r="D173" s="94" t="str">
        <f>'активность менеджеров'!C173</f>
        <v>факт</v>
      </c>
      <c r="E173" s="274"/>
      <c r="F173" s="130">
        <f>'активность менеджеров'!N173</f>
        <v>0</v>
      </c>
      <c r="G173" s="221"/>
      <c r="H173" s="130">
        <f>'активность менеджеров'!Z173</f>
        <v>0</v>
      </c>
      <c r="I173" s="221"/>
      <c r="J173" s="130">
        <f>'активность менеджеров'!AL173</f>
        <v>0</v>
      </c>
      <c r="K173" s="221"/>
      <c r="L173" s="130">
        <f>'активность менеджеров'!AX173</f>
        <v>0</v>
      </c>
      <c r="M173" s="221"/>
      <c r="N173" s="130">
        <f>'активность менеджеров'!BJ173</f>
        <v>0</v>
      </c>
      <c r="O173" s="276"/>
      <c r="P173" s="130">
        <f>'активность менеджеров'!BV173</f>
        <v>0</v>
      </c>
      <c r="Q173" s="221"/>
      <c r="R173" s="130">
        <f t="shared" si="64"/>
        <v>0</v>
      </c>
      <c r="S173" s="222"/>
    </row>
    <row r="174" spans="2:19" ht="15.75" customHeight="1" x14ac:dyDescent="0.25">
      <c r="B174" s="255" t="e">
        <f>'активность менеджеров'!#REF!</f>
        <v>#REF!</v>
      </c>
      <c r="C174" s="223" t="str">
        <f>'активность менеджеров'!B174</f>
        <v>Мероприятия</v>
      </c>
      <c r="D174" s="95" t="str">
        <f>'активность менеджеров'!C174</f>
        <v>план</v>
      </c>
      <c r="E174" s="225">
        <v>0.15</v>
      </c>
      <c r="F174" s="131">
        <f ca="1">'активность менеджеров'!N174</f>
        <v>6.521739130434784</v>
      </c>
      <c r="G174" s="227">
        <f ca="1">'активность менеджеров'!O174</f>
        <v>0</v>
      </c>
      <c r="H174" s="131">
        <f ca="1">'активность менеджеров'!Z174</f>
        <v>6.521739130434784</v>
      </c>
      <c r="I174" s="227">
        <f ca="1">'активность менеджеров'!AA174</f>
        <v>0</v>
      </c>
      <c r="J174" s="131">
        <f ca="1">'активность менеджеров'!AL174</f>
        <v>6.521739130434784</v>
      </c>
      <c r="K174" s="227">
        <f ca="1">'активность менеджеров'!AM174</f>
        <v>0</v>
      </c>
      <c r="L174" s="131">
        <f ca="1">'активность менеджеров'!AX174</f>
        <v>6.521739130434784</v>
      </c>
      <c r="M174" s="227">
        <f ca="1">'активность менеджеров'!AY174</f>
        <v>0</v>
      </c>
      <c r="N174" s="131">
        <f ca="1">'активность менеджеров'!BJ174</f>
        <v>3.9130434782608692</v>
      </c>
      <c r="O174" s="229">
        <f ca="1">'активность менеджеров'!BK174</f>
        <v>0</v>
      </c>
      <c r="P174" s="131">
        <f ca="1">'активность менеджеров'!BV174</f>
        <v>0</v>
      </c>
      <c r="Q174" s="227" t="str">
        <f ca="1">'активность менеджеров'!BW174</f>
        <v/>
      </c>
      <c r="R174" s="131">
        <f t="shared" ca="1" si="64"/>
        <v>30.000000000000007</v>
      </c>
      <c r="S174" s="227">
        <f t="shared" ca="1" si="69"/>
        <v>0</v>
      </c>
    </row>
    <row r="175" spans="2:19" ht="16.5" thickBot="1" x14ac:dyDescent="0.3">
      <c r="B175" s="255"/>
      <c r="C175" s="224"/>
      <c r="D175" s="95" t="str">
        <f>'активность менеджеров'!C175</f>
        <v>факт</v>
      </c>
      <c r="E175" s="226"/>
      <c r="F175" s="132">
        <f>'активность менеджеров'!N175</f>
        <v>0</v>
      </c>
      <c r="G175" s="228"/>
      <c r="H175" s="132">
        <f>'активность менеджеров'!Z175</f>
        <v>0</v>
      </c>
      <c r="I175" s="228"/>
      <c r="J175" s="132">
        <f>'активность менеджеров'!AL175</f>
        <v>0</v>
      </c>
      <c r="K175" s="228"/>
      <c r="L175" s="132">
        <f>'активность менеджеров'!AX175</f>
        <v>0</v>
      </c>
      <c r="M175" s="228"/>
      <c r="N175" s="132">
        <f>'активность менеджеров'!BJ175</f>
        <v>0</v>
      </c>
      <c r="O175" s="230"/>
      <c r="P175" s="132">
        <f>'активность менеджеров'!BV175</f>
        <v>0</v>
      </c>
      <c r="Q175" s="228"/>
      <c r="R175" s="132">
        <f t="shared" si="64"/>
        <v>0</v>
      </c>
      <c r="S175" s="231"/>
    </row>
    <row r="176" spans="2:19" ht="15.75" x14ac:dyDescent="0.25">
      <c r="B176" s="255"/>
      <c r="C176" s="211" t="str">
        <f>'активность менеджеров'!B176</f>
        <v>Приход ДС</v>
      </c>
      <c r="D176" s="96" t="str">
        <f>'активность менеджеров'!C176</f>
        <v>план</v>
      </c>
      <c r="E176" s="213">
        <v>0.2</v>
      </c>
      <c r="F176" s="133">
        <f ca="1">'активность менеджеров'!N176</f>
        <v>6086956.5217391308</v>
      </c>
      <c r="G176" s="215">
        <f ca="1">'активность менеджеров'!O176</f>
        <v>0</v>
      </c>
      <c r="H176" s="133">
        <f ca="1">'активность менеджеров'!Z176</f>
        <v>6086956.5217391308</v>
      </c>
      <c r="I176" s="215">
        <f ca="1">'активность менеджеров'!AA176</f>
        <v>0</v>
      </c>
      <c r="J176" s="133">
        <f ca="1">'активность менеджеров'!AL176</f>
        <v>6086956.5217391308</v>
      </c>
      <c r="K176" s="215">
        <f ca="1">'активность менеджеров'!AM176</f>
        <v>0</v>
      </c>
      <c r="L176" s="133">
        <f ca="1">'активность менеджеров'!AX176</f>
        <v>6086956.5217391308</v>
      </c>
      <c r="M176" s="215">
        <f ca="1">'активность менеджеров'!AY176</f>
        <v>0</v>
      </c>
      <c r="N176" s="133">
        <f ca="1">'активность менеджеров'!BJ176</f>
        <v>3652173.9130434785</v>
      </c>
      <c r="O176" s="217">
        <f ca="1">'активность менеджеров'!BK176</f>
        <v>0</v>
      </c>
      <c r="P176" s="133">
        <f ca="1">'активность менеджеров'!BV176</f>
        <v>0</v>
      </c>
      <c r="Q176" s="215" t="str">
        <f ca="1">'активность менеджеров'!BW176</f>
        <v/>
      </c>
      <c r="R176" s="133">
        <f t="shared" ca="1" si="64"/>
        <v>28000000</v>
      </c>
      <c r="S176" s="215">
        <f t="shared" ca="1" si="69"/>
        <v>0</v>
      </c>
    </row>
    <row r="177" spans="2:19" ht="16.5" thickBot="1" x14ac:dyDescent="0.3">
      <c r="B177" s="255"/>
      <c r="C177" s="212"/>
      <c r="D177" s="96" t="str">
        <f>'активность менеджеров'!C177</f>
        <v>факт</v>
      </c>
      <c r="E177" s="214"/>
      <c r="F177" s="134">
        <f>'активность менеджеров'!N177</f>
        <v>0</v>
      </c>
      <c r="G177" s="216"/>
      <c r="H177" s="134">
        <f>'активность менеджеров'!Z177</f>
        <v>0</v>
      </c>
      <c r="I177" s="216"/>
      <c r="J177" s="134">
        <f>'активность менеджеров'!AL177</f>
        <v>0</v>
      </c>
      <c r="K177" s="216"/>
      <c r="L177" s="134">
        <f>'активность менеджеров'!AX177</f>
        <v>0</v>
      </c>
      <c r="M177" s="216"/>
      <c r="N177" s="134">
        <f>'активность менеджеров'!BJ177</f>
        <v>0</v>
      </c>
      <c r="O177" s="218"/>
      <c r="P177" s="134">
        <f>'активность менеджеров'!BV177</f>
        <v>0</v>
      </c>
      <c r="Q177" s="216"/>
      <c r="R177" s="134">
        <f t="shared" si="64"/>
        <v>0</v>
      </c>
      <c r="S177" s="219"/>
    </row>
    <row r="178" spans="2:19" ht="15.75" customHeight="1" x14ac:dyDescent="0.25">
      <c r="B178" s="255"/>
      <c r="C178" s="203" t="str">
        <f>'активность менеджеров'!B178</f>
        <v>Продажи (отгрузки)</v>
      </c>
      <c r="D178" s="97" t="str">
        <f>'активность менеджеров'!C178</f>
        <v>план</v>
      </c>
      <c r="E178" s="205">
        <v>0.2</v>
      </c>
      <c r="F178" s="99">
        <f ca="1">'активность менеджеров'!N178</f>
        <v>5217173.9130434785</v>
      </c>
      <c r="G178" s="207">
        <f ca="1">'активность менеджеров'!O178</f>
        <v>0</v>
      </c>
      <c r="H178" s="99">
        <f ca="1">'активность менеджеров'!Z178</f>
        <v>5217173.9130434785</v>
      </c>
      <c r="I178" s="207">
        <f ca="1">'активность менеджеров'!AA178</f>
        <v>0</v>
      </c>
      <c r="J178" s="99">
        <f ca="1">'активность менеджеров'!AL178</f>
        <v>5217173.9130434785</v>
      </c>
      <c r="K178" s="207">
        <f ca="1">'активность менеджеров'!AM178</f>
        <v>0</v>
      </c>
      <c r="L178" s="99">
        <f ca="1">'активность менеджеров'!AX178</f>
        <v>5217173.9130434785</v>
      </c>
      <c r="M178" s="207">
        <f ca="1">'активность менеджеров'!AY178</f>
        <v>0</v>
      </c>
      <c r="N178" s="99">
        <f ca="1">'активность менеджеров'!BJ178</f>
        <v>3130304.3478260869</v>
      </c>
      <c r="O178" s="209">
        <f ca="1">'активность менеджеров'!BK178</f>
        <v>0</v>
      </c>
      <c r="P178" s="99">
        <f ca="1">'активность менеджеров'!BV178</f>
        <v>0</v>
      </c>
      <c r="Q178" s="207" t="str">
        <f ca="1">'активность менеджеров'!BW178</f>
        <v/>
      </c>
      <c r="R178" s="99">
        <f t="shared" ca="1" si="64"/>
        <v>23999000</v>
      </c>
      <c r="S178" s="207">
        <f t="shared" ca="1" si="69"/>
        <v>0</v>
      </c>
    </row>
    <row r="179" spans="2:19" ht="16.5" thickBot="1" x14ac:dyDescent="0.3">
      <c r="B179" s="256"/>
      <c r="C179" s="204"/>
      <c r="D179" s="98" t="str">
        <f>'активность менеджеров'!C179</f>
        <v>факт</v>
      </c>
      <c r="E179" s="206"/>
      <c r="F179" s="135">
        <f>'активность менеджеров'!N179</f>
        <v>0</v>
      </c>
      <c r="G179" s="208"/>
      <c r="H179" s="135">
        <f>'активность менеджеров'!Z179</f>
        <v>0</v>
      </c>
      <c r="I179" s="208"/>
      <c r="J179" s="135">
        <f>'активность менеджеров'!AL179</f>
        <v>0</v>
      </c>
      <c r="K179" s="208"/>
      <c r="L179" s="135">
        <f>'активность менеджеров'!AX179</f>
        <v>0</v>
      </c>
      <c r="M179" s="208"/>
      <c r="N179" s="135">
        <f>'активность менеджеров'!BJ179</f>
        <v>0</v>
      </c>
      <c r="O179" s="210"/>
      <c r="P179" s="135">
        <f>'активность менеджеров'!BV179</f>
        <v>0</v>
      </c>
      <c r="Q179" s="208"/>
      <c r="R179" s="135">
        <f t="shared" si="64"/>
        <v>0</v>
      </c>
      <c r="S179" s="208"/>
    </row>
  </sheetData>
  <mergeCells count="810">
    <mergeCell ref="E26:E27"/>
    <mergeCell ref="E28:E29"/>
    <mergeCell ref="E30:E31"/>
    <mergeCell ref="E34:E35"/>
    <mergeCell ref="E36:E37"/>
    <mergeCell ref="E38:E39"/>
    <mergeCell ref="E40:E41"/>
    <mergeCell ref="E44:E45"/>
    <mergeCell ref="Q22:Q23"/>
    <mergeCell ref="Q24:Q25"/>
    <mergeCell ref="Q26:Q27"/>
    <mergeCell ref="Q28:Q29"/>
    <mergeCell ref="K42:K43"/>
    <mergeCell ref="K44:K45"/>
    <mergeCell ref="K30:K31"/>
    <mergeCell ref="I22:I23"/>
    <mergeCell ref="K22:K23"/>
    <mergeCell ref="G24:G25"/>
    <mergeCell ref="I24:I25"/>
    <mergeCell ref="K24:K25"/>
    <mergeCell ref="E4:E5"/>
    <mergeCell ref="E6:E7"/>
    <mergeCell ref="E8:E9"/>
    <mergeCell ref="E10:E11"/>
    <mergeCell ref="E14:E15"/>
    <mergeCell ref="E16:E17"/>
    <mergeCell ref="E18:E19"/>
    <mergeCell ref="E20:E21"/>
    <mergeCell ref="E24:E25"/>
    <mergeCell ref="Q60:Q61"/>
    <mergeCell ref="Q62:Q63"/>
    <mergeCell ref="P1:Q3"/>
    <mergeCell ref="Q4:Q5"/>
    <mergeCell ref="Q6:Q7"/>
    <mergeCell ref="Q8:Q9"/>
    <mergeCell ref="Q10:Q11"/>
    <mergeCell ref="Q12:Q13"/>
    <mergeCell ref="Q14:Q15"/>
    <mergeCell ref="Q16:Q17"/>
    <mergeCell ref="Q48:Q49"/>
    <mergeCell ref="Q50:Q51"/>
    <mergeCell ref="Q52:Q53"/>
    <mergeCell ref="Q54:Q55"/>
    <mergeCell ref="Q56:Q57"/>
    <mergeCell ref="Q58:Q59"/>
    <mergeCell ref="Q34:Q35"/>
    <mergeCell ref="Q36:Q37"/>
    <mergeCell ref="Q38:Q39"/>
    <mergeCell ref="Q40:Q41"/>
    <mergeCell ref="Q42:Q43"/>
    <mergeCell ref="Q44:Q45"/>
    <mergeCell ref="E46:E47"/>
    <mergeCell ref="E48:E49"/>
    <mergeCell ref="E50:E51"/>
    <mergeCell ref="E54:E55"/>
    <mergeCell ref="E56:E57"/>
    <mergeCell ref="E58:E59"/>
    <mergeCell ref="E60:E61"/>
    <mergeCell ref="G44:G45"/>
    <mergeCell ref="I44:I45"/>
    <mergeCell ref="S56:S57"/>
    <mergeCell ref="G56:G57"/>
    <mergeCell ref="I56:I57"/>
    <mergeCell ref="K56:K57"/>
    <mergeCell ref="S60:S61"/>
    <mergeCell ref="S62:S63"/>
    <mergeCell ref="S58:S59"/>
    <mergeCell ref="K60:K61"/>
    <mergeCell ref="I62:I63"/>
    <mergeCell ref="K62:K63"/>
    <mergeCell ref="K58:K59"/>
    <mergeCell ref="M62:M63"/>
    <mergeCell ref="O56:O57"/>
    <mergeCell ref="O58:O59"/>
    <mergeCell ref="M56:M57"/>
    <mergeCell ref="M58:M59"/>
    <mergeCell ref="M60:M61"/>
    <mergeCell ref="O60:O61"/>
    <mergeCell ref="O62:O63"/>
    <mergeCell ref="G62:G63"/>
    <mergeCell ref="G60:G61"/>
    <mergeCell ref="I60:I61"/>
    <mergeCell ref="I58:I59"/>
    <mergeCell ref="G58:G59"/>
    <mergeCell ref="K50:K51"/>
    <mergeCell ref="S50:S51"/>
    <mergeCell ref="G50:G51"/>
    <mergeCell ref="I50:I51"/>
    <mergeCell ref="S52:S53"/>
    <mergeCell ref="G52:G53"/>
    <mergeCell ref="I52:I53"/>
    <mergeCell ref="K52:K53"/>
    <mergeCell ref="S54:S55"/>
    <mergeCell ref="G54:G55"/>
    <mergeCell ref="K54:K55"/>
    <mergeCell ref="M50:M51"/>
    <mergeCell ref="M52:M53"/>
    <mergeCell ref="O54:O55"/>
    <mergeCell ref="M54:M55"/>
    <mergeCell ref="O50:O51"/>
    <mergeCell ref="O52:O53"/>
    <mergeCell ref="I54:I55"/>
    <mergeCell ref="S42:S43"/>
    <mergeCell ref="G42:G43"/>
    <mergeCell ref="S44:S45"/>
    <mergeCell ref="S48:S49"/>
    <mergeCell ref="G48:G49"/>
    <mergeCell ref="I48:I49"/>
    <mergeCell ref="K48:K49"/>
    <mergeCell ref="G46:G47"/>
    <mergeCell ref="I46:I47"/>
    <mergeCell ref="S46:S47"/>
    <mergeCell ref="Q46:Q47"/>
    <mergeCell ref="K46:K47"/>
    <mergeCell ref="M42:M43"/>
    <mergeCell ref="M44:M45"/>
    <mergeCell ref="M46:M47"/>
    <mergeCell ref="M48:M49"/>
    <mergeCell ref="O42:O43"/>
    <mergeCell ref="O44:O45"/>
    <mergeCell ref="O46:O47"/>
    <mergeCell ref="O48:O49"/>
    <mergeCell ref="I42:I43"/>
    <mergeCell ref="S36:S37"/>
    <mergeCell ref="G36:G37"/>
    <mergeCell ref="I36:I37"/>
    <mergeCell ref="K36:K37"/>
    <mergeCell ref="I34:I35"/>
    <mergeCell ref="K38:K39"/>
    <mergeCell ref="S38:S39"/>
    <mergeCell ref="G38:G39"/>
    <mergeCell ref="S40:S41"/>
    <mergeCell ref="G40:G41"/>
    <mergeCell ref="I40:I41"/>
    <mergeCell ref="K40:K41"/>
    <mergeCell ref="O34:O35"/>
    <mergeCell ref="O36:O37"/>
    <mergeCell ref="O38:O39"/>
    <mergeCell ref="O40:O41"/>
    <mergeCell ref="M38:M39"/>
    <mergeCell ref="M40:M41"/>
    <mergeCell ref="M34:M35"/>
    <mergeCell ref="M36:M37"/>
    <mergeCell ref="I38:I39"/>
    <mergeCell ref="S30:S31"/>
    <mergeCell ref="G30:G31"/>
    <mergeCell ref="I30:I31"/>
    <mergeCell ref="S32:S33"/>
    <mergeCell ref="G32:G33"/>
    <mergeCell ref="I32:I33"/>
    <mergeCell ref="K32:K33"/>
    <mergeCell ref="K34:K35"/>
    <mergeCell ref="S34:S35"/>
    <mergeCell ref="G34:G35"/>
    <mergeCell ref="M30:M31"/>
    <mergeCell ref="O32:O33"/>
    <mergeCell ref="M32:M33"/>
    <mergeCell ref="O30:O31"/>
    <mergeCell ref="Q30:Q31"/>
    <mergeCell ref="Q32:Q33"/>
    <mergeCell ref="S22:S23"/>
    <mergeCell ref="G22:G23"/>
    <mergeCell ref="S24:S25"/>
    <mergeCell ref="S28:S29"/>
    <mergeCell ref="G28:G29"/>
    <mergeCell ref="I28:I29"/>
    <mergeCell ref="K28:K29"/>
    <mergeCell ref="G26:G27"/>
    <mergeCell ref="I26:I27"/>
    <mergeCell ref="S26:S27"/>
    <mergeCell ref="K26:K27"/>
    <mergeCell ref="M22:M23"/>
    <mergeCell ref="M24:M25"/>
    <mergeCell ref="M26:M27"/>
    <mergeCell ref="M28:M29"/>
    <mergeCell ref="O22:O23"/>
    <mergeCell ref="O24:O25"/>
    <mergeCell ref="O26:O27"/>
    <mergeCell ref="O28:O29"/>
    <mergeCell ref="I20:I21"/>
    <mergeCell ref="K20:K21"/>
    <mergeCell ref="I14:I15"/>
    <mergeCell ref="G18:G19"/>
    <mergeCell ref="G20:G21"/>
    <mergeCell ref="K14:K15"/>
    <mergeCell ref="S14:S15"/>
    <mergeCell ref="G14:G15"/>
    <mergeCell ref="S16:S17"/>
    <mergeCell ref="G16:G17"/>
    <mergeCell ref="I16:I17"/>
    <mergeCell ref="K16:K17"/>
    <mergeCell ref="S20:S21"/>
    <mergeCell ref="M14:M15"/>
    <mergeCell ref="M16:M17"/>
    <mergeCell ref="M18:M19"/>
    <mergeCell ref="M20:M21"/>
    <mergeCell ref="O20:O21"/>
    <mergeCell ref="O14:O15"/>
    <mergeCell ref="O16:O17"/>
    <mergeCell ref="O18:O19"/>
    <mergeCell ref="Q18:Q19"/>
    <mergeCell ref="Q20:Q21"/>
    <mergeCell ref="K10:K11"/>
    <mergeCell ref="S10:S11"/>
    <mergeCell ref="G10:G11"/>
    <mergeCell ref="I10:I11"/>
    <mergeCell ref="S12:S13"/>
    <mergeCell ref="G12:G13"/>
    <mergeCell ref="I12:I13"/>
    <mergeCell ref="K12:K13"/>
    <mergeCell ref="I18:I19"/>
    <mergeCell ref="K18:K19"/>
    <mergeCell ref="S18:S19"/>
    <mergeCell ref="M10:M11"/>
    <mergeCell ref="M12:M13"/>
    <mergeCell ref="O10:O11"/>
    <mergeCell ref="O12:O13"/>
    <mergeCell ref="S4:S5"/>
    <mergeCell ref="G4:G5"/>
    <mergeCell ref="I4:I5"/>
    <mergeCell ref="K4:K5"/>
    <mergeCell ref="R1:S3"/>
    <mergeCell ref="F1:G3"/>
    <mergeCell ref="H1:I3"/>
    <mergeCell ref="J1:K3"/>
    <mergeCell ref="S8:S9"/>
    <mergeCell ref="G8:G9"/>
    <mergeCell ref="I8:I9"/>
    <mergeCell ref="K8:K9"/>
    <mergeCell ref="K6:K7"/>
    <mergeCell ref="S6:S7"/>
    <mergeCell ref="G6:G7"/>
    <mergeCell ref="I6:I7"/>
    <mergeCell ref="L1:M3"/>
    <mergeCell ref="M4:M5"/>
    <mergeCell ref="M6:M7"/>
    <mergeCell ref="M8:M9"/>
    <mergeCell ref="N1:O3"/>
    <mergeCell ref="O4:O5"/>
    <mergeCell ref="O6:O7"/>
    <mergeCell ref="O8:O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58:C59"/>
    <mergeCell ref="C60:C61"/>
    <mergeCell ref="C62:C63"/>
    <mergeCell ref="B4:B19"/>
    <mergeCell ref="E12:E13"/>
    <mergeCell ref="B20:B35"/>
    <mergeCell ref="E22:E23"/>
    <mergeCell ref="E32:E33"/>
    <mergeCell ref="B36:B51"/>
    <mergeCell ref="E42:E43"/>
    <mergeCell ref="B52:B67"/>
    <mergeCell ref="E52:E53"/>
    <mergeCell ref="E62:E63"/>
    <mergeCell ref="C64:C65"/>
    <mergeCell ref="E64:E65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G64:G65"/>
    <mergeCell ref="I64:I65"/>
    <mergeCell ref="K64:K65"/>
    <mergeCell ref="M64:M65"/>
    <mergeCell ref="O64:O65"/>
    <mergeCell ref="Q64:Q65"/>
    <mergeCell ref="S64:S65"/>
    <mergeCell ref="C66:C67"/>
    <mergeCell ref="E66:E67"/>
    <mergeCell ref="G66:G67"/>
    <mergeCell ref="I66:I67"/>
    <mergeCell ref="K66:K67"/>
    <mergeCell ref="M66:M67"/>
    <mergeCell ref="O66:O67"/>
    <mergeCell ref="Q66:Q67"/>
    <mergeCell ref="S66:S67"/>
    <mergeCell ref="B68:B83"/>
    <mergeCell ref="C68:C69"/>
    <mergeCell ref="E68:E69"/>
    <mergeCell ref="G68:G69"/>
    <mergeCell ref="I68:I69"/>
    <mergeCell ref="K68:K69"/>
    <mergeCell ref="M68:M69"/>
    <mergeCell ref="O68:O69"/>
    <mergeCell ref="Q68:Q69"/>
    <mergeCell ref="C72:C73"/>
    <mergeCell ref="E72:E73"/>
    <mergeCell ref="G72:G73"/>
    <mergeCell ref="I72:I73"/>
    <mergeCell ref="K72:K73"/>
    <mergeCell ref="M72:M73"/>
    <mergeCell ref="O72:O73"/>
    <mergeCell ref="Q72:Q73"/>
    <mergeCell ref="C76:C77"/>
    <mergeCell ref="E76:E77"/>
    <mergeCell ref="G76:G77"/>
    <mergeCell ref="I76:I77"/>
    <mergeCell ref="K76:K77"/>
    <mergeCell ref="M76:M77"/>
    <mergeCell ref="O76:O77"/>
    <mergeCell ref="S68:S69"/>
    <mergeCell ref="C70:C71"/>
    <mergeCell ref="E70:E71"/>
    <mergeCell ref="G70:G71"/>
    <mergeCell ref="I70:I71"/>
    <mergeCell ref="K70:K71"/>
    <mergeCell ref="M70:M71"/>
    <mergeCell ref="O70:O71"/>
    <mergeCell ref="Q70:Q71"/>
    <mergeCell ref="S70:S71"/>
    <mergeCell ref="S72:S73"/>
    <mergeCell ref="C74:C75"/>
    <mergeCell ref="E74:E75"/>
    <mergeCell ref="G74:G75"/>
    <mergeCell ref="I74:I75"/>
    <mergeCell ref="K74:K75"/>
    <mergeCell ref="M74:M75"/>
    <mergeCell ref="O74:O75"/>
    <mergeCell ref="Q74:Q75"/>
    <mergeCell ref="S74:S75"/>
    <mergeCell ref="Q76:Q77"/>
    <mergeCell ref="S76:S77"/>
    <mergeCell ref="C78:C79"/>
    <mergeCell ref="E78:E79"/>
    <mergeCell ref="G78:G79"/>
    <mergeCell ref="I78:I79"/>
    <mergeCell ref="K78:K79"/>
    <mergeCell ref="M78:M79"/>
    <mergeCell ref="O78:O79"/>
    <mergeCell ref="Q78:Q79"/>
    <mergeCell ref="S78:S79"/>
    <mergeCell ref="C80:C81"/>
    <mergeCell ref="E80:E81"/>
    <mergeCell ref="G80:G81"/>
    <mergeCell ref="I80:I81"/>
    <mergeCell ref="K80:K81"/>
    <mergeCell ref="M80:M81"/>
    <mergeCell ref="O80:O81"/>
    <mergeCell ref="Q80:Q81"/>
    <mergeCell ref="S80:S81"/>
    <mergeCell ref="C82:C83"/>
    <mergeCell ref="E82:E83"/>
    <mergeCell ref="G82:G83"/>
    <mergeCell ref="I82:I83"/>
    <mergeCell ref="K82:K83"/>
    <mergeCell ref="M82:M83"/>
    <mergeCell ref="O82:O83"/>
    <mergeCell ref="Q82:Q83"/>
    <mergeCell ref="S82:S83"/>
    <mergeCell ref="B84:B99"/>
    <mergeCell ref="C84:C85"/>
    <mergeCell ref="E84:E85"/>
    <mergeCell ref="G84:G85"/>
    <mergeCell ref="I84:I85"/>
    <mergeCell ref="K84:K85"/>
    <mergeCell ref="M84:M85"/>
    <mergeCell ref="O84:O85"/>
    <mergeCell ref="Q84:Q85"/>
    <mergeCell ref="C88:C89"/>
    <mergeCell ref="E88:E89"/>
    <mergeCell ref="G88:G89"/>
    <mergeCell ref="I88:I89"/>
    <mergeCell ref="K88:K89"/>
    <mergeCell ref="M88:M89"/>
    <mergeCell ref="O88:O89"/>
    <mergeCell ref="Q88:Q89"/>
    <mergeCell ref="C92:C93"/>
    <mergeCell ref="E92:E93"/>
    <mergeCell ref="G92:G93"/>
    <mergeCell ref="I92:I93"/>
    <mergeCell ref="K92:K93"/>
    <mergeCell ref="M92:M93"/>
    <mergeCell ref="O92:O93"/>
    <mergeCell ref="S84:S85"/>
    <mergeCell ref="C86:C87"/>
    <mergeCell ref="E86:E87"/>
    <mergeCell ref="G86:G87"/>
    <mergeCell ref="I86:I87"/>
    <mergeCell ref="K86:K87"/>
    <mergeCell ref="M86:M87"/>
    <mergeCell ref="O86:O87"/>
    <mergeCell ref="Q86:Q87"/>
    <mergeCell ref="S86:S87"/>
    <mergeCell ref="S88:S89"/>
    <mergeCell ref="C90:C91"/>
    <mergeCell ref="E90:E91"/>
    <mergeCell ref="G90:G91"/>
    <mergeCell ref="I90:I91"/>
    <mergeCell ref="K90:K91"/>
    <mergeCell ref="M90:M91"/>
    <mergeCell ref="O90:O91"/>
    <mergeCell ref="Q90:Q91"/>
    <mergeCell ref="S90:S91"/>
    <mergeCell ref="Q92:Q93"/>
    <mergeCell ref="S92:S93"/>
    <mergeCell ref="C94:C95"/>
    <mergeCell ref="E94:E95"/>
    <mergeCell ref="G94:G95"/>
    <mergeCell ref="I94:I95"/>
    <mergeCell ref="K94:K95"/>
    <mergeCell ref="M94:M95"/>
    <mergeCell ref="O94:O95"/>
    <mergeCell ref="Q94:Q95"/>
    <mergeCell ref="S94:S95"/>
    <mergeCell ref="C96:C97"/>
    <mergeCell ref="E96:E97"/>
    <mergeCell ref="G96:G97"/>
    <mergeCell ref="I96:I97"/>
    <mergeCell ref="K96:K97"/>
    <mergeCell ref="M96:M97"/>
    <mergeCell ref="O96:O97"/>
    <mergeCell ref="Q96:Q97"/>
    <mergeCell ref="S96:S97"/>
    <mergeCell ref="C98:C99"/>
    <mergeCell ref="E98:E99"/>
    <mergeCell ref="G98:G99"/>
    <mergeCell ref="I98:I99"/>
    <mergeCell ref="K98:K99"/>
    <mergeCell ref="M98:M99"/>
    <mergeCell ref="O98:O99"/>
    <mergeCell ref="Q98:Q99"/>
    <mergeCell ref="S98:S99"/>
    <mergeCell ref="B100:B115"/>
    <mergeCell ref="C100:C101"/>
    <mergeCell ref="E100:E101"/>
    <mergeCell ref="G100:G101"/>
    <mergeCell ref="I100:I101"/>
    <mergeCell ref="K100:K101"/>
    <mergeCell ref="M100:M101"/>
    <mergeCell ref="O100:O101"/>
    <mergeCell ref="Q100:Q101"/>
    <mergeCell ref="C104:C105"/>
    <mergeCell ref="E104:E105"/>
    <mergeCell ref="G104:G105"/>
    <mergeCell ref="I104:I105"/>
    <mergeCell ref="K104:K105"/>
    <mergeCell ref="M104:M105"/>
    <mergeCell ref="O104:O105"/>
    <mergeCell ref="Q104:Q105"/>
    <mergeCell ref="C108:C109"/>
    <mergeCell ref="E108:E109"/>
    <mergeCell ref="G108:G109"/>
    <mergeCell ref="I108:I109"/>
    <mergeCell ref="K108:K109"/>
    <mergeCell ref="M108:M109"/>
    <mergeCell ref="O108:O109"/>
    <mergeCell ref="S100:S101"/>
    <mergeCell ref="C102:C103"/>
    <mergeCell ref="E102:E103"/>
    <mergeCell ref="G102:G103"/>
    <mergeCell ref="I102:I103"/>
    <mergeCell ref="K102:K103"/>
    <mergeCell ref="M102:M103"/>
    <mergeCell ref="O102:O103"/>
    <mergeCell ref="Q102:Q103"/>
    <mergeCell ref="S102:S103"/>
    <mergeCell ref="S104:S105"/>
    <mergeCell ref="C106:C107"/>
    <mergeCell ref="E106:E107"/>
    <mergeCell ref="G106:G107"/>
    <mergeCell ref="I106:I107"/>
    <mergeCell ref="K106:K107"/>
    <mergeCell ref="M106:M107"/>
    <mergeCell ref="O106:O107"/>
    <mergeCell ref="Q106:Q107"/>
    <mergeCell ref="S106:S107"/>
    <mergeCell ref="Q108:Q109"/>
    <mergeCell ref="S108:S109"/>
    <mergeCell ref="C110:C111"/>
    <mergeCell ref="E110:E111"/>
    <mergeCell ref="G110:G111"/>
    <mergeCell ref="I110:I111"/>
    <mergeCell ref="K110:K111"/>
    <mergeCell ref="M110:M111"/>
    <mergeCell ref="O110:O111"/>
    <mergeCell ref="Q110:Q111"/>
    <mergeCell ref="S110:S111"/>
    <mergeCell ref="C112:C113"/>
    <mergeCell ref="E112:E113"/>
    <mergeCell ref="G112:G113"/>
    <mergeCell ref="I112:I113"/>
    <mergeCell ref="K112:K113"/>
    <mergeCell ref="M112:M113"/>
    <mergeCell ref="O112:O113"/>
    <mergeCell ref="Q112:Q113"/>
    <mergeCell ref="S112:S113"/>
    <mergeCell ref="C114:C115"/>
    <mergeCell ref="E114:E115"/>
    <mergeCell ref="G114:G115"/>
    <mergeCell ref="I114:I115"/>
    <mergeCell ref="K114:K115"/>
    <mergeCell ref="M114:M115"/>
    <mergeCell ref="O114:O115"/>
    <mergeCell ref="Q114:Q115"/>
    <mergeCell ref="S114:S115"/>
    <mergeCell ref="B116:B131"/>
    <mergeCell ref="C116:C117"/>
    <mergeCell ref="E116:E117"/>
    <mergeCell ref="G116:G117"/>
    <mergeCell ref="I116:I117"/>
    <mergeCell ref="K116:K117"/>
    <mergeCell ref="M116:M117"/>
    <mergeCell ref="O116:O117"/>
    <mergeCell ref="Q116:Q117"/>
    <mergeCell ref="C120:C121"/>
    <mergeCell ref="E120:E121"/>
    <mergeCell ref="G120:G121"/>
    <mergeCell ref="I120:I121"/>
    <mergeCell ref="K120:K121"/>
    <mergeCell ref="M120:M121"/>
    <mergeCell ref="O120:O121"/>
    <mergeCell ref="Q120:Q121"/>
    <mergeCell ref="C124:C125"/>
    <mergeCell ref="E124:E125"/>
    <mergeCell ref="G124:G125"/>
    <mergeCell ref="I124:I125"/>
    <mergeCell ref="K124:K125"/>
    <mergeCell ref="M124:M125"/>
    <mergeCell ref="O124:O125"/>
    <mergeCell ref="S116:S117"/>
    <mergeCell ref="C118:C119"/>
    <mergeCell ref="E118:E119"/>
    <mergeCell ref="G118:G119"/>
    <mergeCell ref="I118:I119"/>
    <mergeCell ref="K118:K119"/>
    <mergeCell ref="M118:M119"/>
    <mergeCell ref="O118:O119"/>
    <mergeCell ref="Q118:Q119"/>
    <mergeCell ref="S118:S119"/>
    <mergeCell ref="S120:S121"/>
    <mergeCell ref="C122:C123"/>
    <mergeCell ref="E122:E123"/>
    <mergeCell ref="G122:G123"/>
    <mergeCell ref="I122:I123"/>
    <mergeCell ref="K122:K123"/>
    <mergeCell ref="M122:M123"/>
    <mergeCell ref="O122:O123"/>
    <mergeCell ref="Q122:Q123"/>
    <mergeCell ref="S122:S123"/>
    <mergeCell ref="Q124:Q125"/>
    <mergeCell ref="S124:S125"/>
    <mergeCell ref="C126:C127"/>
    <mergeCell ref="E126:E127"/>
    <mergeCell ref="G126:G127"/>
    <mergeCell ref="I126:I127"/>
    <mergeCell ref="K126:K127"/>
    <mergeCell ref="M126:M127"/>
    <mergeCell ref="O126:O127"/>
    <mergeCell ref="Q126:Q127"/>
    <mergeCell ref="S126:S127"/>
    <mergeCell ref="C128:C129"/>
    <mergeCell ref="E128:E129"/>
    <mergeCell ref="G128:G129"/>
    <mergeCell ref="I128:I129"/>
    <mergeCell ref="K128:K129"/>
    <mergeCell ref="M128:M129"/>
    <mergeCell ref="O128:O129"/>
    <mergeCell ref="Q128:Q129"/>
    <mergeCell ref="S128:S129"/>
    <mergeCell ref="C130:C131"/>
    <mergeCell ref="E130:E131"/>
    <mergeCell ref="G130:G131"/>
    <mergeCell ref="I130:I131"/>
    <mergeCell ref="K130:K131"/>
    <mergeCell ref="M130:M131"/>
    <mergeCell ref="O130:O131"/>
    <mergeCell ref="Q130:Q131"/>
    <mergeCell ref="S130:S131"/>
    <mergeCell ref="B132:B147"/>
    <mergeCell ref="C132:C133"/>
    <mergeCell ref="E132:E133"/>
    <mergeCell ref="G132:G133"/>
    <mergeCell ref="I132:I133"/>
    <mergeCell ref="K132:K133"/>
    <mergeCell ref="M132:M133"/>
    <mergeCell ref="O132:O133"/>
    <mergeCell ref="Q132:Q133"/>
    <mergeCell ref="C136:C137"/>
    <mergeCell ref="E136:E137"/>
    <mergeCell ref="G136:G137"/>
    <mergeCell ref="I136:I137"/>
    <mergeCell ref="K136:K137"/>
    <mergeCell ref="M136:M137"/>
    <mergeCell ref="O136:O137"/>
    <mergeCell ref="Q136:Q137"/>
    <mergeCell ref="C140:C141"/>
    <mergeCell ref="E140:E141"/>
    <mergeCell ref="G140:G141"/>
    <mergeCell ref="I140:I141"/>
    <mergeCell ref="K140:K141"/>
    <mergeCell ref="M140:M141"/>
    <mergeCell ref="O140:O141"/>
    <mergeCell ref="S132:S133"/>
    <mergeCell ref="C134:C135"/>
    <mergeCell ref="E134:E135"/>
    <mergeCell ref="G134:G135"/>
    <mergeCell ref="I134:I135"/>
    <mergeCell ref="K134:K135"/>
    <mergeCell ref="M134:M135"/>
    <mergeCell ref="O134:O135"/>
    <mergeCell ref="Q134:Q135"/>
    <mergeCell ref="S134:S135"/>
    <mergeCell ref="S136:S137"/>
    <mergeCell ref="C138:C139"/>
    <mergeCell ref="E138:E139"/>
    <mergeCell ref="G138:G139"/>
    <mergeCell ref="I138:I139"/>
    <mergeCell ref="K138:K139"/>
    <mergeCell ref="M138:M139"/>
    <mergeCell ref="O138:O139"/>
    <mergeCell ref="Q138:Q139"/>
    <mergeCell ref="S138:S139"/>
    <mergeCell ref="Q140:Q141"/>
    <mergeCell ref="S140:S141"/>
    <mergeCell ref="C142:C143"/>
    <mergeCell ref="E142:E143"/>
    <mergeCell ref="G142:G143"/>
    <mergeCell ref="I142:I143"/>
    <mergeCell ref="K142:K143"/>
    <mergeCell ref="M142:M143"/>
    <mergeCell ref="O142:O143"/>
    <mergeCell ref="Q142:Q143"/>
    <mergeCell ref="S142:S143"/>
    <mergeCell ref="C144:C145"/>
    <mergeCell ref="E144:E145"/>
    <mergeCell ref="G144:G145"/>
    <mergeCell ref="I144:I145"/>
    <mergeCell ref="K144:K145"/>
    <mergeCell ref="M144:M145"/>
    <mergeCell ref="O144:O145"/>
    <mergeCell ref="Q144:Q145"/>
    <mergeCell ref="S144:S145"/>
    <mergeCell ref="C146:C147"/>
    <mergeCell ref="E146:E147"/>
    <mergeCell ref="G146:G147"/>
    <mergeCell ref="I146:I147"/>
    <mergeCell ref="K146:K147"/>
    <mergeCell ref="M146:M147"/>
    <mergeCell ref="O146:O147"/>
    <mergeCell ref="Q146:Q147"/>
    <mergeCell ref="S146:S147"/>
    <mergeCell ref="B148:B163"/>
    <mergeCell ref="C148:C149"/>
    <mergeCell ref="E148:E149"/>
    <mergeCell ref="G148:G149"/>
    <mergeCell ref="I148:I149"/>
    <mergeCell ref="K148:K149"/>
    <mergeCell ref="M148:M149"/>
    <mergeCell ref="O148:O149"/>
    <mergeCell ref="Q148:Q149"/>
    <mergeCell ref="C152:C153"/>
    <mergeCell ref="E152:E153"/>
    <mergeCell ref="G152:G153"/>
    <mergeCell ref="I152:I153"/>
    <mergeCell ref="K152:K153"/>
    <mergeCell ref="M152:M153"/>
    <mergeCell ref="O152:O153"/>
    <mergeCell ref="Q152:Q153"/>
    <mergeCell ref="C156:C157"/>
    <mergeCell ref="E156:E157"/>
    <mergeCell ref="G156:G157"/>
    <mergeCell ref="I156:I157"/>
    <mergeCell ref="K156:K157"/>
    <mergeCell ref="M156:M157"/>
    <mergeCell ref="O156:O157"/>
    <mergeCell ref="S148:S149"/>
    <mergeCell ref="C150:C151"/>
    <mergeCell ref="E150:E151"/>
    <mergeCell ref="G150:G151"/>
    <mergeCell ref="I150:I151"/>
    <mergeCell ref="K150:K151"/>
    <mergeCell ref="M150:M151"/>
    <mergeCell ref="O150:O151"/>
    <mergeCell ref="Q150:Q151"/>
    <mergeCell ref="S150:S151"/>
    <mergeCell ref="S152:S153"/>
    <mergeCell ref="C154:C155"/>
    <mergeCell ref="E154:E155"/>
    <mergeCell ref="G154:G155"/>
    <mergeCell ref="I154:I155"/>
    <mergeCell ref="K154:K155"/>
    <mergeCell ref="M154:M155"/>
    <mergeCell ref="O154:O155"/>
    <mergeCell ref="Q154:Q155"/>
    <mergeCell ref="S154:S155"/>
    <mergeCell ref="Q156:Q157"/>
    <mergeCell ref="S156:S157"/>
    <mergeCell ref="C158:C159"/>
    <mergeCell ref="E158:E159"/>
    <mergeCell ref="G158:G159"/>
    <mergeCell ref="I158:I159"/>
    <mergeCell ref="K158:K159"/>
    <mergeCell ref="M158:M159"/>
    <mergeCell ref="O158:O159"/>
    <mergeCell ref="Q158:Q159"/>
    <mergeCell ref="S158:S159"/>
    <mergeCell ref="C160:C161"/>
    <mergeCell ref="E160:E161"/>
    <mergeCell ref="G160:G161"/>
    <mergeCell ref="I160:I161"/>
    <mergeCell ref="K160:K161"/>
    <mergeCell ref="M160:M161"/>
    <mergeCell ref="O160:O161"/>
    <mergeCell ref="Q160:Q161"/>
    <mergeCell ref="S160:S161"/>
    <mergeCell ref="C162:C163"/>
    <mergeCell ref="E162:E163"/>
    <mergeCell ref="G162:G163"/>
    <mergeCell ref="I162:I163"/>
    <mergeCell ref="K162:K163"/>
    <mergeCell ref="M162:M163"/>
    <mergeCell ref="O162:O163"/>
    <mergeCell ref="Q162:Q163"/>
    <mergeCell ref="S162:S163"/>
    <mergeCell ref="B164:B179"/>
    <mergeCell ref="C164:C165"/>
    <mergeCell ref="E164:E165"/>
    <mergeCell ref="G164:G165"/>
    <mergeCell ref="I164:I165"/>
    <mergeCell ref="K164:K165"/>
    <mergeCell ref="M164:M165"/>
    <mergeCell ref="O164:O165"/>
    <mergeCell ref="Q164:Q165"/>
    <mergeCell ref="C168:C169"/>
    <mergeCell ref="E168:E169"/>
    <mergeCell ref="G168:G169"/>
    <mergeCell ref="I168:I169"/>
    <mergeCell ref="K168:K169"/>
    <mergeCell ref="M168:M169"/>
    <mergeCell ref="O168:O169"/>
    <mergeCell ref="Q168:Q169"/>
    <mergeCell ref="C172:C173"/>
    <mergeCell ref="E172:E173"/>
    <mergeCell ref="G172:G173"/>
    <mergeCell ref="I172:I173"/>
    <mergeCell ref="K172:K173"/>
    <mergeCell ref="M172:M173"/>
    <mergeCell ref="O172:O173"/>
    <mergeCell ref="S164:S165"/>
    <mergeCell ref="C166:C167"/>
    <mergeCell ref="E166:E167"/>
    <mergeCell ref="G166:G167"/>
    <mergeCell ref="I166:I167"/>
    <mergeCell ref="K166:K167"/>
    <mergeCell ref="M166:M167"/>
    <mergeCell ref="O166:O167"/>
    <mergeCell ref="Q166:Q167"/>
    <mergeCell ref="S166:S167"/>
    <mergeCell ref="S168:S169"/>
    <mergeCell ref="C170:C171"/>
    <mergeCell ref="E170:E171"/>
    <mergeCell ref="G170:G171"/>
    <mergeCell ref="I170:I171"/>
    <mergeCell ref="K170:K171"/>
    <mergeCell ref="M170:M171"/>
    <mergeCell ref="O170:O171"/>
    <mergeCell ref="Q170:Q171"/>
    <mergeCell ref="S170:S171"/>
    <mergeCell ref="Q172:Q173"/>
    <mergeCell ref="S172:S173"/>
    <mergeCell ref="C174:C175"/>
    <mergeCell ref="E174:E175"/>
    <mergeCell ref="G174:G175"/>
    <mergeCell ref="I174:I175"/>
    <mergeCell ref="K174:K175"/>
    <mergeCell ref="M174:M175"/>
    <mergeCell ref="O174:O175"/>
    <mergeCell ref="Q174:Q175"/>
    <mergeCell ref="S174:S175"/>
    <mergeCell ref="C176:C177"/>
    <mergeCell ref="E176:E177"/>
    <mergeCell ref="G176:G177"/>
    <mergeCell ref="I176:I177"/>
    <mergeCell ref="K176:K177"/>
    <mergeCell ref="M176:M177"/>
    <mergeCell ref="O176:O177"/>
    <mergeCell ref="Q176:Q177"/>
    <mergeCell ref="S176:S177"/>
    <mergeCell ref="C178:C179"/>
    <mergeCell ref="E178:E179"/>
    <mergeCell ref="G178:G179"/>
    <mergeCell ref="I178:I179"/>
    <mergeCell ref="K178:K179"/>
    <mergeCell ref="M178:M179"/>
    <mergeCell ref="O178:O179"/>
    <mergeCell ref="Q178:Q179"/>
    <mergeCell ref="S178:S179"/>
  </mergeCells>
  <conditionalFormatting sqref="S4:S5">
    <cfRule type="cellIs" dxfId="122" priority="399" operator="lessThan">
      <formula>0.8</formula>
    </cfRule>
  </conditionalFormatting>
  <conditionalFormatting sqref="S4:S5">
    <cfRule type="cellIs" dxfId="121" priority="398" operator="between">
      <formula>0.8</formula>
      <formula>1</formula>
    </cfRule>
  </conditionalFormatting>
  <conditionalFormatting sqref="S4:S5">
    <cfRule type="cellIs" dxfId="120" priority="397" operator="greaterThanOrEqual">
      <formula>1</formula>
    </cfRule>
  </conditionalFormatting>
  <conditionalFormatting sqref="M4:M5">
    <cfRule type="cellIs" dxfId="119" priority="366" operator="lessThan">
      <formula>0.8</formula>
    </cfRule>
  </conditionalFormatting>
  <conditionalFormatting sqref="M4:M5">
    <cfRule type="cellIs" dxfId="118" priority="365" operator="between">
      <formula>0.8</formula>
      <formula>1</formula>
    </cfRule>
  </conditionalFormatting>
  <conditionalFormatting sqref="M4:M5">
    <cfRule type="cellIs" dxfId="117" priority="364" operator="greaterThanOrEqual">
      <formula>1</formula>
    </cfRule>
  </conditionalFormatting>
  <conditionalFormatting sqref="O4:O5">
    <cfRule type="cellIs" dxfId="116" priority="333" operator="lessThan">
      <formula>0.8</formula>
    </cfRule>
  </conditionalFormatting>
  <conditionalFormatting sqref="O4:O5">
    <cfRule type="cellIs" dxfId="115" priority="332" operator="between">
      <formula>0.8</formula>
      <formula>1</formula>
    </cfRule>
  </conditionalFormatting>
  <conditionalFormatting sqref="O4:O5">
    <cfRule type="cellIs" dxfId="114" priority="331" operator="greaterThanOrEqual">
      <formula>1</formula>
    </cfRule>
  </conditionalFormatting>
  <conditionalFormatting sqref="Q4:Q5">
    <cfRule type="cellIs" dxfId="113" priority="267" operator="lessThan">
      <formula>0.8</formula>
    </cfRule>
  </conditionalFormatting>
  <conditionalFormatting sqref="Q4:Q5">
    <cfRule type="cellIs" dxfId="112" priority="266" operator="between">
      <formula>0.8</formula>
      <formula>1</formula>
    </cfRule>
  </conditionalFormatting>
  <conditionalFormatting sqref="Q4:Q5">
    <cfRule type="cellIs" dxfId="111" priority="265" operator="greaterThanOrEqual">
      <formula>1</formula>
    </cfRule>
  </conditionalFormatting>
  <conditionalFormatting sqref="G4:G5">
    <cfRule type="cellIs" dxfId="110" priority="195" operator="lessThan">
      <formula>0.8</formula>
    </cfRule>
  </conditionalFormatting>
  <conditionalFormatting sqref="G4:G5">
    <cfRule type="cellIs" dxfId="109" priority="194" operator="between">
      <formula>0.8</formula>
      <formula>1</formula>
    </cfRule>
  </conditionalFormatting>
  <conditionalFormatting sqref="G4:G5">
    <cfRule type="cellIs" dxfId="108" priority="193" operator="greaterThanOrEqual">
      <formula>1</formula>
    </cfRule>
  </conditionalFormatting>
  <conditionalFormatting sqref="I4:I5">
    <cfRule type="cellIs" dxfId="107" priority="183" operator="lessThan">
      <formula>0.8</formula>
    </cfRule>
  </conditionalFormatting>
  <conditionalFormatting sqref="I4:I5">
    <cfRule type="cellIs" dxfId="106" priority="182" operator="between">
      <formula>0.8</formula>
      <formula>1</formula>
    </cfRule>
  </conditionalFormatting>
  <conditionalFormatting sqref="I4:I5">
    <cfRule type="cellIs" dxfId="105" priority="181" operator="greaterThanOrEqual">
      <formula>1</formula>
    </cfRule>
  </conditionalFormatting>
  <conditionalFormatting sqref="K4:K5">
    <cfRule type="cellIs" dxfId="104" priority="171" operator="lessThan">
      <formula>0.8</formula>
    </cfRule>
  </conditionalFormatting>
  <conditionalFormatting sqref="K4:K5">
    <cfRule type="cellIs" dxfId="103" priority="170" operator="between">
      <formula>0.8</formula>
      <formula>1</formula>
    </cfRule>
  </conditionalFormatting>
  <conditionalFormatting sqref="K4:K5">
    <cfRule type="cellIs" dxfId="102" priority="169" operator="greaterThanOrEqual">
      <formula>1</formula>
    </cfRule>
  </conditionalFormatting>
  <conditionalFormatting sqref="M6:M19">
    <cfRule type="cellIs" dxfId="101" priority="159" operator="lessThan">
      <formula>0.8</formula>
    </cfRule>
  </conditionalFormatting>
  <conditionalFormatting sqref="M6:M19">
    <cfRule type="cellIs" dxfId="100" priority="158" operator="between">
      <formula>0.8</formula>
      <formula>1</formula>
    </cfRule>
  </conditionalFormatting>
  <conditionalFormatting sqref="M6:M19">
    <cfRule type="cellIs" dxfId="99" priority="157" operator="greaterThanOrEqual">
      <formula>1</formula>
    </cfRule>
  </conditionalFormatting>
  <conditionalFormatting sqref="O6:O19">
    <cfRule type="cellIs" dxfId="98" priority="156" operator="lessThan">
      <formula>0.8</formula>
    </cfRule>
  </conditionalFormatting>
  <conditionalFormatting sqref="O6:O19">
    <cfRule type="cellIs" dxfId="97" priority="155" operator="between">
      <formula>0.8</formula>
      <formula>1</formula>
    </cfRule>
  </conditionalFormatting>
  <conditionalFormatting sqref="O6:O19">
    <cfRule type="cellIs" dxfId="96" priority="154" operator="greaterThanOrEqual">
      <formula>1</formula>
    </cfRule>
  </conditionalFormatting>
  <conditionalFormatting sqref="Q6:Q19">
    <cfRule type="cellIs" dxfId="95" priority="153" operator="lessThan">
      <formula>0.8</formula>
    </cfRule>
  </conditionalFormatting>
  <conditionalFormatting sqref="Q6:Q19">
    <cfRule type="cellIs" dxfId="94" priority="152" operator="between">
      <formula>0.8</formula>
      <formula>1</formula>
    </cfRule>
  </conditionalFormatting>
  <conditionalFormatting sqref="Q6:Q19">
    <cfRule type="cellIs" dxfId="93" priority="151" operator="greaterThanOrEqual">
      <formula>1</formula>
    </cfRule>
  </conditionalFormatting>
  <conditionalFormatting sqref="G6:G19">
    <cfRule type="cellIs" dxfId="92" priority="150" operator="lessThan">
      <formula>0.8</formula>
    </cfRule>
  </conditionalFormatting>
  <conditionalFormatting sqref="G6:G19">
    <cfRule type="cellIs" dxfId="91" priority="149" operator="between">
      <formula>0.8</formula>
      <formula>1</formula>
    </cfRule>
  </conditionalFormatting>
  <conditionalFormatting sqref="G6:G19">
    <cfRule type="cellIs" dxfId="90" priority="148" operator="greaterThanOrEqual">
      <formula>1</formula>
    </cfRule>
  </conditionalFormatting>
  <conditionalFormatting sqref="I6:I19">
    <cfRule type="cellIs" dxfId="89" priority="147" operator="lessThan">
      <formula>0.8</formula>
    </cfRule>
  </conditionalFormatting>
  <conditionalFormatting sqref="I6:I19">
    <cfRule type="cellIs" dxfId="88" priority="146" operator="between">
      <formula>0.8</formula>
      <formula>1</formula>
    </cfRule>
  </conditionalFormatting>
  <conditionalFormatting sqref="I6:I19">
    <cfRule type="cellIs" dxfId="87" priority="145" operator="greaterThanOrEqual">
      <formula>1</formula>
    </cfRule>
  </conditionalFormatting>
  <conditionalFormatting sqref="K6:K19">
    <cfRule type="cellIs" dxfId="86" priority="144" operator="lessThan">
      <formula>0.8</formula>
    </cfRule>
  </conditionalFormatting>
  <conditionalFormatting sqref="K6:K19">
    <cfRule type="cellIs" dxfId="85" priority="143" operator="between">
      <formula>0.8</formula>
      <formula>1</formula>
    </cfRule>
  </conditionalFormatting>
  <conditionalFormatting sqref="K6:K19">
    <cfRule type="cellIs" dxfId="84" priority="142" operator="greaterThanOrEqual">
      <formula>1</formula>
    </cfRule>
  </conditionalFormatting>
  <conditionalFormatting sqref="S164:S165">
    <cfRule type="cellIs" dxfId="83" priority="99" operator="lessThan">
      <formula>0.8</formula>
    </cfRule>
  </conditionalFormatting>
  <conditionalFormatting sqref="S164:S165">
    <cfRule type="cellIs" dxfId="82" priority="98" operator="between">
      <formula>0.8</formula>
      <formula>1</formula>
    </cfRule>
  </conditionalFormatting>
  <conditionalFormatting sqref="S164:S165">
    <cfRule type="cellIs" dxfId="81" priority="97" operator="greaterThanOrEqual">
      <formula>1</formula>
    </cfRule>
  </conditionalFormatting>
  <conditionalFormatting sqref="M20:M21 M36:M37 M52:M53 M68:M69 M84:M85 M100:M101 M116:M117 M132:M133 M148:M149 M164:M165">
    <cfRule type="cellIs" dxfId="80" priority="96" operator="lessThan">
      <formula>0.8</formula>
    </cfRule>
  </conditionalFormatting>
  <conditionalFormatting sqref="M20:M21 M36:M37 M52:M53 M68:M69 M84:M85 M100:M101 M116:M117 M132:M133 M148:M149 M164:M165">
    <cfRule type="cellIs" dxfId="79" priority="95" operator="between">
      <formula>0.8</formula>
      <formula>1</formula>
    </cfRule>
  </conditionalFormatting>
  <conditionalFormatting sqref="M20:M21 M36:M37 M52:M53 M68:M69 M84:M85 M100:M101 M116:M117 M132:M133 M148:M149 M164:M165">
    <cfRule type="cellIs" dxfId="78" priority="94" operator="greaterThanOrEqual">
      <formula>1</formula>
    </cfRule>
  </conditionalFormatting>
  <conditionalFormatting sqref="O20:O21 O36:O37 O52:O53 O68:O69 O84:O85 O100:O101 O116:O117 O132:O133 O148:O149 O164:O165">
    <cfRule type="cellIs" dxfId="77" priority="93" operator="lessThan">
      <formula>0.8</formula>
    </cfRule>
  </conditionalFormatting>
  <conditionalFormatting sqref="O20:O21 O36:O37 O52:O53 O68:O69 O84:O85 O100:O101 O116:O117 O132:O133 O148:O149 O164:O165">
    <cfRule type="cellIs" dxfId="76" priority="92" operator="between">
      <formula>0.8</formula>
      <formula>1</formula>
    </cfRule>
  </conditionalFormatting>
  <conditionalFormatting sqref="O20:O21 O36:O37 O52:O53 O68:O69 O84:O85 O100:O101 O116:O117 O132:O133 O148:O149 O164:O165">
    <cfRule type="cellIs" dxfId="75" priority="91" operator="greaterThanOrEqual">
      <formula>1</formula>
    </cfRule>
  </conditionalFormatting>
  <conditionalFormatting sqref="Q20:Q21 Q36:Q37 Q52:Q53 Q68:Q69 Q84:Q85 Q100:Q101 Q116:Q117 Q132:Q133 Q148:Q149 Q164:Q165">
    <cfRule type="cellIs" dxfId="74" priority="90" operator="lessThan">
      <formula>0.8</formula>
    </cfRule>
  </conditionalFormatting>
  <conditionalFormatting sqref="Q20:Q21 Q36:Q37 Q52:Q53 Q68:Q69 Q84:Q85 Q100:Q101 Q116:Q117 Q132:Q133 Q148:Q149 Q164:Q165">
    <cfRule type="cellIs" dxfId="73" priority="89" operator="between">
      <formula>0.8</formula>
      <formula>1</formula>
    </cfRule>
  </conditionalFormatting>
  <conditionalFormatting sqref="Q20:Q21 Q36:Q37 Q52:Q53 Q68:Q69 Q84:Q85 Q100:Q101 Q116:Q117 Q132:Q133 Q148:Q149 Q164:Q165">
    <cfRule type="cellIs" dxfId="72" priority="88" operator="greaterThanOrEqual">
      <formula>1</formula>
    </cfRule>
  </conditionalFormatting>
  <conditionalFormatting sqref="G20:G21 G36:G37 G52:G53 G68:G69 G84:G85 G100:G101 G116:G117 G132:G133 G148:G149 G164:G165">
    <cfRule type="cellIs" dxfId="71" priority="87" operator="lessThan">
      <formula>0.8</formula>
    </cfRule>
  </conditionalFormatting>
  <conditionalFormatting sqref="G20:G21 G36:G37 G52:G53 G68:G69 G84:G85 G100:G101 G116:G117 G132:G133 G148:G149 G164:G165">
    <cfRule type="cellIs" dxfId="70" priority="86" operator="between">
      <formula>0.8</formula>
      <formula>1</formula>
    </cfRule>
  </conditionalFormatting>
  <conditionalFormatting sqref="G20:G21 G36:G37 G52:G53 G68:G69 G84:G85 G100:G101 G116:G117 G132:G133 G148:G149 G164:G165">
    <cfRule type="cellIs" dxfId="69" priority="85" operator="greaterThanOrEqual">
      <formula>1</formula>
    </cfRule>
  </conditionalFormatting>
  <conditionalFormatting sqref="I20:I21 I36:I37 I52:I53 I68:I69 I84:I85 I100:I101 I116:I117 I132:I133 I148:I149 I164:I165">
    <cfRule type="cellIs" dxfId="68" priority="84" operator="lessThan">
      <formula>0.8</formula>
    </cfRule>
  </conditionalFormatting>
  <conditionalFormatting sqref="I20:I21 I36:I37 I52:I53 I68:I69 I84:I85 I100:I101 I116:I117 I132:I133 I148:I149 I164:I165">
    <cfRule type="cellIs" dxfId="67" priority="83" operator="between">
      <formula>0.8</formula>
      <formula>1</formula>
    </cfRule>
  </conditionalFormatting>
  <conditionalFormatting sqref="I20:I21 I36:I37 I52:I53 I68:I69 I84:I85 I100:I101 I116:I117 I132:I133 I148:I149 I164:I165">
    <cfRule type="cellIs" dxfId="66" priority="82" operator="greaterThanOrEqual">
      <formula>1</formula>
    </cfRule>
  </conditionalFormatting>
  <conditionalFormatting sqref="K20:K21 K36:K37 K52:K53 K68:K69 K84:K85 K100:K101 K116:K117 K132:K133 K148:K149 K164:K165">
    <cfRule type="cellIs" dxfId="65" priority="81" operator="lessThan">
      <formula>0.8</formula>
    </cfRule>
  </conditionalFormatting>
  <conditionalFormatting sqref="K20:K21 K36:K37 K52:K53 K68:K69 K84:K85 K100:K101 K116:K117 K132:K133 K148:K149 K164:K165">
    <cfRule type="cellIs" dxfId="64" priority="80" operator="between">
      <formula>0.8</formula>
      <formula>1</formula>
    </cfRule>
  </conditionalFormatting>
  <conditionalFormatting sqref="K20:K21 K36:K37 K52:K53 K68:K69 K84:K85 K100:K101 K116:K117 K132:K133 K148:K149 K164:K165">
    <cfRule type="cellIs" dxfId="63" priority="79" operator="greaterThanOrEqual">
      <formula>1</formula>
    </cfRule>
  </conditionalFormatting>
  <conditionalFormatting sqref="S166:S179">
    <cfRule type="cellIs" dxfId="62" priority="78" operator="lessThan">
      <formula>0.8</formula>
    </cfRule>
  </conditionalFormatting>
  <conditionalFormatting sqref="S166:S179">
    <cfRule type="cellIs" dxfId="61" priority="77" operator="between">
      <formula>0.8</formula>
      <formula>1</formula>
    </cfRule>
  </conditionalFormatting>
  <conditionalFormatting sqref="S166:S179">
    <cfRule type="cellIs" dxfId="60" priority="76" operator="greaterThanOrEqual">
      <formula>1</formula>
    </cfRule>
  </conditionalFormatting>
  <conditionalFormatting sqref="M22:M35 M38:M51 M54:M67 M70:M83 M86:M99 M102:M115 M118:M131 M134:M147 M150:M163 M166:M179">
    <cfRule type="cellIs" dxfId="59" priority="75" operator="lessThan">
      <formula>0.8</formula>
    </cfRule>
  </conditionalFormatting>
  <conditionalFormatting sqref="M22:M35 M38:M51 M54:M67 M70:M83 M86:M99 M102:M115 M118:M131 M134:M147 M150:M163 M166:M179">
    <cfRule type="cellIs" dxfId="58" priority="74" operator="between">
      <formula>0.8</formula>
      <formula>1</formula>
    </cfRule>
  </conditionalFormatting>
  <conditionalFormatting sqref="M22:M35 M38:M51 M54:M67 M70:M83 M86:M99 M102:M115 M118:M131 M134:M147 M150:M163 M166:M179">
    <cfRule type="cellIs" dxfId="57" priority="73" operator="greaterThanOrEqual">
      <formula>1</formula>
    </cfRule>
  </conditionalFormatting>
  <conditionalFormatting sqref="O22:O35 O38:O51 O54:O67 O70:O83 O86:O99 O102:O115 O118:O131 O134:O147 O150:O163 O166:O179">
    <cfRule type="cellIs" dxfId="56" priority="72" operator="lessThan">
      <formula>0.8</formula>
    </cfRule>
  </conditionalFormatting>
  <conditionalFormatting sqref="O22:O35 O38:O51 O54:O67 O70:O83 O86:O99 O102:O115 O118:O131 O134:O147 O150:O163 O166:O179">
    <cfRule type="cellIs" dxfId="55" priority="71" operator="between">
      <formula>0.8</formula>
      <formula>1</formula>
    </cfRule>
  </conditionalFormatting>
  <conditionalFormatting sqref="O22:O35 O38:O51 O54:O67 O70:O83 O86:O99 O102:O115 O118:O131 O134:O147 O150:O163 O166:O179">
    <cfRule type="cellIs" dxfId="54" priority="70" operator="greaterThanOrEqual">
      <formula>1</formula>
    </cfRule>
  </conditionalFormatting>
  <conditionalFormatting sqref="Q22:Q35 Q38:Q51 Q54:Q67 Q70:Q83 Q86:Q99 Q102:Q115 Q118:Q131 Q134:Q147 Q150:Q163 Q166:Q179">
    <cfRule type="cellIs" dxfId="53" priority="69" operator="lessThan">
      <formula>0.8</formula>
    </cfRule>
  </conditionalFormatting>
  <conditionalFormatting sqref="Q22:Q35 Q38:Q51 Q54:Q67 Q70:Q83 Q86:Q99 Q102:Q115 Q118:Q131 Q134:Q147 Q150:Q163 Q166:Q179">
    <cfRule type="cellIs" dxfId="52" priority="68" operator="between">
      <formula>0.8</formula>
      <formula>1</formula>
    </cfRule>
  </conditionalFormatting>
  <conditionalFormatting sqref="Q22:Q35 Q38:Q51 Q54:Q67 Q70:Q83 Q86:Q99 Q102:Q115 Q118:Q131 Q134:Q147 Q150:Q163 Q166:Q179">
    <cfRule type="cellIs" dxfId="51" priority="67" operator="greaterThanOrEqual">
      <formula>1</formula>
    </cfRule>
  </conditionalFormatting>
  <conditionalFormatting sqref="G22:G35 G38:G51 G54:G67 G70:G83 G86:G99 G102:G115 G118:G131 G134:G147 G150:G163 G166:G179">
    <cfRule type="cellIs" dxfId="50" priority="66" operator="lessThan">
      <formula>0.8</formula>
    </cfRule>
  </conditionalFormatting>
  <conditionalFormatting sqref="G22:G35 G38:G51 G54:G67 G70:G83 G86:G99 G102:G115 G118:G131 G134:G147 G150:G163 G166:G179">
    <cfRule type="cellIs" dxfId="49" priority="65" operator="between">
      <formula>0.8</formula>
      <formula>1</formula>
    </cfRule>
  </conditionalFormatting>
  <conditionalFormatting sqref="G22:G35 G38:G51 G54:G67 G70:G83 G86:G99 G102:G115 G118:G131 G134:G147 G150:G163 G166:G179">
    <cfRule type="cellIs" dxfId="48" priority="64" operator="greaterThanOrEqual">
      <formula>1</formula>
    </cfRule>
  </conditionalFormatting>
  <conditionalFormatting sqref="I22:I35 I38:I51 I54:I67 I70:I83 I86:I99 I102:I115 I118:I131 I134:I147 I150:I163 I166:I179">
    <cfRule type="cellIs" dxfId="47" priority="63" operator="lessThan">
      <formula>0.8</formula>
    </cfRule>
  </conditionalFormatting>
  <conditionalFormatting sqref="I22:I35 I38:I51 I54:I67 I70:I83 I86:I99 I102:I115 I118:I131 I134:I147 I150:I163 I166:I179">
    <cfRule type="cellIs" dxfId="46" priority="62" operator="between">
      <formula>0.8</formula>
      <formula>1</formula>
    </cfRule>
  </conditionalFormatting>
  <conditionalFormatting sqref="I22:I35 I38:I51 I54:I67 I70:I83 I86:I99 I102:I115 I118:I131 I134:I147 I150:I163 I166:I179">
    <cfRule type="cellIs" dxfId="45" priority="61" operator="greaterThanOrEqual">
      <formula>1</formula>
    </cfRule>
  </conditionalFormatting>
  <conditionalFormatting sqref="K22:K35 K38:K51 K54:K67 K70:K83 K86:K99 K102:K115 K118:K131 K134:K147 K150:K163 K166:K179">
    <cfRule type="cellIs" dxfId="44" priority="60" operator="lessThan">
      <formula>0.8</formula>
    </cfRule>
  </conditionalFormatting>
  <conditionalFormatting sqref="K22:K35 K38:K51 K54:K67 K70:K83 K86:K99 K102:K115 K118:K131 K134:K147 K150:K163 K166:K179">
    <cfRule type="cellIs" dxfId="43" priority="59" operator="between">
      <formula>0.8</formula>
      <formula>1</formula>
    </cfRule>
  </conditionalFormatting>
  <conditionalFormatting sqref="K22:K35 K38:K51 K54:K67 K70:K83 K86:K99 K102:K115 K118:K131 K134:K147 K150:K163 K166:K179">
    <cfRule type="cellIs" dxfId="42" priority="58" operator="greaterThanOrEqual">
      <formula>1</formula>
    </cfRule>
  </conditionalFormatting>
  <conditionalFormatting sqref="S6:S7">
    <cfRule type="cellIs" dxfId="41" priority="57" operator="lessThan">
      <formula>0.8</formula>
    </cfRule>
  </conditionalFormatting>
  <conditionalFormatting sqref="S6:S7">
    <cfRule type="cellIs" dxfId="40" priority="56" operator="between">
      <formula>0.8</formula>
      <formula>1</formula>
    </cfRule>
  </conditionalFormatting>
  <conditionalFormatting sqref="S6:S7">
    <cfRule type="cellIs" dxfId="39" priority="55" operator="greaterThanOrEqual">
      <formula>1</formula>
    </cfRule>
  </conditionalFormatting>
  <conditionalFormatting sqref="S8:S9">
    <cfRule type="cellIs" dxfId="38" priority="54" operator="lessThan">
      <formula>0.8</formula>
    </cfRule>
  </conditionalFormatting>
  <conditionalFormatting sqref="S8:S9">
    <cfRule type="cellIs" dxfId="37" priority="53" operator="between">
      <formula>0.8</formula>
      <formula>1</formula>
    </cfRule>
  </conditionalFormatting>
  <conditionalFormatting sqref="S8:S9">
    <cfRule type="cellIs" dxfId="36" priority="52" operator="greaterThanOrEqual">
      <formula>1</formula>
    </cfRule>
  </conditionalFormatting>
  <conditionalFormatting sqref="S10:S11">
    <cfRule type="cellIs" dxfId="35" priority="51" operator="lessThan">
      <formula>0.8</formula>
    </cfRule>
  </conditionalFormatting>
  <conditionalFormatting sqref="S10:S11">
    <cfRule type="cellIs" dxfId="34" priority="50" operator="between">
      <formula>0.8</formula>
      <formula>1</formula>
    </cfRule>
  </conditionalFormatting>
  <conditionalFormatting sqref="S10:S11">
    <cfRule type="cellIs" dxfId="33" priority="49" operator="greaterThanOrEqual">
      <formula>1</formula>
    </cfRule>
  </conditionalFormatting>
  <conditionalFormatting sqref="S12:S13">
    <cfRule type="cellIs" dxfId="32" priority="48" operator="lessThan">
      <formula>0.8</formula>
    </cfRule>
  </conditionalFormatting>
  <conditionalFormatting sqref="S12:S13">
    <cfRule type="cellIs" dxfId="31" priority="47" operator="between">
      <formula>0.8</formula>
      <formula>1</formula>
    </cfRule>
  </conditionalFormatting>
  <conditionalFormatting sqref="S12:S13">
    <cfRule type="cellIs" dxfId="30" priority="46" operator="greaterThanOrEqual">
      <formula>1</formula>
    </cfRule>
  </conditionalFormatting>
  <conditionalFormatting sqref="S14:S15">
    <cfRule type="cellIs" dxfId="29" priority="45" operator="lessThan">
      <formula>0.8</formula>
    </cfRule>
  </conditionalFormatting>
  <conditionalFormatting sqref="S14:S15">
    <cfRule type="cellIs" dxfId="28" priority="44" operator="between">
      <formula>0.8</formula>
      <formula>1</formula>
    </cfRule>
  </conditionalFormatting>
  <conditionalFormatting sqref="S14:S15">
    <cfRule type="cellIs" dxfId="27" priority="43" operator="greaterThanOrEqual">
      <formula>1</formula>
    </cfRule>
  </conditionalFormatting>
  <conditionalFormatting sqref="S16:S17">
    <cfRule type="cellIs" dxfId="26" priority="42" operator="lessThan">
      <formula>0.8</formula>
    </cfRule>
  </conditionalFormatting>
  <conditionalFormatting sqref="S16:S17">
    <cfRule type="cellIs" dxfId="25" priority="41" operator="between">
      <formula>0.8</formula>
      <formula>1</formula>
    </cfRule>
  </conditionalFormatting>
  <conditionalFormatting sqref="S16:S17">
    <cfRule type="cellIs" dxfId="24" priority="40" operator="greaterThanOrEqual">
      <formula>1</formula>
    </cfRule>
  </conditionalFormatting>
  <conditionalFormatting sqref="S18:S19">
    <cfRule type="cellIs" dxfId="23" priority="39" operator="lessThan">
      <formula>0.8</formula>
    </cfRule>
  </conditionalFormatting>
  <conditionalFormatting sqref="S18:S19">
    <cfRule type="cellIs" dxfId="22" priority="38" operator="between">
      <formula>0.8</formula>
      <formula>1</formula>
    </cfRule>
  </conditionalFormatting>
  <conditionalFormatting sqref="S18:S19">
    <cfRule type="cellIs" dxfId="21" priority="37" operator="greaterThanOrEqual">
      <formula>1</formula>
    </cfRule>
  </conditionalFormatting>
  <conditionalFormatting sqref="S20:S21">
    <cfRule type="cellIs" dxfId="20" priority="36" operator="lessThan">
      <formula>0.8</formula>
    </cfRule>
  </conditionalFormatting>
  <conditionalFormatting sqref="S20:S21">
    <cfRule type="cellIs" dxfId="19" priority="35" operator="between">
      <formula>0.8</formula>
      <formula>1</formula>
    </cfRule>
  </conditionalFormatting>
  <conditionalFormatting sqref="S20:S21">
    <cfRule type="cellIs" dxfId="18" priority="34" operator="greaterThanOrEqual">
      <formula>1</formula>
    </cfRule>
  </conditionalFormatting>
  <conditionalFormatting sqref="S22:S23">
    <cfRule type="cellIs" dxfId="17" priority="33" operator="lessThan">
      <formula>0.8</formula>
    </cfRule>
  </conditionalFormatting>
  <conditionalFormatting sqref="S22:S23">
    <cfRule type="cellIs" dxfId="16" priority="32" operator="between">
      <formula>0.8</formula>
      <formula>1</formula>
    </cfRule>
  </conditionalFormatting>
  <conditionalFormatting sqref="S22:S23">
    <cfRule type="cellIs" dxfId="15" priority="31" operator="greaterThanOrEqual">
      <formula>1</formula>
    </cfRule>
  </conditionalFormatting>
  <conditionalFormatting sqref="S24:S25">
    <cfRule type="cellIs" dxfId="14" priority="27" operator="lessThan">
      <formula>0.8</formula>
    </cfRule>
  </conditionalFormatting>
  <conditionalFormatting sqref="S24:S25">
    <cfRule type="cellIs" dxfId="13" priority="26" operator="between">
      <formula>0.8</formula>
      <formula>1</formula>
    </cfRule>
  </conditionalFormatting>
  <conditionalFormatting sqref="S24:S25">
    <cfRule type="cellIs" dxfId="12" priority="25" operator="greaterThanOrEqual">
      <formula>1</formula>
    </cfRule>
  </conditionalFormatting>
  <conditionalFormatting sqref="S26:S27">
    <cfRule type="cellIs" dxfId="11" priority="24" operator="lessThan">
      <formula>0.8</formula>
    </cfRule>
  </conditionalFormatting>
  <conditionalFormatting sqref="S26:S27">
    <cfRule type="cellIs" dxfId="10" priority="23" operator="between">
      <formula>0.8</formula>
      <formula>1</formula>
    </cfRule>
  </conditionalFormatting>
  <conditionalFormatting sqref="S26:S27">
    <cfRule type="cellIs" dxfId="9" priority="22" operator="greaterThanOrEqual">
      <formula>1</formula>
    </cfRule>
  </conditionalFormatting>
  <conditionalFormatting sqref="S28:S29">
    <cfRule type="cellIs" dxfId="8" priority="21" operator="lessThan">
      <formula>0.8</formula>
    </cfRule>
  </conditionalFormatting>
  <conditionalFormatting sqref="S28:S29">
    <cfRule type="cellIs" dxfId="7" priority="20" operator="between">
      <formula>0.8</formula>
      <formula>1</formula>
    </cfRule>
  </conditionalFormatting>
  <conditionalFormatting sqref="S28:S29">
    <cfRule type="cellIs" dxfId="6" priority="19" operator="greaterThanOrEqual">
      <formula>1</formula>
    </cfRule>
  </conditionalFormatting>
  <conditionalFormatting sqref="S30:S31">
    <cfRule type="cellIs" dxfId="5" priority="18" operator="lessThan">
      <formula>0.8</formula>
    </cfRule>
  </conditionalFormatting>
  <conditionalFormatting sqref="S30:S31">
    <cfRule type="cellIs" dxfId="4" priority="17" operator="between">
      <formula>0.8</formula>
      <formula>1</formula>
    </cfRule>
  </conditionalFormatting>
  <conditionalFormatting sqref="S30:S31">
    <cfRule type="cellIs" dxfId="3" priority="16" operator="greaterThanOrEqual">
      <formula>1</formula>
    </cfRule>
  </conditionalFormatting>
  <conditionalFormatting sqref="S32:S163">
    <cfRule type="cellIs" dxfId="2" priority="3" operator="lessThan">
      <formula>0.8</formula>
    </cfRule>
  </conditionalFormatting>
  <conditionalFormatting sqref="S32:S163">
    <cfRule type="cellIs" dxfId="1" priority="2" operator="between">
      <formula>0.8</formula>
      <formula>1</formula>
    </cfRule>
  </conditionalFormatting>
  <conditionalFormatting sqref="S32:S163">
    <cfRule type="cellIs" dxfId="0" priority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входные данные</vt:lpstr>
      <vt:lpstr>активность менеджеров</vt:lpstr>
      <vt:lpstr>Сводный отчет по активности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Евгений</dc:creator>
  <cp:lastModifiedBy>Anita Tekieva</cp:lastModifiedBy>
  <dcterms:created xsi:type="dcterms:W3CDTF">2014-11-24T11:30:38Z</dcterms:created>
  <dcterms:modified xsi:type="dcterms:W3CDTF">2023-12-19T09:01:04Z</dcterms:modified>
</cp:coreProperties>
</file>