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  <sheet name="Лист2" sheetId="2" r:id="rId3"/>
  </sheets>
  <calcPr calcId="125725"/>
</workbook>
</file>

<file path=xl/calcChain.xml><?xml version="1.0" encoding="utf-8"?>
<calcChain xmlns="http://schemas.openxmlformats.org/spreadsheetml/2006/main">
  <c r="E17" i="1"/>
  <c r="E18"/>
  <c r="E19"/>
  <c r="E20"/>
  <c r="E21"/>
  <c r="E22"/>
  <c r="E23"/>
  <c r="H18"/>
  <c r="J18"/>
  <c r="L18"/>
  <c r="N18"/>
  <c r="R6" i="3"/>
  <c r="N6"/>
  <c r="L6"/>
  <c r="J6"/>
  <c r="H6"/>
  <c r="O6" s="1"/>
  <c r="E6"/>
  <c r="G4" i="2"/>
  <c r="O18" i="1" l="1"/>
  <c r="N19"/>
  <c r="N20"/>
  <c r="N21"/>
  <c r="N22"/>
  <c r="N23"/>
  <c r="N17"/>
  <c r="L19"/>
  <c r="L20"/>
  <c r="L21"/>
  <c r="L22"/>
  <c r="L23"/>
  <c r="L17"/>
  <c r="J19"/>
  <c r="J20"/>
  <c r="J21"/>
  <c r="J22"/>
  <c r="J23"/>
  <c r="J17"/>
  <c r="H17"/>
  <c r="H19"/>
  <c r="O19" s="1"/>
  <c r="H20"/>
  <c r="O20" s="1"/>
  <c r="H22"/>
  <c r="O22" s="1"/>
  <c r="H23"/>
  <c r="O23" s="1"/>
  <c r="H21"/>
  <c r="O21" s="1"/>
  <c r="H35" i="2"/>
  <c r="H36"/>
  <c r="H37"/>
  <c r="H38"/>
  <c r="H29"/>
  <c r="H30"/>
  <c r="H31"/>
  <c r="H32"/>
  <c r="H33"/>
  <c r="H34"/>
  <c r="H28"/>
  <c r="H27"/>
  <c r="G6"/>
  <c r="O17" i="1" l="1"/>
  <c r="E60" i="2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H41"/>
  <c r="E41"/>
  <c r="H40"/>
  <c r="E40"/>
  <c r="H39"/>
  <c r="E39"/>
  <c r="E38"/>
  <c r="E37"/>
  <c r="E36"/>
  <c r="E35"/>
  <c r="E34"/>
  <c r="E33"/>
  <c r="E32"/>
  <c r="E31"/>
  <c r="E30"/>
  <c r="N27"/>
  <c r="L27"/>
  <c r="J27"/>
  <c r="O27"/>
  <c r="G7"/>
  <c r="G5"/>
  <c r="F27"/>
</calcChain>
</file>

<file path=xl/sharedStrings.xml><?xml version="1.0" encoding="utf-8"?>
<sst xmlns="http://schemas.openxmlformats.org/spreadsheetml/2006/main" count="204" uniqueCount="127">
  <si>
    <t>№</t>
  </si>
  <si>
    <t>п/п</t>
  </si>
  <si>
    <t>Должность</t>
  </si>
  <si>
    <t xml:space="preserve"> МВГ</t>
  </si>
  <si>
    <t>Число. месяц. год</t>
  </si>
  <si>
    <t>рождения</t>
  </si>
  <si>
    <t>Наименование нормативов</t>
  </si>
  <si>
    <t>Сумма баллов</t>
  </si>
  <si>
    <t>Итоговая оценка</t>
  </si>
  <si>
    <t>Сила</t>
  </si>
  <si>
    <t>Подтягивание</t>
  </si>
  <si>
    <t>Быстрота и ловкость</t>
  </si>
  <si>
    <t>100 м.</t>
  </si>
  <si>
    <t>Выносливость</t>
  </si>
  <si>
    <t>1000 м.</t>
  </si>
  <si>
    <t xml:space="preserve">Сила </t>
  </si>
  <si>
    <t>Отжимания</t>
  </si>
  <si>
    <t>Результ.</t>
  </si>
  <si>
    <t>Баллы</t>
  </si>
  <si>
    <t>Р.В.</t>
  </si>
  <si>
    <t>Василенко</t>
  </si>
  <si>
    <t>М.Г.</t>
  </si>
  <si>
    <t>ФИЗИЧЕСКАЯ ПОДГОТОВКА</t>
  </si>
  <si>
    <t>воз гр.</t>
  </si>
  <si>
    <t>100 м</t>
  </si>
  <si>
    <t>подтягивание</t>
  </si>
  <si>
    <t>1000 м</t>
  </si>
  <si>
    <t>общая</t>
  </si>
  <si>
    <t>Васьковський В.М.</t>
  </si>
  <si>
    <t>Романюк С.В.</t>
  </si>
  <si>
    <t>НАДО чтобы при вводе результата в (например) F4, в серой ячейке G4 отображалась оценка на основании введенного результата.</t>
  </si>
  <si>
    <t>НО!! Имеет еще значение и возрастная група здающих, для которых оценки при одинаковых результатах разные. Например:</t>
  </si>
  <si>
    <t>подтягивание на турнике</t>
  </si>
  <si>
    <t>Оценки</t>
  </si>
  <si>
    <r>
      <rPr>
        <sz val="11"/>
        <color theme="1"/>
        <rFont val="Calibri"/>
        <family val="2"/>
        <charset val="204"/>
        <scheme val="minor"/>
      </rPr>
      <t>Главное Управление по Чрезвычайным Ситуациям</t>
    </r>
  </si>
  <si>
    <r>
      <rPr>
        <sz val="11"/>
        <color theme="1"/>
        <rFont val="Calibri"/>
        <family val="2"/>
        <charset val="204"/>
        <scheme val="minor"/>
      </rPr>
      <t>Итоговые зачёты по физической подготовке 
за 1 полугодие 2023 года
с личным составом ГУпЧС МВД ПМР.</t>
    </r>
  </si>
  <si>
    <r>
      <rPr>
        <sz val="11"/>
        <color theme="1"/>
        <rFont val="Calibri"/>
        <family val="2"/>
        <charset val="204"/>
        <scheme val="minor"/>
      </rPr>
      <t>Подразделение: ВПЧ-4 по охране МГРЭС
УПО ГУпЧС МВД  ПМР
Дата зачета: «    » июня  2023 год</t>
    </r>
  </si>
  <si>
    <r>
      <rPr>
        <sz val="11"/>
        <color theme="1"/>
        <rFont val="Calibri"/>
        <family val="2"/>
        <charset val="204"/>
        <scheme val="minor"/>
      </rPr>
      <t>ПРОТОКОЛ 
СДАЧИ НОРМАТИВОВ ПО ФИЗИЧЕСКОЙ ПОДГОТОВКЕ</t>
    </r>
  </si>
  <si>
    <r>
      <rPr>
        <sz val="11"/>
        <color theme="1"/>
        <rFont val="Calibri"/>
        <family val="2"/>
        <charset val="204"/>
        <scheme val="minor"/>
      </rPr>
      <t>№
п/п</t>
    </r>
  </si>
  <si>
    <r>
      <rPr>
        <sz val="11"/>
        <color theme="1"/>
        <rFont val="Calibri"/>
        <family val="2"/>
        <charset val="204"/>
        <scheme val="minor"/>
      </rPr>
      <t>Должность</t>
    </r>
  </si>
  <si>
    <r>
      <rPr>
        <sz val="11"/>
        <color theme="1"/>
        <rFont val="Calibri"/>
        <family val="2"/>
        <charset val="204"/>
        <scheme val="minor"/>
      </rPr>
      <t>Ф.И.О.</t>
    </r>
  </si>
  <si>
    <t>МВГ</t>
  </si>
  <si>
    <r>
      <rPr>
        <sz val="11"/>
        <color theme="1"/>
        <rFont val="Calibri"/>
        <family val="2"/>
        <charset val="204"/>
        <scheme val="minor"/>
      </rPr>
      <t>Число, месяц, год
рождения</t>
    </r>
  </si>
  <si>
    <r>
      <rPr>
        <sz val="11"/>
        <color theme="1"/>
        <rFont val="Calibri"/>
        <family val="2"/>
        <charset val="204"/>
        <scheme val="minor"/>
      </rPr>
      <t>Наименование нормативов</t>
    </r>
  </si>
  <si>
    <r>
      <rPr>
        <sz val="11"/>
        <color theme="1"/>
        <rFont val="Calibri"/>
        <family val="2"/>
        <charset val="204"/>
        <scheme val="minor"/>
      </rPr>
      <t>Сумма баллов</t>
    </r>
  </si>
  <si>
    <r>
      <rPr>
        <sz val="11"/>
        <color theme="1"/>
        <rFont val="Calibri"/>
        <family val="2"/>
        <charset val="204"/>
        <scheme val="minor"/>
      </rPr>
      <t>Итоговая оценка</t>
    </r>
  </si>
  <si>
    <t>Силаx
Подтягивание</t>
  </si>
  <si>
    <t>Сила
Отжимания</t>
  </si>
  <si>
    <r>
      <rPr>
        <sz val="11"/>
        <color theme="1"/>
        <rFont val="Calibri"/>
        <family val="2"/>
        <charset val="204"/>
        <scheme val="minor"/>
      </rPr>
      <t>Быстрота и ловкость
100 м.</t>
    </r>
  </si>
  <si>
    <r>
      <rPr>
        <sz val="11"/>
        <color theme="1"/>
        <rFont val="Calibri"/>
        <family val="2"/>
        <charset val="204"/>
        <scheme val="minor"/>
      </rPr>
      <t>Выносливость
1000 м.</t>
    </r>
  </si>
  <si>
    <r>
      <rPr>
        <sz val="11"/>
        <color theme="1"/>
        <rFont val="Calibri"/>
        <family val="2"/>
        <charset val="204"/>
        <scheme val="minor"/>
      </rPr>
      <t>Результат</t>
    </r>
  </si>
  <si>
    <r>
      <rPr>
        <sz val="11"/>
        <color theme="1"/>
        <rFont val="Calibri"/>
        <family val="2"/>
        <charset val="204"/>
        <scheme val="minor"/>
      </rPr>
      <t>Баллы</t>
    </r>
  </si>
  <si>
    <r>
      <rPr>
        <sz val="11"/>
        <color theme="1"/>
        <rFont val="Calibri"/>
        <family val="2"/>
        <charset val="204"/>
        <scheme val="minor"/>
      </rPr>
      <t>Нач.караула</t>
    </r>
  </si>
  <si>
    <r>
      <rPr>
        <sz val="11"/>
        <color theme="1"/>
        <rFont val="Calibri"/>
        <family val="2"/>
        <charset val="204"/>
        <scheme val="minor"/>
      </rPr>
      <t>Михайлов</t>
    </r>
  </si>
  <si>
    <r>
      <rPr>
        <sz val="11"/>
        <color theme="1"/>
        <rFont val="Calibri"/>
        <family val="2"/>
        <charset val="204"/>
        <scheme val="minor"/>
      </rPr>
      <t>Е.А</t>
    </r>
  </si>
  <si>
    <r>
      <rPr>
        <sz val="11"/>
        <color theme="1"/>
        <rFont val="Calibri"/>
        <family val="2"/>
        <charset val="204"/>
        <scheme val="minor"/>
      </rPr>
      <t>Пом.нач.караула</t>
    </r>
  </si>
  <si>
    <r>
      <rPr>
        <sz val="11"/>
        <color theme="1"/>
        <rFont val="Calibri"/>
        <family val="2"/>
        <charset val="204"/>
        <scheme val="minor"/>
      </rPr>
      <t>Щербан</t>
    </r>
  </si>
  <si>
    <r>
      <rPr>
        <sz val="11"/>
        <color theme="1"/>
        <rFont val="Calibri"/>
        <family val="2"/>
        <charset val="204"/>
        <scheme val="minor"/>
      </rPr>
      <t>А.Н.</t>
    </r>
  </si>
  <si>
    <r>
      <rPr>
        <sz val="11"/>
        <color theme="1"/>
        <rFont val="Calibri"/>
        <family val="2"/>
        <charset val="204"/>
        <scheme val="minor"/>
      </rPr>
      <t>Ст.пожарный</t>
    </r>
  </si>
  <si>
    <r>
      <rPr>
        <sz val="11"/>
        <color theme="1"/>
        <rFont val="Calibri"/>
        <family val="2"/>
        <charset val="204"/>
        <scheme val="minor"/>
      </rPr>
      <t>Тоницой</t>
    </r>
  </si>
  <si>
    <r>
      <rPr>
        <sz val="11"/>
        <color theme="1"/>
        <rFont val="Calibri"/>
        <family val="2"/>
        <charset val="204"/>
        <scheme val="minor"/>
      </rPr>
      <t>П.П.</t>
    </r>
  </si>
  <si>
    <r>
      <rPr>
        <sz val="11"/>
        <color theme="1"/>
        <rFont val="Calibri"/>
        <family val="2"/>
        <charset val="204"/>
        <scheme val="minor"/>
      </rPr>
      <t xml:space="preserve">Марц </t>
    </r>
  </si>
  <si>
    <t>И.</t>
  </si>
  <si>
    <r>
      <rPr>
        <sz val="11"/>
        <color theme="1"/>
        <rFont val="Calibri"/>
        <family val="2"/>
        <charset val="204"/>
        <scheme val="minor"/>
      </rPr>
      <t>Пожарный</t>
    </r>
  </si>
  <si>
    <r>
      <rPr>
        <sz val="11"/>
        <color theme="1"/>
        <rFont val="Calibri"/>
        <family val="2"/>
        <charset val="204"/>
        <scheme val="minor"/>
      </rPr>
      <t>Парфенчук</t>
    </r>
  </si>
  <si>
    <r>
      <rPr>
        <sz val="11"/>
        <color theme="1"/>
        <rFont val="Calibri"/>
        <family val="2"/>
        <charset val="204"/>
        <scheme val="minor"/>
      </rPr>
      <t>С.А.</t>
    </r>
  </si>
  <si>
    <r>
      <rPr>
        <sz val="11"/>
        <color theme="1"/>
        <rFont val="Calibri"/>
        <family val="2"/>
        <charset val="204"/>
        <scheme val="minor"/>
      </rPr>
      <t>Кылымыстый</t>
    </r>
  </si>
  <si>
    <r>
      <rPr>
        <sz val="11"/>
        <color theme="1"/>
        <rFont val="Calibri"/>
        <family val="2"/>
        <charset val="204"/>
        <scheme val="minor"/>
      </rPr>
      <t>А.А.</t>
    </r>
  </si>
  <si>
    <r>
      <rPr>
        <sz val="11"/>
        <color theme="1"/>
        <rFont val="Calibri"/>
        <family val="2"/>
        <charset val="204"/>
        <scheme val="minor"/>
      </rPr>
      <t>Брагаренко</t>
    </r>
  </si>
  <si>
    <r>
      <rPr>
        <sz val="11"/>
        <color theme="1"/>
        <rFont val="Calibri"/>
        <family val="2"/>
        <charset val="204"/>
        <scheme val="minor"/>
      </rPr>
      <t>Р.В.</t>
    </r>
  </si>
  <si>
    <r>
      <rPr>
        <sz val="11"/>
        <color theme="1"/>
        <rFont val="Calibri"/>
        <family val="2"/>
        <charset val="204"/>
        <scheme val="minor"/>
      </rPr>
      <t>Водитель</t>
    </r>
  </si>
  <si>
    <r>
      <rPr>
        <sz val="11"/>
        <color theme="1"/>
        <rFont val="Calibri"/>
        <family val="2"/>
        <charset val="204"/>
        <scheme val="minor"/>
      </rPr>
      <t>Акимов</t>
    </r>
  </si>
  <si>
    <r>
      <rPr>
        <sz val="11"/>
        <color theme="1"/>
        <rFont val="Calibri"/>
        <family val="2"/>
        <charset val="204"/>
        <scheme val="minor"/>
      </rPr>
      <t>А.Ю.</t>
    </r>
  </si>
  <si>
    <r>
      <rPr>
        <sz val="11"/>
        <color theme="1"/>
        <rFont val="Calibri"/>
        <family val="2"/>
        <charset val="204"/>
        <scheme val="minor"/>
      </rPr>
      <t>Фокша</t>
    </r>
  </si>
  <si>
    <r>
      <rPr>
        <sz val="11"/>
        <color theme="1"/>
        <rFont val="Calibri"/>
        <family val="2"/>
        <charset val="204"/>
        <scheme val="minor"/>
      </rPr>
      <t>А.В.</t>
    </r>
  </si>
  <si>
    <r>
      <rPr>
        <sz val="11"/>
        <color theme="1"/>
        <rFont val="Calibri"/>
        <family val="2"/>
        <charset val="204"/>
        <scheme val="minor"/>
      </rPr>
      <t>Мангир</t>
    </r>
  </si>
  <si>
    <r>
      <rPr>
        <sz val="11"/>
        <color theme="1"/>
        <rFont val="Calibri"/>
        <family val="2"/>
        <charset val="204"/>
        <scheme val="minor"/>
      </rPr>
      <t>Ф.А.</t>
    </r>
  </si>
  <si>
    <r>
      <rPr>
        <sz val="11"/>
        <color theme="1"/>
        <rFont val="Calibri"/>
        <family val="2"/>
        <charset val="204"/>
        <scheme val="minor"/>
      </rPr>
      <t>Шеремет</t>
    </r>
  </si>
  <si>
    <r>
      <rPr>
        <sz val="11"/>
        <color theme="1"/>
        <rFont val="Calibri"/>
        <family val="2"/>
        <charset val="204"/>
        <scheme val="minor"/>
      </rPr>
      <t>Д.Д.</t>
    </r>
  </si>
  <si>
    <r>
      <rPr>
        <sz val="11"/>
        <color theme="1"/>
        <rFont val="Calibri"/>
        <family val="2"/>
        <charset val="204"/>
        <scheme val="minor"/>
      </rPr>
      <t>Думбрава</t>
    </r>
  </si>
  <si>
    <r>
      <rPr>
        <sz val="11"/>
        <color theme="1"/>
        <rFont val="Calibri"/>
        <family val="2"/>
        <charset val="204"/>
        <scheme val="minor"/>
      </rPr>
      <t>Д.И.</t>
    </r>
  </si>
  <si>
    <r>
      <rPr>
        <sz val="11"/>
        <color theme="1"/>
        <rFont val="Calibri"/>
        <family val="2"/>
        <charset val="204"/>
        <scheme val="minor"/>
      </rPr>
      <t>Торговцев</t>
    </r>
  </si>
  <si>
    <r>
      <rPr>
        <sz val="11"/>
        <color theme="1"/>
        <rFont val="Calibri"/>
        <family val="2"/>
        <charset val="204"/>
        <scheme val="minor"/>
      </rPr>
      <t>Е.В.</t>
    </r>
  </si>
  <si>
    <r>
      <rPr>
        <sz val="11"/>
        <color theme="1"/>
        <rFont val="Calibri"/>
        <family val="2"/>
        <charset val="204"/>
        <scheme val="minor"/>
      </rPr>
      <t>Гайдулян</t>
    </r>
  </si>
  <si>
    <r>
      <rPr>
        <sz val="11"/>
        <color theme="1"/>
        <rFont val="Calibri"/>
        <family val="2"/>
        <charset val="204"/>
        <scheme val="minor"/>
      </rPr>
      <t>И.В.</t>
    </r>
  </si>
  <si>
    <r>
      <rPr>
        <sz val="11"/>
        <color theme="1"/>
        <rFont val="Calibri"/>
        <family val="2"/>
        <charset val="204"/>
        <scheme val="minor"/>
      </rPr>
      <t>Бабой</t>
    </r>
  </si>
  <si>
    <r>
      <rPr>
        <sz val="11"/>
        <color theme="1"/>
        <rFont val="Calibri"/>
        <family val="2"/>
        <charset val="204"/>
        <scheme val="minor"/>
      </rPr>
      <t>Киблик</t>
    </r>
  </si>
  <si>
    <r>
      <rPr>
        <sz val="11"/>
        <color theme="1"/>
        <rFont val="Calibri"/>
        <family val="2"/>
        <charset val="204"/>
        <scheme val="minor"/>
      </rPr>
      <t>Зинарь</t>
    </r>
  </si>
  <si>
    <r>
      <rPr>
        <sz val="11"/>
        <color theme="1"/>
        <rFont val="Calibri"/>
        <family val="2"/>
        <charset val="204"/>
        <scheme val="minor"/>
      </rPr>
      <t>В.Л.</t>
    </r>
  </si>
  <si>
    <r>
      <rPr>
        <sz val="11"/>
        <color theme="1"/>
        <rFont val="Calibri"/>
        <family val="2"/>
        <charset val="204"/>
        <scheme val="minor"/>
      </rPr>
      <t>Бежан</t>
    </r>
  </si>
  <si>
    <r>
      <rPr>
        <sz val="11"/>
        <color theme="1"/>
        <rFont val="Calibri"/>
        <family val="2"/>
        <charset val="204"/>
        <scheme val="minor"/>
      </rPr>
      <t>Жуматий</t>
    </r>
  </si>
  <si>
    <t>А.</t>
  </si>
  <si>
    <r>
      <rPr>
        <sz val="11"/>
        <color theme="1"/>
        <rFont val="Calibri"/>
        <family val="2"/>
        <charset val="204"/>
        <scheme val="minor"/>
      </rPr>
      <t>Маймур</t>
    </r>
  </si>
  <si>
    <r>
      <rPr>
        <sz val="11"/>
        <color theme="1"/>
        <rFont val="Calibri"/>
        <family val="2"/>
        <charset val="204"/>
        <scheme val="minor"/>
      </rPr>
      <t>М.В.</t>
    </r>
  </si>
  <si>
    <r>
      <rPr>
        <sz val="11"/>
        <color theme="1"/>
        <rFont val="Calibri"/>
        <family val="2"/>
        <charset val="204"/>
        <scheme val="minor"/>
      </rPr>
      <t>Дюбченко</t>
    </r>
  </si>
  <si>
    <r>
      <rPr>
        <sz val="11"/>
        <color theme="1"/>
        <rFont val="Calibri"/>
        <family val="2"/>
        <charset val="204"/>
        <scheme val="minor"/>
      </rPr>
      <t xml:space="preserve">Карпенко </t>
    </r>
  </si>
  <si>
    <r>
      <rPr>
        <sz val="11"/>
        <color theme="1"/>
        <rFont val="Calibri"/>
        <family val="2"/>
        <charset val="204"/>
        <scheme val="minor"/>
      </rPr>
      <t>В.М.</t>
    </r>
  </si>
  <si>
    <r>
      <rPr>
        <sz val="11"/>
        <color theme="1"/>
        <rFont val="Calibri"/>
        <family val="2"/>
        <charset val="204"/>
        <scheme val="minor"/>
      </rPr>
      <t>Собинов</t>
    </r>
  </si>
  <si>
    <r>
      <rPr>
        <sz val="11"/>
        <color theme="1"/>
        <rFont val="Calibri"/>
        <family val="2"/>
        <charset val="204"/>
        <scheme val="minor"/>
      </rPr>
      <t>И.А.</t>
    </r>
  </si>
  <si>
    <r>
      <rPr>
        <sz val="11"/>
        <color theme="1"/>
        <rFont val="Calibri"/>
        <family val="2"/>
        <charset val="204"/>
        <scheme val="minor"/>
      </rPr>
      <t>Гончаренко</t>
    </r>
  </si>
  <si>
    <r>
      <rPr>
        <sz val="11"/>
        <color theme="1"/>
        <rFont val="Calibri"/>
        <family val="2"/>
        <charset val="204"/>
        <scheme val="minor"/>
      </rPr>
      <t>О.Н.</t>
    </r>
  </si>
  <si>
    <r>
      <rPr>
        <sz val="11"/>
        <color theme="1"/>
        <rFont val="Calibri"/>
        <family val="2"/>
        <charset val="204"/>
        <scheme val="minor"/>
      </rPr>
      <t>Петросян</t>
    </r>
  </si>
  <si>
    <r>
      <rPr>
        <sz val="11"/>
        <color theme="1"/>
        <rFont val="Calibri"/>
        <family val="2"/>
        <charset val="204"/>
        <scheme val="minor"/>
      </rPr>
      <t>В.В.</t>
    </r>
  </si>
  <si>
    <r>
      <rPr>
        <sz val="11"/>
        <color theme="1"/>
        <rFont val="Calibri"/>
        <family val="2"/>
        <charset val="204"/>
        <scheme val="minor"/>
      </rPr>
      <t>Климов</t>
    </r>
  </si>
  <si>
    <r>
      <rPr>
        <sz val="11"/>
        <color theme="1"/>
        <rFont val="Calibri"/>
        <family val="2"/>
        <charset val="204"/>
        <scheme val="minor"/>
      </rPr>
      <t>М.А.</t>
    </r>
  </si>
  <si>
    <r>
      <rPr>
        <sz val="11"/>
        <color theme="1"/>
        <rFont val="Calibri"/>
        <family val="2"/>
        <charset val="204"/>
        <scheme val="minor"/>
      </rPr>
      <t>Барладян</t>
    </r>
  </si>
  <si>
    <r>
      <rPr>
        <sz val="11"/>
        <color theme="1"/>
        <rFont val="Calibri"/>
        <family val="2"/>
        <charset val="204"/>
        <scheme val="minor"/>
      </rPr>
      <t>С.В.</t>
    </r>
  </si>
  <si>
    <r>
      <rPr>
        <sz val="11"/>
        <color theme="1"/>
        <rFont val="Calibri"/>
        <family val="2"/>
        <charset val="204"/>
        <scheme val="minor"/>
      </rPr>
      <t>В.А.</t>
    </r>
  </si>
  <si>
    <r>
      <rPr>
        <sz val="11"/>
        <color theme="1"/>
        <rFont val="Calibri"/>
        <family val="2"/>
        <charset val="204"/>
        <scheme val="minor"/>
      </rPr>
      <t>Бовар</t>
    </r>
  </si>
  <si>
    <r>
      <rPr>
        <sz val="11"/>
        <color theme="1"/>
        <rFont val="Calibri"/>
        <family val="2"/>
        <charset val="204"/>
        <scheme val="minor"/>
      </rPr>
      <t>С.П.</t>
    </r>
  </si>
  <si>
    <r>
      <rPr>
        <sz val="11"/>
        <color theme="1"/>
        <rFont val="Calibri"/>
        <family val="2"/>
        <charset val="204"/>
        <scheme val="minor"/>
      </rPr>
      <t>Гайбург</t>
    </r>
  </si>
  <si>
    <r>
      <rPr>
        <sz val="11"/>
        <color theme="1"/>
        <rFont val="Calibri"/>
        <family val="2"/>
        <charset val="204"/>
        <scheme val="minor"/>
      </rPr>
      <t>Ткаченко</t>
    </r>
  </si>
  <si>
    <r>
      <rPr>
        <sz val="11"/>
        <color theme="1"/>
        <rFont val="Calibri"/>
        <family val="2"/>
        <charset val="204"/>
        <scheme val="minor"/>
      </rPr>
      <t>В.И.</t>
    </r>
  </si>
  <si>
    <r>
      <rPr>
        <sz val="11"/>
        <color theme="1"/>
        <rFont val="Calibri"/>
        <family val="2"/>
        <charset val="204"/>
        <scheme val="minor"/>
      </rPr>
      <t>Кирильченко</t>
    </r>
  </si>
  <si>
    <r>
      <rPr>
        <sz val="11"/>
        <color theme="1"/>
        <rFont val="Calibri"/>
        <family val="2"/>
        <charset val="204"/>
        <scheme val="minor"/>
      </rPr>
      <t>В.С.</t>
    </r>
  </si>
  <si>
    <t xml:space="preserve">  Баллы</t>
  </si>
  <si>
    <t>ИВАНОВ</t>
  </si>
  <si>
    <t>ДВОРНИК</t>
  </si>
  <si>
    <t>ФИО</t>
  </si>
  <si>
    <t>Иванов</t>
  </si>
  <si>
    <t>Петров</t>
  </si>
  <si>
    <t>Сидоров</t>
  </si>
  <si>
    <t>Васичкин</t>
  </si>
  <si>
    <t>А.А.</t>
  </si>
  <si>
    <t>Б.Б.</t>
  </si>
  <si>
    <t>В.В.</t>
  </si>
  <si>
    <t>Г.Г.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</si>
</sst>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20"/>
      <color theme="1"/>
      <name val="Impact"/>
      <family val="2"/>
      <charset val="204"/>
    </font>
    <font>
      <sz val="16"/>
      <color theme="1"/>
      <name val="Impact"/>
      <family val="2"/>
      <charset val="204"/>
    </font>
    <font>
      <sz val="14"/>
      <color theme="1"/>
      <name val="Impact"/>
      <family val="2"/>
      <charset val="204"/>
    </font>
    <font>
      <sz val="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Calibri"/>
      <charset val="204"/>
    </font>
    <font>
      <sz val="12"/>
      <color rgb="FF000000"/>
      <name val="Calibri"/>
      <charset val="204"/>
    </font>
    <font>
      <sz val="12"/>
      <color rgb="FF000000"/>
      <name val="Times New Roman"/>
      <charset val="204"/>
    </font>
    <font>
      <sz val="11"/>
      <name val="Calibri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medium">
        <color indexed="64"/>
      </right>
      <top style="thick">
        <color rgb="FF000000"/>
      </top>
      <bottom/>
      <diagonal/>
    </border>
    <border>
      <left style="thick">
        <color rgb="FF000000"/>
      </left>
      <right style="medium">
        <color indexed="64"/>
      </right>
      <top/>
      <bottom/>
      <diagonal/>
    </border>
    <border>
      <left style="thick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5" fillId="0" borderId="0" xfId="0" applyFont="1"/>
    <xf numFmtId="0" fontId="7" fillId="0" borderId="6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4" xfId="0" applyFont="1" applyBorder="1" applyAlignment="1">
      <alignment vertical="top" wrapText="1"/>
    </xf>
    <xf numFmtId="0" fontId="8" fillId="0" borderId="19" xfId="0" applyFont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vertical="top" wrapText="1"/>
    </xf>
    <xf numFmtId="14" fontId="1" fillId="0" borderId="19" xfId="0" applyNumberFormat="1" applyFont="1" applyBorder="1" applyAlignment="1">
      <alignment horizontal="center" vertical="top" wrapText="1"/>
    </xf>
    <xf numFmtId="14" fontId="1" fillId="2" borderId="19" xfId="0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2" fontId="0" fillId="0" borderId="19" xfId="0" applyNumberFormat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15" xfId="0" applyFont="1" applyFill="1" applyBorder="1" applyAlignment="1">
      <alignment horizontal="center" wrapText="1"/>
    </xf>
    <xf numFmtId="0" fontId="0" fillId="0" borderId="19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38" xfId="0" applyFont="1" applyBorder="1" applyAlignment="1">
      <alignment horizontal="left" vertical="center"/>
    </xf>
    <xf numFmtId="0" fontId="11" fillId="5" borderId="39" xfId="0" applyFont="1" applyFill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37" xfId="0" applyFont="1" applyBorder="1" applyAlignment="1">
      <alignment horizontal="left" vertical="center" wrapText="1"/>
    </xf>
    <xf numFmtId="0" fontId="11" fillId="6" borderId="36" xfId="0" applyFont="1" applyFill="1" applyBorder="1" applyAlignment="1">
      <alignment horizontal="center" vertical="center"/>
    </xf>
    <xf numFmtId="0" fontId="10" fillId="7" borderId="36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3" fillId="0" borderId="0" xfId="0" applyNumberFormat="1" applyFont="1" applyFill="1" applyBorder="1" applyAlignment="1"/>
    <xf numFmtId="0" fontId="13" fillId="0" borderId="1" xfId="0" applyNumberFormat="1" applyFont="1" applyFill="1" applyBorder="1" applyAlignment="1"/>
    <xf numFmtId="0" fontId="13" fillId="0" borderId="44" xfId="0" applyNumberFormat="1" applyFont="1" applyFill="1" applyBorder="1" applyAlignment="1">
      <alignment horizontal="center" wrapText="1"/>
    </xf>
    <xf numFmtId="0" fontId="13" fillId="0" borderId="43" xfId="0" applyNumberFormat="1" applyFont="1" applyFill="1" applyBorder="1" applyAlignment="1">
      <alignment horizontal="center" wrapText="1"/>
    </xf>
    <xf numFmtId="0" fontId="13" fillId="0" borderId="41" xfId="0" applyNumberFormat="1" applyFont="1" applyFill="1" applyBorder="1" applyAlignment="1">
      <alignment horizontal="center" wrapText="1"/>
    </xf>
    <xf numFmtId="0" fontId="13" fillId="0" borderId="42" xfId="0" applyNumberFormat="1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center" vertical="top" wrapText="1"/>
    </xf>
    <xf numFmtId="0" fontId="13" fillId="0" borderId="19" xfId="0" applyNumberFormat="1" applyFont="1" applyFill="1" applyBorder="1" applyAlignment="1">
      <alignment vertical="top"/>
    </xf>
    <xf numFmtId="0" fontId="13" fillId="0" borderId="42" xfId="0" applyNumberFormat="1" applyFont="1" applyFill="1" applyBorder="1" applyAlignment="1">
      <alignment horizontal="center" wrapText="1"/>
    </xf>
    <xf numFmtId="0" fontId="13" fillId="0" borderId="19" xfId="0" applyNumberFormat="1" applyFont="1" applyFill="1" applyBorder="1" applyAlignment="1">
      <alignment horizontal="center" wrapText="1"/>
    </xf>
    <xf numFmtId="0" fontId="13" fillId="0" borderId="45" xfId="0" applyNumberFormat="1" applyFont="1" applyFill="1" applyBorder="1" applyAlignment="1">
      <alignment horizontal="center" wrapText="1"/>
    </xf>
    <xf numFmtId="0" fontId="13" fillId="0" borderId="44" xfId="0" applyNumberFormat="1" applyFont="1" applyFill="1" applyBorder="1" applyAlignment="1">
      <alignment vertical="top" wrapText="1"/>
    </xf>
    <xf numFmtId="0" fontId="13" fillId="0" borderId="40" xfId="0" applyNumberFormat="1" applyFont="1" applyFill="1" applyBorder="1" applyAlignment="1">
      <alignment vertical="top" wrapText="1"/>
    </xf>
    <xf numFmtId="0" fontId="13" fillId="0" borderId="43" xfId="0" applyNumberFormat="1" applyFont="1" applyFill="1" applyBorder="1" applyAlignment="1">
      <alignment vertical="top" wrapText="1"/>
    </xf>
    <xf numFmtId="14" fontId="13" fillId="0" borderId="43" xfId="0" applyNumberFormat="1" applyFont="1" applyFill="1" applyBorder="1" applyAlignment="1">
      <alignment horizontal="center" wrapText="1"/>
    </xf>
    <xf numFmtId="0" fontId="13" fillId="0" borderId="44" xfId="0" applyNumberFormat="1" applyFont="1" applyFill="1" applyBorder="1" applyAlignment="1"/>
    <xf numFmtId="0" fontId="13" fillId="0" borderId="43" xfId="0" applyNumberFormat="1" applyFont="1" applyFill="1" applyBorder="1" applyAlignment="1"/>
    <xf numFmtId="0" fontId="14" fillId="0" borderId="44" xfId="0" applyNumberFormat="1" applyFont="1" applyFill="1" applyBorder="1" applyAlignment="1"/>
    <xf numFmtId="0" fontId="13" fillId="0" borderId="44" xfId="0" applyNumberFormat="1" applyFont="1" applyFill="1" applyBorder="1" applyAlignment="1">
      <alignment vertical="top"/>
    </xf>
    <xf numFmtId="0" fontId="13" fillId="0" borderId="43" xfId="0" applyNumberFormat="1" applyFont="1" applyFill="1" applyBorder="1" applyAlignment="1">
      <alignment vertical="top"/>
    </xf>
    <xf numFmtId="14" fontId="13" fillId="0" borderId="43" xfId="0" applyNumberFormat="1" applyFont="1" applyFill="1" applyBorder="1" applyAlignment="1">
      <alignment horizontal="center" vertical="top" wrapText="1"/>
    </xf>
    <xf numFmtId="0" fontId="14" fillId="0" borderId="40" xfId="0" applyNumberFormat="1" applyFont="1" applyFill="1" applyBorder="1" applyAlignment="1">
      <alignment vertical="top" wrapText="1"/>
    </xf>
    <xf numFmtId="0" fontId="14" fillId="0" borderId="43" xfId="0" applyNumberFormat="1" applyFont="1" applyFill="1" applyBorder="1" applyAlignment="1">
      <alignment vertical="top"/>
    </xf>
    <xf numFmtId="2" fontId="0" fillId="2" borderId="19" xfId="0" applyNumberForma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top" wrapText="1"/>
    </xf>
    <xf numFmtId="0" fontId="9" fillId="4" borderId="16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0" fillId="4" borderId="0" xfId="0" applyFill="1"/>
    <xf numFmtId="0" fontId="0" fillId="8" borderId="19" xfId="0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1" fillId="0" borderId="30" xfId="0" applyFont="1" applyBorder="1" applyAlignment="1">
      <alignment vertical="top" wrapText="1"/>
    </xf>
    <xf numFmtId="0" fontId="1" fillId="2" borderId="30" xfId="0" applyFont="1" applyFill="1" applyBorder="1" applyAlignment="1">
      <alignment vertical="top" wrapText="1"/>
    </xf>
    <xf numFmtId="0" fontId="7" fillId="0" borderId="15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top" wrapText="1"/>
    </xf>
    <xf numFmtId="0" fontId="0" fillId="8" borderId="1" xfId="0" applyFill="1" applyBorder="1" applyAlignment="1">
      <alignment horizontal="center" vertical="center" wrapText="1"/>
    </xf>
    <xf numFmtId="0" fontId="1" fillId="0" borderId="46" xfId="0" applyFont="1" applyBorder="1" applyAlignment="1">
      <alignment vertical="top" wrapText="1"/>
    </xf>
    <xf numFmtId="0" fontId="7" fillId="0" borderId="23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4" borderId="27" xfId="0" applyFont="1" applyFill="1" applyBorder="1" applyAlignment="1">
      <alignment horizontal="center" wrapText="1"/>
    </xf>
    <xf numFmtId="0" fontId="7" fillId="4" borderId="29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8" borderId="20" xfId="0" applyFont="1" applyFill="1" applyBorder="1" applyAlignment="1">
      <alignment horizontal="center" wrapText="1"/>
    </xf>
    <xf numFmtId="0" fontId="7" fillId="8" borderId="21" xfId="0" applyFont="1" applyFill="1" applyBorder="1" applyAlignment="1">
      <alignment horizontal="center" wrapText="1"/>
    </xf>
    <xf numFmtId="0" fontId="7" fillId="8" borderId="17" xfId="0" applyFont="1" applyFill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4" borderId="46" xfId="0" applyFont="1" applyFill="1" applyBorder="1" applyAlignment="1">
      <alignment horizontal="center" vertical="top" wrapText="1"/>
    </xf>
    <xf numFmtId="0" fontId="7" fillId="4" borderId="29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wrapText="1"/>
    </xf>
    <xf numFmtId="0" fontId="7" fillId="4" borderId="24" xfId="0" applyFont="1" applyFill="1" applyBorder="1" applyAlignment="1">
      <alignment horizontal="center" wrapText="1"/>
    </xf>
    <xf numFmtId="0" fontId="0" fillId="0" borderId="36" xfId="0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top" wrapText="1"/>
    </xf>
    <xf numFmtId="0" fontId="13" fillId="0" borderId="42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Fill="1" applyBorder="1" applyAlignment="1">
      <alignment horizontal="center" vertical="center" wrapText="1"/>
    </xf>
    <xf numFmtId="0" fontId="0" fillId="0" borderId="43" xfId="0" applyNumberFormat="1" applyFill="1" applyBorder="1" applyAlignment="1">
      <alignment horizontal="center" wrapText="1"/>
    </xf>
    <xf numFmtId="0" fontId="13" fillId="0" borderId="43" xfId="0" applyNumberFormat="1" applyFont="1" applyFill="1" applyBorder="1" applyAlignment="1">
      <alignment horizontal="center" wrapText="1"/>
    </xf>
    <xf numFmtId="0" fontId="13" fillId="0" borderId="40" xfId="0" applyNumberFormat="1" applyFont="1" applyFill="1" applyBorder="1" applyAlignment="1">
      <alignment horizontal="center" wrapText="1"/>
    </xf>
    <xf numFmtId="0" fontId="13" fillId="0" borderId="0" xfId="0" applyNumberFormat="1" applyFont="1" applyFill="1" applyBorder="1" applyAlignment="1">
      <alignment horizontal="center" wrapText="1"/>
    </xf>
    <xf numFmtId="0" fontId="13" fillId="0" borderId="40" xfId="0" applyNumberFormat="1" applyFont="1" applyFill="1" applyBorder="1" applyAlignment="1">
      <alignment horizontal="center" vertical="center" wrapText="1"/>
    </xf>
    <xf numFmtId="0" fontId="13" fillId="0" borderId="40" xfId="0" applyNumberFormat="1" applyFont="1" applyFill="1" applyBorder="1" applyAlignment="1">
      <alignment wrapText="1"/>
    </xf>
    <xf numFmtId="0" fontId="13" fillId="0" borderId="41" xfId="0" applyNumberFormat="1" applyFont="1" applyFill="1" applyBorder="1" applyAlignment="1">
      <alignment horizontal="center" vertical="center" wrapText="1"/>
    </xf>
    <xf numFmtId="0" fontId="0" fillId="0" borderId="42" xfId="0" applyNumberFormat="1" applyFill="1" applyBorder="1" applyAlignment="1">
      <alignment vertical="center" wrapText="1"/>
    </xf>
    <xf numFmtId="0" fontId="13" fillId="0" borderId="42" xfId="0" applyNumberFormat="1" applyFont="1" applyFill="1" applyBorder="1" applyAlignment="1">
      <alignment vertical="center" wrapText="1"/>
    </xf>
    <xf numFmtId="0" fontId="10" fillId="0" borderId="36" xfId="0" applyFont="1" applyBorder="1" applyAlignment="1">
      <alignment horizontal="right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8"/>
  <sheetViews>
    <sheetView tabSelected="1" topLeftCell="C16" zoomScaleNormal="100" workbookViewId="0">
      <selection activeCell="I26" sqref="I26"/>
    </sheetView>
  </sheetViews>
  <sheetFormatPr defaultRowHeight="15"/>
  <cols>
    <col min="2" max="2" width="14" customWidth="1"/>
    <col min="3" max="3" width="15.140625" customWidth="1"/>
    <col min="4" max="4" width="5.7109375" customWidth="1"/>
    <col min="5" max="5" width="6.28515625" customWidth="1"/>
    <col min="6" max="6" width="13.42578125" customWidth="1"/>
    <col min="7" max="8" width="9.140625" style="21"/>
    <col min="16" max="16" width="10.85546875" customWidth="1"/>
    <col min="17" max="17" width="9.140625" hidden="1" customWidth="1"/>
  </cols>
  <sheetData>
    <row r="1" spans="1:19" ht="108" customHeight="1">
      <c r="A1" s="111"/>
      <c r="B1" s="111"/>
    </row>
    <row r="2" spans="1:19" ht="15.75">
      <c r="A2" s="112"/>
      <c r="B2" s="1"/>
    </row>
    <row r="3" spans="1:19" ht="15.75">
      <c r="A3" s="112"/>
      <c r="B3" s="1"/>
    </row>
    <row r="4" spans="1:19">
      <c r="A4" s="112"/>
      <c r="B4" s="2"/>
    </row>
    <row r="5" spans="1:19">
      <c r="A5" s="112"/>
      <c r="B5" s="2"/>
    </row>
    <row r="6" spans="1:19">
      <c r="A6" s="112"/>
      <c r="B6" s="2"/>
    </row>
    <row r="7" spans="1:19">
      <c r="A7" s="112"/>
      <c r="B7" s="2"/>
    </row>
    <row r="8" spans="1:19" ht="15.75" thickBot="1">
      <c r="A8" s="113"/>
      <c r="B8" s="3"/>
    </row>
    <row r="9" spans="1:19" ht="21" customHeight="1">
      <c r="A9" s="114"/>
      <c r="B9" s="114"/>
    </row>
    <row r="10" spans="1:19" ht="54" customHeight="1">
      <c r="A10" s="115"/>
      <c r="B10" s="115"/>
    </row>
    <row r="11" spans="1:19" ht="15.75" thickBot="1">
      <c r="A11" s="4"/>
    </row>
    <row r="12" spans="1:19" ht="27.75" thickTop="1" thickBot="1">
      <c r="A12" s="14" t="s">
        <v>0</v>
      </c>
      <c r="B12" s="116" t="s">
        <v>2</v>
      </c>
      <c r="C12" s="119" t="s">
        <v>118</v>
      </c>
      <c r="D12" s="120"/>
      <c r="E12" s="96" t="s">
        <v>3</v>
      </c>
      <c r="F12" s="18" t="s">
        <v>4</v>
      </c>
      <c r="G12" s="99" t="s">
        <v>6</v>
      </c>
      <c r="H12" s="100"/>
      <c r="I12" s="100"/>
      <c r="J12" s="100"/>
      <c r="K12" s="100"/>
      <c r="L12" s="100"/>
      <c r="M12" s="100"/>
      <c r="N12" s="101"/>
      <c r="O12" s="102" t="s">
        <v>7</v>
      </c>
      <c r="P12" s="92" t="s">
        <v>8</v>
      </c>
      <c r="Q12" s="93"/>
    </row>
    <row r="13" spans="1:19" ht="15" customHeight="1">
      <c r="A13" s="15" t="s">
        <v>1</v>
      </c>
      <c r="B13" s="117"/>
      <c r="C13" s="121"/>
      <c r="D13" s="122"/>
      <c r="E13" s="97"/>
      <c r="F13" s="19" t="s">
        <v>5</v>
      </c>
      <c r="G13" s="86" t="s">
        <v>11</v>
      </c>
      <c r="H13" s="105"/>
      <c r="I13" s="107" t="s">
        <v>13</v>
      </c>
      <c r="J13" s="87"/>
      <c r="K13" s="86" t="s">
        <v>15</v>
      </c>
      <c r="L13" s="87"/>
      <c r="M13" s="86" t="s">
        <v>9</v>
      </c>
      <c r="N13" s="87"/>
      <c r="O13" s="103"/>
      <c r="P13" s="94"/>
      <c r="Q13" s="95"/>
      <c r="R13" s="86"/>
      <c r="S13" s="87"/>
    </row>
    <row r="14" spans="1:19" ht="15.75" customHeight="1" thickBot="1">
      <c r="A14" s="16"/>
      <c r="B14" s="117"/>
      <c r="C14" s="121"/>
      <c r="D14" s="122"/>
      <c r="E14" s="97"/>
      <c r="F14" s="19"/>
      <c r="G14" s="88" t="s">
        <v>12</v>
      </c>
      <c r="H14" s="106"/>
      <c r="I14" s="108" t="s">
        <v>14</v>
      </c>
      <c r="J14" s="89"/>
      <c r="K14" s="88" t="s">
        <v>16</v>
      </c>
      <c r="L14" s="89"/>
      <c r="M14" s="88" t="s">
        <v>10</v>
      </c>
      <c r="N14" s="89"/>
      <c r="O14" s="103"/>
      <c r="P14" s="94"/>
      <c r="Q14" s="95"/>
      <c r="R14" s="88"/>
      <c r="S14" s="89"/>
    </row>
    <row r="15" spans="1:19" ht="15.75" thickBot="1">
      <c r="A15" s="17"/>
      <c r="B15" s="118"/>
      <c r="C15" s="123"/>
      <c r="D15" s="124"/>
      <c r="E15" s="98"/>
      <c r="F15" s="20"/>
      <c r="G15" s="22" t="s">
        <v>17</v>
      </c>
      <c r="H15" s="24" t="s">
        <v>115</v>
      </c>
      <c r="I15" s="5" t="s">
        <v>17</v>
      </c>
      <c r="J15" s="26" t="s">
        <v>18</v>
      </c>
      <c r="K15" s="6" t="s">
        <v>17</v>
      </c>
      <c r="L15" s="26" t="s">
        <v>18</v>
      </c>
      <c r="M15" s="5" t="s">
        <v>17</v>
      </c>
      <c r="N15" s="26" t="s">
        <v>18</v>
      </c>
      <c r="O15" s="104"/>
      <c r="P15" s="88"/>
      <c r="Q15" s="89"/>
    </row>
    <row r="16" spans="1:19" s="75" customFormat="1" ht="15.75" thickBot="1">
      <c r="A16" s="29">
        <v>1</v>
      </c>
      <c r="B16" s="72">
        <v>2</v>
      </c>
      <c r="C16" s="109"/>
      <c r="D16" s="110"/>
      <c r="E16" s="73">
        <v>4</v>
      </c>
      <c r="F16" s="74">
        <v>5</v>
      </c>
      <c r="G16" s="27">
        <v>6</v>
      </c>
      <c r="H16" s="28">
        <v>7</v>
      </c>
      <c r="I16" s="29">
        <v>8</v>
      </c>
      <c r="J16" s="30">
        <v>9</v>
      </c>
      <c r="K16" s="30">
        <v>10</v>
      </c>
      <c r="L16" s="30">
        <v>11</v>
      </c>
      <c r="M16" s="29">
        <v>12</v>
      </c>
      <c r="N16" s="30">
        <v>13</v>
      </c>
      <c r="O16" s="29">
        <v>14</v>
      </c>
      <c r="P16" s="90">
        <v>15</v>
      </c>
      <c r="Q16" s="91"/>
    </row>
    <row r="17" spans="1:17" ht="16.5" customHeight="1" thickBot="1">
      <c r="A17" s="7">
        <v>1</v>
      </c>
      <c r="B17" s="78"/>
      <c r="C17" s="78" t="s">
        <v>119</v>
      </c>
      <c r="D17" s="8" t="s">
        <v>123</v>
      </c>
      <c r="E17" s="9">
        <f ca="1">CHOOSE(DATEDIF(F17,TODAY(),"y")&lt;=24,1)</f>
        <v>1</v>
      </c>
      <c r="F17" s="12">
        <v>37697</v>
      </c>
      <c r="G17" s="31">
        <v>13.9</v>
      </c>
      <c r="H17" s="25">
        <f>IFERROR(LOOKUP(G17,{12.1;12.2;12.3;12.4;12.5;12.6;12.7;12.8;12.9;13;13.1;13.2;13.3;13.4;13.5;13.6;13.7;13.8;13.9;14;14.1;14.2;14.3;14.4;14.5;14.6;14.7;14.8;14.9;15;15.1;15.2;15.3;15.4;15.5;15.6;15.7;15.8;15.9;16;16.1;16.2;16.3;16.4;16.5;16.6;16.7;16.8;16.9;17;17.1;17.2;17.3;17.4;17.5;17.6;17.7;17.8;17.9;18;18.1;18.2;18.3;18.4;18.5;18.6;18.7;18.8;18.9},{96;92;88;85;82;79;77;75;73;71;69;67;65;63;61;60;59;58;57;56;55;54;53;52;51;50;49;48;47;46;45;44;43;42;41;40;39;38;37;36;35;34;33;32;31;30;29;28;27;26;25;24;23;22;21;20;19;18;17;16;15;14;13;12;10;8;6;4;2})," ")</f>
        <v>57</v>
      </c>
      <c r="I17" s="31">
        <v>4.5599999999999996</v>
      </c>
      <c r="J17" s="25">
        <f>IFERROR(LOOKUP(I17,{2.45;2.46;2.47;2.48;2.49;2.5;2.51;2.52;2.53;2.54;2.55;2.56;2.57;2.58;2.59;3;3.02;3.04;3.06;3.08;3.1;3.12;3.14;3.16;3.18;3.2;3.22;3.24;3.26;3.28;3.3;3.32;3.34;3.36;3.38;3.4;3.42;3.43;3.44;3.45;3.46;3.47;3.48;3.49;3.5;3.52;3.54;3.56;3.58;4;4.04;4.08;4.1;4.13;4.15;4.19;4.23;4.25;4.27;4.3;4.33;4.35;4.37;4.39;4.4;4.5;5;5.07;5.14;5.2;5.24;5.29;5.34;5.38;5.4;5.45;5.5;5.55;6;6.05;6.1;6.15;6.2;6.25;6.3;6.35;6.4;6.45;6.5;6.55;7;7.05;7.1;7.15;7.25;7.26;7.27;7.28;7.29},{99;98;97;96;95;94;93;92;91;90;89;88;87;86;85;84;83;82;81;80;79;78;77;76;75;74;73;72;71;70;69;68;67;66;65;64;63;62;61;60;59;58;57;56;55;54;53;52;51;50;49;48;47;46;45;44;43;42;41;40;39;38;37;36;35;34;33;32;31;30;29;28;27;26;25;24;23;22;21;20;19;18;17;16;15;14;13;12;11;10;9;8;7;6;5;4;3;2;1})," ")</f>
        <v>34</v>
      </c>
      <c r="K17" s="31">
        <v>28</v>
      </c>
      <c r="L17" s="25">
        <f>IFERROR(LOOKUP(K17,{1;2;3;4;5;6;7;8;9;10;11;12;13;14;15;16;17;18;19;20;21;22;23;24;25;26;27;28;29;30;31;32;33;34;35;36;37;38;39;40;41;42;43;44;45;46;47;48;49;50;51;52;53;54;55;56;57;58;59;60;61;62},{1;5;10;13;15;17;19;20;23;25;26;27;28;29;30;31;32;33;34;35;36;37;38;39;40;41;42;43;44;45;46;47;48;49;50;51;52;53;54;55;57;59;61;63;65;67;69;71;73;75;77;79;81;83;85;87;89;91;93;95;97})," ")</f>
        <v>43</v>
      </c>
      <c r="M17" s="31">
        <v>15</v>
      </c>
      <c r="N17" s="25">
        <f>IFERROR(LOOKUP(M17,{1;2;3;4;5;6;7;8;9;10;11;12;13;14;15;16;17;18;19;20;21;22;23;24;25;26;27;28;29;30;31;32;33},{1;23;28;39;41;43;48;50;52;54;58;61;63;65;67;69;71;73;75;77;79;81;83;85;87;89;91;93;95;97})," ")</f>
        <v>67</v>
      </c>
      <c r="O17" s="76">
        <f>SUM(H17:J17:L17:N17)</f>
        <v>248.56</v>
      </c>
      <c r="P17" s="31"/>
      <c r="Q17" s="32"/>
    </row>
    <row r="18" spans="1:17" ht="16.5" customHeight="1" thickBot="1">
      <c r="A18" s="10">
        <v>2</v>
      </c>
      <c r="B18" s="79"/>
      <c r="C18" s="79" t="s">
        <v>120</v>
      </c>
      <c r="D18" s="11" t="s">
        <v>124</v>
      </c>
      <c r="E18" s="9">
        <f ca="1">DATEDIF(F18,TODAY(),"y")</f>
        <v>49</v>
      </c>
      <c r="F18" s="13">
        <v>27065</v>
      </c>
      <c r="G18" s="31">
        <v>14.9</v>
      </c>
      <c r="H18" s="25">
        <f>IFERROR(LOOKUP(G18,{12.1;12.2;12.3;12.4;12.5;12.6;12.7;12.8;12.9;13;13.1;13.2;13.3;13.4;13.5;13.6;13.7;13.8;13.9;14;14.1;14.2;14.3;14.4;14.5;14.6;14.7;14.8;14.9;15;15.1;15.2;15.3;15.4;15.5;15.6;15.7;15.8;15.9;16;16.1;16.2;16.3;16.4;16.5;16.6;16.7;16.8;16.9;17;17.1;17.2;17.3;17.4;17.5;17.6;17.7;17.8;17.9;18;18.1;18.2;18.3;18.4;18.5;18.6;18.7;18.8;18.9},{96;92;88;85;82;79;77;75;73;71;69;67;65;63;61;60;59;58;57;56;55;54;53;52;51;50;49;48;47;46;45;44;43;42;41;40;39;38;37;36;35;34;33;32;31;30;29;28;27;26;25;24;23;22;21;20;19;18;17;16;15;14;13;12;10;8;6;4;2})," ")</f>
        <v>47</v>
      </c>
      <c r="I18" s="31">
        <v>5.56</v>
      </c>
      <c r="J18" s="25">
        <f>IFERROR(LOOKUP(I18,{2.45;2.46;2.47;2.48;2.49;2.5;2.51;2.52;2.53;2.54;2.55;2.56;2.57;2.58;2.59;3;3.02;3.04;3.06;3.08;3.1;3.12;3.14;3.16;3.18;3.2;3.22;3.24;3.26;3.28;3.3;3.32;3.34;3.36;3.38;3.4;3.42;3.43;3.44;3.45;3.46;3.47;3.48;3.49;3.5;3.52;3.54;3.56;3.58;4;4.04;4.08;4.1;4.13;4.15;4.19;4.23;4.25;4.27;4.3;4.33;4.35;4.37;4.39;4.4;4.5;5;5.07;5.14;5.2;5.24;5.29;5.34;5.38;5.4;5.45;5.5;5.55;6;6.05;6.1;6.15;6.2;6.25;6.3;6.35;6.4;6.45;6.5;6.55;7;7.05;7.1;7.15;7.25;7.26;7.27;7.28;7.29},{99;98;97;96;95;94;93;92;91;90;89;88;87;86;85;84;83;82;81;80;79;78;77;76;75;74;73;72;71;70;69;68;67;66;65;64;63;62;61;60;59;58;57;56;55;54;53;52;51;50;49;48;47;46;45;44;43;42;41;40;39;38;37;36;35;34;33;32;31;30;29;28;27;26;25;24;23;22;21;20;19;18;17;16;15;14;13;12;11;10;9;8;7;6;5;4;3;2;1})," ")</f>
        <v>22</v>
      </c>
      <c r="K18" s="31">
        <v>29</v>
      </c>
      <c r="L18" s="25">
        <f>IFERROR(LOOKUP(K18,{1;2;3;4;5;6;7;8;9;10;11;12;13;14;15;16;17;18;19;20;21;22;23;24;25;26;27;28;29;30;31;32;33;34;35;36;37;38;39;40;41;42;43;44;45;46;47;48;49;50;51;52;53;54;55;56;57;58;59;60;61;62},{1;5;10;13;15;17;19;20;23;25;26;27;28;29;30;31;32;33;34;35;36;37;38;39;40;41;42;43;44;45;46;47;48;49;50;51;52;53;54;55;57;59;61;63;65;67;69;71;73;75;77;79;81;83;85;87;89;91;93;95;97})," ")</f>
        <v>44</v>
      </c>
      <c r="M18" s="31">
        <v>16</v>
      </c>
      <c r="N18" s="25">
        <f>IFERROR(LOOKUP(M18,{1;2;3;4;5;6;7;8;9;10;11;12;13;14;15;16;17;18;19;20;21;22;23;24;25;26;27;28;29;30;31;32;33},{1;23;28;39;41;43;48;50;52;54;58;61;63;65;67;69;71;73;75;77;79;81;83;85;87;89;91;93;95;97})," ")</f>
        <v>69</v>
      </c>
      <c r="O18" s="76">
        <f>SUM(H18:J18:L18:N18)</f>
        <v>232.56</v>
      </c>
      <c r="P18" s="33"/>
      <c r="Q18" s="32"/>
    </row>
    <row r="19" spans="1:17" ht="16.5" customHeight="1" thickBot="1">
      <c r="A19" s="7">
        <v>3</v>
      </c>
      <c r="B19" s="78"/>
      <c r="C19" s="78" t="s">
        <v>121</v>
      </c>
      <c r="D19" s="8" t="s">
        <v>125</v>
      </c>
      <c r="E19" s="9">
        <f t="shared" ref="E19:E22" ca="1" si="0">DATEDIF(F19,TODAY(),"y")</f>
        <v>23</v>
      </c>
      <c r="F19" s="12">
        <v>36702</v>
      </c>
      <c r="G19" s="23"/>
      <c r="H19" s="25" t="str">
        <f>IFERROR(LOOKUP(G19,{12.1;12.2;12.3;12.4;12.5;12.6;12.7;12.8;12.9;13;13.1;13.2;13.3;13.4;13.5;13.6;13.7;13.8;13.9;14;14.1;14.2;14.3;14.4;14.5;14.6;14.7;14.8;14.9;15;15.1;15.2;15.3;15.4;15.5;15.6;15.7;15.8;15.9;16;16.1;16.2;16.3;16.4;16.5;16.6;16.7;16.8;16.9;17;17.1;17.2;17.3;17.4;17.5;17.6;17.7;17.8;17.9;18;18.1;18.2;18.3;18.4;18.5;18.6;18.7;18.8;18.9},{96;92;88;85;82;79;77;75;73;71;69;67;65;63;61;60;59;58;57;56;55;54;53;52;51;50;49;48;47;46;45;44;43;42;41;40;39;38;37;36;35;34;33;32;31;30;29;28;27;26;25;24;23;22;21;20;19;18;17;16;15;14;13;12;10;8;6;4;2})," ")</f>
        <v xml:space="preserve"> </v>
      </c>
      <c r="I19" s="23"/>
      <c r="J19" s="25" t="str">
        <f>IFERROR(LOOKUP(I19,{2.45;2.46;2.47;2.48;2.49;2.5;2.51;2.52;2.53;2.54;2.55;2.56;2.57;2.58;2.59;3;3.02;3.04;3.06;3.08;3.1;3.12;3.14;3.16;3.18;3.2;3.22;3.24;3.26;3.28;3.3;3.32;3.34;3.36;3.38;3.4;3.42;3.43;3.44;3.45;3.46;3.47;3.48;3.49;3.5;3.52;3.54;3.56;3.58;4;4.04;4.08;4.1;4.13;4.15;4.19;4.23;4.25;4.27;4.3;4.33;4.35;4.37;4.39;4.4;4.5;5;5.07;5.14;5.2;5.24;5.29;5.34;5.38;5.4;5.45;5.5;5.55;6;6.05;6.1;6.15;6.2;6.25;6.3;6.35;6.4;6.45;6.5;6.55;7;7.05;7.1;7.15;7.25;7.26;7.27;7.28;7.29},{99;98;97;96;95;94;93;92;91;90;89;88;87;86;85;84;83;82;81;80;79;78;77;76;75;74;73;72;71;70;69;68;67;66;65;64;63;62;61;60;59;58;57;56;55;54;53;52;51;50;49;48;47;46;45;44;43;42;41;40;39;38;37;36;35;34;33;32;31;30;29;28;27;26;25;24;23;22;21;20;19;18;17;16;15;14;13;12;11;10;9;8;7;6;5;4;3;2;1})," ")</f>
        <v xml:space="preserve"> </v>
      </c>
      <c r="K19" s="31"/>
      <c r="L19" s="25" t="str">
        <f>IFERROR(LOOKUP(K19,{1;2;3;4;5;6;7;8;9;10;11;12;13;14;15;16;17;18;19;20;21;22;23;24;25;26;27;28;29;30;31;32;33;34;35;36;37;38;39;40;41;42;43;44;45;46;47;48;49;50;51;52;53;54;55;56;57;58;59;60;61;62},{1;5;10;13;15;17;19;20;23;25;26;27;28;29;30;31;32;33;34;35;36;37;38;39;40;41;42;43;44;45;46;47;48;49;50;51;52;53;54;55;57;59;61;63;65;67;69;71;73;75;77;79;81;83;85;87;89;91;93;95;97})," ")</f>
        <v xml:space="preserve"> </v>
      </c>
      <c r="M19" s="31"/>
      <c r="N19" s="25" t="str">
        <f>IFERROR(LOOKUP(M19,{1;2;3;4;5;6;7;8;9;10;11;12;13;14;15;16;17;18;19;20;21;22;23;24;25;26;27;28;29;30;31;32;33},{1;23;28;39;41;43;48;50;52;54;58;61;63;65;67;69;71;73;75;77;79;81;83;85;87;89;91;93;95;97})," ")</f>
        <v xml:space="preserve"> </v>
      </c>
      <c r="O19" s="76" t="str">
        <f>CHOOSE(SUM(H19:J19:L19:N19)=0," ")</f>
        <v xml:space="preserve"> </v>
      </c>
      <c r="P19" s="31"/>
      <c r="Q19" s="32"/>
    </row>
    <row r="20" spans="1:17" ht="16.5" customHeight="1" thickBot="1">
      <c r="A20" s="10">
        <v>4</v>
      </c>
      <c r="B20" s="79"/>
      <c r="C20" s="79" t="s">
        <v>122</v>
      </c>
      <c r="D20" s="11" t="s">
        <v>126</v>
      </c>
      <c r="E20" s="9">
        <f t="shared" ca="1" si="0"/>
        <v>41</v>
      </c>
      <c r="F20" s="13">
        <v>30036</v>
      </c>
      <c r="G20" s="71"/>
      <c r="H20" s="25" t="str">
        <f>IFERROR(LOOKUP(G20,{12.1;12.2;12.3;12.4;12.5;12.6;12.7;12.8;12.9;13;13.1;13.2;13.3;13.4;13.5;13.6;13.7;13.8;13.9;14;14.1;14.2;14.3;14.4;14.5;14.6;14.7;14.8;14.9;15;15.1;15.2;15.3;15.4;15.5;15.6;15.7;15.8;15.9;16;16.1;16.2;16.3;16.4;16.5;16.6;16.7;16.8;16.9;17;17.1;17.2;17.3;17.4;17.5;17.6;17.7;17.8;17.9;18;18.1;18.2;18.3;18.4;18.5;18.6;18.7;18.8;18.9},{96;92;88;85;82;79;77;75;73;71;69;67;65;63;61;60;59;58;57;56;55;54;53;52;51;50;49;48;47;46;45;44;43;42;41;40;39;38;37;36;35;34;33;32;31;30;29;28;27;26;25;24;23;22;21;20;19;18;17;16;15;14;13;12;10;8;6;4;2})," ")</f>
        <v xml:space="preserve"> </v>
      </c>
      <c r="I20" s="71"/>
      <c r="J20" s="25" t="str">
        <f>IFERROR(LOOKUP(I20,{2.45;2.46;2.47;2.48;2.49;2.5;2.51;2.52;2.53;2.54;2.55;2.56;2.57;2.58;2.59;3;3.02;3.04;3.06;3.08;3.1;3.12;3.14;3.16;3.18;3.2;3.22;3.24;3.26;3.28;3.3;3.32;3.34;3.36;3.38;3.4;3.42;3.43;3.44;3.45;3.46;3.47;3.48;3.49;3.5;3.52;3.54;3.56;3.58;4;4.04;4.08;4.1;4.13;4.15;4.19;4.23;4.25;4.27;4.3;4.33;4.35;4.37;4.39;4.4;4.5;5;5.07;5.14;5.2;5.24;5.29;5.34;5.38;5.4;5.45;5.5;5.55;6;6.05;6.1;6.15;6.2;6.25;6.3;6.35;6.4;6.45;6.5;6.55;7;7.05;7.1;7.15;7.25;7.26;7.27;7.28;7.29},{99;98;97;96;95;94;93;92;91;90;89;88;87;86;85;84;83;82;81;80;79;78;77;76;75;74;73;72;71;70;69;68;67;66;65;64;63;62;61;60;59;58;57;56;55;54;53;52;51;50;49;48;47;46;45;44;43;42;41;40;39;38;37;36;35;34;33;32;31;30;29;28;27;26;25;24;23;22;21;20;19;18;17;16;15;14;13;12;11;10;9;8;7;6;5;4;3;2;1})," ")</f>
        <v xml:space="preserve"> </v>
      </c>
      <c r="K20" s="33"/>
      <c r="L20" s="25" t="str">
        <f>IFERROR(LOOKUP(K20,{1;2;3;4;5;6;7;8;9;10;11;12;13;14;15;16;17;18;19;20;21;22;23;24;25;26;27;28;29;30;31;32;33;34;35;36;37;38;39;40;41;42;43;44;45;46;47;48;49;50;51;52;53;54;55;56;57;58;59;60;61;62},{1;5;10;13;15;17;19;20;23;25;26;27;28;29;30;31;32;33;34;35;36;37;38;39;40;41;42;43;44;45;46;47;48;49;50;51;52;53;54;55;57;59;61;63;65;67;69;71;73;75;77;79;81;83;85;87;89;91;93;95;97})," ")</f>
        <v xml:space="preserve"> </v>
      </c>
      <c r="M20" s="33"/>
      <c r="N20" s="25" t="str">
        <f>IFERROR(LOOKUP(M20,{1;2;3;4;5;6;7;8;9;10;11;12;13;14;15;16;17;18;19;20;21;22;23;24;25;26;27;28;29;30;31;32;33},{1;23;28;39;41;43;48;50;52;54;58;61;63;65;67;69;71;73;75;77;79;81;83;85;87;89;91;93;95;97})," ")</f>
        <v xml:space="preserve"> </v>
      </c>
      <c r="O20" s="76" t="str">
        <f>CHOOSE(SUM(H20:J20:L20:N20)=0," ")</f>
        <v xml:space="preserve"> </v>
      </c>
      <c r="P20" s="33"/>
      <c r="Q20" s="32"/>
    </row>
    <row r="21" spans="1:17" ht="16.5" customHeight="1" thickBot="1">
      <c r="A21" s="7">
        <v>5</v>
      </c>
      <c r="B21" s="78"/>
      <c r="C21" s="78"/>
      <c r="D21" s="8"/>
      <c r="E21" s="9">
        <f t="shared" ca="1" si="0"/>
        <v>52</v>
      </c>
      <c r="F21" s="12">
        <v>26022</v>
      </c>
      <c r="G21" s="31"/>
      <c r="H21" s="25" t="str">
        <f>IFERROR(LOOKUP(G21,{12.1;12.2;12.3;12.4;12.5;12.6;12.7;12.8;12.9;13;13.1;13.2;13.3;13.4;13.5;13.6;13.7;13.8;13.9;14;14.1;14.2;14.3;14.4;14.5;14.6;14.7;14.8;14.9;15;15.1;15.2;15.3;15.4;15.5;15.6;15.7;15.8;15.9;16;16.1;16.2;16.3;16.4;16.5;16.6;16.7;16.8;16.9;17;17.1;17.2;17.3;17.4;17.5;17.6;17.7;17.8;17.9;18;18.1;18.2;18.3;18.4;18.5;18.6;18.7;18.8;18.9},{96;92;88;85;82;79;77;75;73;71;69;67;65;63;61;60;59;58;57;56;55;54;53;52;51;50;49;48;47;46;45;44;43;42;41;40;39;38;37;36;35;34;33;32;31;30;29;28;27;26;25;24;23;22;21;20;19;18;17;16;15;14;13;12;10;8;6;4;2})," ")</f>
        <v xml:space="preserve"> </v>
      </c>
      <c r="I21" s="31"/>
      <c r="J21" s="25" t="str">
        <f>IFERROR(LOOKUP(I21,{2.45;2.46;2.47;2.48;2.49;2.5;2.51;2.52;2.53;2.54;2.55;2.56;2.57;2.58;2.59;3;3.02;3.04;3.06;3.08;3.1;3.12;3.14;3.16;3.18;3.2;3.22;3.24;3.26;3.28;3.3;3.32;3.34;3.36;3.38;3.4;3.42;3.43;3.44;3.45;3.46;3.47;3.48;3.49;3.5;3.52;3.54;3.56;3.58;4;4.04;4.08;4.1;4.13;4.15;4.19;4.23;4.25;4.27;4.3;4.33;4.35;4.37;4.39;4.4;4.5;5;5.07;5.14;5.2;5.24;5.29;5.34;5.38;5.4;5.45;5.5;5.55;6;6.05;6.1;6.15;6.2;6.25;6.3;6.35;6.4;6.45;6.5;6.55;7;7.05;7.1;7.15;7.25;7.26;7.27;7.28;7.29},{99;98;97;96;95;94;93;92;91;90;89;88;87;86;85;84;83;82;81;80;79;78;77;76;75;74;73;72;71;70;69;68;67;66;65;64;63;62;61;60;59;58;57;56;55;54;53;52;51;50;49;48;47;46;45;44;43;42;41;40;39;38;37;36;35;34;33;32;31;30;29;28;27;26;25;24;23;22;21;20;19;18;17;16;15;14;13;12;11;10;9;8;7;6;5;4;3;2;1})," ")</f>
        <v xml:space="preserve"> </v>
      </c>
      <c r="K21" s="31"/>
      <c r="L21" s="25" t="str">
        <f>IFERROR(LOOKUP(K21,{1;2;3;4;5;6;7;8;9;10;11;12;13;14;15;16;17;18;19;20;21;22;23;24;25;26;27;28;29;30;31;32;33;34;35;36;37;38;39;40;41;42;43;44;45;46;47;48;49;50;51;52;53;54;55;56;57;58;59;60;61;62},{1;5;10;13;15;17;19;20;23;25;26;27;28;29;30;31;32;33;34;35;36;37;38;39;40;41;42;43;44;45;46;47;48;49;50;51;52;53;54;55;57;59;61;63;65;67;69;71;73;75;77;79;81;83;85;87;89;91;93;95;97})," ")</f>
        <v xml:space="preserve"> </v>
      </c>
      <c r="M21" s="31"/>
      <c r="N21" s="25" t="str">
        <f>IFERROR(LOOKUP(M21,{1;2;3;4;5;6;7;8;9;10;11;12;13;14;15;16;17;18;19;20;21;22;23;24;25;26;27;28;29;30;31;32;33},{1;23;28;39;41;43;48;50;52;54;58;61;63;65;67;69;71;73;75;77;79;81;83;85;87;89;91;93;95;97})," ")</f>
        <v xml:space="preserve"> </v>
      </c>
      <c r="O21" s="76" t="str">
        <f>CHOOSE(SUM(H21:J21:L21:N21)=0," ")</f>
        <v xml:space="preserve"> </v>
      </c>
      <c r="P21" s="31"/>
      <c r="Q21" s="32"/>
    </row>
    <row r="22" spans="1:17" ht="16.5" thickBot="1">
      <c r="A22" s="10">
        <v>6</v>
      </c>
      <c r="B22" s="79"/>
      <c r="C22" s="79"/>
      <c r="D22" s="11"/>
      <c r="E22" s="9">
        <f t="shared" ca="1" si="0"/>
        <v>35</v>
      </c>
      <c r="F22" s="13">
        <v>32187</v>
      </c>
      <c r="G22" s="33"/>
      <c r="H22" s="25" t="str">
        <f>IFERROR(LOOKUP(G22,{12.1;12.2;12.3;12.4;12.5;12.6;12.7;12.8;12.9;13;13.1;13.2;13.3;13.4;13.5;13.6;13.7;13.8;13.9;14;14.1;14.2;14.3;14.4;14.5;14.6;14.7;14.8;14.9;15;15.1;15.2;15.3;15.4;15.5;15.6;15.7;15.8;15.9;16;16.1;16.2;16.3;16.4;16.5;16.6;16.7;16.8;16.9;17;17.1;17.2;17.3;17.4;17.5;17.6;17.7;17.8;17.9;18;18.1;18.2;18.3;18.4;18.5;18.6;18.7;18.8;18.9},{96;92;88;85;82;79;77;75;73;71;69;67;65;63;61;60;59;58;57;56;55;54;53;52;51;50;49;48;47;46;45;44;43;42;41;40;39;38;37;36;35;34;33;32;31;30;29;28;27;26;25;24;23;22;21;20;19;18;17;16;15;14;13;12;10;8;6;4;2})," ")</f>
        <v xml:space="preserve"> </v>
      </c>
      <c r="I22" s="33"/>
      <c r="J22" s="25" t="str">
        <f>IFERROR(LOOKUP(I22,{2.45;2.46;2.47;2.48;2.49;2.5;2.51;2.52;2.53;2.54;2.55;2.56;2.57;2.58;2.59;3;3.02;3.04;3.06;3.08;3.1;3.12;3.14;3.16;3.18;3.2;3.22;3.24;3.26;3.28;3.3;3.32;3.34;3.36;3.38;3.4;3.42;3.43;3.44;3.45;3.46;3.47;3.48;3.49;3.5;3.52;3.54;3.56;3.58;4;4.04;4.08;4.1;4.13;4.15;4.19;4.23;4.25;4.27;4.3;4.33;4.35;4.37;4.39;4.4;4.5;5;5.07;5.14;5.2;5.24;5.29;5.34;5.38;5.4;5.45;5.5;5.55;6;6.05;6.1;6.15;6.2;6.25;6.3;6.35;6.4;6.45;6.5;6.55;7;7.05;7.1;7.15;7.25;7.26;7.27;7.28;7.29},{99;98;97;96;95;94;93;92;91;90;89;88;87;86;85;84;83;82;81;80;79;78;77;76;75;74;73;72;71;70;69;68;67;66;65;64;63;62;61;60;59;58;57;56;55;54;53;52;51;50;49;48;47;46;45;44;43;42;41;40;39;38;37;36;35;34;33;32;31;30;29;28;27;26;25;24;23;22;21;20;19;18;17;16;15;14;13;12;11;10;9;8;7;6;5;4;3;2;1})," ")</f>
        <v xml:space="preserve"> </v>
      </c>
      <c r="K22" s="33"/>
      <c r="L22" s="25" t="str">
        <f>IFERROR(LOOKUP(K22,{1;2;3;4;5;6;7;8;9;10;11;12;13;14;15;16;17;18;19;20;21;22;23;24;25;26;27;28;29;30;31;32;33;34;35;36;37;38;39;40;41;42;43;44;45;46;47;48;49;50;51;52;53;54;55;56;57;58;59;60;61;62},{1;5;10;13;15;17;19;20;23;25;26;27;28;29;30;31;32;33;34;35;36;37;38;39;40;41;42;43;44;45;46;47;48;49;50;51;52;53;54;55;57;59;61;63;65;67;69;71;73;75;77;79;81;83;85;87;89;91;93;95;97})," ")</f>
        <v xml:space="preserve"> </v>
      </c>
      <c r="M22" s="33"/>
      <c r="N22" s="25" t="str">
        <f>IFERROR(LOOKUP(M22,{1;2;3;4;5;6;7;8;9;10;11;12;13;14;15;16;17;18;19;20;21;22;23;24;25;26;27;28;29;30;31;32;33},{1;23;28;39;41;43;48;50;52;54;58;61;63;65;67;69;71;73;75;77;79;81;83;85;87;89;91;93;95;97})," ")</f>
        <v xml:space="preserve"> </v>
      </c>
      <c r="O22" s="76" t="str">
        <f>CHOOSE(SUM(H22:J22:L22:N22)=0," ")</f>
        <v xml:space="preserve"> </v>
      </c>
      <c r="P22" s="33"/>
      <c r="Q22" s="32"/>
    </row>
    <row r="23" spans="1:17" ht="16.5" thickBot="1">
      <c r="A23" s="7">
        <v>7</v>
      </c>
      <c r="B23" s="78"/>
      <c r="C23" s="78"/>
      <c r="D23" s="8"/>
      <c r="E23" s="9">
        <f ca="1">CHOOSE(DATEDIF(F23,TODAY(),"y")&lt;=45,5)</f>
        <v>5</v>
      </c>
      <c r="F23" s="12">
        <v>30161</v>
      </c>
      <c r="G23" s="31"/>
      <c r="H23" s="25" t="str">
        <f>IFERROR(LOOKUP(G23,{12.1;12.2;12.3;12.4;12.5;12.6;12.7;12.8;12.9;13;13.1;13.2;13.3;13.4;13.5;13.6;13.7;13.8;13.9;14;14.1;14.2;14.3;14.4;14.5;14.6;14.7;14.8;14.9;15;15.1;15.2;15.3;15.4;15.5;15.6;15.7;15.8;15.9;16;16.1;16.2;16.3;16.4;16.5;16.6;16.7;16.8;16.9;17;17.1;17.2;17.3;17.4;17.5;17.6;17.7;17.8;17.9;18;18.1;18.2;18.3;18.4;18.5;18.6;18.7;18.8;18.9},{96;92;88;85;82;79;77;75;73;71;69;67;65;63;61;60;59;58;57;56;55;54;53;52;51;50;49;48;47;46;45;44;43;42;41;40;39;38;37;36;35;34;33;32;31;30;29;28;27;26;25;24;23;22;21;20;19;18;17;16;15;14;13;12;10;8;6;4;2})," ")</f>
        <v xml:space="preserve"> </v>
      </c>
      <c r="I23" s="31"/>
      <c r="J23" s="25" t="str">
        <f>IFERROR(LOOKUP(I23,{2.45;2.46;2.47;2.48;2.49;2.5;2.51;2.52;2.53;2.54;2.55;2.56;2.57;2.58;2.59;3;3.02;3.04;3.06;3.08;3.1;3.12;3.14;3.16;3.18;3.2;3.22;3.24;3.26;3.28;3.3;3.32;3.34;3.36;3.38;3.4;3.42;3.43;3.44;3.45;3.46;3.47;3.48;3.49;3.5;3.52;3.54;3.56;3.58;4;4.04;4.08;4.1;4.13;4.15;4.19;4.23;4.25;4.27;4.3;4.33;4.35;4.37;4.39;4.4;4.5;5;5.07;5.14;5.2;5.24;5.29;5.34;5.38;5.4;5.45;5.5;5.55;6;6.05;6.1;6.15;6.2;6.25;6.3;6.35;6.4;6.45;6.5;6.55;7;7.05;7.1;7.15;7.25;7.26;7.27;7.28;7.29},{99;98;97;96;95;94;93;92;91;90;89;88;87;86;85;84;83;82;81;80;79;78;77;76;75;74;73;72;71;70;69;68;67;66;65;64;63;62;61;60;59;58;57;56;55;54;53;52;51;50;49;48;47;46;45;44;43;42;41;40;39;38;37;36;35;34;33;32;31;30;29;28;27;26;25;24;23;22;21;20;19;18;17;16;15;14;13;12;11;10;9;8;7;6;5;4;3;2;1})," ")</f>
        <v xml:space="preserve"> </v>
      </c>
      <c r="K23" s="31"/>
      <c r="L23" s="25" t="str">
        <f>IFERROR(LOOKUP(K23,{1;2;3;4;5;6;7;8;9;10;11;12;13;14;15;16;17;18;19;20;21;22;23;24;25;26;27;28;29;30;31;32;33;34;35;36;37;38;39;40;41;42;43;44;45;46;47;48;49;50;51;52;53;54;55;56;57;58;59;60;61;62},{1;5;10;13;15;17;19;20;23;25;26;27;28;29;30;31;32;33;34;35;36;37;38;39;40;41;42;43;44;45;46;47;48;49;50;51;52;53;54;55;57;59;61;63;65;67;69;71;73;75;77;79;81;83;85;87;89;91;93;95;97})," ")</f>
        <v xml:space="preserve"> </v>
      </c>
      <c r="M23" s="31"/>
      <c r="N23" s="25" t="str">
        <f>IFERROR(LOOKUP(M23,{1;2;3;4;5;6;7;8;9;10;11;12;13;14;15;16;17;18;19;20;21;22;23;24;25;26;27;28;29;30;31;32;33},{1;23;28;39;41;43;48;50;52;54;58;61;63;65;67;69;71;73;75;77;79;81;83;85;87;89;91;93;95;97})," ")</f>
        <v xml:space="preserve"> </v>
      </c>
      <c r="O23" s="76" t="str">
        <f>CHOOSE(SUM(H23:J23:L23:N23)=0," ")</f>
        <v xml:space="preserve"> </v>
      </c>
      <c r="P23" s="31"/>
      <c r="Q23" s="32"/>
    </row>
    <row r="24" spans="1:17">
      <c r="G24"/>
      <c r="H24"/>
    </row>
    <row r="25" spans="1:17">
      <c r="G25"/>
      <c r="H25"/>
    </row>
    <row r="26" spans="1:17" ht="16.5" customHeight="1">
      <c r="G26"/>
      <c r="H26"/>
    </row>
    <row r="27" spans="1:17" ht="16.5" customHeight="1">
      <c r="G27"/>
      <c r="H27"/>
    </row>
    <row r="28" spans="1:17" ht="16.5" customHeight="1">
      <c r="G28"/>
      <c r="H28"/>
    </row>
    <row r="29" spans="1:17" ht="16.5" customHeight="1">
      <c r="G29"/>
      <c r="H29"/>
    </row>
    <row r="30" spans="1:17">
      <c r="G30"/>
      <c r="H30"/>
    </row>
    <row r="31" spans="1:17">
      <c r="G31"/>
      <c r="H31"/>
    </row>
    <row r="32" spans="1:17">
      <c r="G32"/>
      <c r="H32"/>
    </row>
    <row r="33" spans="7:8">
      <c r="G33"/>
      <c r="H33"/>
    </row>
    <row r="34" spans="7:8" ht="16.5" customHeight="1">
      <c r="G34"/>
      <c r="H34"/>
    </row>
    <row r="35" spans="7:8" ht="16.5" customHeight="1">
      <c r="G35"/>
      <c r="H35"/>
    </row>
    <row r="36" spans="7:8" ht="16.5" customHeight="1">
      <c r="G36"/>
      <c r="H36"/>
    </row>
    <row r="37" spans="7:8" ht="16.5" customHeight="1">
      <c r="G37"/>
      <c r="H37"/>
    </row>
    <row r="38" spans="7:8" ht="16.5" customHeight="1">
      <c r="G38"/>
      <c r="H38"/>
    </row>
    <row r="39" spans="7:8" ht="16.5" customHeight="1">
      <c r="G39"/>
      <c r="H39"/>
    </row>
    <row r="40" spans="7:8" ht="16.5" customHeight="1">
      <c r="G40"/>
      <c r="H40"/>
    </row>
    <row r="41" spans="7:8" ht="16.5" customHeight="1">
      <c r="G41"/>
      <c r="H41"/>
    </row>
    <row r="42" spans="7:8">
      <c r="G42"/>
      <c r="H42"/>
    </row>
    <row r="43" spans="7:8" ht="16.5" customHeight="1">
      <c r="G43"/>
      <c r="H43"/>
    </row>
    <row r="44" spans="7:8" ht="16.5" customHeight="1">
      <c r="G44"/>
      <c r="H44"/>
    </row>
    <row r="45" spans="7:8" ht="16.5" customHeight="1">
      <c r="G45"/>
      <c r="H45"/>
    </row>
    <row r="46" spans="7:8" ht="16.5" customHeight="1">
      <c r="G46"/>
      <c r="H46"/>
    </row>
    <row r="47" spans="7:8">
      <c r="G47"/>
      <c r="H47"/>
    </row>
    <row r="48" spans="7:8">
      <c r="G48"/>
      <c r="H48"/>
    </row>
    <row r="49" spans="7:8">
      <c r="G49"/>
      <c r="H49"/>
    </row>
    <row r="50" spans="7:8" ht="16.5" customHeight="1">
      <c r="G50"/>
      <c r="H50"/>
    </row>
    <row r="51" spans="7:8" ht="16.5" customHeight="1">
      <c r="G51"/>
      <c r="H51"/>
    </row>
    <row r="52" spans="7:8">
      <c r="G52"/>
      <c r="H52"/>
    </row>
    <row r="53" spans="7:8">
      <c r="G53"/>
      <c r="H53"/>
    </row>
    <row r="54" spans="7:8">
      <c r="G54"/>
      <c r="H54"/>
    </row>
    <row r="55" spans="7:8">
      <c r="G55"/>
      <c r="H55"/>
    </row>
    <row r="56" spans="7:8">
      <c r="G56"/>
      <c r="H56"/>
    </row>
    <row r="57" spans="7:8">
      <c r="G57"/>
      <c r="H57"/>
    </row>
    <row r="58" spans="7:8">
      <c r="G58"/>
      <c r="H58"/>
    </row>
    <row r="59" spans="7:8">
      <c r="G59"/>
      <c r="H59"/>
    </row>
    <row r="60" spans="7:8">
      <c r="G60"/>
      <c r="H60"/>
    </row>
    <row r="61" spans="7:8">
      <c r="G61"/>
      <c r="H61"/>
    </row>
    <row r="62" spans="7:8">
      <c r="G62"/>
      <c r="H62"/>
    </row>
    <row r="63" spans="7:8">
      <c r="G63"/>
      <c r="H63"/>
    </row>
    <row r="64" spans="7:8">
      <c r="G64"/>
      <c r="H64"/>
    </row>
    <row r="65" spans="7:8">
      <c r="G65"/>
      <c r="H65"/>
    </row>
    <row r="66" spans="7:8">
      <c r="G66"/>
      <c r="H66"/>
    </row>
    <row r="67" spans="7:8">
      <c r="G67"/>
      <c r="H67"/>
    </row>
    <row r="68" spans="7:8">
      <c r="G68"/>
      <c r="H68"/>
    </row>
    <row r="69" spans="7:8">
      <c r="G69"/>
      <c r="H69"/>
    </row>
    <row r="70" spans="7:8">
      <c r="G70"/>
      <c r="H70"/>
    </row>
    <row r="71" spans="7:8">
      <c r="G71"/>
      <c r="H71"/>
    </row>
    <row r="72" spans="7:8">
      <c r="G72"/>
      <c r="H72"/>
    </row>
    <row r="73" spans="7:8">
      <c r="G73"/>
      <c r="H73"/>
    </row>
    <row r="74" spans="7:8">
      <c r="G74"/>
      <c r="H74"/>
    </row>
    <row r="75" spans="7:8">
      <c r="G75"/>
      <c r="H75"/>
    </row>
    <row r="76" spans="7:8">
      <c r="G76"/>
      <c r="H76"/>
    </row>
    <row r="77" spans="7:8">
      <c r="G77"/>
      <c r="H77"/>
    </row>
    <row r="78" spans="7:8">
      <c r="G78"/>
      <c r="H78"/>
    </row>
    <row r="79" spans="7:8">
      <c r="G79"/>
      <c r="H79"/>
    </row>
    <row r="80" spans="7:8">
      <c r="G80"/>
      <c r="H80"/>
    </row>
    <row r="81" spans="7:8">
      <c r="G81"/>
      <c r="H81"/>
    </row>
    <row r="82" spans="7:8">
      <c r="G82"/>
      <c r="H82"/>
    </row>
    <row r="83" spans="7:8">
      <c r="G83"/>
      <c r="H83"/>
    </row>
    <row r="84" spans="7:8">
      <c r="G84"/>
      <c r="H84"/>
    </row>
    <row r="85" spans="7:8">
      <c r="G85"/>
      <c r="H85"/>
    </row>
    <row r="86" spans="7:8">
      <c r="G86"/>
      <c r="H86"/>
    </row>
    <row r="87" spans="7:8">
      <c r="G87"/>
      <c r="H87"/>
    </row>
    <row r="88" spans="7:8">
      <c r="G88"/>
      <c r="H88"/>
    </row>
    <row r="89" spans="7:8">
      <c r="G89"/>
      <c r="H89"/>
    </row>
    <row r="90" spans="7:8">
      <c r="G90"/>
      <c r="H90"/>
    </row>
    <row r="91" spans="7:8">
      <c r="G91"/>
      <c r="H91"/>
    </row>
    <row r="92" spans="7:8">
      <c r="G92"/>
      <c r="H92"/>
    </row>
    <row r="93" spans="7:8">
      <c r="G93"/>
      <c r="H93"/>
    </row>
    <row r="94" spans="7:8">
      <c r="G94"/>
      <c r="H94"/>
    </row>
    <row r="95" spans="7:8">
      <c r="G95"/>
      <c r="H95"/>
    </row>
    <row r="96" spans="7:8">
      <c r="G96"/>
      <c r="H96"/>
    </row>
    <row r="97" spans="7:8">
      <c r="G97"/>
      <c r="H97"/>
    </row>
    <row r="98" spans="7:8">
      <c r="G98"/>
      <c r="H98"/>
    </row>
  </sheetData>
  <mergeCells count="22">
    <mergeCell ref="C16:D16"/>
    <mergeCell ref="A1:B1"/>
    <mergeCell ref="A2:A8"/>
    <mergeCell ref="A9:B9"/>
    <mergeCell ref="A10:B10"/>
    <mergeCell ref="B12:B15"/>
    <mergeCell ref="C12:D15"/>
    <mergeCell ref="R13:S13"/>
    <mergeCell ref="R14:S14"/>
    <mergeCell ref="P16:Q16"/>
    <mergeCell ref="P12:Q15"/>
    <mergeCell ref="E12:E15"/>
    <mergeCell ref="G12:N12"/>
    <mergeCell ref="O12:O15"/>
    <mergeCell ref="G13:H13"/>
    <mergeCell ref="G14:H14"/>
    <mergeCell ref="I13:J13"/>
    <mergeCell ref="I14:J14"/>
    <mergeCell ref="K13:L13"/>
    <mergeCell ref="K14:L14"/>
    <mergeCell ref="M13:N13"/>
    <mergeCell ref="M14:N14"/>
  </mergeCells>
  <pageMargins left="0.7" right="0.7" top="0.75" bottom="0.75" header="0.3" footer="0.3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"/>
  <sheetViews>
    <sheetView zoomScaleNormal="100" workbookViewId="0">
      <selection activeCell="P6" sqref="P6:Q6"/>
    </sheetView>
  </sheetViews>
  <sheetFormatPr defaultRowHeight="15"/>
  <cols>
    <col min="2" max="2" width="13.42578125" customWidth="1"/>
    <col min="3" max="3" width="11.140625" customWidth="1"/>
    <col min="4" max="4" width="6.140625" customWidth="1"/>
    <col min="6" max="6" width="11.28515625" bestFit="1" customWidth="1"/>
  </cols>
  <sheetData>
    <row r="1" spans="1:18" ht="27.75" thickTop="1" thickBot="1">
      <c r="A1" s="14" t="s">
        <v>0</v>
      </c>
      <c r="B1" s="116" t="s">
        <v>2</v>
      </c>
      <c r="C1" s="119" t="s">
        <v>118</v>
      </c>
      <c r="D1" s="120"/>
      <c r="E1" s="96" t="s">
        <v>3</v>
      </c>
      <c r="F1" s="81" t="s">
        <v>4</v>
      </c>
      <c r="G1" s="99" t="s">
        <v>6</v>
      </c>
      <c r="H1" s="100"/>
      <c r="I1" s="100"/>
      <c r="J1" s="100"/>
      <c r="K1" s="100"/>
      <c r="L1" s="100"/>
      <c r="M1" s="100"/>
      <c r="N1" s="101"/>
      <c r="O1" s="102" t="s">
        <v>7</v>
      </c>
      <c r="P1" s="92" t="s">
        <v>8</v>
      </c>
      <c r="Q1" s="93"/>
    </row>
    <row r="2" spans="1:18">
      <c r="A2" s="15" t="s">
        <v>1</v>
      </c>
      <c r="B2" s="117"/>
      <c r="C2" s="121"/>
      <c r="D2" s="122"/>
      <c r="E2" s="97"/>
      <c r="F2" s="19" t="s">
        <v>5</v>
      </c>
      <c r="G2" s="86" t="s">
        <v>11</v>
      </c>
      <c r="H2" s="105"/>
      <c r="I2" s="107" t="s">
        <v>13</v>
      </c>
      <c r="J2" s="87"/>
      <c r="K2" s="86" t="s">
        <v>15</v>
      </c>
      <c r="L2" s="87"/>
      <c r="M2" s="86" t="s">
        <v>9</v>
      </c>
      <c r="N2" s="87"/>
      <c r="O2" s="103"/>
      <c r="P2" s="94"/>
      <c r="Q2" s="95"/>
    </row>
    <row r="3" spans="1:18" ht="16.5" thickBot="1">
      <c r="A3" s="16"/>
      <c r="B3" s="117"/>
      <c r="C3" s="121"/>
      <c r="D3" s="122"/>
      <c r="E3" s="97"/>
      <c r="F3" s="19"/>
      <c r="G3" s="88" t="s">
        <v>12</v>
      </c>
      <c r="H3" s="106"/>
      <c r="I3" s="108" t="s">
        <v>14</v>
      </c>
      <c r="J3" s="89"/>
      <c r="K3" s="88" t="s">
        <v>16</v>
      </c>
      <c r="L3" s="89"/>
      <c r="M3" s="88" t="s">
        <v>10</v>
      </c>
      <c r="N3" s="89"/>
      <c r="O3" s="103"/>
      <c r="P3" s="94"/>
      <c r="Q3" s="95"/>
    </row>
    <row r="4" spans="1:18" ht="15.75" thickBot="1">
      <c r="A4" s="17"/>
      <c r="B4" s="118"/>
      <c r="C4" s="123"/>
      <c r="D4" s="124"/>
      <c r="E4" s="98"/>
      <c r="F4" s="20"/>
      <c r="G4" s="82" t="s">
        <v>17</v>
      </c>
      <c r="H4" s="24" t="s">
        <v>115</v>
      </c>
      <c r="I4" s="77" t="s">
        <v>17</v>
      </c>
      <c r="J4" s="26" t="s">
        <v>18</v>
      </c>
      <c r="K4" s="80" t="s">
        <v>17</v>
      </c>
      <c r="L4" s="26" t="s">
        <v>18</v>
      </c>
      <c r="M4" s="77" t="s">
        <v>17</v>
      </c>
      <c r="N4" s="26" t="s">
        <v>18</v>
      </c>
      <c r="O4" s="104"/>
      <c r="P4" s="88"/>
      <c r="Q4" s="89"/>
    </row>
    <row r="5" spans="1:18" ht="15.75" thickBot="1">
      <c r="A5" s="29">
        <v>1</v>
      </c>
      <c r="B5" s="72">
        <v>2</v>
      </c>
      <c r="C5" s="128">
        <v>3</v>
      </c>
      <c r="D5" s="110"/>
      <c r="E5" s="73">
        <v>4</v>
      </c>
      <c r="F5" s="74">
        <v>5</v>
      </c>
      <c r="G5" s="27">
        <v>6</v>
      </c>
      <c r="H5" s="28">
        <v>7</v>
      </c>
      <c r="I5" s="29">
        <v>8</v>
      </c>
      <c r="J5" s="30">
        <v>9</v>
      </c>
      <c r="K5" s="30">
        <v>10</v>
      </c>
      <c r="L5" s="30">
        <v>11</v>
      </c>
      <c r="M5" s="29">
        <v>12</v>
      </c>
      <c r="N5" s="30">
        <v>13</v>
      </c>
      <c r="O5" s="29">
        <v>14</v>
      </c>
      <c r="P5" s="125">
        <v>15</v>
      </c>
      <c r="Q5" s="126"/>
      <c r="R5" s="75"/>
    </row>
    <row r="6" spans="1:18" ht="16.5" thickBot="1">
      <c r="A6" s="7">
        <v>1</v>
      </c>
      <c r="B6" s="78" t="s">
        <v>117</v>
      </c>
      <c r="C6" s="85" t="s">
        <v>116</v>
      </c>
      <c r="D6" s="83" t="s">
        <v>19</v>
      </c>
      <c r="E6" s="9">
        <f ca="1">CHOOSE(DATEDIF(F6,TODAY(),"y")&lt;=24,1)</f>
        <v>1</v>
      </c>
      <c r="F6" s="12">
        <v>36236</v>
      </c>
      <c r="G6" s="31"/>
      <c r="H6" s="25" t="str">
        <f>IFERROR(LOOKUP(G6,{12.1;12.2;12.3;12.4;12.5;12.6;12.7;12.8;12.9;13;13.1;13.2;13.3;13.4;13.5;13.6;13.7;13.8;13.9;14;14.1;14.2;14.3;14.4;14.5;14.6;14.7;14.8;14.9;15;15.1;15.2;15.3;15.4;15.5;15.6;15.7;15.8;15.9;16;16.1;16.2;16.3;16.4;16.5;16.6;16.7;16.8;16.9;17;17.1;17.2;17.3;17.4;17.5;17.6;17.7;17.8;17.9;18;18.1;18.2;18.3;18.4;18.5;18.6;18.7;18.8;18.9},{96;92;88;85;82;79;77;75;73;71;69;67;65;63;61;60;59;58;57;56;55;54;53;52;51;50;49;48;47;46;45;44;43;42;41;40;39;38;37;36;35;34;33;32;31;30;29;28;27;26;25;24;23;22;21;20;19;18;17;16;15;14;13;12;10;8;6;4;2})," ")</f>
        <v xml:space="preserve"> </v>
      </c>
      <c r="I6" s="31"/>
      <c r="J6" s="25" t="str">
        <f>IFERROR(LOOKUP(I6,{2.45;2.46;2.47;2.48;2.49;2.5;2.51;2.52;2.53;2.54;2.55;2.56;2.57;2.58;2.59;3;3.02;3.04;3.06;3.08;3.1;3.12;3.14;3.16;3.18;3.2;3.22;3.24;3.26;3.28;3.3;3.32;3.34;3.36;3.38;3.4;3.42;3.43;3.44;3.45;3.46;3.47;3.48;3.49;3.5;3.52;3.54;3.56;3.58;4;4.04;4.08;4.1;4.13;4.15;4.19;4.23;4.25;4.27;4.3;4.33;4.35;4.37;4.39;4.4;4.5;5;5.07;5.14;5.2;5.24;5.29;5.34;5.38;5.4;5.45;5.5;5.55;6;6.05;6.1;6.15;6.2;6.25;6.3;6.35;6.4;6.45;6.5;6.55;7;7.05;7.1;7.15;7.25;7.26;7.27;7.28;7.29},{99;98;97;96;95;94;93;92;91;90;89;88;87;86;85;84;83;82;81;80;79;78;77;76;75;74;73;72;71;70;69;68;67;66;65;64;63;62;61;60;59;58;57;56;55;54;53;52;51;50;49;48;47;46;45;44;43;42;41;40;39;38;37;36;35;34;33;32;31;30;29;28;27;26;25;24;23;22;21;20;19;18;17;16;15;14;13;12;11;10;9;8;7;6;5;4;3;2;1})," ")</f>
        <v xml:space="preserve"> </v>
      </c>
      <c r="K6" s="31"/>
      <c r="L6" s="25" t="str">
        <f>IFERROR(LOOKUP(K6,{1;2;3;4;5;6;7;8;9;10;11;12;13;14;15;16;17;18;19;20;21;22;23;24;25;26;27;28;29;30;31;32;33;34;35;36;37;38;39;40;41;42;43;44;45;46;47;48;49;50;51;52;53;54;55;56;57;58;59;60;61;62},{1;5;10;13;15;17;19;20;23;25;26;27;28;29;30;31;32;33;34;35;36;37;38;39;40;41;42;43;44;45;46;47;48;49;50;51;52;53;54;55;57;59;61;63;65;67;69;71;73;75;77;79;81;83;85;87;89;91;93;95;97})," ")</f>
        <v xml:space="preserve"> </v>
      </c>
      <c r="M6" s="31"/>
      <c r="N6" s="25" t="str">
        <f>IFERROR(LOOKUP(M6,{1;2;3;4;5;6;7;8;9;10;11;12;13;14;15;16;17;18;19;20;21;22;23;24;25;26;27;28;29;30;31;32;33},{1;23;28;39;41;43;48;50;52;54;58;61;63;65;67;69;71;73;75;77;79;81;83;85;87;89;91;93;95;97})," ")</f>
        <v xml:space="preserve"> </v>
      </c>
      <c r="O6" s="84">
        <f>SUM(H6:J6:L6:N6)</f>
        <v>0</v>
      </c>
      <c r="P6" s="127"/>
      <c r="Q6" s="127"/>
      <c r="R6" t="e">
        <f ca="1">CHOOSE(DATEDIF(F6,TODAY(),"y")&gt;=25,1,"")</f>
        <v>#VALUE!</v>
      </c>
    </row>
  </sheetData>
  <mergeCells count="17">
    <mergeCell ref="B1:B4"/>
    <mergeCell ref="C1:D4"/>
    <mergeCell ref="E1:E4"/>
    <mergeCell ref="G1:N1"/>
    <mergeCell ref="O1:O4"/>
    <mergeCell ref="G2:H2"/>
    <mergeCell ref="I2:J2"/>
    <mergeCell ref="K2:L2"/>
    <mergeCell ref="M2:N2"/>
    <mergeCell ref="P5:Q5"/>
    <mergeCell ref="P6:Q6"/>
    <mergeCell ref="C5:D5"/>
    <mergeCell ref="G3:H3"/>
    <mergeCell ref="I3:J3"/>
    <mergeCell ref="K3:L3"/>
    <mergeCell ref="M3:N3"/>
    <mergeCell ref="P1:Q4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60"/>
  <sheetViews>
    <sheetView workbookViewId="0">
      <selection activeCell="C7" sqref="C7"/>
    </sheetView>
  </sheetViews>
  <sheetFormatPr defaultColWidth="10" defaultRowHeight="15"/>
  <cols>
    <col min="1" max="1" width="4.5703125" style="34" customWidth="1"/>
    <col min="2" max="2" width="23.7109375" style="34" customWidth="1"/>
    <col min="3" max="3" width="15" style="34" customWidth="1"/>
    <col min="4" max="4" width="5.42578125" style="34" customWidth="1"/>
    <col min="5" max="5" width="10.42578125" style="34" customWidth="1"/>
    <col min="6" max="6" width="13.7109375" style="34" customWidth="1"/>
    <col min="7" max="16384" width="10" style="34"/>
  </cols>
  <sheetData>
    <row r="1" spans="1:10" ht="15.75" thickBot="1"/>
    <row r="2" spans="1:10" ht="15.75" thickBot="1">
      <c r="C2" s="141" t="s">
        <v>22</v>
      </c>
      <c r="D2" s="142"/>
      <c r="E2" s="142"/>
      <c r="F2" s="142"/>
      <c r="G2" s="142"/>
      <c r="H2" s="142"/>
      <c r="I2" s="142"/>
      <c r="J2" s="143"/>
    </row>
    <row r="3" spans="1:10">
      <c r="C3" s="35" t="s">
        <v>23</v>
      </c>
      <c r="D3" s="141" t="s">
        <v>24</v>
      </c>
      <c r="E3" s="143"/>
      <c r="F3" s="141" t="s">
        <v>25</v>
      </c>
      <c r="G3" s="143"/>
      <c r="H3" s="141" t="s">
        <v>26</v>
      </c>
      <c r="I3" s="143"/>
      <c r="J3" s="36" t="s">
        <v>27</v>
      </c>
    </row>
    <row r="4" spans="1:10" s="43" customFormat="1" ht="15.75">
      <c r="A4" s="37">
        <v>1</v>
      </c>
      <c r="B4" s="38" t="s">
        <v>28</v>
      </c>
      <c r="C4" s="39">
        <v>1</v>
      </c>
      <c r="D4" s="40"/>
      <c r="E4" s="41"/>
      <c r="F4" s="40">
        <v>31</v>
      </c>
      <c r="G4" s="41">
        <f>CHOOSE(C4,LOOKUP(G27,{29;30;31;32},{91;93;95;97}))</f>
        <v>97</v>
      </c>
      <c r="H4" s="40"/>
      <c r="I4" s="41"/>
      <c r="J4" s="42"/>
    </row>
    <row r="5" spans="1:10" s="43" customFormat="1" ht="15.75">
      <c r="A5" s="37">
        <v>2</v>
      </c>
      <c r="B5" s="44" t="s">
        <v>29</v>
      </c>
      <c r="C5" s="39">
        <v>4</v>
      </c>
      <c r="D5" s="40"/>
      <c r="E5" s="41"/>
      <c r="F5" s="40">
        <v>9</v>
      </c>
      <c r="G5" s="41">
        <f>CHOOSE(C5,LOOKUP(F5,{1;2;3;4},{2;3;4;5}),LOOKUP(F5,{1;4;7;10},{2;3;4;5}),LOOKUP(F5,{1;4;7;10},{2;3;4;5}),LOOKUP(F5,{1;2;3;4},{2;3;4;5}))</f>
        <v>5</v>
      </c>
      <c r="H5" s="40"/>
      <c r="I5" s="41"/>
      <c r="J5" s="42"/>
    </row>
    <row r="6" spans="1:10" s="43" customFormat="1" ht="15.75">
      <c r="A6" s="37">
        <v>2</v>
      </c>
      <c r="B6" s="44" t="s">
        <v>29</v>
      </c>
      <c r="C6" s="39">
        <v>1</v>
      </c>
      <c r="D6" s="40"/>
      <c r="E6" s="41"/>
      <c r="F6" s="40">
        <v>1</v>
      </c>
      <c r="G6" s="41">
        <f>LOOKUP(F6,{1;2;3;4},{2;3;4;5})</f>
        <v>2</v>
      </c>
      <c r="H6" s="40"/>
      <c r="I6" s="41"/>
      <c r="J6" s="42"/>
    </row>
    <row r="7" spans="1:10" s="43" customFormat="1" ht="15.75">
      <c r="A7" s="37">
        <v>2</v>
      </c>
      <c r="B7" s="44" t="s">
        <v>29</v>
      </c>
      <c r="C7" s="39">
        <v>1</v>
      </c>
      <c r="D7" s="40"/>
      <c r="E7" s="41"/>
      <c r="F7" s="40">
        <v>2</v>
      </c>
      <c r="G7" s="41">
        <f>CHOOSE(C7,LOOKUP(F7,{1;2;3;4},{2;3;4;5}),LOOKUP(F7,{1;4;7;10},{2;3;4;5}),LOOKUP(F7,{1;4;7;10},{2;3;4;5}),LOOKUP(F7,{1;2;3;4},{2;3;4;5}))</f>
        <v>3</v>
      </c>
      <c r="H7" s="40"/>
      <c r="I7" s="41"/>
      <c r="J7" s="42"/>
    </row>
    <row r="10" spans="1:10">
      <c r="B10" s="34" t="s">
        <v>30</v>
      </c>
    </row>
    <row r="11" spans="1:10">
      <c r="B11" s="34" t="s">
        <v>31</v>
      </c>
    </row>
    <row r="12" spans="1:10">
      <c r="D12" s="144" t="s">
        <v>23</v>
      </c>
      <c r="E12" s="144"/>
      <c r="F12" s="144"/>
      <c r="G12" s="144"/>
    </row>
    <row r="13" spans="1:10" ht="15.75">
      <c r="B13" s="34" t="s">
        <v>32</v>
      </c>
      <c r="D13" s="45">
        <v>4</v>
      </c>
      <c r="E13" s="45">
        <v>3</v>
      </c>
      <c r="F13" s="45">
        <v>2</v>
      </c>
      <c r="G13" s="45">
        <v>1</v>
      </c>
    </row>
    <row r="14" spans="1:10">
      <c r="B14" s="140" t="s">
        <v>33</v>
      </c>
      <c r="C14" s="46">
        <v>2</v>
      </c>
      <c r="D14" s="47">
        <v>1</v>
      </c>
      <c r="E14" s="47">
        <v>1</v>
      </c>
      <c r="F14" s="47">
        <v>1</v>
      </c>
      <c r="G14" s="47">
        <v>1</v>
      </c>
    </row>
    <row r="15" spans="1:10">
      <c r="B15" s="140"/>
      <c r="C15" s="46">
        <v>3</v>
      </c>
      <c r="D15" s="47">
        <v>2</v>
      </c>
      <c r="E15" s="47">
        <v>4</v>
      </c>
      <c r="F15" s="47">
        <v>6</v>
      </c>
      <c r="G15" s="47">
        <v>10</v>
      </c>
    </row>
    <row r="16" spans="1:10">
      <c r="B16" s="140"/>
      <c r="C16" s="46">
        <v>4</v>
      </c>
      <c r="D16" s="47">
        <v>3</v>
      </c>
      <c r="E16" s="47">
        <v>7</v>
      </c>
      <c r="F16" s="47">
        <v>11</v>
      </c>
      <c r="G16" s="47">
        <v>19</v>
      </c>
    </row>
    <row r="17" spans="1:16">
      <c r="B17" s="140"/>
      <c r="C17" s="46">
        <v>5</v>
      </c>
      <c r="D17" s="47">
        <v>4</v>
      </c>
      <c r="E17" s="47">
        <v>10</v>
      </c>
      <c r="F17" s="47">
        <v>16</v>
      </c>
      <c r="G17" s="47">
        <v>28</v>
      </c>
    </row>
    <row r="19" spans="1:16">
      <c r="A19" s="134" t="s">
        <v>34</v>
      </c>
      <c r="B19" s="134"/>
      <c r="C19" s="134"/>
      <c r="D19" s="134"/>
      <c r="E19" s="134"/>
      <c r="F19" s="134"/>
      <c r="G19" s="134"/>
      <c r="H19" s="134"/>
      <c r="I19" s="48"/>
      <c r="J19" s="48"/>
      <c r="K19" s="48"/>
      <c r="L19" s="48"/>
      <c r="M19" s="48"/>
      <c r="N19" s="48"/>
      <c r="O19" s="48"/>
      <c r="P19" s="48"/>
    </row>
    <row r="20" spans="1:16">
      <c r="A20" s="135" t="s">
        <v>35</v>
      </c>
      <c r="B20" s="135"/>
      <c r="C20" s="135"/>
      <c r="D20" s="135"/>
      <c r="E20" s="136" t="s">
        <v>36</v>
      </c>
      <c r="F20" s="136"/>
      <c r="G20" s="136"/>
      <c r="H20" s="136"/>
      <c r="I20" s="48"/>
      <c r="J20" s="48"/>
      <c r="K20" s="48"/>
      <c r="L20" s="48"/>
      <c r="M20" s="48"/>
      <c r="N20" s="48"/>
      <c r="O20" s="48"/>
      <c r="P20" s="48"/>
    </row>
    <row r="21" spans="1:16">
      <c r="A21" s="134" t="s">
        <v>37</v>
      </c>
      <c r="B21" s="134"/>
      <c r="C21" s="134"/>
      <c r="D21" s="134"/>
      <c r="E21" s="134"/>
      <c r="F21" s="134"/>
      <c r="G21" s="134"/>
      <c r="H21" s="48"/>
      <c r="I21" s="48"/>
      <c r="J21" s="48"/>
      <c r="K21" s="48"/>
      <c r="L21" s="48"/>
      <c r="M21" s="48"/>
      <c r="N21" s="48"/>
      <c r="O21" s="48"/>
      <c r="P21" s="48"/>
    </row>
    <row r="22" spans="1:16" ht="15.75" thickBot="1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1:16" ht="15.75" thickBot="1">
      <c r="A23" s="137" t="s">
        <v>38</v>
      </c>
      <c r="B23" s="129" t="s">
        <v>39</v>
      </c>
      <c r="C23" s="129" t="s">
        <v>40</v>
      </c>
      <c r="D23" s="129"/>
      <c r="E23" s="138" t="s">
        <v>41</v>
      </c>
      <c r="F23" s="130" t="s">
        <v>42</v>
      </c>
      <c r="G23" s="132" t="s">
        <v>43</v>
      </c>
      <c r="H23" s="132"/>
      <c r="I23" s="132"/>
      <c r="J23" s="132"/>
      <c r="K23" s="132"/>
      <c r="L23" s="132"/>
      <c r="M23" s="132"/>
      <c r="N23" s="132"/>
      <c r="O23" s="129" t="s">
        <v>44</v>
      </c>
      <c r="P23" s="130" t="s">
        <v>45</v>
      </c>
    </row>
    <row r="24" spans="1:16" ht="15.75" thickBot="1">
      <c r="A24" s="137"/>
      <c r="B24" s="129"/>
      <c r="C24" s="129"/>
      <c r="D24" s="129"/>
      <c r="E24" s="139"/>
      <c r="F24" s="130"/>
      <c r="G24" s="131" t="s">
        <v>46</v>
      </c>
      <c r="H24" s="132"/>
      <c r="I24" s="131" t="s">
        <v>47</v>
      </c>
      <c r="J24" s="132"/>
      <c r="K24" s="133" t="s">
        <v>48</v>
      </c>
      <c r="L24" s="133"/>
      <c r="M24" s="132" t="s">
        <v>49</v>
      </c>
      <c r="N24" s="132"/>
      <c r="O24" s="129"/>
      <c r="P24" s="130"/>
    </row>
    <row r="25" spans="1:16" ht="15.75" thickBot="1">
      <c r="A25" s="137"/>
      <c r="B25" s="129"/>
      <c r="C25" s="129"/>
      <c r="D25" s="129"/>
      <c r="E25" s="139"/>
      <c r="F25" s="130"/>
      <c r="G25" s="50" t="s">
        <v>50</v>
      </c>
      <c r="H25" s="51" t="s">
        <v>51</v>
      </c>
      <c r="I25" s="50" t="s">
        <v>50</v>
      </c>
      <c r="J25" s="51" t="s">
        <v>51</v>
      </c>
      <c r="K25" s="50" t="s">
        <v>50</v>
      </c>
      <c r="L25" s="51" t="s">
        <v>51</v>
      </c>
      <c r="M25" s="50" t="s">
        <v>50</v>
      </c>
      <c r="N25" s="51" t="s">
        <v>51</v>
      </c>
      <c r="O25" s="129"/>
      <c r="P25" s="130"/>
    </row>
    <row r="26" spans="1:16" ht="15.75" thickBot="1">
      <c r="A26" s="52">
        <v>1</v>
      </c>
      <c r="B26" s="53">
        <v>2</v>
      </c>
      <c r="C26" s="54">
        <v>2</v>
      </c>
      <c r="D26" s="55"/>
      <c r="E26" s="56">
        <v>3</v>
      </c>
      <c r="F26" s="57">
        <v>4</v>
      </c>
      <c r="G26" s="56">
        <v>5</v>
      </c>
      <c r="H26" s="57">
        <v>6</v>
      </c>
      <c r="I26" s="56">
        <v>7</v>
      </c>
      <c r="J26" s="57">
        <v>8</v>
      </c>
      <c r="K26" s="56">
        <v>9</v>
      </c>
      <c r="L26" s="57">
        <v>10</v>
      </c>
      <c r="M26" s="56">
        <v>11</v>
      </c>
      <c r="N26" s="57">
        <v>12</v>
      </c>
      <c r="O26" s="56">
        <v>13</v>
      </c>
      <c r="P26" s="57">
        <v>14</v>
      </c>
    </row>
    <row r="27" spans="1:16">
      <c r="A27" s="58">
        <v>1</v>
      </c>
      <c r="B27" s="59" t="s">
        <v>52</v>
      </c>
      <c r="C27" s="60" t="s">
        <v>53</v>
      </c>
      <c r="D27" s="61" t="s">
        <v>54</v>
      </c>
      <c r="E27" s="50">
        <v>1</v>
      </c>
      <c r="F27" s="62">
        <f ca="1">DATEDIF(F27,TODAY(),"y")</f>
        <v>0</v>
      </c>
      <c r="G27" s="63">
        <v>32</v>
      </c>
      <c r="H27" s="64">
        <f>LOOKUP(G27,{29;30;31;32},{91;93;95;97})</f>
        <v>97</v>
      </c>
      <c r="I27" s="63">
        <v>30</v>
      </c>
      <c r="J27" s="64">
        <f>CHOOSE(C4,LOOKUP(I27,{29;30;31;32},{91;93;95;97}))</f>
        <v>93</v>
      </c>
      <c r="K27" s="63">
        <v>31</v>
      </c>
      <c r="L27" s="64">
        <f>CHOOSE(C4,LOOKUP(K27,{29;30;31;32},{91;93;95;97}))</f>
        <v>95</v>
      </c>
      <c r="M27" s="63">
        <v>29</v>
      </c>
      <c r="N27" s="64">
        <f>CHOOSE(C4,LOOKUP(M27,{29;30;31;32},{91;93;95;97}))</f>
        <v>91</v>
      </c>
      <c r="O27" s="63">
        <f>SUM(H27,J27,L27,N27)</f>
        <v>376</v>
      </c>
      <c r="P27" s="64"/>
    </row>
    <row r="28" spans="1:16">
      <c r="A28" s="58">
        <v>2</v>
      </c>
      <c r="B28" s="59" t="s">
        <v>55</v>
      </c>
      <c r="C28" s="60" t="s">
        <v>56</v>
      </c>
      <c r="D28" s="61" t="s">
        <v>57</v>
      </c>
      <c r="E28" s="50">
        <v>1</v>
      </c>
      <c r="F28" s="62">
        <v>28531</v>
      </c>
      <c r="G28" s="65">
        <v>30</v>
      </c>
      <c r="H28" s="64">
        <f>LOOKUP(G28,{29;30;31;32},{91;93;95;97})</f>
        <v>93</v>
      </c>
      <c r="I28" s="63"/>
      <c r="J28" s="64"/>
      <c r="K28" s="63"/>
      <c r="L28" s="64"/>
      <c r="M28" s="63"/>
      <c r="N28" s="64"/>
      <c r="O28" s="63"/>
      <c r="P28" s="64"/>
    </row>
    <row r="29" spans="1:16">
      <c r="A29" s="58">
        <v>3</v>
      </c>
      <c r="B29" s="59" t="s">
        <v>58</v>
      </c>
      <c r="C29" s="60" t="s">
        <v>59</v>
      </c>
      <c r="D29" s="61" t="s">
        <v>60</v>
      </c>
      <c r="E29" s="50">
        <v>1</v>
      </c>
      <c r="F29" s="62">
        <v>28532</v>
      </c>
      <c r="G29" s="65">
        <v>31</v>
      </c>
      <c r="H29" s="64">
        <f>LOOKUP(G29,{29;30;31;32},{91;93;95;97})</f>
        <v>95</v>
      </c>
      <c r="I29" s="63"/>
      <c r="J29" s="64"/>
      <c r="K29" s="63"/>
      <c r="L29" s="64"/>
      <c r="M29" s="63"/>
      <c r="N29" s="64"/>
      <c r="O29" s="63"/>
      <c r="P29" s="64"/>
    </row>
    <row r="30" spans="1:16">
      <c r="A30" s="58">
        <v>4</v>
      </c>
      <c r="B30" s="59" t="s">
        <v>58</v>
      </c>
      <c r="C30" s="60" t="s">
        <v>61</v>
      </c>
      <c r="D30" s="61" t="s">
        <v>62</v>
      </c>
      <c r="E30" s="50">
        <f t="shared" ref="E30:E60" ca="1" si="0">DATEDIF(F30,TODAY(),"y")</f>
        <v>45</v>
      </c>
      <c r="F30" s="62">
        <v>28533</v>
      </c>
      <c r="G30" s="63">
        <v>29</v>
      </c>
      <c r="H30" s="64">
        <f>LOOKUP(G30,{29;30;31;32},{91;93;95;97})</f>
        <v>91</v>
      </c>
      <c r="I30" s="63"/>
      <c r="J30" s="64"/>
      <c r="K30" s="63"/>
      <c r="L30" s="64"/>
      <c r="M30" s="63"/>
      <c r="N30" s="64"/>
      <c r="O30" s="63"/>
      <c r="P30" s="64"/>
    </row>
    <row r="31" spans="1:16">
      <c r="A31" s="58">
        <v>6</v>
      </c>
      <c r="B31" s="59" t="s">
        <v>63</v>
      </c>
      <c r="C31" s="60" t="s">
        <v>64</v>
      </c>
      <c r="D31" s="61" t="s">
        <v>65</v>
      </c>
      <c r="E31" s="50">
        <f t="shared" ca="1" si="0"/>
        <v>45</v>
      </c>
      <c r="F31" s="62">
        <v>28534</v>
      </c>
      <c r="G31" s="63">
        <v>30</v>
      </c>
      <c r="H31" s="64">
        <f>LOOKUP(G31,{29;30;31;32},{91;93;95;97})</f>
        <v>93</v>
      </c>
      <c r="I31" s="63"/>
      <c r="J31" s="64"/>
      <c r="K31" s="63"/>
      <c r="L31" s="64"/>
      <c r="M31" s="63"/>
      <c r="N31" s="64"/>
      <c r="O31" s="63"/>
      <c r="P31" s="64"/>
    </row>
    <row r="32" spans="1:16">
      <c r="A32" s="58">
        <v>7</v>
      </c>
      <c r="B32" s="59" t="s">
        <v>63</v>
      </c>
      <c r="C32" s="60" t="s">
        <v>66</v>
      </c>
      <c r="D32" s="61" t="s">
        <v>67</v>
      </c>
      <c r="E32" s="50">
        <f t="shared" ca="1" si="0"/>
        <v>45</v>
      </c>
      <c r="F32" s="62">
        <v>28535</v>
      </c>
      <c r="G32" s="66">
        <v>30</v>
      </c>
      <c r="H32" s="64">
        <f>LOOKUP(G32,{29;30;31;32},{91;93;95;97})</f>
        <v>93</v>
      </c>
      <c r="I32" s="66"/>
      <c r="J32" s="67"/>
      <c r="K32" s="66"/>
      <c r="L32" s="67"/>
      <c r="M32" s="66"/>
      <c r="N32" s="67"/>
      <c r="O32" s="66"/>
      <c r="P32" s="67"/>
    </row>
    <row r="33" spans="1:16">
      <c r="A33" s="58">
        <v>8</v>
      </c>
      <c r="B33" s="59" t="s">
        <v>63</v>
      </c>
      <c r="C33" s="60" t="s">
        <v>68</v>
      </c>
      <c r="D33" s="61" t="s">
        <v>69</v>
      </c>
      <c r="E33" s="50">
        <f t="shared" ca="1" si="0"/>
        <v>45</v>
      </c>
      <c r="F33" s="62">
        <v>28536</v>
      </c>
      <c r="G33" s="66">
        <v>29</v>
      </c>
      <c r="H33" s="64">
        <f>LOOKUP(G33,{29;30;31;32},{91;93;95;97})</f>
        <v>91</v>
      </c>
      <c r="I33" s="66"/>
      <c r="J33" s="67"/>
      <c r="K33" s="66"/>
      <c r="L33" s="67"/>
      <c r="M33" s="66"/>
      <c r="N33" s="67"/>
      <c r="O33" s="66"/>
      <c r="P33" s="67"/>
    </row>
    <row r="34" spans="1:16">
      <c r="A34" s="58">
        <v>9</v>
      </c>
      <c r="B34" s="59" t="s">
        <v>70</v>
      </c>
      <c r="C34" s="60" t="s">
        <v>71</v>
      </c>
      <c r="D34" s="61" t="s">
        <v>72</v>
      </c>
      <c r="E34" s="50">
        <f t="shared" ca="1" si="0"/>
        <v>45</v>
      </c>
      <c r="F34" s="62">
        <v>28537</v>
      </c>
      <c r="G34" s="63">
        <v>32</v>
      </c>
      <c r="H34" s="64">
        <f>LOOKUP(G34,{29;30;31;32},{91;93;95;97})</f>
        <v>97</v>
      </c>
      <c r="I34" s="63"/>
      <c r="J34" s="64"/>
      <c r="K34" s="63"/>
      <c r="L34" s="64"/>
      <c r="M34" s="63"/>
      <c r="N34" s="64"/>
      <c r="O34" s="63"/>
      <c r="P34" s="64"/>
    </row>
    <row r="35" spans="1:16">
      <c r="A35" s="58">
        <v>10</v>
      </c>
      <c r="B35" s="59" t="s">
        <v>70</v>
      </c>
      <c r="C35" s="60" t="s">
        <v>73</v>
      </c>
      <c r="D35" s="61" t="s">
        <v>74</v>
      </c>
      <c r="E35" s="50">
        <f t="shared" ca="1" si="0"/>
        <v>45</v>
      </c>
      <c r="F35" s="62">
        <v>28538</v>
      </c>
      <c r="G35" s="63"/>
      <c r="H35" s="64" t="e">
        <f>LOOKUP(G35,{29;30;31;32},{91;93;95;97})</f>
        <v>#N/A</v>
      </c>
      <c r="I35" s="63"/>
      <c r="J35" s="64"/>
      <c r="K35" s="63"/>
      <c r="L35" s="64"/>
      <c r="M35" s="63"/>
      <c r="N35" s="64"/>
      <c r="O35" s="63"/>
      <c r="P35" s="64"/>
    </row>
    <row r="36" spans="1:16">
      <c r="A36" s="58">
        <v>11</v>
      </c>
      <c r="B36" s="59" t="s">
        <v>52</v>
      </c>
      <c r="C36" s="60" t="s">
        <v>75</v>
      </c>
      <c r="D36" s="61" t="s">
        <v>76</v>
      </c>
      <c r="E36" s="50">
        <f t="shared" ca="1" si="0"/>
        <v>45</v>
      </c>
      <c r="F36" s="62">
        <v>28539</v>
      </c>
      <c r="G36" s="63"/>
      <c r="H36" s="64" t="e">
        <f>LOOKUP(G36,{29;30;31;32},{91;93;95;97})</f>
        <v>#N/A</v>
      </c>
      <c r="I36" s="63"/>
      <c r="J36" s="64"/>
      <c r="K36" s="63"/>
      <c r="L36" s="64"/>
      <c r="M36" s="63"/>
      <c r="N36" s="64"/>
      <c r="O36" s="63"/>
      <c r="P36" s="64"/>
    </row>
    <row r="37" spans="1:16">
      <c r="A37" s="58">
        <v>12</v>
      </c>
      <c r="B37" s="59" t="s">
        <v>55</v>
      </c>
      <c r="C37" s="60" t="s">
        <v>77</v>
      </c>
      <c r="D37" s="61" t="s">
        <v>78</v>
      </c>
      <c r="E37" s="50">
        <f t="shared" ca="1" si="0"/>
        <v>30</v>
      </c>
      <c r="F37" s="68">
        <v>34325</v>
      </c>
      <c r="G37" s="63"/>
      <c r="H37" s="64" t="e">
        <f>LOOKUP(G37,{29;30;31;32},{91;93;95;97})</f>
        <v>#N/A</v>
      </c>
      <c r="I37" s="63"/>
      <c r="J37" s="64"/>
      <c r="K37" s="63"/>
      <c r="L37" s="64"/>
      <c r="M37" s="63"/>
      <c r="N37" s="64"/>
      <c r="O37" s="63"/>
      <c r="P37" s="67"/>
    </row>
    <row r="38" spans="1:16">
      <c r="A38" s="58">
        <v>13</v>
      </c>
      <c r="B38" s="59" t="s">
        <v>58</v>
      </c>
      <c r="C38" s="60" t="s">
        <v>79</v>
      </c>
      <c r="D38" s="61" t="s">
        <v>80</v>
      </c>
      <c r="E38" s="50">
        <f t="shared" ca="1" si="0"/>
        <v>40</v>
      </c>
      <c r="F38" s="68">
        <v>30532</v>
      </c>
      <c r="G38" s="63"/>
      <c r="H38" s="64" t="e">
        <f>LOOKUP(G38,{29;30;31;32},{91;93;95;97})</f>
        <v>#N/A</v>
      </c>
      <c r="I38" s="63"/>
      <c r="J38" s="64"/>
      <c r="K38" s="63"/>
      <c r="L38" s="64"/>
      <c r="M38" s="63"/>
      <c r="N38" s="64"/>
      <c r="O38" s="63"/>
      <c r="P38" s="67"/>
    </row>
    <row r="39" spans="1:16">
      <c r="A39" s="58">
        <v>14</v>
      </c>
      <c r="B39" s="59" t="s">
        <v>58</v>
      </c>
      <c r="C39" s="60" t="s">
        <v>81</v>
      </c>
      <c r="D39" s="61" t="s">
        <v>82</v>
      </c>
      <c r="E39" s="50">
        <f t="shared" ca="1" si="0"/>
        <v>30</v>
      </c>
      <c r="F39" s="68">
        <v>34052</v>
      </c>
      <c r="G39" s="63"/>
      <c r="H39" s="64" t="e">
        <f>CHOOSE($A$26,LOOKUP(G39,{29;30;31;32},{91;93;95;97}))</f>
        <v>#N/A</v>
      </c>
      <c r="I39" s="63"/>
      <c r="J39" s="64"/>
      <c r="K39" s="63"/>
      <c r="L39" s="64"/>
      <c r="M39" s="63"/>
      <c r="N39" s="64"/>
      <c r="O39" s="63"/>
      <c r="P39" s="67"/>
    </row>
    <row r="40" spans="1:16">
      <c r="A40" s="58">
        <v>15</v>
      </c>
      <c r="B40" s="59" t="s">
        <v>63</v>
      </c>
      <c r="C40" s="60" t="s">
        <v>83</v>
      </c>
      <c r="D40" s="61" t="s">
        <v>84</v>
      </c>
      <c r="E40" s="50">
        <f t="shared" ca="1" si="0"/>
        <v>33</v>
      </c>
      <c r="F40" s="68">
        <v>33178</v>
      </c>
      <c r="G40" s="63"/>
      <c r="H40" s="64" t="e">
        <f>CHOOSE($A$26,LOOKUP(G40,{29;30;31;32},{91;93;95;97}))</f>
        <v>#N/A</v>
      </c>
      <c r="I40" s="63"/>
      <c r="J40" s="64"/>
      <c r="K40" s="63"/>
      <c r="L40" s="64"/>
      <c r="M40" s="63"/>
      <c r="N40" s="64"/>
      <c r="O40" s="63"/>
      <c r="P40" s="67"/>
    </row>
    <row r="41" spans="1:16">
      <c r="A41" s="58">
        <v>16</v>
      </c>
      <c r="B41" s="59" t="s">
        <v>63</v>
      </c>
      <c r="C41" s="60" t="s">
        <v>85</v>
      </c>
      <c r="D41" s="61" t="s">
        <v>67</v>
      </c>
      <c r="E41" s="50">
        <f t="shared" ca="1" si="0"/>
        <v>30</v>
      </c>
      <c r="F41" s="68">
        <v>34123</v>
      </c>
      <c r="G41" s="63"/>
      <c r="H41" s="64" t="e">
        <f>CHOOSE($A$26,LOOKUP(G41,{29;30;31;32},{91;93;95;97}))</f>
        <v>#N/A</v>
      </c>
      <c r="I41" s="63"/>
      <c r="J41" s="64"/>
      <c r="K41" s="63"/>
      <c r="L41" s="64"/>
      <c r="M41" s="63"/>
      <c r="N41" s="64"/>
      <c r="O41" s="63"/>
      <c r="P41" s="67"/>
    </row>
    <row r="42" spans="1:16">
      <c r="A42" s="58">
        <v>17</v>
      </c>
      <c r="B42" s="59" t="s">
        <v>63</v>
      </c>
      <c r="C42" s="60" t="s">
        <v>86</v>
      </c>
      <c r="D42" s="61" t="s">
        <v>69</v>
      </c>
      <c r="E42" s="50">
        <f t="shared" ca="1" si="0"/>
        <v>26</v>
      </c>
      <c r="F42" s="68">
        <v>35469</v>
      </c>
      <c r="G42" s="63"/>
      <c r="H42" s="64"/>
      <c r="I42" s="63"/>
      <c r="J42" s="64"/>
      <c r="K42" s="63"/>
      <c r="L42" s="64"/>
      <c r="M42" s="63"/>
      <c r="N42" s="64"/>
      <c r="O42" s="63"/>
      <c r="P42" s="67"/>
    </row>
    <row r="43" spans="1:16">
      <c r="A43" s="58">
        <v>18</v>
      </c>
      <c r="B43" s="59" t="s">
        <v>70</v>
      </c>
      <c r="C43" s="60" t="s">
        <v>87</v>
      </c>
      <c r="D43" s="61" t="s">
        <v>88</v>
      </c>
      <c r="E43" s="50">
        <f t="shared" ca="1" si="0"/>
        <v>52</v>
      </c>
      <c r="F43" s="68">
        <v>26024</v>
      </c>
      <c r="G43" s="63"/>
      <c r="H43" s="64"/>
      <c r="I43" s="63"/>
      <c r="J43" s="64"/>
      <c r="K43" s="63"/>
      <c r="L43" s="64"/>
      <c r="M43" s="63"/>
      <c r="N43" s="64"/>
      <c r="O43" s="63"/>
      <c r="P43" s="67"/>
    </row>
    <row r="44" spans="1:16">
      <c r="A44" s="58">
        <v>19</v>
      </c>
      <c r="B44" s="59" t="s">
        <v>70</v>
      </c>
      <c r="C44" s="60" t="s">
        <v>89</v>
      </c>
      <c r="D44" s="61" t="s">
        <v>67</v>
      </c>
      <c r="E44" s="50">
        <f t="shared" ca="1" si="0"/>
        <v>34</v>
      </c>
      <c r="F44" s="68">
        <v>32810</v>
      </c>
      <c r="G44" s="63"/>
      <c r="H44" s="64"/>
      <c r="I44" s="63"/>
      <c r="J44" s="64"/>
      <c r="K44" s="63"/>
      <c r="L44" s="64"/>
      <c r="M44" s="63"/>
      <c r="N44" s="64"/>
      <c r="O44" s="63"/>
      <c r="P44" s="67"/>
    </row>
    <row r="45" spans="1:16">
      <c r="A45" s="58">
        <v>20</v>
      </c>
      <c r="B45" s="59" t="s">
        <v>52</v>
      </c>
      <c r="C45" s="60" t="s">
        <v>90</v>
      </c>
      <c r="D45" s="61" t="s">
        <v>91</v>
      </c>
      <c r="E45" s="50">
        <f t="shared" ca="1" si="0"/>
        <v>45</v>
      </c>
      <c r="F45" s="68">
        <v>28852</v>
      </c>
      <c r="G45" s="63"/>
      <c r="H45" s="64"/>
      <c r="I45" s="63"/>
      <c r="J45" s="64"/>
      <c r="K45" s="63"/>
      <c r="L45" s="64"/>
      <c r="M45" s="63"/>
      <c r="N45" s="64"/>
      <c r="O45" s="63"/>
      <c r="P45" s="64"/>
    </row>
    <row r="46" spans="1:16">
      <c r="A46" s="58">
        <v>21</v>
      </c>
      <c r="B46" s="59" t="s">
        <v>55</v>
      </c>
      <c r="C46" s="60" t="s">
        <v>92</v>
      </c>
      <c r="D46" s="61" t="s">
        <v>93</v>
      </c>
      <c r="E46" s="50">
        <f t="shared" ca="1" si="0"/>
        <v>51</v>
      </c>
      <c r="F46" s="68">
        <v>26367</v>
      </c>
      <c r="G46" s="63"/>
      <c r="H46" s="64"/>
      <c r="I46" s="63"/>
      <c r="J46" s="64"/>
      <c r="K46" s="63"/>
      <c r="L46" s="64"/>
      <c r="M46" s="63"/>
      <c r="N46" s="64"/>
      <c r="O46" s="63"/>
      <c r="P46" s="64"/>
    </row>
    <row r="47" spans="1:16">
      <c r="A47" s="58">
        <v>22</v>
      </c>
      <c r="B47" s="59" t="s">
        <v>58</v>
      </c>
      <c r="C47" s="60" t="s">
        <v>94</v>
      </c>
      <c r="D47" s="61" t="s">
        <v>72</v>
      </c>
      <c r="E47" s="50">
        <f t="shared" ca="1" si="0"/>
        <v>36</v>
      </c>
      <c r="F47" s="68">
        <v>31889</v>
      </c>
      <c r="G47" s="63"/>
      <c r="H47" s="64"/>
      <c r="I47" s="63"/>
      <c r="J47" s="64"/>
      <c r="K47" s="63"/>
      <c r="L47" s="64"/>
      <c r="M47" s="63"/>
      <c r="N47" s="64"/>
      <c r="O47" s="63"/>
      <c r="P47" s="64"/>
    </row>
    <row r="48" spans="1:16">
      <c r="A48" s="58">
        <v>23</v>
      </c>
      <c r="B48" s="59" t="s">
        <v>63</v>
      </c>
      <c r="C48" s="60" t="s">
        <v>95</v>
      </c>
      <c r="D48" s="61" t="s">
        <v>96</v>
      </c>
      <c r="E48" s="50">
        <f t="shared" ca="1" si="0"/>
        <v>39</v>
      </c>
      <c r="F48" s="68">
        <v>30979</v>
      </c>
      <c r="G48" s="63"/>
      <c r="H48" s="64"/>
      <c r="I48" s="63"/>
      <c r="J48" s="64"/>
      <c r="K48" s="63"/>
      <c r="L48" s="64"/>
      <c r="M48" s="63"/>
      <c r="N48" s="64"/>
      <c r="O48" s="63"/>
      <c r="P48" s="64"/>
    </row>
    <row r="49" spans="1:16">
      <c r="A49" s="58">
        <v>24</v>
      </c>
      <c r="B49" s="59" t="s">
        <v>63</v>
      </c>
      <c r="C49" s="60" t="s">
        <v>97</v>
      </c>
      <c r="D49" s="61" t="s">
        <v>98</v>
      </c>
      <c r="E49" s="50">
        <f t="shared" ca="1" si="0"/>
        <v>23</v>
      </c>
      <c r="F49" s="68">
        <v>36702</v>
      </c>
      <c r="G49" s="66"/>
      <c r="H49" s="67"/>
      <c r="I49" s="66"/>
      <c r="J49" s="67"/>
      <c r="K49" s="66"/>
      <c r="L49" s="67"/>
      <c r="M49" s="66"/>
      <c r="N49" s="67"/>
      <c r="O49" s="66"/>
      <c r="P49" s="67"/>
    </row>
    <row r="50" spans="1:16">
      <c r="A50" s="58">
        <v>25</v>
      </c>
      <c r="B50" s="59" t="s">
        <v>63</v>
      </c>
      <c r="C50" s="60" t="s">
        <v>99</v>
      </c>
      <c r="D50" s="61" t="s">
        <v>100</v>
      </c>
      <c r="E50" s="50">
        <f t="shared" ca="1" si="0"/>
        <v>47</v>
      </c>
      <c r="F50" s="68">
        <v>27983</v>
      </c>
      <c r="G50" s="66"/>
      <c r="H50" s="67"/>
      <c r="I50" s="66"/>
      <c r="J50" s="67"/>
      <c r="K50" s="66"/>
      <c r="L50" s="67"/>
      <c r="M50" s="66"/>
      <c r="N50" s="67"/>
      <c r="O50" s="66"/>
      <c r="P50" s="67"/>
    </row>
    <row r="51" spans="1:16">
      <c r="A51" s="58">
        <v>26</v>
      </c>
      <c r="B51" s="59" t="s">
        <v>70</v>
      </c>
      <c r="C51" s="60" t="s">
        <v>101</v>
      </c>
      <c r="D51" s="61" t="s">
        <v>102</v>
      </c>
      <c r="E51" s="50">
        <f t="shared" ca="1" si="0"/>
        <v>37</v>
      </c>
      <c r="F51" s="68">
        <v>31551</v>
      </c>
      <c r="G51" s="63"/>
      <c r="H51" s="64"/>
      <c r="I51" s="63"/>
      <c r="J51" s="64"/>
      <c r="K51" s="63"/>
      <c r="L51" s="64"/>
      <c r="M51" s="63"/>
      <c r="N51" s="64"/>
      <c r="O51" s="63"/>
      <c r="P51" s="64"/>
    </row>
    <row r="52" spans="1:16">
      <c r="A52" s="58">
        <v>27</v>
      </c>
      <c r="B52" s="59" t="s">
        <v>70</v>
      </c>
      <c r="C52" s="60" t="s">
        <v>103</v>
      </c>
      <c r="D52" s="61" t="s">
        <v>104</v>
      </c>
      <c r="E52" s="50">
        <f t="shared" ca="1" si="0"/>
        <v>26</v>
      </c>
      <c r="F52" s="62">
        <v>35550</v>
      </c>
      <c r="G52" s="66"/>
      <c r="H52" s="67"/>
      <c r="I52" s="66"/>
      <c r="J52" s="67"/>
      <c r="K52" s="66"/>
      <c r="L52" s="67"/>
      <c r="M52" s="66"/>
      <c r="N52" s="67"/>
      <c r="O52" s="66"/>
      <c r="P52" s="67"/>
    </row>
    <row r="53" spans="1:16">
      <c r="A53" s="58">
        <v>28</v>
      </c>
      <c r="B53" s="59" t="s">
        <v>52</v>
      </c>
      <c r="C53" s="60" t="s">
        <v>105</v>
      </c>
      <c r="D53" s="61" t="s">
        <v>106</v>
      </c>
      <c r="E53" s="50">
        <f t="shared" ca="1" si="0"/>
        <v>46</v>
      </c>
      <c r="F53" s="62">
        <v>28351</v>
      </c>
      <c r="G53" s="66"/>
      <c r="H53" s="67"/>
      <c r="I53" s="63"/>
      <c r="J53" s="64"/>
      <c r="K53" s="63"/>
      <c r="L53" s="64"/>
      <c r="M53" s="63"/>
      <c r="N53" s="64"/>
      <c r="O53" s="63"/>
      <c r="P53" s="67"/>
    </row>
    <row r="54" spans="1:16">
      <c r="A54" s="58">
        <v>29</v>
      </c>
      <c r="B54" s="59" t="s">
        <v>55</v>
      </c>
      <c r="C54" s="60" t="s">
        <v>85</v>
      </c>
      <c r="D54" s="61" t="s">
        <v>107</v>
      </c>
      <c r="E54" s="50">
        <f t="shared" ca="1" si="0"/>
        <v>36</v>
      </c>
      <c r="F54" s="68">
        <v>32121</v>
      </c>
      <c r="G54" s="66"/>
      <c r="H54" s="67"/>
      <c r="I54" s="63"/>
      <c r="J54" s="64"/>
      <c r="K54" s="63"/>
      <c r="L54" s="64"/>
      <c r="M54" s="63"/>
      <c r="N54" s="64"/>
      <c r="O54" s="63"/>
      <c r="P54" s="67"/>
    </row>
    <row r="55" spans="1:16">
      <c r="A55" s="58">
        <v>30</v>
      </c>
      <c r="B55" s="59" t="s">
        <v>58</v>
      </c>
      <c r="C55" s="60" t="s">
        <v>86</v>
      </c>
      <c r="D55" s="61" t="s">
        <v>102</v>
      </c>
      <c r="E55" s="50">
        <f t="shared" ca="1" si="0"/>
        <v>46</v>
      </c>
      <c r="F55" s="68">
        <v>28447</v>
      </c>
      <c r="G55" s="66"/>
      <c r="H55" s="67"/>
      <c r="I55" s="63"/>
      <c r="J55" s="64"/>
      <c r="K55" s="63"/>
      <c r="L55" s="64"/>
      <c r="M55" s="63"/>
      <c r="N55" s="64"/>
      <c r="O55" s="63"/>
      <c r="P55" s="67"/>
    </row>
    <row r="56" spans="1:16">
      <c r="A56" s="58">
        <v>31</v>
      </c>
      <c r="B56" s="59" t="s">
        <v>58</v>
      </c>
      <c r="C56" s="69" t="s">
        <v>20</v>
      </c>
      <c r="D56" s="70" t="s">
        <v>21</v>
      </c>
      <c r="E56" s="50">
        <f t="shared" ca="1" si="0"/>
        <v>35</v>
      </c>
      <c r="F56" s="68">
        <v>32435</v>
      </c>
      <c r="G56" s="66"/>
      <c r="H56" s="67"/>
      <c r="I56" s="63"/>
      <c r="J56" s="64"/>
      <c r="K56" s="63"/>
      <c r="L56" s="64"/>
      <c r="M56" s="63"/>
      <c r="N56" s="64"/>
      <c r="O56" s="63"/>
      <c r="P56" s="67"/>
    </row>
    <row r="57" spans="1:16">
      <c r="A57" s="58">
        <v>32</v>
      </c>
      <c r="B57" s="59" t="s">
        <v>63</v>
      </c>
      <c r="C57" s="60" t="s">
        <v>108</v>
      </c>
      <c r="D57" s="61" t="s">
        <v>109</v>
      </c>
      <c r="E57" s="50">
        <f t="shared" ca="1" si="0"/>
        <v>22</v>
      </c>
      <c r="F57" s="68">
        <v>37102</v>
      </c>
      <c r="G57" s="66"/>
      <c r="H57" s="67"/>
      <c r="I57" s="66"/>
      <c r="J57" s="67"/>
      <c r="K57" s="66"/>
      <c r="L57" s="67"/>
      <c r="M57" s="66"/>
      <c r="N57" s="67"/>
      <c r="O57" s="66"/>
      <c r="P57" s="67"/>
    </row>
    <row r="58" spans="1:16">
      <c r="A58" s="58">
        <v>33</v>
      </c>
      <c r="B58" s="59" t="s">
        <v>63</v>
      </c>
      <c r="C58" s="60" t="s">
        <v>110</v>
      </c>
      <c r="D58" s="61" t="s">
        <v>67</v>
      </c>
      <c r="E58" s="50">
        <f t="shared" ca="1" si="0"/>
        <v>21</v>
      </c>
      <c r="F58" s="68">
        <v>37453</v>
      </c>
      <c r="G58" s="66"/>
      <c r="H58" s="67"/>
      <c r="I58" s="63"/>
      <c r="J58" s="64"/>
      <c r="K58" s="63"/>
      <c r="L58" s="64"/>
      <c r="M58" s="63"/>
      <c r="N58" s="64"/>
      <c r="O58" s="63"/>
      <c r="P58" s="67"/>
    </row>
    <row r="59" spans="1:16">
      <c r="A59" s="58">
        <v>34</v>
      </c>
      <c r="B59" s="59" t="s">
        <v>70</v>
      </c>
      <c r="C59" s="60" t="s">
        <v>111</v>
      </c>
      <c r="D59" s="61" t="s">
        <v>112</v>
      </c>
      <c r="E59" s="50">
        <f t="shared" ca="1" si="0"/>
        <v>53</v>
      </c>
      <c r="F59" s="68">
        <v>25934</v>
      </c>
      <c r="G59" s="66"/>
      <c r="H59" s="67"/>
      <c r="I59" s="63"/>
      <c r="J59" s="64"/>
      <c r="K59" s="63"/>
      <c r="L59" s="64"/>
      <c r="M59" s="63"/>
      <c r="N59" s="64"/>
      <c r="O59" s="63"/>
      <c r="P59" s="67"/>
    </row>
    <row r="60" spans="1:16">
      <c r="A60" s="58">
        <v>35</v>
      </c>
      <c r="B60" s="59" t="s">
        <v>70</v>
      </c>
      <c r="C60" s="60" t="s">
        <v>113</v>
      </c>
      <c r="D60" s="61" t="s">
        <v>114</v>
      </c>
      <c r="E60" s="50">
        <f t="shared" ca="1" si="0"/>
        <v>32</v>
      </c>
      <c r="F60" s="68">
        <v>33333</v>
      </c>
      <c r="G60" s="66"/>
      <c r="H60" s="67"/>
      <c r="I60" s="63"/>
      <c r="J60" s="64"/>
      <c r="K60" s="63"/>
      <c r="L60" s="64"/>
      <c r="M60" s="63"/>
      <c r="N60" s="64"/>
      <c r="O60" s="63"/>
      <c r="P60" s="67"/>
    </row>
  </sheetData>
  <mergeCells count="22">
    <mergeCell ref="B14:B17"/>
    <mergeCell ref="C2:J2"/>
    <mergeCell ref="D3:E3"/>
    <mergeCell ref="F3:G3"/>
    <mergeCell ref="H3:I3"/>
    <mergeCell ref="D12:G12"/>
    <mergeCell ref="A19:H19"/>
    <mergeCell ref="A20:D20"/>
    <mergeCell ref="E20:H20"/>
    <mergeCell ref="A21:G21"/>
    <mergeCell ref="A23:A25"/>
    <mergeCell ref="B23:B25"/>
    <mergeCell ref="C23:D25"/>
    <mergeCell ref="E23:E25"/>
    <mergeCell ref="F23:F25"/>
    <mergeCell ref="G23:N23"/>
    <mergeCell ref="O23:O25"/>
    <mergeCell ref="P23:P25"/>
    <mergeCell ref="G24:H24"/>
    <mergeCell ref="I24:J24"/>
    <mergeCell ref="K24:L24"/>
    <mergeCell ref="M24:N2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2024-01-09T09:18:27Z</dcterms:modified>
</cp:coreProperties>
</file>