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workbookProtection workbookAlgorithmName="SHA-512" workbookHashValue="KxTWHQQ0v5xmKq9Xtu2ew0jqohkhPSwhQnJZ8AraIDaPsvC6wSzfw/nML8TFxisaAB6p4jVo8F6Q9vdBgfBUxQ==" workbookSaltValue="VTwuJqrvj+OuTP4coScdSg==" workbookSpinCount="100000" lockStructure="1"/>
  <bookViews>
    <workbookView xWindow="0" yWindow="0" windowWidth="21840" windowHeight="9000" activeTab="1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D3" i="2" l="1" a="1"/>
  <c r="D3" i="2"/>
  <c r="B3" i="2"/>
  <c r="F2" i="2" l="1"/>
  <c r="D2" i="2"/>
  <c r="B28" i="2" l="1"/>
  <c r="H21" i="2" s="1"/>
  <c r="F25" i="2" s="1"/>
  <c r="G25" i="2" s="1"/>
  <c r="B27" i="2"/>
  <c r="G21" i="2" s="1"/>
  <c r="F24" i="2" s="1"/>
  <c r="G24" i="2" s="1"/>
  <c r="B26" i="2"/>
  <c r="F21" i="2" s="1"/>
  <c r="F23" i="2" s="1"/>
  <c r="G23" i="2" s="1"/>
  <c r="B2" i="2"/>
  <c r="F4" i="2" l="1"/>
  <c r="F5" i="2" s="1"/>
  <c r="F6" i="2" s="1"/>
  <c r="F7" i="2" s="1"/>
  <c r="F8" i="2" s="1"/>
  <c r="F9" i="2" s="1"/>
  <c r="F10" i="2" s="1"/>
  <c r="F11" i="2" s="1"/>
  <c r="F12" i="2" s="1"/>
  <c r="AU10" i="1" a="1"/>
  <c r="AU10" i="1" s="1"/>
  <c r="P10" i="1" a="1"/>
  <c r="P10" i="1" s="1"/>
  <c r="H10" i="1" a="1"/>
  <c r="H10" i="1" s="1"/>
  <c r="U10" i="1" a="1"/>
  <c r="U10" i="1" s="1"/>
  <c r="AT10" i="1" a="1"/>
  <c r="AT10" i="1" s="1"/>
  <c r="AD10" i="1" a="1"/>
  <c r="AD10" i="1" s="1"/>
  <c r="Y10" i="1" a="1"/>
  <c r="Y10" i="1" s="1"/>
  <c r="AM10" i="1" a="1"/>
  <c r="AM10" i="1" s="1"/>
  <c r="AS10" i="1" a="1"/>
  <c r="AS10" i="1" s="1"/>
  <c r="S10" i="1" a="1"/>
  <c r="S10" i="1" s="1"/>
  <c r="L10" i="1" a="1"/>
  <c r="L10" i="1" s="1"/>
  <c r="R10" i="1" a="1"/>
  <c r="R10" i="1" s="1"/>
  <c r="AH10" i="1" a="1"/>
  <c r="AH10" i="1" s="1"/>
  <c r="AI10" i="1" a="1"/>
  <c r="AI10" i="1" s="1"/>
  <c r="AO10" i="1" a="1"/>
  <c r="AO10" i="1" s="1"/>
  <c r="AG10" i="1" a="1"/>
  <c r="AG10" i="1" s="1"/>
  <c r="G10" i="1" a="1"/>
  <c r="G10" i="1" s="1"/>
  <c r="F10" i="1" a="1"/>
  <c r="F10" i="1" s="1"/>
  <c r="D4" i="2"/>
  <c r="D5" i="2" s="1"/>
  <c r="D6" i="2" s="1"/>
  <c r="D7" i="2" s="1"/>
  <c r="D8" i="2" s="1"/>
  <c r="D9" i="2" s="1"/>
  <c r="D10" i="2" s="1"/>
  <c r="D11" i="2" s="1"/>
  <c r="D12" i="2" s="1"/>
  <c r="D13" i="2" s="1"/>
  <c r="BB7" i="1" a="1"/>
  <c r="BB7" i="1" s="1"/>
  <c r="BA7" i="1" a="1"/>
  <c r="BA7" i="1" s="1"/>
  <c r="AQ6" i="1" l="1" a="1"/>
  <c r="AQ6" i="1" s="1"/>
  <c r="AD6" i="1" a="1"/>
  <c r="AD6" i="1" s="1"/>
  <c r="U6" i="1" a="1"/>
  <c r="U6" i="1" s="1"/>
  <c r="AM6" i="1" a="1"/>
  <c r="AM6" i="1" s="1"/>
  <c r="V6" i="1" a="1"/>
  <c r="V6" i="1" s="1"/>
  <c r="P6" i="1" a="1"/>
  <c r="P6" i="1" s="1"/>
  <c r="Q6" i="1" a="1"/>
  <c r="Q6" i="1" s="1"/>
  <c r="Y6" i="1" a="1"/>
  <c r="Y6" i="1" s="1"/>
  <c r="L6" i="1" a="1"/>
  <c r="L6" i="1" s="1"/>
  <c r="F6" i="1" a="1"/>
  <c r="F6" i="1" s="1"/>
  <c r="AF6" i="1" a="1"/>
  <c r="AF6" i="1" s="1"/>
  <c r="K6" i="1" a="1"/>
  <c r="K6" i="1" s="1"/>
  <c r="I6" i="1" a="1"/>
  <c r="I6" i="1" s="1"/>
  <c r="AC6" i="1" a="1"/>
  <c r="AC6" i="1" s="1"/>
  <c r="J6" i="1" a="1"/>
  <c r="J6" i="1" s="1"/>
  <c r="N6" i="1" a="1"/>
  <c r="N6" i="1" s="1"/>
  <c r="AB6" i="1" a="1"/>
  <c r="AB6" i="1" s="1"/>
  <c r="G6" i="1" a="1"/>
  <c r="G6" i="1" s="1"/>
  <c r="AG6" i="1" a="1"/>
  <c r="AG6" i="1" s="1"/>
  <c r="X6" i="1" a="1"/>
  <c r="X6" i="1" s="1"/>
  <c r="AP6" i="1" a="1"/>
  <c r="AP6" i="1" s="1"/>
  <c r="AL6" i="1" a="1"/>
  <c r="AL6" i="1" s="1"/>
  <c r="T6" i="1" a="1"/>
  <c r="T6" i="1" s="1"/>
  <c r="AN6" i="1" a="1"/>
  <c r="AN6" i="1" s="1"/>
  <c r="AK6" i="1" a="1"/>
  <c r="AK6" i="1" s="1"/>
  <c r="M6" i="1" a="1"/>
  <c r="M6" i="1" s="1"/>
  <c r="AJ6" i="1" a="1"/>
  <c r="AJ6" i="1" s="1"/>
  <c r="AV6" i="1" a="1"/>
  <c r="AV6" i="1" s="1"/>
  <c r="AA6" i="1" a="1"/>
  <c r="AA6" i="1" s="1"/>
  <c r="H6" i="1" a="1"/>
  <c r="H6" i="1" s="1"/>
  <c r="AS6" i="1" a="1"/>
  <c r="AS6" i="1" s="1"/>
  <c r="Z6" i="1" a="1"/>
  <c r="Z6" i="1" s="1"/>
  <c r="E6" i="1" a="1"/>
  <c r="E6" i="1" s="1"/>
  <c r="AR6" i="1" a="1"/>
  <c r="AR6" i="1" s="1"/>
  <c r="W6" i="1" a="1"/>
  <c r="W6" i="1" s="1"/>
  <c r="D6" i="1" a="1"/>
  <c r="D6" i="1" s="1"/>
  <c r="AT6" i="1" a="1"/>
  <c r="AT6" i="1" s="1"/>
  <c r="AY6" i="1" a="1"/>
  <c r="AY6" i="1" s="1"/>
  <c r="AI6" i="1" a="1"/>
  <c r="AI6" i="1" s="1"/>
  <c r="S6" i="1" a="1"/>
  <c r="S6" i="1" s="1"/>
  <c r="AO6" i="1" a="1"/>
  <c r="AO6" i="1" s="1"/>
  <c r="AX6" i="1" a="1"/>
  <c r="AX6" i="1" s="1"/>
  <c r="AH6" i="1" a="1"/>
  <c r="AH6" i="1" s="1"/>
  <c r="R6" i="1" a="1"/>
  <c r="R6" i="1" s="1"/>
  <c r="AW6" i="1" a="1"/>
  <c r="AW6" i="1" s="1"/>
  <c r="AU6" i="1" a="1"/>
  <c r="AU6" i="1" s="1"/>
  <c r="AE6" i="1" a="1"/>
  <c r="AE6" i="1" s="1"/>
  <c r="O6" i="1" a="1"/>
  <c r="O6" i="1" s="1"/>
  <c r="W10" i="1" a="1"/>
  <c r="W10" i="1" s="1"/>
  <c r="V10" i="1" a="1"/>
  <c r="V10" i="1" s="1"/>
  <c r="AP10" i="1" a="1"/>
  <c r="AP10" i="1" s="1"/>
  <c r="O10" i="1" a="1"/>
  <c r="O10" i="1" s="1"/>
  <c r="N10" i="1" a="1"/>
  <c r="N10" i="1" s="1"/>
  <c r="AQ10" i="1" a="1"/>
  <c r="AQ10" i="1" s="1"/>
  <c r="AK10" i="1" a="1"/>
  <c r="AK10" i="1" s="1"/>
  <c r="Q10" i="1" a="1"/>
  <c r="Q10" i="1" s="1"/>
  <c r="AV10" i="1" a="1"/>
  <c r="AV10" i="1" s="1"/>
  <c r="AB10" i="1" a="1"/>
  <c r="AB10" i="1" s="1"/>
  <c r="AE10" i="1" a="1"/>
  <c r="AE10" i="1" s="1"/>
  <c r="I10" i="1" a="1"/>
  <c r="I10" i="1" s="1"/>
  <c r="AF10" i="1" a="1"/>
  <c r="AF10" i="1" s="1"/>
  <c r="AC10" i="1" a="1"/>
  <c r="AC10" i="1" s="1"/>
  <c r="AY10" i="1" a="1"/>
  <c r="AY10" i="1" s="1"/>
  <c r="M10" i="1" a="1"/>
  <c r="M10" i="1" s="1"/>
  <c r="Z10" i="1" a="1"/>
  <c r="Z10" i="1" s="1"/>
  <c r="AR10" i="1" a="1"/>
  <c r="AR10" i="1" s="1"/>
  <c r="J10" i="1" a="1"/>
  <c r="J10" i="1" s="1"/>
  <c r="AA10" i="1" a="1"/>
  <c r="AA10" i="1" s="1"/>
  <c r="C6" i="1" a="1"/>
  <c r="C6" i="1" s="1"/>
  <c r="AL10" i="1" a="1"/>
  <c r="AL10" i="1" s="1"/>
  <c r="D10" i="1" a="1"/>
  <c r="D10" i="1" s="1"/>
  <c r="AJ10" i="1" a="1"/>
  <c r="AJ10" i="1" s="1"/>
  <c r="K10" i="1" a="1"/>
  <c r="K10" i="1" s="1"/>
  <c r="E10" i="1" a="1"/>
  <c r="E10" i="1" s="1"/>
  <c r="AX10" i="1" a="1"/>
  <c r="AX10" i="1" s="1"/>
  <c r="X10" i="1" a="1"/>
  <c r="X10" i="1" s="1"/>
  <c r="AW10" i="1" a="1"/>
  <c r="AW10" i="1" s="1"/>
  <c r="T10" i="1" a="1"/>
  <c r="T10" i="1" s="1"/>
  <c r="AN10" i="1" a="1"/>
  <c r="AN10" i="1" s="1"/>
  <c r="B4" i="2" l="1"/>
  <c r="B5" i="2"/>
  <c r="B6" i="2"/>
  <c r="B7" i="2" l="1"/>
  <c r="B8" i="2" l="1"/>
  <c r="B9" i="2" l="1"/>
  <c r="B10" i="2" l="1"/>
  <c r="B11" i="2" l="1"/>
  <c r="B12" i="2" l="1"/>
  <c r="B13" i="2" l="1"/>
  <c r="N2" i="1" a="1"/>
  <c r="N2" i="1" s="1"/>
  <c r="AF2" i="1" a="1"/>
  <c r="AF2" i="1" s="1"/>
  <c r="AP2" i="1" a="1"/>
  <c r="AP2" i="1" s="1"/>
  <c r="H2" i="1" a="1"/>
  <c r="H2" i="1" s="1"/>
  <c r="C2" i="1" a="1"/>
  <c r="C2" i="1" s="1"/>
  <c r="AS2" i="1" a="1"/>
  <c r="AS2" i="1" s="1"/>
  <c r="P2" i="1" a="1"/>
  <c r="P2" i="1" s="1"/>
  <c r="AA2" i="1" a="1"/>
  <c r="AA2" i="1" s="1"/>
  <c r="AN2" i="1" a="1"/>
  <c r="AN2" i="1" s="1"/>
  <c r="AE2" i="1" a="1"/>
  <c r="AE2" i="1" s="1"/>
  <c r="U2" i="1" a="1"/>
  <c r="U2" i="1" s="1"/>
  <c r="K2" i="1" a="1"/>
  <c r="K2" i="1" s="1"/>
  <c r="L2" i="1" a="1"/>
  <c r="L2" i="1" s="1"/>
  <c r="I2" i="1" a="1"/>
  <c r="I2" i="1" s="1"/>
  <c r="AU2" i="1" a="1"/>
  <c r="AU2" i="1" s="1"/>
  <c r="X2" i="1" a="1"/>
  <c r="X2" i="1" s="1"/>
  <c r="AM2" i="1" a="1"/>
  <c r="AM2" i="1" s="1"/>
  <c r="AH2" i="1" a="1"/>
  <c r="AH2" i="1" s="1"/>
  <c r="G2" i="1" a="1"/>
  <c r="G2" i="1" s="1"/>
  <c r="T2" i="1" a="1"/>
  <c r="T2" i="1" s="1"/>
  <c r="J2" i="1" a="1"/>
  <c r="J2" i="1" s="1"/>
  <c r="M2" i="1" a="1"/>
  <c r="M2" i="1" s="1"/>
  <c r="AR2" i="1" a="1"/>
  <c r="AR2" i="1" s="1"/>
  <c r="V2" i="1" a="1"/>
  <c r="V2" i="1" s="1"/>
  <c r="S2" i="1" a="1"/>
  <c r="S2" i="1" s="1"/>
  <c r="AQ2" i="1" a="1"/>
  <c r="AQ2" i="1" s="1"/>
  <c r="Y2" i="1" a="1"/>
  <c r="Y2" i="1" s="1"/>
  <c r="AW2" i="1" a="1"/>
  <c r="AW2" i="1" s="1"/>
  <c r="O2" i="1" a="1"/>
  <c r="O2" i="1" s="1"/>
  <c r="AK2" i="1" a="1"/>
  <c r="AK2" i="1" s="1"/>
  <c r="AG2" i="1" a="1"/>
  <c r="AG2" i="1" s="1"/>
  <c r="AI2" i="1" l="1" a="1"/>
  <c r="AI2" i="1" s="1"/>
  <c r="AO2" i="1" a="1"/>
  <c r="AO2" i="1" s="1"/>
  <c r="AY2" i="1" a="1"/>
  <c r="AY2" i="1" s="1"/>
  <c r="D2" i="1" a="1"/>
  <c r="D2" i="1" s="1"/>
  <c r="Z2" i="1" a="1"/>
  <c r="Z2" i="1" s="1"/>
  <c r="Q2" i="1" a="1"/>
  <c r="Q2" i="1" s="1"/>
  <c r="AT2" i="1" a="1"/>
  <c r="AT2" i="1" s="1"/>
  <c r="AL2" i="1" a="1"/>
  <c r="AL2" i="1" s="1"/>
  <c r="AJ2" i="1" a="1"/>
  <c r="AJ2" i="1" s="1"/>
  <c r="AD2" i="1" a="1"/>
  <c r="AD2" i="1" s="1"/>
  <c r="F2" i="1" a="1"/>
  <c r="F2" i="1" s="1"/>
  <c r="AC2" i="1" a="1"/>
  <c r="AC2" i="1" s="1"/>
  <c r="AB2" i="1" a="1"/>
  <c r="AB2" i="1" s="1"/>
  <c r="E2" i="1" a="1"/>
  <c r="E2" i="1" s="1"/>
  <c r="R2" i="1" a="1"/>
  <c r="R2" i="1" s="1"/>
  <c r="W2" i="1" a="1"/>
  <c r="W2" i="1" s="1"/>
  <c r="AV2" i="1" a="1"/>
  <c r="AV2" i="1" s="1"/>
  <c r="AX2" i="1" a="1"/>
  <c r="AX2" i="1" s="1"/>
</calcChain>
</file>

<file path=xl/sharedStrings.xml><?xml version="1.0" encoding="utf-8"?>
<sst xmlns="http://schemas.openxmlformats.org/spreadsheetml/2006/main" count="58" uniqueCount="28">
  <si>
    <t>коэф</t>
  </si>
  <si>
    <t>План ЛВП</t>
  </si>
  <si>
    <t>План Х120</t>
  </si>
  <si>
    <t>Х120</t>
  </si>
  <si>
    <t>план Х120</t>
  </si>
  <si>
    <t>время такта ЛВП от плана</t>
  </si>
  <si>
    <t>ЛВП</t>
  </si>
  <si>
    <t>время такта Х120 от плана</t>
  </si>
  <si>
    <t>лвп x2шт</t>
  </si>
  <si>
    <t>Время такта(мин.)</t>
  </si>
  <si>
    <t>Фонд общего рабочего времени</t>
  </si>
  <si>
    <t>ЛВП х2 По плану</t>
  </si>
  <si>
    <t>Х120 По плану</t>
  </si>
  <si>
    <t>Х101 По плану</t>
  </si>
  <si>
    <t>План Х101</t>
  </si>
  <si>
    <t>Х101</t>
  </si>
  <si>
    <t>план Х101</t>
  </si>
  <si>
    <t>х101</t>
  </si>
  <si>
    <t>z</t>
  </si>
  <si>
    <t>X101</t>
  </si>
  <si>
    <t>y</t>
  </si>
  <si>
    <t xml:space="preserve"> Время выгрузки последнего вагона ЛВПх2</t>
  </si>
  <si>
    <t>Часы</t>
  </si>
  <si>
    <t>время выгрузки последнего вагона Х 101</t>
  </si>
  <si>
    <t>время выгрузки последнего вагона Х120</t>
  </si>
  <si>
    <t>Забрали по плану</t>
  </si>
  <si>
    <t>факт загрузки</t>
  </si>
  <si>
    <t>время такта Х101 от плана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</si>
</sst>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sz val="48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0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 wrapText="1"/>
    </xf>
    <xf numFmtId="0" fontId="0" fillId="0" borderId="0" xfId="0" applyAlignment="1">
      <alignment vertical="top" wrapText="1"/>
    </xf>
    <xf numFmtId="20" fontId="1" fillId="0" borderId="0" xfId="0" applyNumberFormat="1" applyFont="1"/>
    <xf numFmtId="164" fontId="2" fillId="0" borderId="0" xfId="0" applyNumberFormat="1" applyFont="1" applyAlignment="1"/>
    <xf numFmtId="164" fontId="3" fillId="0" borderId="0" xfId="0" applyNumberFormat="1" applyFont="1" applyAlignment="1"/>
    <xf numFmtId="0" fontId="0" fillId="2" borderId="1" xfId="0" applyFill="1" applyBorder="1"/>
    <xf numFmtId="20" fontId="0" fillId="2" borderId="1" xfId="0" applyNumberFormat="1" applyFill="1" applyBorder="1"/>
    <xf numFmtId="0" fontId="0" fillId="2" borderId="0" xfId="0" applyFill="1"/>
    <xf numFmtId="22" fontId="0" fillId="0" borderId="0" xfId="0" applyNumberFormat="1"/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/>
    <xf numFmtId="0" fontId="0" fillId="0" borderId="5" xfId="0" applyBorder="1"/>
    <xf numFmtId="0" fontId="0" fillId="0" borderId="7" xfId="0" applyBorder="1"/>
    <xf numFmtId="20" fontId="0" fillId="2" borderId="1" xfId="0" applyNumberFormat="1" applyFill="1" applyBorder="1" applyAlignment="1">
      <alignment horizontal="center"/>
    </xf>
    <xf numFmtId="0" fontId="0" fillId="0" borderId="1" xfId="0" applyBorder="1"/>
    <xf numFmtId="164" fontId="0" fillId="0" borderId="1" xfId="0" applyNumberFormat="1" applyFill="1" applyBorder="1" applyAlignment="1" applyProtection="1">
      <alignment horizontal="center" vertical="center"/>
      <protection locked="0" hidden="1"/>
    </xf>
    <xf numFmtId="0" fontId="0" fillId="2" borderId="1" xfId="0" applyFill="1" applyBorder="1" applyProtection="1">
      <protection locked="0" hidden="1"/>
    </xf>
    <xf numFmtId="0" fontId="0" fillId="0" borderId="1" xfId="0" applyBorder="1" applyProtection="1">
      <protection locked="0" hidden="1"/>
    </xf>
    <xf numFmtId="20" fontId="0" fillId="0" borderId="4" xfId="0" applyNumberFormat="1" applyBorder="1" applyProtection="1">
      <protection locked="0" hidden="1"/>
    </xf>
    <xf numFmtId="20" fontId="0" fillId="0" borderId="6" xfId="0" applyNumberFormat="1" applyBorder="1" applyProtection="1">
      <protection locked="0" hidden="1"/>
    </xf>
    <xf numFmtId="20" fontId="0" fillId="0" borderId="8" xfId="0" applyNumberFormat="1" applyBorder="1" applyProtection="1">
      <protection locked="0" hidden="1"/>
    </xf>
    <xf numFmtId="0" fontId="0" fillId="0" borderId="4" xfId="0" applyBorder="1" applyProtection="1">
      <protection locked="0" hidden="1"/>
    </xf>
    <xf numFmtId="0" fontId="0" fillId="0" borderId="6" xfId="0" applyBorder="1" applyProtection="1">
      <protection locked="0" hidden="1"/>
    </xf>
    <xf numFmtId="0" fontId="0" fillId="0" borderId="8" xfId="0" applyBorder="1" applyProtection="1">
      <protection locked="0" hidden="1"/>
    </xf>
    <xf numFmtId="2" fontId="0" fillId="0" borderId="1" xfId="0" applyNumberFormat="1" applyFill="1" applyBorder="1" applyAlignment="1" applyProtection="1">
      <alignment horizontal="center" wrapText="1"/>
      <protection hidden="1"/>
    </xf>
    <xf numFmtId="2" fontId="0" fillId="3" borderId="1" xfId="0" applyNumberFormat="1" applyFill="1" applyBorder="1" applyAlignment="1" applyProtection="1">
      <alignment horizontal="center" wrapText="1"/>
      <protection hidden="1"/>
    </xf>
    <xf numFmtId="2" fontId="0" fillId="0" borderId="1" xfId="0" applyNumberFormat="1" applyFill="1" applyBorder="1" applyAlignment="1" applyProtection="1">
      <alignment wrapText="1"/>
      <protection hidden="1"/>
    </xf>
    <xf numFmtId="2" fontId="0" fillId="3" borderId="1" xfId="0" applyNumberFormat="1" applyFill="1" applyBorder="1" applyAlignment="1" applyProtection="1">
      <alignment wrapText="1"/>
      <protection hidden="1"/>
    </xf>
    <xf numFmtId="0" fontId="0" fillId="0" borderId="1" xfId="0" applyFill="1" applyBorder="1" applyProtection="1">
      <protection hidden="1"/>
    </xf>
    <xf numFmtId="20" fontId="0" fillId="2" borderId="1" xfId="0" applyNumberFormat="1" applyFill="1" applyBorder="1" applyProtection="1">
      <protection locked="0" hidden="1"/>
    </xf>
    <xf numFmtId="2" fontId="0" fillId="4" borderId="1" xfId="0" applyNumberFormat="1" applyFill="1" applyBorder="1" applyAlignment="1" applyProtection="1">
      <alignment wrapText="1"/>
      <protection hidden="1"/>
    </xf>
    <xf numFmtId="2" fontId="0" fillId="4" borderId="1" xfId="0" applyNumberFormat="1" applyFill="1" applyBorder="1" applyAlignment="1" applyProtection="1">
      <alignment horizontal="center" wrapText="1"/>
      <protection hidden="1"/>
    </xf>
    <xf numFmtId="164" fontId="3" fillId="0" borderId="2" xfId="0" applyNumberFormat="1" applyFont="1" applyBorder="1" applyAlignment="1" applyProtection="1">
      <alignment horizontal="center"/>
      <protection locked="0" hidden="1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381000</xdr:colOff>
          <xdr:row>16</xdr:row>
          <xdr:rowOff>133350</xdr:rowOff>
        </xdr:from>
        <xdr:to>
          <xdr:col>25</xdr:col>
          <xdr:colOff>9525</xdr:colOff>
          <xdr:row>18</xdr:row>
          <xdr:rowOff>180975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Обновить</a:t>
              </a:r>
            </a:p>
          </xdr:txBody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BW23"/>
  <sheetViews>
    <sheetView zoomScale="80" zoomScaleNormal="80" workbookViewId="0">
      <selection activeCell="B14" sqref="B14"/>
    </sheetView>
  </sheetViews>
  <sheetFormatPr defaultRowHeight="15" x14ac:dyDescent="0.25"/>
  <cols>
    <col min="1" max="1" width="18.7109375" customWidth="1"/>
    <col min="2" max="2" width="9.28515625" customWidth="1"/>
    <col min="3" max="3" width="5.7109375" customWidth="1"/>
    <col min="4" max="4" width="6.28515625" customWidth="1"/>
    <col min="5" max="6" width="5.7109375" customWidth="1"/>
    <col min="7" max="7" width="6.42578125" customWidth="1"/>
    <col min="8" max="8" width="7.140625" customWidth="1"/>
    <col min="9" max="13" width="5.7109375" customWidth="1"/>
    <col min="14" max="51" width="5.85546875" customWidth="1"/>
    <col min="52" max="75" width="5.7109375" customWidth="1"/>
  </cols>
  <sheetData>
    <row r="1" spans="1:75" x14ac:dyDescent="0.25">
      <c r="A1" s="11"/>
      <c r="B1" s="12"/>
      <c r="C1" s="21">
        <v>0.33333333333333331</v>
      </c>
      <c r="D1" s="21">
        <v>0.34375</v>
      </c>
      <c r="E1" s="21">
        <v>0.35416666666666702</v>
      </c>
      <c r="F1" s="21">
        <v>0.36458333333333298</v>
      </c>
      <c r="G1" s="21">
        <v>0.375</v>
      </c>
      <c r="H1" s="21">
        <v>0.38541666666666702</v>
      </c>
      <c r="I1" s="21">
        <v>0.39583333333333298</v>
      </c>
      <c r="J1" s="21">
        <v>0.40625</v>
      </c>
      <c r="K1" s="21">
        <v>0.41666666666666702</v>
      </c>
      <c r="L1" s="21">
        <v>0.42708333333333298</v>
      </c>
      <c r="M1" s="21">
        <v>0.4375</v>
      </c>
      <c r="N1" s="21">
        <v>0.44791666666666702</v>
      </c>
      <c r="O1" s="21">
        <v>0.45833333333333298</v>
      </c>
      <c r="P1" s="21">
        <v>0.46875</v>
      </c>
      <c r="Q1" s="21">
        <v>0.47916666666666702</v>
      </c>
      <c r="R1" s="21">
        <v>0.48958333333333298</v>
      </c>
      <c r="S1" s="21">
        <v>0.5</v>
      </c>
      <c r="T1" s="21">
        <v>0.51041666666666696</v>
      </c>
      <c r="U1" s="21">
        <v>0.52083333333333304</v>
      </c>
      <c r="V1" s="21">
        <v>0.53125</v>
      </c>
      <c r="W1" s="21">
        <v>0.54166666666666696</v>
      </c>
      <c r="X1" s="21">
        <v>0.55208333333333304</v>
      </c>
      <c r="Y1" s="21">
        <v>0.5625</v>
      </c>
      <c r="Z1" s="21">
        <v>0.57291666666666696</v>
      </c>
      <c r="AA1" s="21">
        <v>0.58333333333333304</v>
      </c>
      <c r="AB1" s="21">
        <v>0.59375</v>
      </c>
      <c r="AC1" s="21">
        <v>0.60416666666666696</v>
      </c>
      <c r="AD1" s="21">
        <v>0.61458333333333304</v>
      </c>
      <c r="AE1" s="21">
        <v>0.625</v>
      </c>
      <c r="AF1" s="21">
        <v>0.63541666666666696</v>
      </c>
      <c r="AG1" s="21">
        <v>0.64583333333333404</v>
      </c>
      <c r="AH1" s="21">
        <v>0.65625</v>
      </c>
      <c r="AI1" s="21">
        <v>0.66666666666666696</v>
      </c>
      <c r="AJ1" s="21">
        <v>0.67708333333333404</v>
      </c>
      <c r="AK1" s="21">
        <v>0.6875</v>
      </c>
      <c r="AL1" s="21">
        <v>0.69791666666666696</v>
      </c>
      <c r="AM1" s="21">
        <v>0.70833333333333404</v>
      </c>
      <c r="AN1" s="21">
        <v>0.71875</v>
      </c>
      <c r="AO1" s="21">
        <v>0.72916666666666696</v>
      </c>
      <c r="AP1" s="21">
        <v>0.73958333333333404</v>
      </c>
      <c r="AQ1" s="21">
        <v>0.75</v>
      </c>
      <c r="AR1" s="21">
        <v>0.76041666666666696</v>
      </c>
      <c r="AS1" s="21">
        <v>0.77083333333333404</v>
      </c>
      <c r="AT1" s="21">
        <v>0.78125</v>
      </c>
      <c r="AU1" s="21">
        <v>0.79166666666666696</v>
      </c>
      <c r="AV1" s="21">
        <v>0.80208333333333404</v>
      </c>
      <c r="AW1" s="21">
        <v>0.812500000000001</v>
      </c>
      <c r="AX1" s="21">
        <v>0.82291666666666696</v>
      </c>
      <c r="AY1" s="21">
        <v>0.83333333333333404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75" x14ac:dyDescent="0.25">
      <c r="A2" s="11" t="s">
        <v>11</v>
      </c>
      <c r="B2" s="11"/>
      <c r="C2" s="32" t="str">
        <f t="array" ref="C2">IFERROR(TEXT(MOD(INDEX(Лист2!$B$1:$B$14,LARGE((MOD(Лист2!$B$2:$B$13,1)&gt;=C$1)*(MOD(Лист2!$B$2:$B$13,1)&lt;D$1)*(Лист2!$C$2:$C$13="z")*ROW(Лист2!$B$2:$B$13),SUMPRODUCT((MOD(Лист2!$B$2:$B$13,1)&gt;=C$1)*(MOD(Лист2!$B$2:$B$13,1)&lt;D$1)*(Лист2!$C$2:$C$13="z"))-ROW(Лист1!A1)+1)),1),"ч:мм "),"")</f>
        <v xml:space="preserve">8:00 </v>
      </c>
      <c r="D2" s="32" t="str">
        <f t="array" ref="D2">IFERROR(TEXT(MOD(INDEX(Лист2!$B$1:$B$14,LARGE((MOD(Лист2!$B$2:$B$13,1)&gt;=D$1)*(MOD(Лист2!$B$2:$B$13,1)&lt;E$1)*(Лист2!$C$2:$C$13="z")*ROW(Лист2!$B$2:$B$13),SUMPRODUCT((MOD(Лист2!$B$2:$B$13,1)&gt;=D$1)*(MOD(Лист2!$B$2:$B$13,1)&lt;E$1)*(Лист2!$C$2:$C$13="z"))-ROW(Лист1!B1)+1)),1),"ч:мм "),"")</f>
        <v/>
      </c>
      <c r="E2" s="32" t="str">
        <f t="array" ref="E2">IFERROR(TEXT(MOD(INDEX(Лист2!$B$1:$B$14,LARGE((MOD(Лист2!$B$2:$B$13,1)&gt;=E$1)*(MOD(Лист2!$B$2:$B$13,1)&lt;F$1)*(Лист2!$C$2:$C$13="z")*ROW(Лист2!$B$2:$B$13),SUMPRODUCT((MOD(Лист2!$B$2:$B$13,1)&gt;=E$1)*(MOD(Лист2!$B$2:$B$13,1)&lt;F$1)*(Лист2!$C$2:$C$13="z"))-ROW(Лист1!C1)+1)),1),"ч:мм "),"")</f>
        <v/>
      </c>
      <c r="F2" s="32" t="str">
        <f t="array" ref="F2">IFERROR(TEXT(MOD(INDEX(Лист2!$B$1:$B$14,LARGE((MOD(Лист2!$B$2:$B$13,1)&gt;=F$1)*(MOD(Лист2!$B$2:$B$13,1)&lt;G$1)*(Лист2!$C$2:$C$13="z")*ROW(Лист2!$B$2:$B$13),SUMPRODUCT((MOD(Лист2!$B$2:$B$13,1)&gt;=F$1)*(MOD(Лист2!$B$2:$B$13,1)&lt;G$1)*(Лист2!$C$2:$C$13="z"))-ROW(Лист1!D1)+1)),1),"ч:мм "),"")</f>
        <v/>
      </c>
      <c r="G2" s="32" t="str">
        <f t="array" ref="G2">IFERROR(TEXT(MOD(INDEX(Лист2!$B$1:$B$14,LARGE((MOD(Лист2!$B$2:$B$13,1)&gt;=G$1)*(MOD(Лист2!$B$2:$B$13,1)&lt;H$1)*(Лист2!$C$2:$C$13="z")*ROW(Лист2!$B$2:$B$13),SUMPRODUCT((MOD(Лист2!$B$2:$B$13,1)&gt;=G$1)*(MOD(Лист2!$B$2:$B$13,1)&lt;H$1)*(Лист2!$C$2:$C$13="z"))-ROW(Лист1!E1)+1)),1),"ч:мм "),"")</f>
        <v xml:space="preserve">9:12 </v>
      </c>
      <c r="H2" s="32" t="str">
        <f t="array" ref="H2">IFERROR(TEXT(MOD(INDEX(Лист2!$B$1:$B$14,LARGE((MOD(Лист2!$B$2:$B$13,1)&gt;=H$1)*(MOD(Лист2!$B$2:$B$13,1)&lt;I$1)*(Лист2!$C$2:$C$13="z")*ROW(Лист2!$B$2:$B$13),SUMPRODUCT((MOD(Лист2!$B$2:$B$13,1)&gt;=H$1)*(MOD(Лист2!$B$2:$B$13,1)&lt;I$1)*(Лист2!$C$2:$C$13="z"))-ROW(Лист1!F1)+1)),1),"ч:мм "),"")</f>
        <v/>
      </c>
      <c r="I2" s="32" t="str">
        <f t="array" ref="I2">IFERROR(TEXT(MOD(INDEX(Лист2!$B$1:$B$14,LARGE((MOD(Лист2!$B$2:$B$13,1)&gt;=I$1)*(MOD(Лист2!$B$2:$B$13,1)&lt;J$1)*(Лист2!$C$2:$C$13="z")*ROW(Лист2!$B$2:$B$13),SUMPRODUCT((MOD(Лист2!$B$2:$B$13,1)&gt;=I$1)*(MOD(Лист2!$B$2:$B$13,1)&lt;J$1)*(Лист2!$C$2:$C$13="z"))-ROW(Лист1!G1)+1)),1),"ч:мм "),"")</f>
        <v/>
      </c>
      <c r="J2" s="32" t="str">
        <f t="array" ref="J2">IFERROR(TEXT(MOD(INDEX(Лист2!$B$1:$B$14,LARGE((MOD(Лист2!$B$2:$B$13,1)&gt;=J$1)*(MOD(Лист2!$B$2:$B$13,1)&lt;K$1)*(Лист2!$C$2:$C$13="z")*ROW(Лист2!$B$2:$B$13),SUMPRODUCT((MOD(Лист2!$B$2:$B$13,1)&gt;=J$1)*(MOD(Лист2!$B$2:$B$13,1)&lt;K$1)*(Лист2!$C$2:$C$13="z"))-ROW(Лист1!H1)+1)),1),"ч:мм "),"")</f>
        <v/>
      </c>
      <c r="K2" s="32" t="str">
        <f t="array" ref="K2">IFERROR(TEXT(MOD(INDEX(Лист2!$B$1:$B$14,LARGE((MOD(Лист2!$B$2:$B$13,1)&gt;=K$1)*(MOD(Лист2!$B$2:$B$13,1)&lt;L$1)*(Лист2!$C$2:$C$13="z")*ROW(Лист2!$B$2:$B$13),SUMPRODUCT((MOD(Лист2!$B$2:$B$13,1)&gt;=K$1)*(MOD(Лист2!$B$2:$B$13,1)&lt;L$1)*(Лист2!$C$2:$C$13="z"))-ROW(Лист1!I1)+1)),1),"ч:мм "),"")</f>
        <v/>
      </c>
      <c r="L2" s="32" t="str">
        <f t="array" ref="L2">IFERROR(TEXT(MOD(INDEX(Лист2!$B$1:$B$14,LARGE((MOD(Лист2!$B$2:$B$13,1)&gt;=L$1)*(MOD(Лист2!$B$2:$B$13,1)&lt;M$1)*(Лист2!$C$2:$C$13="z")*ROW(Лист2!$B$2:$B$13),SUMPRODUCT((MOD(Лист2!$B$2:$B$13,1)&gt;=L$1)*(MOD(Лист2!$B$2:$B$13,1)&lt;M$1)*(Лист2!$C$2:$C$13="z"))-ROW(Лист1!J1)+1)),1),"ч:мм "),"")</f>
        <v xml:space="preserve">10:24 </v>
      </c>
      <c r="M2" s="32" t="str">
        <f t="array" ref="M2">IFERROR(TEXT(MOD(INDEX(Лист2!$B$1:$B$14,LARGE((MOD(Лист2!$B$2:$B$13,1)&gt;=M$1)*(MOD(Лист2!$B$2:$B$13,1)&lt;N$1)*(Лист2!$C$2:$C$13="z")*ROW(Лист2!$B$2:$B$13),SUMPRODUCT((MOD(Лист2!$B$2:$B$13,1)&gt;=M$1)*(MOD(Лист2!$B$2:$B$13,1)&lt;N$1)*(Лист2!$C$2:$C$13="z"))-ROW(Лист1!K1)+1)),1),"ч:мм "),"")</f>
        <v/>
      </c>
      <c r="N2" s="32" t="str">
        <f t="array" ref="N2">IFERROR(TEXT(MOD(INDEX(Лист2!$B$1:$B$14,LARGE((MOD(Лист2!$B$2:$B$13,1)&gt;=N$1)*(MOD(Лист2!$B$2:$B$13,1)&lt;O$1)*(Лист2!$C$2:$C$13="z")*ROW(Лист2!$B$2:$B$13),SUMPRODUCT((MOD(Лист2!$B$2:$B$13,1)&gt;=N$1)*(MOD(Лист2!$B$2:$B$13,1)&lt;O$1)*(Лист2!$C$2:$C$13="z"))-ROW(Лист1!L1)+1)),1),"ч:мм "),"")</f>
        <v/>
      </c>
      <c r="O2" s="32" t="str">
        <f t="array" ref="O2">IFERROR(TEXT(MOD(INDEX(Лист2!$B$1:$B$14,LARGE((MOD(Лист2!$B$2:$B$13,1)&gt;=O$1)*(MOD(Лист2!$B$2:$B$13,1)&lt;P$1)*(Лист2!$C$2:$C$13="z")*ROW(Лист2!$B$2:$B$13),SUMPRODUCT((MOD(Лист2!$B$2:$B$13,1)&gt;=O$1)*(MOD(Лист2!$B$2:$B$13,1)&lt;P$1)*(Лист2!$C$2:$C$13="z"))-ROW(Лист1!M1)+1)),1),"ч:мм "),"")</f>
        <v/>
      </c>
      <c r="P2" s="32" t="str">
        <f t="array" ref="P2">IFERROR(TEXT(MOD(INDEX(Лист2!$B$1:$B$14,LARGE((MOD(Лист2!$B$2:$B$13,1)&gt;=P$1)*(MOD(Лист2!$B$2:$B$13,1)&lt;Q$1)*(Лист2!$C$2:$C$13="z")*ROW(Лист2!$B$2:$B$13),SUMPRODUCT((MOD(Лист2!$B$2:$B$13,1)&gt;=P$1)*(MOD(Лист2!$B$2:$B$13,1)&lt;Q$1)*(Лист2!$C$2:$C$13="z"))-ROW(Лист1!N1)+1)),1),"ч:мм "),"")</f>
        <v/>
      </c>
      <c r="Q2" s="32" t="str">
        <f t="array" ref="Q2">IFERROR(TEXT(MOD(INDEX(Лист2!$B$1:$B$14,LARGE((MOD(Лист2!$B$2:$B$13,1)&gt;=Q$1)*(MOD(Лист2!$B$2:$B$13,1)&lt;R$1)*(Лист2!$C$2:$C$13="z")*ROW(Лист2!$B$2:$B$13),SUMPRODUCT((MOD(Лист2!$B$2:$B$13,1)&gt;=Q$1)*(MOD(Лист2!$B$2:$B$13,1)&lt;R$1)*(Лист2!$C$2:$C$13="z"))-ROW(Лист1!O1)+1)),1),"ч:мм "),"")</f>
        <v xml:space="preserve">11:36 </v>
      </c>
      <c r="R2" s="32" t="str">
        <f t="array" ref="R2">IFERROR(TEXT(MOD(INDEX(Лист2!$B$1:$B$14,LARGE((MOD(Лист2!$B$2:$B$13,1)&gt;=R$1)*(MOD(Лист2!$B$2:$B$13,1)&lt;S$1)*(Лист2!$C$2:$C$13="z")*ROW(Лист2!$B$2:$B$13),SUMPRODUCT((MOD(Лист2!$B$2:$B$13,1)&gt;=R$1)*(MOD(Лист2!$B$2:$B$13,1)&lt;S$1)*(Лист2!$C$2:$C$13="z"))-ROW(Лист1!P1)+1)),1),"ч:мм "),"")</f>
        <v/>
      </c>
      <c r="S2" s="32" t="str">
        <f t="array" ref="S2">IFERROR(TEXT(MOD(INDEX(Лист2!$B$1:$B$14,LARGE((MOD(Лист2!$B$2:$B$13,1)&gt;=S$1)*(MOD(Лист2!$B$2:$B$13,1)&lt;T$1)*(Лист2!$C$2:$C$13="z")*ROW(Лист2!$B$2:$B$13),SUMPRODUCT((MOD(Лист2!$B$2:$B$13,1)&gt;=S$1)*(MOD(Лист2!$B$2:$B$13,1)&lt;T$1)*(Лист2!$C$2:$C$13="z"))-ROW(Лист1!Q1)+1)),1),"ч:мм "),"")</f>
        <v/>
      </c>
      <c r="T2" s="32" t="str">
        <f t="array" ref="T2">IFERROR(TEXT(MOD(INDEX(Лист2!$B$1:$B$14,LARGE((MOD(Лист2!$B$2:$B$13,1)&gt;=T$1)*(MOD(Лист2!$B$2:$B$13,1)&lt;U$1)*(Лист2!$C$2:$C$13="z")*ROW(Лист2!$B$2:$B$13),SUMPRODUCT((MOD(Лист2!$B$2:$B$13,1)&gt;=T$1)*(MOD(Лист2!$B$2:$B$13,1)&lt;U$1)*(Лист2!$C$2:$C$13="z"))-ROW(Лист1!R1)+1)),1),"ч:мм "),"")</f>
        <v/>
      </c>
      <c r="U2" s="32" t="str">
        <f t="array" ref="U2">IFERROR(TEXT(MOD(INDEX(Лист2!$B$1:$B$14,LARGE((MOD(Лист2!$B$2:$B$13,1)&gt;=U$1)*(MOD(Лист2!$B$2:$B$13,1)&lt;V$1)*(Лист2!$C$2:$C$13="z")*ROW(Лист2!$B$2:$B$13),SUMPRODUCT((MOD(Лист2!$B$2:$B$13,1)&gt;=U$1)*(MOD(Лист2!$B$2:$B$13,1)&lt;V$1)*(Лист2!$C$2:$C$13="z"))-ROW(Лист1!S1)+1)),1),"ч:мм "),"")</f>
        <v/>
      </c>
      <c r="V2" s="32" t="str">
        <f t="array" ref="V2">IFERROR(TEXT(MOD(INDEX(Лист2!$B$1:$B$14,LARGE((MOD(Лист2!$B$2:$B$13,1)&gt;=V$1)*(MOD(Лист2!$B$2:$B$13,1)&lt;W$1)*(Лист2!$C$2:$C$13="z")*ROW(Лист2!$B$2:$B$13),SUMPRODUCT((MOD(Лист2!$B$2:$B$13,1)&gt;=V$1)*(MOD(Лист2!$B$2:$B$13,1)&lt;W$1)*(Лист2!$C$2:$C$13="z"))-ROW(Лист1!T1)+1)),1),"ч:мм "),"")</f>
        <v xml:space="preserve">12:48 </v>
      </c>
      <c r="W2" s="32" t="str">
        <f t="array" ref="W2">IFERROR(TEXT(MOD(INDEX(Лист2!$B$1:$B$14,LARGE((MOD(Лист2!$B$2:$B$13,1)&gt;=W$1)*(MOD(Лист2!$B$2:$B$13,1)&lt;X$1)*(Лист2!$C$2:$C$13="z")*ROW(Лист2!$B$2:$B$13),SUMPRODUCT((MOD(Лист2!$B$2:$B$13,1)&gt;=W$1)*(MOD(Лист2!$B$2:$B$13,1)&lt;X$1)*(Лист2!$C$2:$C$13="z"))-ROW(Лист1!U1)+1)),1),"ч:мм "),"")</f>
        <v/>
      </c>
      <c r="X2" s="32" t="str">
        <f t="array" ref="X2">IFERROR(TEXT(MOD(INDEX(Лист2!$B$1:$B$14,LARGE((MOD(Лист2!$B$2:$B$13,1)&gt;=X$1)*(MOD(Лист2!$B$2:$B$13,1)&lt;Y$1)*(Лист2!$C$2:$C$13="z")*ROW(Лист2!$B$2:$B$13),SUMPRODUCT((MOD(Лист2!$B$2:$B$13,1)&gt;=X$1)*(MOD(Лист2!$B$2:$B$13,1)&lt;Y$1)*(Лист2!$C$2:$C$13="z"))-ROW(Лист1!V1)+1)),1),"ч:мм "),"")</f>
        <v/>
      </c>
      <c r="Y2" s="32" t="str">
        <f t="array" ref="Y2">IFERROR(TEXT(MOD(INDEX(Лист2!$B$1:$B$14,LARGE((MOD(Лист2!$B$2:$B$13,1)&gt;=Y$1)*(MOD(Лист2!$B$2:$B$13,1)&lt;Z$1)*(Лист2!$C$2:$C$13="z")*ROW(Лист2!$B$2:$B$13),SUMPRODUCT((MOD(Лист2!$B$2:$B$13,1)&gt;=Y$1)*(MOD(Лист2!$B$2:$B$13,1)&lt;Z$1)*(Лист2!$C$2:$C$13="z"))-ROW(Лист1!W1)+1)),1),"ч:мм "),"")</f>
        <v/>
      </c>
      <c r="Z2" s="32" t="str">
        <f t="array" ref="Z2">IFERROR(TEXT(MOD(INDEX(Лист2!$B$1:$B$14,LARGE((MOD(Лист2!$B$2:$B$13,1)&gt;=Z$1)*(MOD(Лист2!$B$2:$B$13,1)&lt;AA$1)*(Лист2!$C$2:$C$13="z")*ROW(Лист2!$B$2:$B$13),SUMPRODUCT((MOD(Лист2!$B$2:$B$13,1)&gt;=Z$1)*(MOD(Лист2!$B$2:$B$13,1)&lt;AA$1)*(Лист2!$C$2:$C$13="z"))-ROW(Лист1!X1)+1)),1),"ч:мм "),"")</f>
        <v/>
      </c>
      <c r="AA2" s="32" t="str">
        <f t="array" ref="AA2">IFERROR(TEXT(MOD(INDEX(Лист2!$B$1:$B$14,LARGE((MOD(Лист2!$B$2:$B$13,1)&gt;=AA$1)*(MOD(Лист2!$B$2:$B$13,1)&lt;AB$1)*(Лист2!$C$2:$C$13="z")*ROW(Лист2!$B$2:$B$13),SUMPRODUCT((MOD(Лист2!$B$2:$B$13,1)&gt;=AA$1)*(MOD(Лист2!$B$2:$B$13,1)&lt;AB$1)*(Лист2!$C$2:$C$13="z"))-ROW(Лист1!Y1)+1)),1),"ч:мм "),"")</f>
        <v xml:space="preserve">14:01 </v>
      </c>
      <c r="AB2" s="32" t="str">
        <f t="array" ref="AB2">IFERROR(TEXT(MOD(INDEX(Лист2!$B$1:$B$14,LARGE((MOD(Лист2!$B$2:$B$13,1)&gt;=AB$1)*(MOD(Лист2!$B$2:$B$13,1)&lt;AC$1)*(Лист2!$C$2:$C$13="z")*ROW(Лист2!$B$2:$B$13),SUMPRODUCT((MOD(Лист2!$B$2:$B$13,1)&gt;=AB$1)*(MOD(Лист2!$B$2:$B$13,1)&lt;AC$1)*(Лист2!$C$2:$C$13="z"))-ROW(Лист1!Z1)+1)),1),"ч:мм "),"")</f>
        <v/>
      </c>
      <c r="AC2" s="32" t="str">
        <f t="array" ref="AC2">IFERROR(TEXT(MOD(INDEX(Лист2!$B$1:$B$14,LARGE((MOD(Лист2!$B$2:$B$13,1)&gt;=AC$1)*(MOD(Лист2!$B$2:$B$13,1)&lt;AD$1)*(Лист2!$C$2:$C$13="z")*ROW(Лист2!$B$2:$B$13),SUMPRODUCT((MOD(Лист2!$B$2:$B$13,1)&gt;=AC$1)*(MOD(Лист2!$B$2:$B$13,1)&lt;AD$1)*(Лист2!$C$2:$C$13="z"))-ROW(Лист1!AA1)+1)),1),"ч:мм "),"")</f>
        <v/>
      </c>
      <c r="AD2" s="32" t="str">
        <f t="array" ref="AD2">IFERROR(TEXT(MOD(INDEX(Лист2!$B$1:$B$14,LARGE((MOD(Лист2!$B$2:$B$13,1)&gt;=AD$1)*(MOD(Лист2!$B$2:$B$13,1)&lt;AE$1)*(Лист2!$C$2:$C$13="z")*ROW(Лист2!$B$2:$B$13),SUMPRODUCT((MOD(Лист2!$B$2:$B$13,1)&gt;=AD$1)*(MOD(Лист2!$B$2:$B$13,1)&lt;AE$1)*(Лист2!$C$2:$C$13="z"))-ROW(Лист1!AB1)+1)),1),"ч:мм "),"")</f>
        <v/>
      </c>
      <c r="AE2" s="32" t="str">
        <f t="array" ref="AE2">IFERROR(TEXT(MOD(INDEX(Лист2!$B$1:$B$14,LARGE((MOD(Лист2!$B$2:$B$13,1)&gt;=AE$1)*(MOD(Лист2!$B$2:$B$13,1)&lt;AF$1)*(Лист2!$C$2:$C$13="z")*ROW(Лист2!$B$2:$B$13),SUMPRODUCT((MOD(Лист2!$B$2:$B$13,1)&gt;=AE$1)*(MOD(Лист2!$B$2:$B$13,1)&lt;AF$1)*(Лист2!$C$2:$C$13="z"))-ROW(Лист1!AC1)+1)),1),"ч:мм "),"")</f>
        <v xml:space="preserve">15:13 </v>
      </c>
      <c r="AF2" s="32" t="str">
        <f t="array" ref="AF2">IFERROR(TEXT(MOD(INDEX(Лист2!$B$1:$B$14,LARGE((MOD(Лист2!$B$2:$B$13,1)&gt;=AF$1)*(MOD(Лист2!$B$2:$B$13,1)&lt;AG$1)*(Лист2!$C$2:$C$13="z")*ROW(Лист2!$B$2:$B$13),SUMPRODUCT((MOD(Лист2!$B$2:$B$13,1)&gt;=AF$1)*(MOD(Лист2!$B$2:$B$13,1)&lt;AG$1)*(Лист2!$C$2:$C$13="z"))-ROW(Лист1!AD1)+1)),1),"ч:мм "),"")</f>
        <v/>
      </c>
      <c r="AG2" s="32" t="str">
        <f t="array" ref="AG2">IFERROR(TEXT(MOD(INDEX(Лист2!$B$1:$B$14,LARGE((MOD(Лист2!$B$2:$B$13,1)&gt;=AG$1)*(MOD(Лист2!$B$2:$B$13,1)&lt;AH$1)*(Лист2!$C$2:$C$13="z")*ROW(Лист2!$B$2:$B$13),SUMPRODUCT((MOD(Лист2!$B$2:$B$13,1)&gt;=AG$1)*(MOD(Лист2!$B$2:$B$13,1)&lt;AH$1)*(Лист2!$C$2:$C$13="z"))-ROW(Лист1!AE1)+1)),1),"ч:мм "),"")</f>
        <v/>
      </c>
      <c r="AH2" s="32" t="str">
        <f t="array" ref="AH2">IFERROR(TEXT(MOD(INDEX(Лист2!$B$1:$B$14,LARGE((MOD(Лист2!$B$2:$B$13,1)&gt;=AH$1)*(MOD(Лист2!$B$2:$B$13,1)&lt;AI$1)*(Лист2!$C$2:$C$13="z")*ROW(Лист2!$B$2:$B$13),SUMPRODUCT((MOD(Лист2!$B$2:$B$13,1)&gt;=AH$1)*(MOD(Лист2!$B$2:$B$13,1)&lt;AI$1)*(Лист2!$C$2:$C$13="z"))-ROW(Лист1!AF1)+1)),1),"ч:мм "),"")</f>
        <v/>
      </c>
      <c r="AI2" s="32" t="str">
        <f t="array" ref="AI2">IFERROR(TEXT(MOD(INDEX(Лист2!$B$1:$B$14,LARGE((MOD(Лист2!$B$2:$B$13,1)&gt;=AI$1)*(MOD(Лист2!$B$2:$B$13,1)&lt;AJ$1)*(Лист2!$C$2:$C$13="z")*ROW(Лист2!$B$2:$B$13),SUMPRODUCT((MOD(Лист2!$B$2:$B$13,1)&gt;=AI$1)*(MOD(Лист2!$B$2:$B$13,1)&lt;AJ$1)*(Лист2!$C$2:$C$13="z"))-ROW(Лист1!AG1)+1)),1),"ч:мм "),"")</f>
        <v/>
      </c>
      <c r="AJ2" s="39" t="str">
        <f t="array" ref="AJ2">IFERROR(TEXT(MOD(INDEX(Лист2!$B$1:$B$14,LARGE((MOD(Лист2!$B$2:$B$13,1)&gt;=AJ$1)*(MOD(Лист2!$B$2:$B$13,1)&lt;AK$1)*(Лист2!$C$2:$C$13="z")*ROW(Лист2!$B$2:$B$13),SUMPRODUCT((MOD(Лист2!$B$2:$B$13,1)&gt;=AJ$1)*(MOD(Лист2!$B$2:$B$13,1)&lt;AK$1)*(Лист2!$C$2:$C$13="z"))-ROW(Лист1!AH1)+1)),1),"ч:мм "),"")</f>
        <v xml:space="preserve">16:25 </v>
      </c>
      <c r="AK2" s="32" t="str">
        <f t="array" ref="AK2">IFERROR(TEXT(MOD(INDEX(Лист2!$B$1:$B$14,LARGE((MOD(Лист2!$B$2:$B$13,1)&gt;=AK$1)*(MOD(Лист2!$B$2:$B$13,1)&lt;AL$1)*(Лист2!$C$2:$C$13="z")*ROW(Лист2!$B$2:$B$13),SUMPRODUCT((MOD(Лист2!$B$2:$B$13,1)&gt;=AK$1)*(MOD(Лист2!$B$2:$B$13,1)&lt;AL$1)*(Лист2!$C$2:$C$13="z"))-ROW(Лист1!AI1)+1)),1),"ч:мм "),"")</f>
        <v/>
      </c>
      <c r="AL2" s="32" t="str">
        <f t="array" ref="AL2">IFERROR(TEXT(MOD(INDEX(Лист2!$B$1:$B$14,LARGE((MOD(Лист2!$B$2:$B$13,1)&gt;=AL$1)*(MOD(Лист2!$B$2:$B$13,1)&lt;AM$1)*(Лист2!$C$2:$C$13="z")*ROW(Лист2!$B$2:$B$13),SUMPRODUCT((MOD(Лист2!$B$2:$B$13,1)&gt;=AL$1)*(MOD(Лист2!$B$2:$B$13,1)&lt;AM$1)*(Лист2!$C$2:$C$13="z"))-ROW(Лист1!AJ1)+1)),1),"ч:мм "),"")</f>
        <v/>
      </c>
      <c r="AM2" s="32" t="str">
        <f t="array" ref="AM2">IFERROR(TEXT(MOD(INDEX(Лист2!$B$1:$B$14,LARGE((MOD(Лист2!$B$2:$B$13,1)&gt;=AM$1)*(MOD(Лист2!$B$2:$B$13,1)&lt;AN$1)*(Лист2!$C$2:$C$13="z")*ROW(Лист2!$B$2:$B$13),SUMPRODUCT((MOD(Лист2!$B$2:$B$13,1)&gt;=AM$1)*(MOD(Лист2!$B$2:$B$13,1)&lt;AN$1)*(Лист2!$C$2:$C$13="z"))-ROW(Лист1!AK1)+1)),1),"ч:мм "),"")</f>
        <v/>
      </c>
      <c r="AN2" s="32" t="str">
        <f t="array" ref="AN2">IFERROR(TEXT(MOD(INDEX(Лист2!$B$1:$B$14,LARGE((MOD(Лист2!$B$2:$B$13,1)&gt;=AN$1)*(MOD(Лист2!$B$2:$B$13,1)&lt;AO$1)*(Лист2!$C$2:$C$13="z")*ROW(Лист2!$B$2:$B$13),SUMPRODUCT((MOD(Лист2!$B$2:$B$13,1)&gt;=AN$1)*(MOD(Лист2!$B$2:$B$13,1)&lt;AO$1)*(Лист2!$C$2:$C$13="z"))-ROW(Лист1!AL1)+1)),1),"ч:мм "),"")</f>
        <v/>
      </c>
      <c r="AO2" s="33" t="str">
        <f t="array" ref="AO2">IFERROR(TEXT(MOD(INDEX(Лист2!$B$1:$B$14,LARGE((MOD(Лист2!$B$2:$B$13,1)&gt;=AO$1)*(MOD(Лист2!$B$2:$B$13,1)&lt;AP$1)*(Лист2!$C$2:$C$13="z")*ROW(Лист2!$B$2:$B$13),SUMPRODUCT((MOD(Лист2!$B$2:$B$13,1)&gt;=AO$1)*(MOD(Лист2!$B$2:$B$13,1)&lt;AP$1)*(Лист2!$C$2:$C$13="z"))-ROW(Лист1!AM1)+1)),1),"ч:мм "),"")</f>
        <v xml:space="preserve">17:37 </v>
      </c>
      <c r="AP2" s="32" t="str">
        <f t="array" ref="AP2">IFERROR(TEXT(MOD(INDEX(Лист2!$B$1:$B$14,LARGE((MOD(Лист2!$B$2:$B$13,1)&gt;=AP$1)*(MOD(Лист2!$B$2:$B$13,1)&lt;AQ$1)*(Лист2!$C$2:$C$13="z")*ROW(Лист2!$B$2:$B$13),SUMPRODUCT((MOD(Лист2!$B$2:$B$13,1)&gt;=AP$1)*(MOD(Лист2!$B$2:$B$13,1)&lt;AQ$1)*(Лист2!$C$2:$C$13="z"))-ROW(Лист1!AN1)+1)),1),"ч:мм "),"")</f>
        <v/>
      </c>
      <c r="AQ2" s="32" t="str">
        <f t="array" ref="AQ2">IFERROR(TEXT(MOD(INDEX(Лист2!$B$1:$B$14,LARGE((MOD(Лист2!$B$2:$B$13,1)&gt;=AQ$1)*(MOD(Лист2!$B$2:$B$13,1)&lt;AR$1)*(Лист2!$C$2:$C$13="z")*ROW(Лист2!$B$2:$B$13),SUMPRODUCT((MOD(Лист2!$B$2:$B$13,1)&gt;=AQ$1)*(MOD(Лист2!$B$2:$B$13,1)&lt;AR$1)*(Лист2!$C$2:$C$13="z"))-ROW(Лист1!AO1)+1)),1),"ч:мм "),"")</f>
        <v/>
      </c>
      <c r="AR2" s="32" t="str">
        <f t="array" ref="AR2">IFERROR(TEXT(MOD(INDEX(Лист2!$B$1:$B$14,LARGE((MOD(Лист2!$B$2:$B$13,1)&gt;=AR$1)*(MOD(Лист2!$B$2:$B$13,1)&lt;AS$1)*(Лист2!$C$2:$C$13="z")*ROW(Лист2!$B$2:$B$13),SUMPRODUCT((MOD(Лист2!$B$2:$B$13,1)&gt;=AR$1)*(MOD(Лист2!$B$2:$B$13,1)&lt;AS$1)*(Лист2!$C$2:$C$13="z"))-ROW(Лист1!AP1)+1)),1),"ч:мм "),"")</f>
        <v/>
      </c>
      <c r="AS2" s="32" t="str">
        <f t="array" ref="AS2">IFERROR(TEXT(MOD(INDEX(Лист2!$B$1:$B$14,LARGE((MOD(Лист2!$B$2:$B$13,1)&gt;=AS$1)*(MOD(Лист2!$B$2:$B$13,1)&lt;AT$1)*(Лист2!$C$2:$C$13="z")*ROW(Лист2!$B$2:$B$13),SUMPRODUCT((MOD(Лист2!$B$2:$B$13,1)&gt;=AS$1)*(MOD(Лист2!$B$2:$B$13,1)&lt;AT$1)*(Лист2!$C$2:$C$13="z"))-ROW(Лист1!AQ1)+1)),1),"ч:мм "),"")</f>
        <v/>
      </c>
      <c r="AT2" s="33" t="str">
        <f t="array" ref="AT2">IFERROR(TEXT(MOD(INDEX(Лист2!$B$1:$B$14,LARGE((MOD(Лист2!$B$2:$B$13,1)&gt;=AT$1)*(MOD(Лист2!$B$2:$B$13,1)&lt;AU$1)*(Лист2!$C$2:$C$13="z")*ROW(Лист2!$B$2:$B$13),SUMPRODUCT((MOD(Лист2!$B$2:$B$13,1)&gt;=AT$1)*(MOD(Лист2!$B$2:$B$13,1)&lt;AU$1)*(Лист2!$C$2:$C$13="z"))-ROW(Лист1!AR1)+1)),1),"ч:мм "),"")</f>
        <v xml:space="preserve">18:50 </v>
      </c>
      <c r="AU2" s="32" t="str">
        <f t="array" ref="AU2">IFERROR(TEXT(MOD(INDEX(Лист2!$B$1:$B$14,LARGE((MOD(Лист2!$B$2:$B$13,1)&gt;=AU$1)*(MOD(Лист2!$B$2:$B$13,1)&lt;AV$1)*(Лист2!$C$2:$C$13="z")*ROW(Лист2!$B$2:$B$13),SUMPRODUCT((MOD(Лист2!$B$2:$B$13,1)&gt;=AU$1)*(MOD(Лист2!$B$2:$B$13,1)&lt;AV$1)*(Лист2!$C$2:$C$13="z"))-ROW(Лист1!AS1)+1)),1),"ч:мм "),"")</f>
        <v/>
      </c>
      <c r="AV2" s="32" t="str">
        <f t="array" ref="AV2">IFERROR(TEXT(MOD(INDEX(Лист2!$B$1:$B$14,LARGE((MOD(Лист2!$B$2:$B$13,1)&gt;=AV$1)*(MOD(Лист2!$B$2:$B$13,1)&lt;AW$1)*(Лист2!$C$2:$C$13="z")*ROW(Лист2!$B$2:$B$13),SUMPRODUCT((MOD(Лист2!$B$2:$B$13,1)&gt;=AV$1)*(MOD(Лист2!$B$2:$B$13,1)&lt;AW$1)*(Лист2!$C$2:$C$13="z"))-ROW(Лист1!AT1)+1)),1),"ч:мм "),"")</f>
        <v/>
      </c>
      <c r="AW2" s="32" t="str">
        <f t="array" ref="AW2">IFERROR(TEXT(MOD(INDEX(Лист2!$B$1:$B$14,LARGE((MOD(Лист2!$B$2:$B$13,1)&gt;=AW$1)*(MOD(Лист2!$B$2:$B$13,1)&lt;AX$1)*(Лист2!$C$2:$C$13="z")*ROW(Лист2!$B$2:$B$13),SUMPRODUCT((MOD(Лист2!$B$2:$B$13,1)&gt;=AW$1)*(MOD(Лист2!$B$2:$B$13,1)&lt;AX$1)*(Лист2!$C$2:$C$13="z"))-ROW(Лист1!AU1)+1)),1),"ч:мм "),"")</f>
        <v/>
      </c>
      <c r="AX2" s="32" t="str">
        <f t="array" ref="AX2">IFERROR(TEXT(MOD(INDEX(Лист2!$B$1:$B$14,LARGE((MOD(Лист2!$B$2:$B$13,1)&gt;=AX$1)*(MOD(Лист2!$B$2:$B$13,1)&lt;AY$1)*(Лист2!$C$2:$C$13="z")*ROW(Лист2!$B$2:$B$13),SUMPRODUCT((MOD(Лист2!$B$2:$B$13,1)&gt;=AX$1)*(MOD(Лист2!$B$2:$B$13,1)&lt;AY$1)*(Лист2!$C$2:$C$13="z"))-ROW(Лист1!AV1)+1)),1),"ч:мм "),"")</f>
        <v/>
      </c>
      <c r="AY2" s="32" t="str">
        <f t="array" ref="AY2">IFERROR(TEXT(MOD(INDEX(Лист2!$B$1:$B$14,LARGE((MOD(Лист2!$B$2:$B$13,1)&gt;=AY$1)*(MOD(Лист2!$B$2:$B$13,1)&lt;AZ$1)*(Лист2!$C$2:$C$13="z")*ROW(Лист2!$B$2:$B$13),SUMPRODUCT((MOD(Лист2!$B$2:$B$13,1)&gt;=AY$1)*(MOD(Лист2!$B$2:$B$13,1)&lt;AZ$1)*(Лист2!$C$2:$C$13="z"))-ROW(Лист1!AW1)+1)),1),"ч:мм "),"")</f>
        <v/>
      </c>
    </row>
    <row r="3" spans="1:75" x14ac:dyDescent="0.25">
      <c r="A3" s="11" t="s">
        <v>25</v>
      </c>
      <c r="B3" s="11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</row>
    <row r="4" spans="1:75" x14ac:dyDescent="0.25">
      <c r="A4" s="11" t="s">
        <v>26</v>
      </c>
      <c r="B4" s="11"/>
      <c r="C4" s="24"/>
      <c r="D4" s="24"/>
      <c r="E4" s="24"/>
      <c r="F4" s="24"/>
      <c r="G4" s="37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</row>
    <row r="5" spans="1:75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</row>
    <row r="6" spans="1:75" ht="17.25" customHeight="1" x14ac:dyDescent="0.25">
      <c r="A6" s="11" t="s">
        <v>12</v>
      </c>
      <c r="B6" s="11"/>
      <c r="C6" s="34" t="str">
        <f t="array" ref="C6">IFERROR(TEXT(MOD(INDEX(Лист2!$D$1:$D$14,LARGE((MOD(Лист2!$D$2:$D$13,1)&gt;=C$1)*(MOD(Лист2!$D$2:$D$13,1)&lt;D$1)*(Лист2!$E$2:$E$13="y")*ROW(Лист2!$D$2:$D$13),SUMPRODUCT((MOD(Лист2!$D$2:$D$13,1)&gt;=C$1)*(MOD(Лист2!$D$2:$D$13,1)&lt;D$1)*(Лист2!$E$2:$E$13="y"))-ROW(Лист1!A1)+1)),1),"ч:мм "),"")</f>
        <v/>
      </c>
      <c r="D6" s="34" t="str">
        <f t="array" ref="D6">IFERROR(TEXT(MOD(INDEX(Лист2!$D$1:$D$14,LARGE((MOD(Лист2!$D$2:$D$13,1)&gt;=D$1)*(MOD(Лист2!$D$2:$D$13,1)&lt;E$1)*(Лист2!$E$2:$E$13="y")*ROW(Лист2!$D$2:$D$13),SUMPRODUCT((MOD(Лист2!$D$2:$D$13,1)&gt;=D$1)*(MOD(Лист2!$D$2:$D$13,1)&lt;E$1)*(Лист2!$E$2:$E$13="y"))-ROW(Лист1!B1)+1)),1),"ч:мм "),"")</f>
        <v/>
      </c>
      <c r="E6" s="34" t="str">
        <f t="array" ref="E6">IFERROR(TEXT(MOD(INDEX(Лист2!$D$1:$D$14,LARGE((MOD(Лист2!$D$2:$D$13,1)&gt;=E$1)*(MOD(Лист2!$D$2:$D$13,1)&lt;F$1)*(Лист2!$E$2:$E$13="y")*ROW(Лист2!$D$2:$D$13),SUMPRODUCT((MOD(Лист2!$D$2:$D$13,1)&gt;=E$1)*(MOD(Лист2!$D$2:$D$13,1)&lt;F$1)*(Лист2!$E$2:$E$13="y"))-ROW(Лист1!C1)+1)),1),"ч:мм "),"")</f>
        <v xml:space="preserve">8:30 </v>
      </c>
      <c r="F6" s="34" t="str">
        <f t="array" ref="F6">IFERROR(TEXT(MOD(INDEX(Лист2!$D$1:$D$14,LARGE((MOD(Лист2!$D$2:$D$13,1)&gt;=F$1)*(MOD(Лист2!$D$2:$D$13,1)&lt;G$1)*(Лист2!$E$2:$E$13="y")*ROW(Лист2!$D$2:$D$13),SUMPRODUCT((MOD(Лист2!$D$2:$D$13,1)&gt;=F$1)*(MOD(Лист2!$D$2:$D$13,1)&lt;G$1)*(Лист2!$E$2:$E$13="y"))-ROW(Лист1!D1)+1)),1),"ч:мм "),"")</f>
        <v/>
      </c>
      <c r="G6" s="34" t="str">
        <f t="array" ref="G6">IFERROR(TEXT(MOD(INDEX(Лист2!$D$1:$D$14,LARGE((MOD(Лист2!$D$2:$D$13,1)&gt;=G$1)*(MOD(Лист2!$D$2:$D$13,1)&lt;H$1)*(Лист2!$E$2:$E$13="y")*ROW(Лист2!$D$2:$D$13),SUMPRODUCT((MOD(Лист2!$D$2:$D$13,1)&gt;=G$1)*(MOD(Лист2!$D$2:$D$13,1)&lt;H$1)*(Лист2!$E$2:$E$13="y"))-ROW(Лист1!E1)+1)),1),"ч:мм "),"")</f>
        <v/>
      </c>
      <c r="H6" s="34" t="str">
        <f t="array" ref="H6">IFERROR(TEXT(MOD(INDEX(Лист2!$D$1:$D$14,LARGE((MOD(Лист2!$D$2:$D$13,1)&gt;=H$1)*(MOD(Лист2!$D$2:$D$13,1)&lt;I$1)*(Лист2!$E$2:$E$13="y")*ROW(Лист2!$D$2:$D$13),SUMPRODUCT((MOD(Лист2!$D$2:$D$13,1)&gt;=H$1)*(MOD(Лист2!$D$2:$D$13,1)&lt;I$1)*(Лист2!$E$2:$E$13="y"))-ROW(Лист1!F1)+1)),1),"ч:мм "),"")</f>
        <v/>
      </c>
      <c r="I6" s="34" t="str">
        <f t="array" ref="I6">IFERROR(TEXT(MOD(INDEX(Лист2!$D$1:$D$14,LARGE((MOD(Лист2!$D$2:$D$13,1)&gt;=I$1)*(MOD(Лист2!$D$2:$D$13,1)&lt;J$1)*(Лист2!$E$2:$E$13="y")*ROW(Лист2!$D$2:$D$13),SUMPRODUCT((MOD(Лист2!$D$2:$D$13,1)&gt;=I$1)*(MOD(Лист2!$D$2:$D$13,1)&lt;J$1)*(Лист2!$E$2:$E$13="y"))-ROW(Лист1!G1)+1)),1),"ч:мм "),"")</f>
        <v/>
      </c>
      <c r="J6" s="34" t="str">
        <f t="array" ref="J6">IFERROR(TEXT(MOD(INDEX(Лист2!$D$1:$D$14,LARGE((MOD(Лист2!$D$2:$D$13,1)&gt;=J$1)*(MOD(Лист2!$D$2:$D$13,1)&lt;K$1)*(Лист2!$E$2:$E$13="y")*ROW(Лист2!$D$2:$D$13),SUMPRODUCT((MOD(Лист2!$D$2:$D$13,1)&gt;=J$1)*(MOD(Лист2!$D$2:$D$13,1)&lt;K$1)*(Лист2!$E$2:$E$13="y"))-ROW(Лист1!H1)+1)),1),"ч:мм "),"")</f>
        <v/>
      </c>
      <c r="K6" s="34" t="str">
        <f t="array" ref="K6">IFERROR(TEXT(MOD(INDEX(Лист2!$D$1:$D$14,LARGE((MOD(Лист2!$D$2:$D$13,1)&gt;=K$1)*(MOD(Лист2!$D$2:$D$13,1)&lt;L$1)*(Лист2!$E$2:$E$13="y")*ROW(Лист2!$D$2:$D$13),SUMPRODUCT((MOD(Лист2!$D$2:$D$13,1)&gt;=K$1)*(MOD(Лист2!$D$2:$D$13,1)&lt;L$1)*(Лист2!$E$2:$E$13="y"))-ROW(Лист1!I1)+1)),1),"ч:мм "),"")</f>
        <v/>
      </c>
      <c r="L6" s="34" t="str">
        <f t="array" ref="L6">IFERROR(TEXT(MOD(INDEX(Лист2!$D$1:$D$14,LARGE((MOD(Лист2!$D$2:$D$13,1)&gt;=L$1)*(MOD(Лист2!$D$2:$D$13,1)&lt;M$1)*(Лист2!$E$2:$E$13="y")*ROW(Лист2!$D$2:$D$13),SUMPRODUCT((MOD(Лист2!$D$2:$D$13,1)&gt;=L$1)*(MOD(Лист2!$D$2:$D$13,1)&lt;M$1)*(Лист2!$E$2:$E$13="y"))-ROW(Лист1!J1)+1)),1),"ч:мм "),"")</f>
        <v xml:space="preserve">10:24 </v>
      </c>
      <c r="M6" s="34" t="str">
        <f t="array" ref="M6">IFERROR(TEXT(MOD(INDEX(Лист2!$D$1:$D$14,LARGE((MOD(Лист2!$D$2:$D$13,1)&gt;=M$1)*(MOD(Лист2!$D$2:$D$13,1)&lt;N$1)*(Лист2!$E$2:$E$13="y")*ROW(Лист2!$D$2:$D$13),SUMPRODUCT((MOD(Лист2!$D$2:$D$13,1)&gt;=M$1)*(MOD(Лист2!$D$2:$D$13,1)&lt;N$1)*(Лист2!$E$2:$E$13="y"))-ROW(Лист1!K1)+1)),1),"ч:мм "),"")</f>
        <v/>
      </c>
      <c r="N6" s="34" t="str">
        <f t="array" ref="N6">IFERROR(TEXT(MOD(INDEX(Лист2!$D$1:$D$14,LARGE((MOD(Лист2!$D$2:$D$13,1)&gt;=N$1)*(MOD(Лист2!$D$2:$D$13,1)&lt;O$1)*(Лист2!$E$2:$E$13="y")*ROW(Лист2!$D$2:$D$13),SUMPRODUCT((MOD(Лист2!$D$2:$D$13,1)&gt;=N$1)*(MOD(Лист2!$D$2:$D$13,1)&lt;O$1)*(Лист2!$E$2:$E$13="y"))-ROW(Лист1!L1)+1)),1),"ч:мм "),"")</f>
        <v/>
      </c>
      <c r="O6" s="34" t="str">
        <f t="array" ref="O6">IFERROR(TEXT(MOD(INDEX(Лист2!$D$1:$D$14,LARGE((MOD(Лист2!$D$2:$D$13,1)&gt;=O$1)*(MOD(Лист2!$D$2:$D$13,1)&lt;P$1)*(Лист2!$E$2:$E$13="y")*ROW(Лист2!$D$2:$D$13),SUMPRODUCT((MOD(Лист2!$D$2:$D$13,1)&gt;=O$1)*(MOD(Лист2!$D$2:$D$13,1)&lt;P$1)*(Лист2!$E$2:$E$13="y"))-ROW(Лист1!M1)+1)),1),"ч:мм "),"")</f>
        <v/>
      </c>
      <c r="P6" s="34" t="str">
        <f t="array" ref="P6">IFERROR(TEXT(MOD(INDEX(Лист2!$D$1:$D$14,LARGE((MOD(Лист2!$D$2:$D$13,1)&gt;=P$1)*(MOD(Лист2!$D$2:$D$13,1)&lt;Q$1)*(Лист2!$E$2:$E$13="y")*ROW(Лист2!$D$2:$D$13),SUMPRODUCT((MOD(Лист2!$D$2:$D$13,1)&gt;=P$1)*(MOD(Лист2!$D$2:$D$13,1)&lt;Q$1)*(Лист2!$E$2:$E$13="y"))-ROW(Лист1!N1)+1)),1),"ч:мм "),"")</f>
        <v/>
      </c>
      <c r="Q6" s="34" t="str">
        <f t="array" ref="Q6">IFERROR(TEXT(MOD(INDEX(Лист2!$D$1:$D$14,LARGE((MOD(Лист2!$D$2:$D$13,1)&gt;=Q$1)*(MOD(Лист2!$D$2:$D$13,1)&lt;R$1)*(Лист2!$E$2:$E$13="y")*ROW(Лист2!$D$2:$D$13),SUMPRODUCT((MOD(Лист2!$D$2:$D$13,1)&gt;=Q$1)*(MOD(Лист2!$D$2:$D$13,1)&lt;R$1)*(Лист2!$E$2:$E$13="y"))-ROW(Лист1!O1)+1)),1),"ч:мм "),"")</f>
        <v/>
      </c>
      <c r="R6" s="34" t="str">
        <f t="array" ref="R6">IFERROR(TEXT(MOD(INDEX(Лист2!$D$1:$D$14,LARGE((MOD(Лист2!$D$2:$D$13,1)&gt;=R$1)*(MOD(Лист2!$D$2:$D$13,1)&lt;S$1)*(Лист2!$E$2:$E$13="y")*ROW(Лист2!$D$2:$D$13),SUMPRODUCT((MOD(Лист2!$D$2:$D$13,1)&gt;=R$1)*(MOD(Лист2!$D$2:$D$13,1)&lt;S$1)*(Лист2!$E$2:$E$13="y"))-ROW(Лист1!P1)+1)),1),"ч:мм "),"")</f>
        <v xml:space="preserve">11:57 </v>
      </c>
      <c r="S6" s="34" t="str">
        <f t="array" ref="S6">IFERROR(TEXT(MOD(INDEX(Лист2!$D$1:$D$14,LARGE((MOD(Лист2!$D$2:$D$13,1)&gt;=S$1)*(MOD(Лист2!$D$2:$D$13,1)&lt;T$1)*(Лист2!$E$2:$E$13="y")*ROW(Лист2!$D$2:$D$13),SUMPRODUCT((MOD(Лист2!$D$2:$D$13,1)&gt;=S$1)*(MOD(Лист2!$D$2:$D$13,1)&lt;T$1)*(Лист2!$E$2:$E$13="y"))-ROW(Лист1!Q1)+1)),1),"ч:мм "),"")</f>
        <v/>
      </c>
      <c r="T6" s="34" t="str">
        <f t="array" ref="T6">IFERROR(TEXT(MOD(INDEX(Лист2!$D$1:$D$14,LARGE((MOD(Лист2!$D$2:$D$13,1)&gt;=T$1)*(MOD(Лист2!$D$2:$D$13,1)&lt;U$1)*(Лист2!$E$2:$E$13="y")*ROW(Лист2!$D$2:$D$13),SUMPRODUCT((MOD(Лист2!$D$2:$D$13,1)&gt;=T$1)*(MOD(Лист2!$D$2:$D$13,1)&lt;U$1)*(Лист2!$E$2:$E$13="y"))-ROW(Лист1!R1)+1)),1),"ч:мм "),"")</f>
        <v/>
      </c>
      <c r="U6" s="34" t="str">
        <f t="array" ref="U6">IFERROR(TEXT(MOD(INDEX(Лист2!$D$1:$D$14,LARGE((MOD(Лист2!$D$2:$D$13,1)&gt;=U$1)*(MOD(Лист2!$D$2:$D$13,1)&lt;V$1)*(Лист2!$E$2:$E$13="y")*ROW(Лист2!$D$2:$D$13),SUMPRODUCT((MOD(Лист2!$D$2:$D$13,1)&gt;=U$1)*(MOD(Лист2!$D$2:$D$13,1)&lt;V$1)*(Лист2!$E$2:$E$13="y"))-ROW(Лист1!S1)+1)),1),"ч:мм "),"")</f>
        <v/>
      </c>
      <c r="V6" s="34" t="str">
        <f t="array" ref="V6">IFERROR(TEXT(MOD(INDEX(Лист2!$D$1:$D$14,LARGE((MOD(Лист2!$D$2:$D$13,1)&gt;=V$1)*(MOD(Лист2!$D$2:$D$13,1)&lt;W$1)*(Лист2!$E$2:$E$13="y")*ROW(Лист2!$D$2:$D$13),SUMPRODUCT((MOD(Лист2!$D$2:$D$13,1)&gt;=V$1)*(MOD(Лист2!$D$2:$D$13,1)&lt;W$1)*(Лист2!$E$2:$E$13="y"))-ROW(Лист1!T1)+1)),1),"ч:мм "),"")</f>
        <v/>
      </c>
      <c r="W6" s="34" t="str">
        <f t="array" ref="W6">IFERROR(TEXT(MOD(INDEX(Лист2!$D$1:$D$14,LARGE((MOD(Лист2!$D$2:$D$13,1)&gt;=W$1)*(MOD(Лист2!$D$2:$D$13,1)&lt;X$1)*(Лист2!$E$2:$E$13="y")*ROW(Лист2!$D$2:$D$13),SUMPRODUCT((MOD(Лист2!$D$2:$D$13,1)&gt;=W$1)*(MOD(Лист2!$D$2:$D$13,1)&lt;X$1)*(Лист2!$E$2:$E$13="y"))-ROW(Лист1!U1)+1)),1),"ч:мм "),"")</f>
        <v/>
      </c>
      <c r="X6" s="34" t="str">
        <f t="array" ref="X6">IFERROR(TEXT(MOD(INDEX(Лист2!$D$1:$D$14,LARGE((MOD(Лист2!$D$2:$D$13,1)&gt;=X$1)*(MOD(Лист2!$D$2:$D$13,1)&lt;Y$1)*(Лист2!$E$2:$E$13="y")*ROW(Лист2!$D$2:$D$13),SUMPRODUCT((MOD(Лист2!$D$2:$D$13,1)&gt;=X$1)*(MOD(Лист2!$D$2:$D$13,1)&lt;Y$1)*(Лист2!$E$2:$E$13="y"))-ROW(Лист1!V1)+1)),1),"ч:мм "),"")</f>
        <v/>
      </c>
      <c r="Y6" s="34" t="str">
        <f t="array" ref="Y6">IFERROR(TEXT(MOD(INDEX(Лист2!$D$1:$D$14,LARGE((MOD(Лист2!$D$2:$D$13,1)&gt;=Y$1)*(MOD(Лист2!$D$2:$D$13,1)&lt;Z$1)*(Лист2!$E$2:$E$13="y")*ROW(Лист2!$D$2:$D$13),SUMPRODUCT((MOD(Лист2!$D$2:$D$13,1)&gt;=Y$1)*(MOD(Лист2!$D$2:$D$13,1)&lt;Z$1)*(Лист2!$E$2:$E$13="y"))-ROW(Лист1!W1)+1)),1),"ч:мм "),"")</f>
        <v xml:space="preserve">13:30 </v>
      </c>
      <c r="Z6" s="34" t="str">
        <f t="array" ref="Z6">IFERROR(TEXT(MOD(INDEX(Лист2!$D$1:$D$14,LARGE((MOD(Лист2!$D$2:$D$13,1)&gt;=Z$1)*(MOD(Лист2!$D$2:$D$13,1)&lt;AA$1)*(Лист2!$E$2:$E$13="y")*ROW(Лист2!$D$2:$D$13),SUMPRODUCT((MOD(Лист2!$D$2:$D$13,1)&gt;=Z$1)*(MOD(Лист2!$D$2:$D$13,1)&lt;AA$1)*(Лист2!$E$2:$E$13="y"))-ROW(Лист1!X1)+1)),1),"ч:мм "),"")</f>
        <v/>
      </c>
      <c r="AA6" s="34" t="str">
        <f t="array" ref="AA6">IFERROR(TEXT(MOD(INDEX(Лист2!$D$1:$D$14,LARGE((MOD(Лист2!$D$2:$D$13,1)&gt;=AA$1)*(MOD(Лист2!$D$2:$D$13,1)&lt;AB$1)*(Лист2!$E$2:$E$13="y")*ROW(Лист2!$D$2:$D$13),SUMPRODUCT((MOD(Лист2!$D$2:$D$13,1)&gt;=AA$1)*(MOD(Лист2!$D$2:$D$13,1)&lt;AB$1)*(Лист2!$E$2:$E$13="y"))-ROW(Лист1!Y1)+1)),1),"ч:мм "),"")</f>
        <v/>
      </c>
      <c r="AB6" s="34" t="str">
        <f t="array" ref="AB6">IFERROR(TEXT(MOD(INDEX(Лист2!$D$1:$D$14,LARGE((MOD(Лист2!$D$2:$D$13,1)&gt;=AB$1)*(MOD(Лист2!$D$2:$D$13,1)&lt;AC$1)*(Лист2!$E$2:$E$13="y")*ROW(Лист2!$D$2:$D$13),SUMPRODUCT((MOD(Лист2!$D$2:$D$13,1)&gt;=AB$1)*(MOD(Лист2!$D$2:$D$13,1)&lt;AC$1)*(Лист2!$E$2:$E$13="y"))-ROW(Лист1!Z1)+1)),1),"ч:мм "),"")</f>
        <v/>
      </c>
      <c r="AC6" s="34" t="str">
        <f t="array" ref="AC6">IFERROR(TEXT(MOD(INDEX(Лист2!$D$1:$D$14,LARGE((MOD(Лист2!$D$2:$D$13,1)&gt;=AC$1)*(MOD(Лист2!$D$2:$D$13,1)&lt;AD$1)*(Лист2!$E$2:$E$13="y")*ROW(Лист2!$D$2:$D$13),SUMPRODUCT((MOD(Лист2!$D$2:$D$13,1)&gt;=AC$1)*(MOD(Лист2!$D$2:$D$13,1)&lt;AD$1)*(Лист2!$E$2:$E$13="y"))-ROW(Лист1!AA1)+1)),1),"ч:мм "),"")</f>
        <v/>
      </c>
      <c r="AD6" s="34" t="str">
        <f t="array" ref="AD6">IFERROR(TEXT(MOD(INDEX(Лист2!$D$1:$D$14,LARGE((MOD(Лист2!$D$2:$D$13,1)&gt;=AD$1)*(MOD(Лист2!$D$2:$D$13,1)&lt;AE$1)*(Лист2!$E$2:$E$13="y")*ROW(Лист2!$D$2:$D$13),SUMPRODUCT((MOD(Лист2!$D$2:$D$13,1)&gt;=AD$1)*(MOD(Лист2!$D$2:$D$13,1)&lt;AE$1)*(Лист2!$E$2:$E$13="y"))-ROW(Лист1!AB1)+1)),1),"ч:мм "),"")</f>
        <v/>
      </c>
      <c r="AE6" s="34" t="str">
        <f t="array" ref="AE6">IFERROR(TEXT(MOD(INDEX(Лист2!$D$1:$D$14,LARGE((MOD(Лист2!$D$2:$D$13,1)&gt;=AE$1)*(MOD(Лист2!$D$2:$D$13,1)&lt;AF$1)*(Лист2!$E$2:$E$13="y")*ROW(Лист2!$D$2:$D$13),SUMPRODUCT((MOD(Лист2!$D$2:$D$13,1)&gt;=AE$1)*(MOD(Лист2!$D$2:$D$13,1)&lt;AF$1)*(Лист2!$E$2:$E$13="y"))-ROW(Лист1!AC1)+1)),1),"ч:мм "),"")</f>
        <v xml:space="preserve">15:03 </v>
      </c>
      <c r="AF6" s="34" t="str">
        <f t="array" ref="AF6">IFERROR(TEXT(MOD(INDEX(Лист2!$D$1:$D$14,LARGE((MOD(Лист2!$D$2:$D$13,1)&gt;=AF$1)*(MOD(Лист2!$D$2:$D$13,1)&lt;AG$1)*(Лист2!$E$2:$E$13="y")*ROW(Лист2!$D$2:$D$13),SUMPRODUCT((MOD(Лист2!$D$2:$D$13,1)&gt;=AF$1)*(MOD(Лист2!$D$2:$D$13,1)&lt;AG$1)*(Лист2!$E$2:$E$13="y"))-ROW(Лист1!AD1)+1)),1),"ч:мм "),"")</f>
        <v/>
      </c>
      <c r="AG6" s="34" t="str">
        <f t="array" ref="AG6">IFERROR(TEXT(MOD(INDEX(Лист2!$D$1:$D$14,LARGE((MOD(Лист2!$D$2:$D$13,1)&gt;=AG$1)*(MOD(Лист2!$D$2:$D$13,1)&lt;AH$1)*(Лист2!$E$2:$E$13="y")*ROW(Лист2!$D$2:$D$13),SUMPRODUCT((MOD(Лист2!$D$2:$D$13,1)&gt;=AG$1)*(MOD(Лист2!$D$2:$D$13,1)&lt;AH$1)*(Лист2!$E$2:$E$13="y"))-ROW(Лист1!AE1)+1)),1),"ч:мм "),"")</f>
        <v/>
      </c>
      <c r="AH6" s="34" t="str">
        <f t="array" ref="AH6">IFERROR(TEXT(MOD(INDEX(Лист2!$D$1:$D$14,LARGE((MOD(Лист2!$D$2:$D$13,1)&gt;=AH$1)*(MOD(Лист2!$D$2:$D$13,1)&lt;AI$1)*(Лист2!$E$2:$E$13="y")*ROW(Лист2!$D$2:$D$13),SUMPRODUCT((MOD(Лист2!$D$2:$D$13,1)&gt;=AH$1)*(MOD(Лист2!$D$2:$D$13,1)&lt;AI$1)*(Лист2!$E$2:$E$13="y"))-ROW(Лист1!AF1)+1)),1),"ч:мм "),"")</f>
        <v/>
      </c>
      <c r="AI6" s="38" t="str">
        <f t="array" ref="AI6">IFERROR(TEXT(MOD(INDEX(Лист2!$D$1:$D$14,LARGE((MOD(Лист2!$D$2:$D$13,1)&gt;=AI$1)*(MOD(Лист2!$D$2:$D$13,1)&lt;AJ$1)*(Лист2!$E$2:$E$13="y")*ROW(Лист2!$D$2:$D$13),SUMPRODUCT((MOD(Лист2!$D$2:$D$13,1)&gt;=AI$1)*(MOD(Лист2!$D$2:$D$13,1)&lt;AJ$1)*(Лист2!$E$2:$E$13="y"))-ROW(Лист1!AG1)+1)),1),"ч:мм "),"")</f>
        <v/>
      </c>
      <c r="AJ6" s="34" t="str">
        <f t="array" ref="AJ6">IFERROR(TEXT(MOD(INDEX(Лист2!$D$1:$D$14,LARGE((MOD(Лист2!$D$2:$D$13,1)&gt;=AJ$1)*(MOD(Лист2!$D$2:$D$13,1)&lt;AK$1)*(Лист2!$E$2:$E$13="y")*ROW(Лист2!$D$2:$D$13),SUMPRODUCT((MOD(Лист2!$D$2:$D$13,1)&gt;=AJ$1)*(MOD(Лист2!$D$2:$D$13,1)&lt;AK$1)*(Лист2!$E$2:$E$13="y"))-ROW(Лист1!AH1)+1)),1),"ч:мм "),"")</f>
        <v/>
      </c>
      <c r="AK6" s="34" t="str">
        <f t="array" ref="AK6">IFERROR(TEXT(MOD(INDEX(Лист2!$D$1:$D$14,LARGE((MOD(Лист2!$D$2:$D$13,1)&gt;=AK$1)*(MOD(Лист2!$D$2:$D$13,1)&lt;AL$1)*(Лист2!$E$2:$E$13="y")*ROW(Лист2!$D$2:$D$13),SUMPRODUCT((MOD(Лист2!$D$2:$D$13,1)&gt;=AK$1)*(MOD(Лист2!$D$2:$D$13,1)&lt;AL$1)*(Лист2!$E$2:$E$13="y"))-ROW(Лист1!AI1)+1)),1),"ч:мм "),"")</f>
        <v xml:space="preserve">16:35 </v>
      </c>
      <c r="AL6" s="34" t="str">
        <f t="array" ref="AL6">IFERROR(TEXT(MOD(INDEX(Лист2!$D$1:$D$14,LARGE((MOD(Лист2!$D$2:$D$13,1)&gt;=AL$1)*(MOD(Лист2!$D$2:$D$13,1)&lt;AM$1)*(Лист2!$E$2:$E$13="y")*ROW(Лист2!$D$2:$D$13),SUMPRODUCT((MOD(Лист2!$D$2:$D$13,1)&gt;=AL$1)*(MOD(Лист2!$D$2:$D$13,1)&lt;AM$1)*(Лист2!$E$2:$E$13="y"))-ROW(Лист1!AJ1)+1)),1),"ч:мм "),"")</f>
        <v/>
      </c>
      <c r="AM6" s="34" t="str">
        <f t="array" ref="AM6">IFERROR(TEXT(MOD(INDEX(Лист2!$D$1:$D$14,LARGE((MOD(Лист2!$D$2:$D$13,1)&gt;=AM$1)*(MOD(Лист2!$D$2:$D$13,1)&lt;AN$1)*(Лист2!$E$2:$E$13="y")*ROW(Лист2!$D$2:$D$13),SUMPRODUCT((MOD(Лист2!$D$2:$D$13,1)&gt;=AM$1)*(MOD(Лист2!$D$2:$D$13,1)&lt;AN$1)*(Лист2!$E$2:$E$13="y"))-ROW(Лист1!AK1)+1)),1),"ч:мм "),"")</f>
        <v/>
      </c>
      <c r="AN6" s="34" t="str">
        <f t="array" ref="AN6">IFERROR(TEXT(MOD(INDEX(Лист2!$D$1:$D$14,LARGE((MOD(Лист2!$D$2:$D$13,1)&gt;=AN$1)*(MOD(Лист2!$D$2:$D$13,1)&lt;AO$1)*(Лист2!$E$2:$E$13="y")*ROW(Лист2!$D$2:$D$13),SUMPRODUCT((MOD(Лист2!$D$2:$D$13,1)&gt;=AN$1)*(MOD(Лист2!$D$2:$D$13,1)&lt;AO$1)*(Лист2!$E$2:$E$13="y"))-ROW(Лист1!AL1)+1)),1),"ч:мм "),"")</f>
        <v/>
      </c>
      <c r="AO6" s="34" t="str">
        <f t="array" ref="AO6">IFERROR(TEXT(MOD(INDEX(Лист2!$D$1:$D$14,LARGE((MOD(Лист2!$D$2:$D$13,1)&gt;=AO$1)*(MOD(Лист2!$D$2:$D$13,1)&lt;AP$1)*(Лист2!$E$2:$E$13="y")*ROW(Лист2!$D$2:$D$13),SUMPRODUCT((MOD(Лист2!$D$2:$D$13,1)&gt;=AO$1)*(MOD(Лист2!$D$2:$D$13,1)&lt;AP$1)*(Лист2!$E$2:$E$13="y"))-ROW(Лист1!AM1)+1)),1),"ч:мм "),"")</f>
        <v/>
      </c>
      <c r="AP6" s="35" t="str">
        <f t="array" ref="AP6">IFERROR(TEXT(MOD(INDEX(Лист2!$D$1:$D$14,LARGE((MOD(Лист2!$D$2:$D$13,1)&gt;=AP$1)*(MOD(Лист2!$D$2:$D$13,1)&lt;AQ$1)*(Лист2!$E$2:$E$13="y")*ROW(Лист2!$D$2:$D$13),SUMPRODUCT((MOD(Лист2!$D$2:$D$13,1)&gt;=AP$1)*(MOD(Лист2!$D$2:$D$13,1)&lt;AQ$1)*(Лист2!$E$2:$E$13="y"))-ROW(Лист1!AN1)+1)),1),"ч:мм "),"")</f>
        <v/>
      </c>
      <c r="AQ6" s="34" t="str">
        <f t="array" ref="AQ6">IFERROR(TEXT(MOD(INDEX(Лист2!$D$1:$D$14,LARGE((MOD(Лист2!$D$2:$D$13,1)&gt;=AQ$1)*(MOD(Лист2!$D$2:$D$13,1)&lt;AR$1)*(Лист2!$E$2:$E$13="y")*ROW(Лист2!$D$2:$D$13),SUMPRODUCT((MOD(Лист2!$D$2:$D$13,1)&gt;=AQ$1)*(MOD(Лист2!$D$2:$D$13,1)&lt;AR$1)*(Лист2!$E$2:$E$13="y"))-ROW(Лист1!AO1)+1)),1),"ч:мм "),"")</f>
        <v xml:space="preserve">18:08 </v>
      </c>
      <c r="AR6" s="34" t="str">
        <f t="array" ref="AR6">IFERROR(TEXT(MOD(INDEX(Лист2!$D$1:$D$14,LARGE((MOD(Лист2!$D$2:$D$13,1)&gt;=AR$1)*(MOD(Лист2!$D$2:$D$13,1)&lt;AS$1)*(Лист2!$E$2:$E$13="y")*ROW(Лист2!$D$2:$D$13),SUMPRODUCT((MOD(Лист2!$D$2:$D$13,1)&gt;=AR$1)*(MOD(Лист2!$D$2:$D$13,1)&lt;AS$1)*(Лист2!$E$2:$E$13="y"))-ROW(Лист1!AP1)+1)),1),"ч:мм "),"")</f>
        <v/>
      </c>
      <c r="AS6" s="34" t="str">
        <f t="array" ref="AS6">IFERROR(TEXT(MOD(INDEX(Лист2!$D$1:$D$14,LARGE((MOD(Лист2!$D$2:$D$13,1)&gt;=AS$1)*(MOD(Лист2!$D$2:$D$13,1)&lt;AT$1)*(Лист2!$E$2:$E$13="y")*ROW(Лист2!$D$2:$D$13),SUMPRODUCT((MOD(Лист2!$D$2:$D$13,1)&gt;=AS$1)*(MOD(Лист2!$D$2:$D$13,1)&lt;AT$1)*(Лист2!$E$2:$E$13="y"))-ROW(Лист1!AQ1)+1)),1),"ч:мм "),"")</f>
        <v/>
      </c>
      <c r="AT6" s="34" t="str">
        <f t="array" ref="AT6">IFERROR(TEXT(MOD(INDEX(Лист2!$D$1:$D$14,LARGE((MOD(Лист2!$D$2:$D$13,1)&gt;=AT$1)*(MOD(Лист2!$D$2:$D$13,1)&lt;AU$1)*(Лист2!$E$2:$E$13="y")*ROW(Лист2!$D$2:$D$13),SUMPRODUCT((MOD(Лист2!$D$2:$D$13,1)&gt;=AT$1)*(MOD(Лист2!$D$2:$D$13,1)&lt;AU$1)*(Лист2!$E$2:$E$13="y"))-ROW(Лист1!AR1)+1)),1),"ч:мм "),"")</f>
        <v/>
      </c>
      <c r="AU6" s="34" t="str">
        <f t="array" ref="AU6">IFERROR(TEXT(MOD(INDEX(Лист2!$D$1:$D$14,LARGE((MOD(Лист2!$D$2:$D$13,1)&gt;=AU$1)*(MOD(Лист2!$D$2:$D$13,1)&lt;AV$1)*(Лист2!$E$2:$E$13="y")*ROW(Лист2!$D$2:$D$13),SUMPRODUCT((MOD(Лист2!$D$2:$D$13,1)&gt;=AU$1)*(MOD(Лист2!$D$2:$D$13,1)&lt;AV$1)*(Лист2!$E$2:$E$13="y"))-ROW(Лист1!AS1)+1)),1),"ч:мм "),"")</f>
        <v/>
      </c>
      <c r="AV6" s="35" t="str">
        <f t="array" ref="AV6">IFERROR(TEXT(MOD(INDEX(Лист2!$D$1:$D$14,LARGE((MOD(Лист2!$D$2:$D$13,1)&gt;=AV$1)*(MOD(Лист2!$D$2:$D$13,1)&lt;AW$1)*(Лист2!$E$2:$E$13="y")*ROW(Лист2!$D$2:$D$13),SUMPRODUCT((MOD(Лист2!$D$2:$D$13,1)&gt;=AV$1)*(MOD(Лист2!$D$2:$D$13,1)&lt;AW$1)*(Лист2!$E$2:$E$13="y"))-ROW(Лист1!AT1)+1)),1),"ч:мм "),"")</f>
        <v/>
      </c>
      <c r="AW6" s="34" t="str">
        <f t="array" ref="AW6">IFERROR(TEXT(MOD(INDEX(Лист2!$D$1:$D$14,LARGE((MOD(Лист2!$D$2:$D$13,1)&gt;=AW$1)*(MOD(Лист2!$D$2:$D$13,1)&lt;AX$1)*(Лист2!$E$2:$E$13="y")*ROW(Лист2!$D$2:$D$13),SUMPRODUCT((MOD(Лист2!$D$2:$D$13,1)&gt;=AW$1)*(MOD(Лист2!$D$2:$D$13,1)&lt;AX$1)*(Лист2!$E$2:$E$13="y"))-ROW(Лист1!AU1)+1)),1),"ч:мм "),"")</f>
        <v xml:space="preserve">19:41 </v>
      </c>
      <c r="AX6" s="34" t="str">
        <f t="array" ref="AX6">IFERROR(TEXT(MOD(INDEX(Лист2!$D$1:$D$14,LARGE((MOD(Лист2!$D$2:$D$13,1)&gt;=AX$1)*(MOD(Лист2!$D$2:$D$13,1)&lt;AY$1)*(Лист2!$E$2:$E$13="y")*ROW(Лист2!$D$2:$D$13),SUMPRODUCT((MOD(Лист2!$D$2:$D$13,1)&gt;=AX$1)*(MOD(Лист2!$D$2:$D$13,1)&lt;AY$1)*(Лист2!$E$2:$E$13="y"))-ROW(Лист1!AV1)+1)),1),"ч:мм "),"")</f>
        <v/>
      </c>
      <c r="AY6" s="34" t="str">
        <f t="array" ref="AY6">IFERROR(TEXT(MOD(INDEX(Лист2!$D$1:$D$14,LARGE((MOD(Лист2!$D$2:$D$13,1)&gt;=AY$1)*(MOD(Лист2!$D$2:$D$13,1)&lt;AZ$1)*(Лист2!$E$2:$E$13="y")*ROW(Лист2!$D$2:$D$13),SUMPRODUCT((MOD(Лист2!$D$2:$D$13,1)&gt;=AY$1)*(MOD(Лист2!$D$2:$D$13,1)&lt;AZ$1)*(Лист2!$E$2:$E$13="y"))-ROW(Лист1!AW1)+1)),1),"ч:мм "),"")</f>
        <v/>
      </c>
    </row>
    <row r="7" spans="1:75" x14ac:dyDescent="0.25">
      <c r="A7" s="11" t="s">
        <v>25</v>
      </c>
      <c r="B7" s="11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4"/>
      <c r="BA7" s="4" t="str">
        <f t="array" ref="BA7">IF(BA5&lt;Лист2!$B$2:$I$2,IF(BB5&gt;Лист2!$B$2:$I$2,Лист2!$B$2:$I$2,""),"")</f>
        <v/>
      </c>
      <c r="BB7" s="4" t="str">
        <f t="array" ref="BB7">IF(BB5&lt;Лист2!$B$2:$I$2,IF(BC5&gt;Лист2!$B$2:$I$2,Лист2!$B$2:$I$2,""),"")</f>
        <v/>
      </c>
    </row>
    <row r="8" spans="1:75" x14ac:dyDescent="0.25">
      <c r="A8" s="11" t="s">
        <v>26</v>
      </c>
      <c r="B8" s="11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</row>
    <row r="9" spans="1:75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75" x14ac:dyDescent="0.25">
      <c r="A10" s="11" t="s">
        <v>13</v>
      </c>
      <c r="B10" s="11"/>
      <c r="C10" s="36"/>
      <c r="D10" s="34" t="str">
        <f t="array" ref="D10">IFERROR(TEXT(MOD(INDEX(Лист2!$F$1:$F$14,LARGE((MOD(Лист2!$F$2:$F$13,1)&gt;=D$1)*(MOD(Лист2!$F$2:$F$13,1)&lt;E$1)*(Лист2!$E$2:$E$13="y")*ROW(Лист2!$F$2:$F$13),SUMPRODUCT((MOD(Лист2!$F$2:$F$13,1)&gt;=D$1)*(MOD(Лист2!$F$2:$F$13,1)&lt;E$1)*(Лист2!$E$2:$E$13="y"))-ROW(Лист1!B1)+1)),1),"ч:мм "),"")</f>
        <v xml:space="preserve">8:15 </v>
      </c>
      <c r="E10" s="34" t="str">
        <f t="array" ref="E10">IFERROR(TEXT(MOD(INDEX(Лист2!$F$1:$F$14,LARGE((MOD(Лист2!$F$2:$F$13,1)&gt;=E$1)*(MOD(Лист2!$F$2:$F$13,1)&lt;F$1)*(Лист2!$E$2:$E$13="y")*ROW(Лист2!$F$2:$F$13),SUMPRODUCT((MOD(Лист2!$F$2:$F$13,1)&gt;=E$1)*(MOD(Лист2!$F$2:$F$13,1)&lt;F$1)*(Лист2!$E$2:$E$13="y"))-ROW(Лист1!C1)+1)),1),"ч:мм "),"")</f>
        <v/>
      </c>
      <c r="F10" s="34" t="str">
        <f t="array" ref="F10">IFERROR(TEXT(MOD(INDEX(Лист2!$F$1:$F$14,LARGE((MOD(Лист2!$F$2:$F$13,1)&gt;=F$1)*(MOD(Лист2!$F$2:$F$13,1)&lt;G$1)*(Лист2!$E$2:$E$13="y")*ROW(Лист2!$F$2:$F$13),SUMPRODUCT((MOD(Лист2!$F$2:$F$13,1)&gt;=F$1)*(MOD(Лист2!$F$2:$F$13,1)&lt;G$1)*(Лист2!$E$2:$E$13="y"))-ROW(Лист1!D1)+1)),1),"ч:мм "),"")</f>
        <v/>
      </c>
      <c r="G10" s="34" t="str">
        <f t="array" ref="G10">IFERROR(TEXT(MOD(INDEX(Лист2!$F$1:$F$14,LARGE((MOD(Лист2!$F$2:$F$13,1)&gt;=G$1)*(MOD(Лист2!$F$2:$F$13,1)&lt;H$1)*(Лист2!$E$2:$E$13="y")*ROW(Лист2!$F$2:$F$13),SUMPRODUCT((MOD(Лист2!$F$2:$F$13,1)&gt;=G$1)*(MOD(Лист2!$F$2:$F$13,1)&lt;H$1)*(Лист2!$E$2:$E$13="y"))-ROW(Лист1!E1)+1)),1),"ч:мм "),"")</f>
        <v/>
      </c>
      <c r="H10" s="34" t="str">
        <f t="array" ref="H10">IFERROR(TEXT(MOD(INDEX(Лист2!$F$1:$F$14,LARGE((MOD(Лист2!$F$2:$F$13,1)&gt;=H$1)*(MOD(Лист2!$F$2:$F$13,1)&lt;I$1)*(Лист2!$E$2:$E$13="y")*ROW(Лист2!$F$2:$F$13),SUMPRODUCT((MOD(Лист2!$F$2:$F$13,1)&gt;=H$1)*(MOD(Лист2!$F$2:$F$13,1)&lt;I$1)*(Лист2!$E$2:$E$13="y"))-ROW(Лист1!F1)+1)),1),"ч:мм "),"")</f>
        <v/>
      </c>
      <c r="I10" s="34" t="str">
        <f t="array" ref="I10">IFERROR(TEXT(MOD(INDEX(Лист2!$F$1:$F$14,LARGE((MOD(Лист2!$F$2:$F$13,1)&gt;=I$1)*(MOD(Лист2!$F$2:$F$13,1)&lt;J$1)*(Лист2!$E$2:$E$13="y")*ROW(Лист2!$F$2:$F$13),SUMPRODUCT((MOD(Лист2!$F$2:$F$13,1)&gt;=I$1)*(MOD(Лист2!$F$2:$F$13,1)&lt;J$1)*(Лист2!$E$2:$E$13="y"))-ROW(Лист1!G1)+1)),1),"ч:мм "),"")</f>
        <v xml:space="preserve">9:36 </v>
      </c>
      <c r="J10" s="34" t="str">
        <f t="array" ref="J10">IFERROR(TEXT(MOD(INDEX(Лист2!$F$1:$F$14,LARGE((MOD(Лист2!$F$2:$F$13,1)&gt;=J$1)*(MOD(Лист2!$F$2:$F$13,1)&lt;K$1)*(Лист2!$E$2:$E$13="y")*ROW(Лист2!$F$2:$F$13),SUMPRODUCT((MOD(Лист2!$F$2:$F$13,1)&gt;=J$1)*(MOD(Лист2!$F$2:$F$13,1)&lt;K$1)*(Лист2!$E$2:$E$13="y"))-ROW(Лист1!H1)+1)),1),"ч:мм "),"")</f>
        <v/>
      </c>
      <c r="K10" s="34" t="str">
        <f t="array" ref="K10">IFERROR(TEXT(MOD(INDEX(Лист2!$F$1:$F$14,LARGE((MOD(Лист2!$F$2:$F$13,1)&gt;=K$1)*(MOD(Лист2!$F$2:$F$13,1)&lt;L$1)*(Лист2!$E$2:$E$13="y")*ROW(Лист2!$F$2:$F$13),SUMPRODUCT((MOD(Лист2!$F$2:$F$13,1)&gt;=K$1)*(MOD(Лист2!$F$2:$F$13,1)&lt;L$1)*(Лист2!$E$2:$E$13="y"))-ROW(Лист1!I1)+1)),1),"ч:мм "),"")</f>
        <v/>
      </c>
      <c r="L10" s="34" t="str">
        <f t="array" ref="L10">IFERROR(TEXT(MOD(INDEX(Лист2!$F$1:$F$14,LARGE((MOD(Лист2!$F$2:$F$13,1)&gt;=L$1)*(MOD(Лист2!$F$2:$F$13,1)&lt;M$1)*(Лист2!$E$2:$E$13="y")*ROW(Лист2!$F$2:$F$13),SUMPRODUCT((MOD(Лист2!$F$2:$F$13,1)&gt;=L$1)*(MOD(Лист2!$F$2:$F$13,1)&lt;M$1)*(Лист2!$E$2:$E$13="y"))-ROW(Лист1!J1)+1)),1),"ч:мм "),"")</f>
        <v/>
      </c>
      <c r="M10" s="34" t="str">
        <f t="array" ref="M10">IFERROR(TEXT(MOD(INDEX(Лист2!$F$1:$F$14,LARGE((MOD(Лист2!$F$2:$F$13,1)&gt;=M$1)*(MOD(Лист2!$F$2:$F$13,1)&lt;N$1)*(Лист2!$E$2:$E$13="y")*ROW(Лист2!$F$2:$F$13),SUMPRODUCT((MOD(Лист2!$F$2:$F$13,1)&gt;=M$1)*(MOD(Лист2!$F$2:$F$13,1)&lt;N$1)*(Лист2!$E$2:$E$13="y"))-ROW(Лист1!K1)+1)),1),"ч:мм "),"")</f>
        <v/>
      </c>
      <c r="N10" s="34" t="str">
        <f t="array" ref="N10">IFERROR(TEXT(MOD(INDEX(Лист2!$F$1:$F$14,LARGE((MOD(Лист2!$F$2:$F$13,1)&gt;=N$1)*(MOD(Лист2!$F$2:$F$13,1)&lt;O$1)*(Лист2!$E$2:$E$13="y")*ROW(Лист2!$F$2:$F$13),SUMPRODUCT((MOD(Лист2!$F$2:$F$13,1)&gt;=N$1)*(MOD(Лист2!$F$2:$F$13,1)&lt;O$1)*(Лист2!$E$2:$E$13="y"))-ROW(Лист1!L1)+1)),1),"ч:мм "),"")</f>
        <v xml:space="preserve">10:57 </v>
      </c>
      <c r="O10" s="34" t="str">
        <f t="array" ref="O10">IFERROR(TEXT(MOD(INDEX(Лист2!$F$1:$F$14,LARGE((MOD(Лист2!$F$2:$F$13,1)&gt;=O$1)*(MOD(Лист2!$F$2:$F$13,1)&lt;P$1)*(Лист2!$E$2:$E$13="y")*ROW(Лист2!$F$2:$F$13),SUMPRODUCT((MOD(Лист2!$F$2:$F$13,1)&gt;=O$1)*(MOD(Лист2!$F$2:$F$13,1)&lt;P$1)*(Лист2!$E$2:$E$13="y"))-ROW(Лист1!M1)+1)),1),"ч:мм "),"")</f>
        <v/>
      </c>
      <c r="P10" s="34" t="str">
        <f t="array" ref="P10">IFERROR(TEXT(MOD(INDEX(Лист2!$F$1:$F$14,LARGE((MOD(Лист2!$F$2:$F$13,1)&gt;=P$1)*(MOD(Лист2!$F$2:$F$13,1)&lt;Q$1)*(Лист2!$E$2:$E$13="y")*ROW(Лист2!$F$2:$F$13),SUMPRODUCT((MOD(Лист2!$F$2:$F$13,1)&gt;=P$1)*(MOD(Лист2!$F$2:$F$13,1)&lt;Q$1)*(Лист2!$E$2:$E$13="y"))-ROW(Лист1!N1)+1)),1),"ч:мм "),"")</f>
        <v/>
      </c>
      <c r="Q10" s="34" t="str">
        <f t="array" ref="Q10">IFERROR(TEXT(MOD(INDEX(Лист2!$F$1:$F$14,LARGE((MOD(Лист2!$F$2:$F$13,1)&gt;=Q$1)*(MOD(Лист2!$F$2:$F$13,1)&lt;R$1)*(Лист2!$E$2:$E$13="y")*ROW(Лист2!$F$2:$F$13),SUMPRODUCT((MOD(Лист2!$F$2:$F$13,1)&gt;=Q$1)*(MOD(Лист2!$F$2:$F$13,1)&lt;R$1)*(Лист2!$E$2:$E$13="y"))-ROW(Лист1!O1)+1)),1),"ч:мм "),"")</f>
        <v/>
      </c>
      <c r="R10" s="34" t="str">
        <f t="array" ref="R10">IFERROR(TEXT(MOD(INDEX(Лист2!$F$1:$F$14,LARGE((MOD(Лист2!$F$2:$F$13,1)&gt;=R$1)*(MOD(Лист2!$F$2:$F$13,1)&lt;S$1)*(Лист2!$E$2:$E$13="y")*ROW(Лист2!$F$2:$F$13),SUMPRODUCT((MOD(Лист2!$F$2:$F$13,1)&gt;=R$1)*(MOD(Лист2!$F$2:$F$13,1)&lt;S$1)*(Лист2!$E$2:$E$13="y"))-ROW(Лист1!P1)+1)),1),"ч:мм "),"")</f>
        <v/>
      </c>
      <c r="S10" s="34" t="str">
        <f t="array" ref="S10">IFERROR(TEXT(MOD(INDEX(Лист2!$F$1:$F$14,LARGE((MOD(Лист2!$F$2:$F$13,1)&gt;=S$1)*(MOD(Лист2!$F$2:$F$13,1)&lt;T$1)*(Лист2!$E$2:$E$13="y")*ROW(Лист2!$F$2:$F$13),SUMPRODUCT((MOD(Лист2!$F$2:$F$13,1)&gt;=S$1)*(MOD(Лист2!$F$2:$F$13,1)&lt;T$1)*(Лист2!$E$2:$E$13="y"))-ROW(Лист1!Q1)+1)),1),"ч:мм "),"")</f>
        <v/>
      </c>
      <c r="T10" s="34" t="str">
        <f t="array" ref="T10">IFERROR(TEXT(MOD(INDEX(Лист2!$F$1:$F$14,LARGE((MOD(Лист2!$F$2:$F$13,1)&gt;=T$1)*(MOD(Лист2!$F$2:$F$13,1)&lt;U$1)*(Лист2!$E$2:$E$13="y")*ROW(Лист2!$F$2:$F$13),SUMPRODUCT((MOD(Лист2!$F$2:$F$13,1)&gt;=T$1)*(MOD(Лист2!$F$2:$F$13,1)&lt;U$1)*(Лист2!$E$2:$E$13="y"))-ROW(Лист1!R1)+1)),1),"ч:мм "),"")</f>
        <v xml:space="preserve">12:18 </v>
      </c>
      <c r="U10" s="34" t="str">
        <f t="array" ref="U10">IFERROR(TEXT(MOD(INDEX(Лист2!$F$1:$F$14,LARGE((MOD(Лист2!$F$2:$F$13,1)&gt;=U$1)*(MOD(Лист2!$F$2:$F$13,1)&lt;V$1)*(Лист2!$E$2:$E$13="y")*ROW(Лист2!$F$2:$F$13),SUMPRODUCT((MOD(Лист2!$F$2:$F$13,1)&gt;=U$1)*(MOD(Лист2!$F$2:$F$13,1)&lt;V$1)*(Лист2!$E$2:$E$13="y"))-ROW(Лист1!S1)+1)),1),"ч:мм "),"")</f>
        <v/>
      </c>
      <c r="V10" s="34" t="str">
        <f t="array" ref="V10">IFERROR(TEXT(MOD(INDEX(Лист2!$F$1:$F$14,LARGE((MOD(Лист2!$F$2:$F$13,1)&gt;=V$1)*(MOD(Лист2!$F$2:$F$13,1)&lt;W$1)*(Лист2!$E$2:$E$13="y")*ROW(Лист2!$F$2:$F$13),SUMPRODUCT((MOD(Лист2!$F$2:$F$13,1)&gt;=V$1)*(MOD(Лист2!$F$2:$F$13,1)&lt;W$1)*(Лист2!$E$2:$E$13="y"))-ROW(Лист1!T1)+1)),1),"ч:мм "),"")</f>
        <v/>
      </c>
      <c r="W10" s="34" t="str">
        <f t="array" ref="W10">IFERROR(TEXT(MOD(INDEX(Лист2!$F$1:$F$14,LARGE((MOD(Лист2!$F$2:$F$13,1)&gt;=W$1)*(MOD(Лист2!$F$2:$F$13,1)&lt;X$1)*(Лист2!$E$2:$E$13="y")*ROW(Лист2!$F$2:$F$13),SUMPRODUCT((MOD(Лист2!$F$2:$F$13,1)&gt;=W$1)*(MOD(Лист2!$F$2:$F$13,1)&lt;X$1)*(Лист2!$E$2:$E$13="y"))-ROW(Лист1!U1)+1)),1),"ч:мм "),"")</f>
        <v/>
      </c>
      <c r="X10" s="34" t="str">
        <f t="array" ref="X10">IFERROR(TEXT(MOD(INDEX(Лист2!$F$1:$F$14,LARGE((MOD(Лист2!$F$2:$F$13,1)&gt;=X$1)*(MOD(Лист2!$F$2:$F$13,1)&lt;Y$1)*(Лист2!$E$2:$E$13="y")*ROW(Лист2!$F$2:$F$13),SUMPRODUCT((MOD(Лист2!$F$2:$F$13,1)&gt;=X$1)*(MOD(Лист2!$F$2:$F$13,1)&lt;Y$1)*(Лист2!$E$2:$E$13="y"))-ROW(Лист1!V1)+1)),1),"ч:мм "),"")</f>
        <v/>
      </c>
      <c r="Y10" s="34" t="str">
        <f t="array" ref="Y10">IFERROR(TEXT(MOD(INDEX(Лист2!$F$1:$F$14,LARGE((MOD(Лист2!$F$2:$F$13,1)&gt;=Y$1)*(MOD(Лист2!$F$2:$F$13,1)&lt;Z$1)*(Лист2!$E$2:$E$13="y")*ROW(Лист2!$F$2:$F$13),SUMPRODUCT((MOD(Лист2!$F$2:$F$13,1)&gt;=Y$1)*(MOD(Лист2!$F$2:$F$13,1)&lt;Z$1)*(Лист2!$E$2:$E$13="y"))-ROW(Лист1!W1)+1)),1),"ч:мм "),"")</f>
        <v xml:space="preserve">13:40 </v>
      </c>
      <c r="Z10" s="34" t="str">
        <f t="array" ref="Z10">IFERROR(TEXT(MOD(INDEX(Лист2!$F$1:$F$14,LARGE((MOD(Лист2!$F$2:$F$13,1)&gt;=Z$1)*(MOD(Лист2!$F$2:$F$13,1)&lt;AA$1)*(Лист2!$E$2:$E$13="y")*ROW(Лист2!$F$2:$F$13),SUMPRODUCT((MOD(Лист2!$F$2:$F$13,1)&gt;=Z$1)*(MOD(Лист2!$F$2:$F$13,1)&lt;AA$1)*(Лист2!$E$2:$E$13="y"))-ROW(Лист1!X1)+1)),1),"ч:мм "),"")</f>
        <v/>
      </c>
      <c r="AA10" s="34" t="str">
        <f t="array" ref="AA10">IFERROR(TEXT(MOD(INDEX(Лист2!$F$1:$F$14,LARGE((MOD(Лист2!$F$2:$F$13,1)&gt;=AA$1)*(MOD(Лист2!$F$2:$F$13,1)&lt;AB$1)*(Лист2!$E$2:$E$13="y")*ROW(Лист2!$F$2:$F$13),SUMPRODUCT((MOD(Лист2!$F$2:$F$13,1)&gt;=AA$1)*(MOD(Лист2!$F$2:$F$13,1)&lt;AB$1)*(Лист2!$E$2:$E$13="y"))-ROW(Лист1!Y1)+1)),1),"ч:мм "),"")</f>
        <v/>
      </c>
      <c r="AB10" s="34" t="str">
        <f t="array" ref="AB10">IFERROR(TEXT(MOD(INDEX(Лист2!$F$1:$F$14,LARGE((MOD(Лист2!$F$2:$F$13,1)&gt;=AB$1)*(MOD(Лист2!$F$2:$F$13,1)&lt;AC$1)*(Лист2!$E$2:$E$13="y")*ROW(Лист2!$F$2:$F$13),SUMPRODUCT((MOD(Лист2!$F$2:$F$13,1)&gt;=AB$1)*(MOD(Лист2!$F$2:$F$13,1)&lt;AC$1)*(Лист2!$E$2:$E$13="y"))-ROW(Лист1!Z1)+1)),1),"ч:мм "),"")</f>
        <v/>
      </c>
      <c r="AC10" s="34" t="str">
        <f t="array" ref="AC10">IFERROR(TEXT(MOD(INDEX(Лист2!$F$1:$F$14,LARGE((MOD(Лист2!$F$2:$F$13,1)&gt;=AC$1)*(MOD(Лист2!$F$2:$F$13,1)&lt;AD$1)*(Лист2!$E$2:$E$13="y")*ROW(Лист2!$F$2:$F$13),SUMPRODUCT((MOD(Лист2!$F$2:$F$13,1)&gt;=AC$1)*(MOD(Лист2!$F$2:$F$13,1)&lt;AD$1)*(Лист2!$E$2:$E$13="y"))-ROW(Лист1!AA1)+1)),1),"ч:мм "),"")</f>
        <v/>
      </c>
      <c r="AD10" s="34" t="str">
        <f t="array" ref="AD10">IFERROR(TEXT(MOD(INDEX(Лист2!$F$1:$F$14,LARGE((MOD(Лист2!$F$2:$F$13,1)&gt;=AD$1)*(MOD(Лист2!$F$2:$F$13,1)&lt;AE$1)*(Лист2!$E$2:$E$13="y")*ROW(Лист2!$F$2:$F$13),SUMPRODUCT((MOD(Лист2!$F$2:$F$13,1)&gt;=AD$1)*(MOD(Лист2!$F$2:$F$13,1)&lt;AE$1)*(Лист2!$E$2:$E$13="y"))-ROW(Лист1!AB1)+1)),1),"ч:мм "),"")</f>
        <v/>
      </c>
      <c r="AE10" s="34" t="str">
        <f t="array" ref="AE10">IFERROR(TEXT(MOD(INDEX(Лист2!$F$1:$F$14,LARGE((MOD(Лист2!$F$2:$F$13,1)&gt;=AE$1)*(MOD(Лист2!$F$2:$F$13,1)&lt;AF$1)*(Лист2!$E$2:$E$13="y")*ROW(Лист2!$F$2:$F$13),SUMPRODUCT((MOD(Лист2!$F$2:$F$13,1)&gt;=AE$1)*(MOD(Лист2!$F$2:$F$13,1)&lt;AF$1)*(Лист2!$E$2:$E$13="y"))-ROW(Лист1!AC1)+1)),1),"ч:мм "),"")</f>
        <v xml:space="preserve">15:01 </v>
      </c>
      <c r="AF10" s="34" t="str">
        <f t="array" ref="AF10">IFERROR(TEXT(MOD(INDEX(Лист2!$F$1:$F$14,LARGE((MOD(Лист2!$F$2:$F$13,1)&gt;=AF$1)*(MOD(Лист2!$F$2:$F$13,1)&lt;AG$1)*(Лист2!$E$2:$E$13="y")*ROW(Лист2!$F$2:$F$13),SUMPRODUCT((MOD(Лист2!$F$2:$F$13,1)&gt;=AF$1)*(MOD(Лист2!$F$2:$F$13,1)&lt;AG$1)*(Лист2!$E$2:$E$13="y"))-ROW(Лист1!AD1)+1)),1),"ч:мм "),"")</f>
        <v/>
      </c>
      <c r="AG10" s="34" t="str">
        <f t="array" ref="AG10">IFERROR(TEXT(MOD(INDEX(Лист2!$F$1:$F$14,LARGE((MOD(Лист2!$F$2:$F$13,1)&gt;=AG$1)*(MOD(Лист2!$F$2:$F$13,1)&lt;AH$1)*(Лист2!$E$2:$E$13="y")*ROW(Лист2!$F$2:$F$13),SUMPRODUCT((MOD(Лист2!$F$2:$F$13,1)&gt;=AG$1)*(MOD(Лист2!$F$2:$F$13,1)&lt;AH$1)*(Лист2!$E$2:$E$13="y"))-ROW(Лист1!AE1)+1)),1),"ч:мм "),"")</f>
        <v/>
      </c>
      <c r="AH10" s="34" t="str">
        <f t="array" ref="AH10">IFERROR(TEXT(MOD(INDEX(Лист2!$F$1:$F$14,LARGE((MOD(Лист2!$F$2:$F$13,1)&gt;=AH$1)*(MOD(Лист2!$F$2:$F$13,1)&lt;AI$1)*(Лист2!$E$2:$E$13="y")*ROW(Лист2!$F$2:$F$13),SUMPRODUCT((MOD(Лист2!$F$2:$F$13,1)&gt;=AH$1)*(MOD(Лист2!$F$2:$F$13,1)&lt;AI$1)*(Лист2!$E$2:$E$13="y"))-ROW(Лист1!AF1)+1)),1),"ч:мм "),"")</f>
        <v/>
      </c>
      <c r="AI10" s="34" t="str">
        <f t="array" ref="AI10">IFERROR(TEXT(MOD(INDEX(Лист2!$F$1:$F$14,LARGE((MOD(Лист2!$F$2:$F$13,1)&gt;=AI$1)*(MOD(Лист2!$F$2:$F$13,1)&lt;AJ$1)*(Лист2!$E$2:$E$13="y")*ROW(Лист2!$F$2:$F$13),SUMPRODUCT((MOD(Лист2!$F$2:$F$13,1)&gt;=AI$1)*(MOD(Лист2!$F$2:$F$13,1)&lt;AJ$1)*(Лист2!$E$2:$E$13="y"))-ROW(Лист1!AG1)+1)),1),"ч:мм "),"")</f>
        <v/>
      </c>
      <c r="AJ10" s="38" t="str">
        <f t="array" ref="AJ10">IFERROR(TEXT(MOD(INDEX(Лист2!$F$1:$F$14,LARGE((MOD(Лист2!$F$2:$F$13,1)&gt;=AJ$1)*(MOD(Лист2!$F$2:$F$13,1)&lt;AK$1)*(Лист2!$E$2:$E$13="y")*ROW(Лист2!$F$2:$F$13),SUMPRODUCT((MOD(Лист2!$F$2:$F$13,1)&gt;=AJ$1)*(MOD(Лист2!$F$2:$F$13,1)&lt;AK$1)*(Лист2!$E$2:$E$13="y"))-ROW(Лист1!AH1)+1)),1),"ч:мм "),"")</f>
        <v xml:space="preserve">16:22 </v>
      </c>
      <c r="AK10" s="34" t="str">
        <f t="array" ref="AK10">IFERROR(TEXT(MOD(INDEX(Лист2!$F$1:$F$14,LARGE((MOD(Лист2!$F$2:$F$13,1)&gt;=AK$1)*(MOD(Лист2!$F$2:$F$13,1)&lt;AL$1)*(Лист2!$E$2:$E$13="y")*ROW(Лист2!$F$2:$F$13),SUMPRODUCT((MOD(Лист2!$F$2:$F$13,1)&gt;=AK$1)*(MOD(Лист2!$F$2:$F$13,1)&lt;AL$1)*(Лист2!$E$2:$E$13="y"))-ROW(Лист1!AI1)+1)),1),"ч:мм "),"")</f>
        <v/>
      </c>
      <c r="AL10" s="34" t="str">
        <f t="array" ref="AL10">IFERROR(TEXT(MOD(INDEX(Лист2!$F$1:$F$14,LARGE((MOD(Лист2!$F$2:$F$13,1)&gt;=AL$1)*(MOD(Лист2!$F$2:$F$13,1)&lt;AM$1)*(Лист2!$E$2:$E$13="y")*ROW(Лист2!$F$2:$F$13),SUMPRODUCT((MOD(Лист2!$F$2:$F$13,1)&gt;=AL$1)*(MOD(Лист2!$F$2:$F$13,1)&lt;AM$1)*(Лист2!$E$2:$E$13="y"))-ROW(Лист1!AJ1)+1)),1),"ч:мм "),"")</f>
        <v/>
      </c>
      <c r="AM10" s="34" t="str">
        <f t="array" ref="AM10">IFERROR(TEXT(MOD(INDEX(Лист2!$F$1:$F$14,LARGE((MOD(Лист2!$F$2:$F$13,1)&gt;=AM$1)*(MOD(Лист2!$F$2:$F$13,1)&lt;AN$1)*(Лист2!$E$2:$E$13="y")*ROW(Лист2!$F$2:$F$13),SUMPRODUCT((MOD(Лист2!$F$2:$F$13,1)&gt;=AM$1)*(MOD(Лист2!$F$2:$F$13,1)&lt;AN$1)*(Лист2!$E$2:$E$13="y"))-ROW(Лист1!AK1)+1)),1),"ч:мм "),"")</f>
        <v/>
      </c>
      <c r="AN10" s="34" t="str">
        <f t="array" ref="AN10">IFERROR(TEXT(MOD(INDEX(Лист2!$F$1:$F$14,LARGE((MOD(Лист2!$F$2:$F$13,1)&gt;=AN$1)*(MOD(Лист2!$F$2:$F$13,1)&lt;AO$1)*(Лист2!$E$2:$E$13="y")*ROW(Лист2!$F$2:$F$13),SUMPRODUCT((MOD(Лист2!$F$2:$F$13,1)&gt;=AN$1)*(MOD(Лист2!$F$2:$F$13,1)&lt;AO$1)*(Лист2!$E$2:$E$13="y"))-ROW(Лист1!AL1)+1)),1),"ч:мм "),"")</f>
        <v/>
      </c>
      <c r="AO10" s="35" t="str">
        <f t="array" ref="AO10">IFERROR(TEXT(MOD(INDEX(Лист2!$F$1:$F$14,LARGE((MOD(Лист2!$F$2:$F$13,1)&gt;=AO$1)*(MOD(Лист2!$F$2:$F$13,1)&lt;AP$1)*(Лист2!$E$2:$E$13="y")*ROW(Лист2!$F$2:$F$13),SUMPRODUCT((MOD(Лист2!$F$2:$F$13,1)&gt;=AO$1)*(MOD(Лист2!$F$2:$F$13,1)&lt;AP$1)*(Лист2!$E$2:$E$13="y"))-ROW(Лист1!AM1)+1)),1),"ч:мм "),"")</f>
        <v xml:space="preserve">17:43 </v>
      </c>
      <c r="AP10" s="34" t="str">
        <f t="array" ref="AP10">IFERROR(TEXT(MOD(INDEX(Лист2!$F$1:$F$14,LARGE((MOD(Лист2!$F$2:$F$13,1)&gt;=AP$1)*(MOD(Лист2!$F$2:$F$13,1)&lt;AQ$1)*(Лист2!$E$2:$E$13="y")*ROW(Лист2!$F$2:$F$13),SUMPRODUCT((MOD(Лист2!$F$2:$F$13,1)&gt;=AP$1)*(MOD(Лист2!$F$2:$F$13,1)&lt;AQ$1)*(Лист2!$E$2:$E$13="y"))-ROW(Лист1!AN1)+1)),1),"ч:мм "),"")</f>
        <v/>
      </c>
      <c r="AQ10" s="34" t="str">
        <f t="array" ref="AQ10">IFERROR(TEXT(MOD(INDEX(Лист2!$F$1:$F$14,LARGE((MOD(Лист2!$F$2:$F$13,1)&gt;=AQ$1)*(MOD(Лист2!$F$2:$F$13,1)&lt;AR$1)*(Лист2!$E$2:$E$13="y")*ROW(Лист2!$F$2:$F$13),SUMPRODUCT((MOD(Лист2!$F$2:$F$13,1)&gt;=AQ$1)*(MOD(Лист2!$F$2:$F$13,1)&lt;AR$1)*(Лист2!$E$2:$E$13="y"))-ROW(Лист1!AO1)+1)),1),"ч:мм "),"")</f>
        <v/>
      </c>
      <c r="AR10" s="34" t="str">
        <f t="array" ref="AR10">IFERROR(TEXT(MOD(INDEX(Лист2!$F$1:$F$14,LARGE((MOD(Лист2!$F$2:$F$13,1)&gt;=AR$1)*(MOD(Лист2!$F$2:$F$13,1)&lt;AS$1)*(Лист2!$E$2:$E$13="y")*ROW(Лист2!$F$2:$F$13),SUMPRODUCT((MOD(Лист2!$F$2:$F$13,1)&gt;=AR$1)*(MOD(Лист2!$F$2:$F$13,1)&lt;AS$1)*(Лист2!$E$2:$E$13="y"))-ROW(Лист1!AP1)+1)),1),"ч:мм "),"")</f>
        <v/>
      </c>
      <c r="AS10" s="34" t="str">
        <f t="array" ref="AS10">IFERROR(TEXT(MOD(INDEX(Лист2!$F$1:$F$14,LARGE((MOD(Лист2!$F$2:$F$13,1)&gt;=AS$1)*(MOD(Лист2!$F$2:$F$13,1)&lt;AT$1)*(Лист2!$E$2:$E$13="y")*ROW(Лист2!$F$2:$F$13),SUMPRODUCT((MOD(Лист2!$F$2:$F$13,1)&gt;=AS$1)*(MOD(Лист2!$F$2:$F$13,1)&lt;AT$1)*(Лист2!$E$2:$E$13="y"))-ROW(Лист1!AQ1)+1)),1),"ч:мм "),"")</f>
        <v/>
      </c>
      <c r="AT10" s="34" t="str">
        <f t="array" ref="AT10">IFERROR(TEXT(MOD(INDEX(Лист2!$F$1:$F$14,LARGE((MOD(Лист2!$F$2:$F$13,1)&gt;=AT$1)*(MOD(Лист2!$F$2:$F$13,1)&lt;AU$1)*(Лист2!$E$2:$E$13="y")*ROW(Лист2!$F$2:$F$13),SUMPRODUCT((MOD(Лист2!$F$2:$F$13,1)&gt;=AT$1)*(MOD(Лист2!$F$2:$F$13,1)&lt;AU$1)*(Лист2!$E$2:$E$13="y"))-ROW(Лист1!AR1)+1)),1),"ч:мм "),"")</f>
        <v/>
      </c>
      <c r="AU10" s="35" t="str">
        <f t="array" ref="AU10">IFERROR(TEXT(MOD(INDEX(Лист2!$F$1:$F$14,LARGE((MOD(Лист2!$F$2:$F$13,1)&gt;=AU$1)*(MOD(Лист2!$F$2:$F$13,1)&lt;AV$1)*(Лист2!$E$2:$E$13="y")*ROW(Лист2!$F$2:$F$13),SUMPRODUCT((MOD(Лист2!$F$2:$F$13,1)&gt;=AU$1)*(MOD(Лист2!$F$2:$F$13,1)&lt;AV$1)*(Лист2!$E$2:$E$13="y"))-ROW(Лист1!AS1)+1)),1),"ч:мм "),"")</f>
        <v xml:space="preserve">19:05 </v>
      </c>
      <c r="AV10" s="34" t="str">
        <f t="array" ref="AV10">IFERROR(TEXT(MOD(INDEX(Лист2!$F$1:$F$14,LARGE((MOD(Лист2!$F$2:$F$13,1)&gt;=AV$1)*(MOD(Лист2!$F$2:$F$13,1)&lt;AW$1)*(Лист2!$E$2:$E$13="y")*ROW(Лист2!$F$2:$F$13),SUMPRODUCT((MOD(Лист2!$F$2:$F$13,1)&gt;=AV$1)*(MOD(Лист2!$F$2:$F$13,1)&lt;AW$1)*(Лист2!$E$2:$E$13="y"))-ROW(Лист1!AT1)+1)),1),"ч:мм "),"")</f>
        <v/>
      </c>
      <c r="AW10" s="34" t="str">
        <f t="array" ref="AW10">IFERROR(TEXT(MOD(INDEX(Лист2!$F$1:$F$14,LARGE((MOD(Лист2!$F$2:$F$13,1)&gt;=AW$1)*(MOD(Лист2!$F$2:$F$13,1)&lt;AX$1)*(Лист2!$E$2:$E$13="y")*ROW(Лист2!$F$2:$F$13),SUMPRODUCT((MOD(Лист2!$F$2:$F$13,1)&gt;=AW$1)*(MOD(Лист2!$F$2:$F$13,1)&lt;AX$1)*(Лист2!$E$2:$E$13="y"))-ROW(Лист1!AU1)+1)),1),"ч:мм "),"")</f>
        <v/>
      </c>
      <c r="AX10" s="34" t="str">
        <f t="array" ref="AX10">IFERROR(TEXT(MOD(INDEX(Лист2!$F$1:$F$14,LARGE((MOD(Лист2!$F$2:$F$13,1)&gt;=AX$1)*(MOD(Лист2!$F$2:$F$13,1)&lt;AY$1)*(Лист2!$E$2:$E$13="y")*ROW(Лист2!$F$2:$F$13),SUMPRODUCT((MOD(Лист2!$F$2:$F$13,1)&gt;=AX$1)*(MOD(Лист2!$F$2:$F$13,1)&lt;AY$1)*(Лист2!$E$2:$E$13="y"))-ROW(Лист1!AV1)+1)),1),"ч:мм "),"")</f>
        <v/>
      </c>
      <c r="AY10" s="34" t="str">
        <f t="array" ref="AY10">IFERROR(TEXT(MOD(INDEX(Лист2!$F$1:$F$14,LARGE((MOD(Лист2!$F$2:$F$13,1)&gt;=AY$1)*(MOD(Лист2!$F$2:$F$13,1)&lt;AZ$1)*(Лист2!$E$2:$E$13="y")*ROW(Лист2!$F$2:$F$13),SUMPRODUCT((MOD(Лист2!$F$2:$F$13,1)&gt;=AY$1)*(MOD(Лист2!$F$2:$F$13,1)&lt;AZ$1)*(Лист2!$E$2:$E$13="y"))-ROW(Лист1!AW1)+1)),1),"ч:мм "),"")</f>
        <v/>
      </c>
    </row>
    <row r="11" spans="1:75" x14ac:dyDescent="0.25">
      <c r="A11" s="11" t="s">
        <v>25</v>
      </c>
      <c r="B11" s="11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</row>
    <row r="12" spans="1:75" x14ac:dyDescent="0.25">
      <c r="A12" s="11" t="s">
        <v>26</v>
      </c>
      <c r="B12" s="22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</row>
    <row r="13" spans="1:75" ht="15.75" thickBot="1" x14ac:dyDescent="0.3"/>
    <row r="14" spans="1:75" ht="55.5" customHeight="1" thickTop="1" thickBot="1" x14ac:dyDescent="0.75">
      <c r="A14" s="15" t="s">
        <v>21</v>
      </c>
      <c r="B14" s="26">
        <v>0.33333333333333331</v>
      </c>
      <c r="Q14" s="9"/>
      <c r="R14" s="9"/>
      <c r="S14" s="9"/>
      <c r="T14" s="9"/>
      <c r="U14" s="41" t="s">
        <v>22</v>
      </c>
      <c r="V14" s="42"/>
      <c r="W14" s="42"/>
      <c r="X14" s="42"/>
      <c r="Y14" s="42"/>
    </row>
    <row r="15" spans="1:75" ht="45" customHeight="1" thickTop="1" thickBot="1" x14ac:dyDescent="0.95">
      <c r="A15" s="16" t="s">
        <v>24</v>
      </c>
      <c r="B15" s="27">
        <v>0.35416666666666669</v>
      </c>
      <c r="U15" s="40">
        <v>45349.644884259258</v>
      </c>
      <c r="V15" s="40"/>
      <c r="W15" s="40"/>
      <c r="X15" s="40"/>
      <c r="Y15" s="40"/>
      <c r="Z15" s="10"/>
      <c r="AA15" s="10"/>
    </row>
    <row r="16" spans="1:75" ht="45" customHeight="1" thickTop="1" thickBot="1" x14ac:dyDescent="0.95">
      <c r="A16" s="17" t="s">
        <v>23</v>
      </c>
      <c r="B16" s="28">
        <v>0.34375</v>
      </c>
      <c r="U16" s="40"/>
      <c r="V16" s="40"/>
      <c r="W16" s="40"/>
      <c r="X16" s="40"/>
      <c r="Y16" s="40"/>
      <c r="Z16" s="10"/>
      <c r="AA16" s="10"/>
    </row>
    <row r="17" spans="1:27" ht="15" customHeight="1" thickTop="1" x14ac:dyDescent="0.9">
      <c r="U17" s="10"/>
      <c r="V17" s="10"/>
      <c r="W17" s="10"/>
      <c r="X17" s="10"/>
      <c r="Y17" s="10"/>
      <c r="Z17" s="10"/>
      <c r="AA17" s="10"/>
    </row>
    <row r="18" spans="1:27" ht="15" customHeight="1" x14ac:dyDescent="0.9">
      <c r="U18" s="10"/>
      <c r="V18" s="10"/>
      <c r="W18" s="10"/>
      <c r="X18" s="10"/>
      <c r="Y18" s="10"/>
      <c r="Z18" s="10"/>
      <c r="AA18" s="10"/>
    </row>
    <row r="19" spans="1:27" ht="15" customHeight="1" thickBot="1" x14ac:dyDescent="0.95">
      <c r="U19" s="10"/>
      <c r="V19" s="10"/>
      <c r="W19" s="10"/>
      <c r="X19" s="10"/>
      <c r="Y19" s="10"/>
      <c r="Z19" s="10"/>
      <c r="AA19" s="10"/>
    </row>
    <row r="20" spans="1:27" ht="15.75" thickTop="1" x14ac:dyDescent="0.25">
      <c r="A20" s="18" t="s">
        <v>1</v>
      </c>
      <c r="B20" s="29">
        <v>18</v>
      </c>
    </row>
    <row r="21" spans="1:27" x14ac:dyDescent="0.25">
      <c r="A21" s="19" t="s">
        <v>2</v>
      </c>
      <c r="B21" s="30">
        <v>7</v>
      </c>
    </row>
    <row r="22" spans="1:27" ht="15.75" thickBot="1" x14ac:dyDescent="0.3">
      <c r="A22" s="20" t="s">
        <v>14</v>
      </c>
      <c r="B22" s="31">
        <v>8</v>
      </c>
    </row>
    <row r="23" spans="1:27" ht="15.75" thickTop="1" x14ac:dyDescent="0.25"/>
  </sheetData>
  <sheetProtection algorithmName="SHA-512" hashValue="pgmKmUUpJglPvkQJ58oeBXV4zJ9d8EGYlgRD3fxj4w4qElWffDN2NlBfzOSbtsxnq+OStrt80gq0Fcf9oOrxug==" saltValue="VP+9FQEmnfJIOMzNnEfQ1g==" spinCount="100000" sheet="1" formatCells="0" formatColumns="0" formatRows="0" insertColumns="0"/>
  <mergeCells count="2">
    <mergeCell ref="U15:Y16"/>
    <mergeCell ref="U14:Y14"/>
  </mergeCells>
  <dataValidations count="1">
    <dataValidation type="list" errorStyle="information" showInputMessage="1" showErrorMessage="1" errorTitle="Введите да или нет" error="Введите да или нет" sqref="C3:AY3 C7:AY7 C11:AY11">
      <formula1>"Да,Нет,"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locked="0" defaultSize="0" print="0" autoFill="0" autoPict="0" macro="[0]!UpdateTime">
                <anchor moveWithCells="1" sizeWithCells="1">
                  <from>
                    <xdr:col>19</xdr:col>
                    <xdr:colOff>381000</xdr:colOff>
                    <xdr:row>16</xdr:row>
                    <xdr:rowOff>133350</xdr:rowOff>
                  </from>
                  <to>
                    <xdr:col>25</xdr:col>
                    <xdr:colOff>9525</xdr:colOff>
                    <xdr:row>18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X28"/>
  <sheetViews>
    <sheetView tabSelected="1" workbookViewId="0">
      <selection activeCell="D3" sqref="D3"/>
    </sheetView>
  </sheetViews>
  <sheetFormatPr defaultRowHeight="15" x14ac:dyDescent="0.25"/>
  <cols>
    <col min="1" max="1" width="20.85546875" customWidth="1"/>
    <col min="2" max="2" width="11.85546875" customWidth="1"/>
    <col min="7" max="7" width="12" bestFit="1" customWidth="1"/>
  </cols>
  <sheetData>
    <row r="1" spans="2:50" x14ac:dyDescent="0.25">
      <c r="B1" s="8">
        <v>0.29166666666666669</v>
      </c>
      <c r="C1" s="8">
        <v>0.30208333333333331</v>
      </c>
      <c r="D1" s="8">
        <v>0.3125</v>
      </c>
    </row>
    <row r="2" spans="2:50" x14ac:dyDescent="0.25">
      <c r="B2" s="1">
        <f>Лист1!B14</f>
        <v>0.33333333333333331</v>
      </c>
      <c r="C2" s="1" t="s">
        <v>18</v>
      </c>
      <c r="D2" s="1">
        <f>Лист1!B15</f>
        <v>0.35416666666666669</v>
      </c>
      <c r="E2" s="1" t="s">
        <v>20</v>
      </c>
      <c r="F2" s="1">
        <f>Лист1!B16</f>
        <v>0.34375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2:50" x14ac:dyDescent="0.25">
      <c r="B3" s="1">
        <f>$B2+$G$23</f>
        <v>0.38348765432098764</v>
      </c>
      <c r="C3" s="1" t="s">
        <v>18</v>
      </c>
      <c r="D3" s="1">
        <f t="array" ref="D3">IF(Лист1!D3="Нет",(Лист1!D4+Лист2!$G$23),(Лист2!$B3+Лист2!$G$23))</f>
        <v>0.43364197530864196</v>
      </c>
      <c r="E3" s="1" t="s">
        <v>20</v>
      </c>
      <c r="F3" s="1">
        <f>$F2+$G$25</f>
        <v>0.4001736111111111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2:50" x14ac:dyDescent="0.25">
      <c r="B4" s="1">
        <f t="shared" ref="B4:B13" si="0">$B3+$G$23</f>
        <v>0.43364197530864196</v>
      </c>
      <c r="C4" s="1" t="s">
        <v>18</v>
      </c>
      <c r="D4" s="1">
        <f t="shared" ref="D4:D12" si="1">$D3+$G$24</f>
        <v>0.49812610229276894</v>
      </c>
      <c r="E4" s="1" t="s">
        <v>20</v>
      </c>
      <c r="F4" s="1">
        <f t="shared" ref="F4:F12" si="2">$F3+$G$25</f>
        <v>0.45659722222222221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2:50" x14ac:dyDescent="0.25">
      <c r="B5" s="1">
        <f t="shared" si="0"/>
        <v>0.48379629629629628</v>
      </c>
      <c r="C5" s="1" t="s">
        <v>18</v>
      </c>
      <c r="D5" s="1">
        <f t="shared" si="1"/>
        <v>0.56261022927689597</v>
      </c>
      <c r="E5" s="1" t="s">
        <v>20</v>
      </c>
      <c r="F5" s="1">
        <f t="shared" si="2"/>
        <v>0.51302083333333337</v>
      </c>
    </row>
    <row r="6" spans="2:50" x14ac:dyDescent="0.25">
      <c r="B6" s="1">
        <f t="shared" si="0"/>
        <v>0.53395061728395066</v>
      </c>
      <c r="C6" s="1" t="s">
        <v>18</v>
      </c>
      <c r="D6" s="1">
        <f t="shared" si="1"/>
        <v>0.62709435626102294</v>
      </c>
      <c r="E6" s="1" t="s">
        <v>20</v>
      </c>
      <c r="F6" s="1">
        <f t="shared" si="2"/>
        <v>0.56944444444444453</v>
      </c>
    </row>
    <row r="7" spans="2:50" x14ac:dyDescent="0.25">
      <c r="B7" s="1">
        <f t="shared" si="0"/>
        <v>0.58410493827160503</v>
      </c>
      <c r="C7" s="1" t="s">
        <v>18</v>
      </c>
      <c r="D7" s="1">
        <f t="shared" si="1"/>
        <v>0.69157848324514992</v>
      </c>
      <c r="E7" s="1" t="s">
        <v>20</v>
      </c>
      <c r="F7" s="1">
        <f t="shared" si="2"/>
        <v>0.62586805555555569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2:50" x14ac:dyDescent="0.25">
      <c r="B8" s="1">
        <f t="shared" si="0"/>
        <v>0.63425925925925941</v>
      </c>
      <c r="C8" s="1" t="s">
        <v>18</v>
      </c>
      <c r="D8" s="1">
        <f t="shared" si="1"/>
        <v>0.7560626102292769</v>
      </c>
      <c r="E8" s="1" t="s">
        <v>20</v>
      </c>
      <c r="F8" s="1">
        <f t="shared" si="2"/>
        <v>0.68229166666666685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2:50" x14ac:dyDescent="0.25">
      <c r="B9" s="1">
        <f t="shared" si="0"/>
        <v>0.68441358024691379</v>
      </c>
      <c r="C9" s="1" t="s">
        <v>18</v>
      </c>
      <c r="D9" s="1">
        <f t="shared" si="1"/>
        <v>0.82054673721340388</v>
      </c>
      <c r="E9" s="1" t="s">
        <v>20</v>
      </c>
      <c r="F9" s="1">
        <f t="shared" si="2"/>
        <v>0.73871527777777801</v>
      </c>
    </row>
    <row r="10" spans="2:50" x14ac:dyDescent="0.25">
      <c r="B10" s="1">
        <f t="shared" si="0"/>
        <v>0.73456790123456817</v>
      </c>
      <c r="C10" s="1" t="s">
        <v>18</v>
      </c>
      <c r="D10" s="1">
        <f t="shared" si="1"/>
        <v>0.88503086419753085</v>
      </c>
      <c r="E10" s="1" t="s">
        <v>20</v>
      </c>
      <c r="F10" s="1">
        <f t="shared" si="2"/>
        <v>0.79513888888888917</v>
      </c>
    </row>
    <row r="11" spans="2:50" x14ac:dyDescent="0.25">
      <c r="B11" s="1">
        <f t="shared" si="0"/>
        <v>0.78472222222222254</v>
      </c>
      <c r="C11" s="1" t="s">
        <v>18</v>
      </c>
      <c r="D11" s="1">
        <f>$D10+$G$24</f>
        <v>0.94951499118165783</v>
      </c>
      <c r="E11" s="1" t="s">
        <v>20</v>
      </c>
      <c r="F11" s="1">
        <f t="shared" si="2"/>
        <v>0.85156250000000033</v>
      </c>
    </row>
    <row r="12" spans="2:50" x14ac:dyDescent="0.25">
      <c r="B12" s="1">
        <f t="shared" si="0"/>
        <v>0.83487654320987692</v>
      </c>
      <c r="C12" s="1" t="s">
        <v>18</v>
      </c>
      <c r="D12" s="1">
        <f t="shared" si="1"/>
        <v>1.0139991181657848</v>
      </c>
      <c r="E12" s="1" t="s">
        <v>20</v>
      </c>
      <c r="F12" s="1">
        <f t="shared" si="2"/>
        <v>0.90798611111111149</v>
      </c>
      <c r="N12" s="1"/>
      <c r="O12" s="1"/>
    </row>
    <row r="13" spans="2:50" x14ac:dyDescent="0.25">
      <c r="B13" s="1">
        <f t="shared" si="0"/>
        <v>0.8850308641975313</v>
      </c>
      <c r="C13" s="1" t="s">
        <v>18</v>
      </c>
      <c r="D13" s="1">
        <f>$D12+$G$24</f>
        <v>1.0784832451499118</v>
      </c>
      <c r="E13" s="1" t="s">
        <v>20</v>
      </c>
      <c r="F13" s="1"/>
      <c r="N13" s="1"/>
      <c r="O13" s="1"/>
    </row>
    <row r="14" spans="2:50" x14ac:dyDescent="0.25">
      <c r="B14" s="1"/>
      <c r="N14" s="1"/>
      <c r="O14" s="1"/>
    </row>
    <row r="15" spans="2:50" x14ac:dyDescent="0.25">
      <c r="B15" s="1" t="s">
        <v>6</v>
      </c>
      <c r="D15" t="s">
        <v>3</v>
      </c>
      <c r="F15" t="s">
        <v>19</v>
      </c>
      <c r="N15" s="1"/>
      <c r="O15" s="1"/>
      <c r="U15" s="14">
        <v>45349.676053240742</v>
      </c>
    </row>
    <row r="16" spans="2:50" x14ac:dyDescent="0.25">
      <c r="B16" s="1"/>
      <c r="N16" s="1"/>
      <c r="O16" s="1"/>
    </row>
    <row r="17" spans="1:15" x14ac:dyDescent="0.25">
      <c r="B17" s="1"/>
      <c r="C17" s="1"/>
      <c r="D17" s="1"/>
      <c r="N17" s="1"/>
      <c r="O17" s="1"/>
    </row>
    <row r="18" spans="1:15" x14ac:dyDescent="0.25">
      <c r="B18" s="1"/>
      <c r="C18" s="1"/>
      <c r="D18" s="1"/>
      <c r="N18" s="1"/>
      <c r="O18" s="1"/>
    </row>
    <row r="19" spans="1:15" x14ac:dyDescent="0.25">
      <c r="B19" s="1"/>
      <c r="C19" s="1"/>
      <c r="D19" s="1"/>
      <c r="N19" s="1"/>
      <c r="O19" s="1"/>
    </row>
    <row r="20" spans="1:15" ht="30" x14ac:dyDescent="0.25">
      <c r="B20" s="6" t="s">
        <v>9</v>
      </c>
      <c r="F20" s="5" t="s">
        <v>6</v>
      </c>
      <c r="G20" s="5" t="s">
        <v>3</v>
      </c>
      <c r="H20" s="5" t="s">
        <v>17</v>
      </c>
      <c r="N20" s="1"/>
      <c r="O20" s="1"/>
    </row>
    <row r="21" spans="1:15" x14ac:dyDescent="0.25">
      <c r="A21" t="s">
        <v>8</v>
      </c>
      <c r="B21">
        <v>65</v>
      </c>
      <c r="E21" t="s">
        <v>0</v>
      </c>
      <c r="F21" s="2">
        <f>B25/(B26/2*B21)</f>
        <v>1.1111111111111112</v>
      </c>
      <c r="G21">
        <f>B25/(B27*B22)</f>
        <v>1.2896825396825398</v>
      </c>
      <c r="H21">
        <f>B25/(B28*B22)</f>
        <v>1.1284722222222223</v>
      </c>
      <c r="N21" s="1"/>
      <c r="O21" s="1"/>
    </row>
    <row r="22" spans="1:15" x14ac:dyDescent="0.25">
      <c r="A22" t="s">
        <v>3</v>
      </c>
      <c r="B22">
        <v>72</v>
      </c>
      <c r="N22" s="1"/>
      <c r="O22" s="1"/>
    </row>
    <row r="23" spans="1:15" ht="60" x14ac:dyDescent="0.25">
      <c r="A23" t="s">
        <v>15</v>
      </c>
      <c r="B23">
        <v>72</v>
      </c>
      <c r="E23" s="3" t="s">
        <v>5</v>
      </c>
      <c r="F23">
        <f>(B21*F21)</f>
        <v>72.222222222222229</v>
      </c>
      <c r="G23" s="1">
        <f>F23*TIME(0,1,0)</f>
        <v>5.0154320987654329E-2</v>
      </c>
      <c r="N23" s="1"/>
      <c r="O23" s="1"/>
    </row>
    <row r="24" spans="1:15" ht="60" x14ac:dyDescent="0.25">
      <c r="E24" s="3" t="s">
        <v>7</v>
      </c>
      <c r="F24">
        <f>(B22*G21)</f>
        <v>92.857142857142861</v>
      </c>
      <c r="G24" s="4">
        <f>F24*TIME(0,1,0)</f>
        <v>6.4484126984126991E-2</v>
      </c>
      <c r="N24" s="1"/>
      <c r="O24" s="1"/>
    </row>
    <row r="25" spans="1:15" ht="60" x14ac:dyDescent="0.25">
      <c r="A25" s="7" t="s">
        <v>10</v>
      </c>
      <c r="B25">
        <v>650</v>
      </c>
      <c r="E25" s="3" t="s">
        <v>27</v>
      </c>
      <c r="F25">
        <f>(B22*H21)</f>
        <v>81.25</v>
      </c>
      <c r="G25" s="4">
        <f>F25*TIME(0,1,0)</f>
        <v>5.6423611111111112E-2</v>
      </c>
      <c r="N25" s="1"/>
      <c r="O25" s="1"/>
    </row>
    <row r="26" spans="1:15" x14ac:dyDescent="0.25">
      <c r="A26" t="s">
        <v>1</v>
      </c>
      <c r="B26">
        <f>Лист1!B20</f>
        <v>18</v>
      </c>
    </row>
    <row r="27" spans="1:15" x14ac:dyDescent="0.25">
      <c r="A27" t="s">
        <v>4</v>
      </c>
      <c r="B27">
        <f>Лист1!B21</f>
        <v>7</v>
      </c>
    </row>
    <row r="28" spans="1:15" x14ac:dyDescent="0.25">
      <c r="A28" t="s">
        <v>16</v>
      </c>
      <c r="B28">
        <f>Лист1!B22</f>
        <v>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Wolf</dc:creator>
  <cp:lastModifiedBy>Коля</cp:lastModifiedBy>
  <dcterms:created xsi:type="dcterms:W3CDTF">2024-01-17T15:33:55Z</dcterms:created>
  <dcterms:modified xsi:type="dcterms:W3CDTF">2024-02-27T13:14:29Z</dcterms:modified>
</cp:coreProperties>
</file>