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08" yWindow="-108" windowWidth="19428" windowHeight="10428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J9" i="1"/>
  <c r="I9" i="1"/>
  <c r="H9" i="1"/>
  <c r="G9" i="1"/>
  <c r="J8" i="1"/>
  <c r="I8" i="1"/>
  <c r="H8" i="1"/>
  <c r="H7" i="1"/>
  <c r="J7" i="1"/>
  <c r="L39" i="1" l="1"/>
  <c r="D7" i="1" l="1"/>
  <c r="D6" i="1"/>
  <c r="D10" i="1"/>
  <c r="D8" i="1"/>
  <c r="D9" i="1"/>
  <c r="I7" i="1"/>
  <c r="K7" i="1" l="1"/>
  <c r="K10" i="1"/>
  <c r="K9" i="1"/>
  <c r="K8" i="1"/>
</calcChain>
</file>

<file path=xl/sharedStrings.xml><?xml version="1.0" encoding="utf-8"?>
<sst xmlns="http://schemas.openxmlformats.org/spreadsheetml/2006/main" count="30" uniqueCount="26">
  <si>
    <t>контейнер 1</t>
  </si>
  <si>
    <t>контейнер 2</t>
  </si>
  <si>
    <t>контейнер 3</t>
  </si>
  <si>
    <t>контейнер 4</t>
  </si>
  <si>
    <t>контейнер 5</t>
  </si>
  <si>
    <t xml:space="preserve"> Прибыл в порт</t>
  </si>
  <si>
    <t>1-7 дней</t>
  </si>
  <si>
    <t>8-14 дней</t>
  </si>
  <si>
    <t>Убыл</t>
  </si>
  <si>
    <t>не убыл</t>
  </si>
  <si>
    <t>15-21 день</t>
  </si>
  <si>
    <t>Ставки Хранения</t>
  </si>
  <si>
    <t>с 22 суток</t>
  </si>
  <si>
    <t>Итого должно быть</t>
  </si>
  <si>
    <t>груз</t>
  </si>
  <si>
    <t>c 01.01.2019 по 31.12.2019</t>
  </si>
  <si>
    <t>c 01.01.2020 по 31.12.2020</t>
  </si>
  <si>
    <t>c 01.01.2021 по 31.12.2021</t>
  </si>
  <si>
    <t>БЫЛО</t>
  </si>
  <si>
    <t>ДОПОЛНИТЕЛЬНОЕ УСЛОВИЕ</t>
  </si>
  <si>
    <t>Автоматический расчет хранения по меняющимся во времени ставкам</t>
  </si>
  <si>
    <t>дата расчета</t>
  </si>
  <si>
    <t>?</t>
  </si>
  <si>
    <t>Стоимость хранения по меняющимся во времени ставкам</t>
  </si>
  <si>
    <t>Автоматический расчет хранения по одной ставке</t>
  </si>
  <si>
    <t>Одна постоянная 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</si>
</sst>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7"/>
      <color rgb="FF000000"/>
      <name val="Verdana"/>
      <family val="2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14" fontId="0" fillId="0" borderId="1" xfId="0" applyNumberFormat="1" applyBorder="1"/>
    <xf numFmtId="3" fontId="0" fillId="0" borderId="0" xfId="0" applyNumberFormat="1" applyAlignment="1">
      <alignment horizontal="center"/>
    </xf>
    <xf numFmtId="3" fontId="0" fillId="2" borderId="1" xfId="0" applyNumberFormat="1" applyFill="1" applyBorder="1"/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0" xfId="0" applyFill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3" fontId="2" fillId="3" borderId="1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0" fillId="4" borderId="3" xfId="0" applyFill="1" applyBorder="1" applyAlignment="1"/>
    <xf numFmtId="0" fontId="0" fillId="4" borderId="4" xfId="0" applyFill="1" applyBorder="1" applyAlignment="1"/>
    <xf numFmtId="3" fontId="0" fillId="4" borderId="1" xfId="0" applyNumberFormat="1" applyFill="1" applyBorder="1"/>
    <xf numFmtId="0" fontId="0" fillId="5" borderId="5" xfId="0" applyFill="1" applyBorder="1" applyAlignment="1"/>
    <xf numFmtId="0" fontId="0" fillId="5" borderId="6" xfId="0" applyFill="1" applyBorder="1" applyAlignment="1"/>
    <xf numFmtId="3" fontId="0" fillId="5" borderId="1" xfId="0" applyNumberFormat="1" applyFill="1" applyBorder="1"/>
    <xf numFmtId="0" fontId="0" fillId="4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L39"/>
  <sheetViews>
    <sheetView tabSelected="1" zoomScaleNormal="100" workbookViewId="0">
      <selection activeCell="B14" sqref="B14"/>
    </sheetView>
  </sheetViews>
  <sheetFormatPr defaultRowHeight="14.4" x14ac:dyDescent="0.3"/>
  <cols>
    <col min="1" max="1" width="16.5546875" bestFit="1" customWidth="1"/>
    <col min="2" max="2" width="13.6640625" customWidth="1"/>
    <col min="3" max="3" width="14.109375" customWidth="1"/>
    <col min="4" max="4" width="15.6640625" customWidth="1"/>
    <col min="5" max="5" width="17.88671875" customWidth="1"/>
    <col min="6" max="6" width="10" bestFit="1" customWidth="1"/>
    <col min="8" max="8" width="17.5546875" bestFit="1" customWidth="1"/>
    <col min="9" max="9" width="30.109375" bestFit="1" customWidth="1"/>
    <col min="11" max="11" width="21" customWidth="1"/>
  </cols>
  <sheetData>
    <row r="2" spans="1:11" x14ac:dyDescent="0.3">
      <c r="C2" s="9" t="s">
        <v>21</v>
      </c>
      <c r="D2" s="6">
        <v>44232</v>
      </c>
    </row>
    <row r="3" spans="1:11" x14ac:dyDescent="0.3">
      <c r="D3" s="6"/>
    </row>
    <row r="4" spans="1:11" ht="43.2" customHeight="1" x14ac:dyDescent="0.3">
      <c r="A4" s="7" t="s">
        <v>14</v>
      </c>
      <c r="B4" s="7" t="s">
        <v>5</v>
      </c>
      <c r="C4" s="7" t="s">
        <v>8</v>
      </c>
      <c r="D4" s="14" t="s">
        <v>24</v>
      </c>
      <c r="E4" s="16" t="s">
        <v>20</v>
      </c>
      <c r="G4" s="25" t="s">
        <v>23</v>
      </c>
      <c r="H4" s="19"/>
      <c r="I4" s="19"/>
      <c r="J4" s="20"/>
      <c r="K4" s="22" t="s">
        <v>13</v>
      </c>
    </row>
    <row r="5" spans="1:11" x14ac:dyDescent="0.3">
      <c r="A5" s="8"/>
      <c r="B5" s="8"/>
      <c r="C5" s="8"/>
      <c r="D5" s="15"/>
      <c r="E5" s="17"/>
      <c r="G5" s="21" t="s">
        <v>6</v>
      </c>
      <c r="H5" s="21" t="s">
        <v>7</v>
      </c>
      <c r="I5" s="21" t="s">
        <v>10</v>
      </c>
      <c r="J5" s="21" t="s">
        <v>12</v>
      </c>
      <c r="K5" s="23"/>
    </row>
    <row r="6" spans="1:11" x14ac:dyDescent="0.3">
      <c r="A6" s="2" t="s">
        <v>0</v>
      </c>
      <c r="B6" s="3">
        <v>43497</v>
      </c>
      <c r="C6" s="3">
        <v>43500</v>
      </c>
      <c r="D6" s="5">
        <f>SUMPRODUCT(LOOKUP(ROW(A$2:INDEX(A:A,MIN(D$2,C6)-B6+1)),A$14:A$17,B$14:B$17))</f>
        <v>0</v>
      </c>
      <c r="E6" s="26" t="s">
        <v>22</v>
      </c>
      <c r="G6" s="21">
        <v>0</v>
      </c>
      <c r="H6" s="21">
        <v>0</v>
      </c>
      <c r="I6" s="21">
        <v>0</v>
      </c>
      <c r="J6" s="21">
        <v>0</v>
      </c>
      <c r="K6" s="24">
        <v>0</v>
      </c>
    </row>
    <row r="7" spans="1:11" x14ac:dyDescent="0.3">
      <c r="A7" s="2" t="s">
        <v>1</v>
      </c>
      <c r="B7" s="3">
        <v>43809</v>
      </c>
      <c r="C7" s="3">
        <v>43891</v>
      </c>
      <c r="D7" s="5">
        <f>SUMPRODUCT(LOOKUP(ROW(A$2:INDEX(A:A,MIN(D$2,C7)-B7+1)),A$14:A$17,B$14:B$17))</f>
        <v>572700</v>
      </c>
      <c r="E7" s="26" t="s">
        <v>22</v>
      </c>
      <c r="G7" s="21">
        <v>0</v>
      </c>
      <c r="H7" s="21">
        <f>C15*7</f>
        <v>23100</v>
      </c>
      <c r="I7" s="21">
        <f>7*B16</f>
        <v>35000</v>
      </c>
      <c r="J7" s="21">
        <f>1*C17+61*D17</f>
        <v>557300</v>
      </c>
      <c r="K7" s="24">
        <f>SUM(G7:J7)</f>
        <v>615400</v>
      </c>
    </row>
    <row r="8" spans="1:11" x14ac:dyDescent="0.3">
      <c r="A8" s="2" t="s">
        <v>2</v>
      </c>
      <c r="B8" s="3">
        <v>43860</v>
      </c>
      <c r="C8" s="3">
        <v>43905</v>
      </c>
      <c r="D8" s="5">
        <f>SUMPRODUCT(LOOKUP(ROW(A$2:INDEX(A:A,MIN(D$2,C8)-B8+1)),A$14:A$17,B$14:B$17))</f>
        <v>265600</v>
      </c>
      <c r="E8" s="26" t="s">
        <v>22</v>
      </c>
      <c r="G8" s="21">
        <v>0</v>
      </c>
      <c r="H8" s="21">
        <f>D15*7</f>
        <v>28000</v>
      </c>
      <c r="I8" s="21">
        <f>7*D16</f>
        <v>42000</v>
      </c>
      <c r="J8" s="21">
        <f>25*D17</f>
        <v>225000</v>
      </c>
      <c r="K8" s="24">
        <f>SUM(G8:J8)</f>
        <v>295000</v>
      </c>
    </row>
    <row r="9" spans="1:11" x14ac:dyDescent="0.3">
      <c r="A9" s="2" t="s">
        <v>3</v>
      </c>
      <c r="B9" s="3">
        <v>44193</v>
      </c>
      <c r="C9" s="3">
        <v>44250</v>
      </c>
      <c r="D9" s="5">
        <f>SUMPRODUCT(LOOKUP(ROW(A$2:INDEX(A:A,MIN(D$2,C9)-B9+1)),A$14:A$17,B$14:B$17))</f>
        <v>215800</v>
      </c>
      <c r="E9" s="26" t="s">
        <v>22</v>
      </c>
      <c r="G9" s="21">
        <f>3*E14</f>
        <v>1500</v>
      </c>
      <c r="H9" s="21">
        <f>E15*7</f>
        <v>35000</v>
      </c>
      <c r="I9" s="21">
        <f>E16*7</f>
        <v>49000</v>
      </c>
      <c r="J9" s="21">
        <f>37*E17</f>
        <v>370000</v>
      </c>
      <c r="K9" s="24">
        <f>SUM(G9:J9)</f>
        <v>455500</v>
      </c>
    </row>
    <row r="10" spans="1:11" x14ac:dyDescent="0.3">
      <c r="A10" s="2" t="s">
        <v>4</v>
      </c>
      <c r="B10" s="3">
        <v>44228</v>
      </c>
      <c r="C10" s="3" t="s">
        <v>9</v>
      </c>
      <c r="D10" s="5">
        <f>SUMPRODUCT(LOOKUP(ROW(A$2:INDEX(A:A,MIN(D$2,C10)-B10+1)),A$14:A$17,B$14:B$17))</f>
        <v>0</v>
      </c>
      <c r="E10" s="26" t="s">
        <v>22</v>
      </c>
      <c r="G10" s="21">
        <f>(D2-B10+1)*E14</f>
        <v>2500</v>
      </c>
      <c r="H10" s="21">
        <v>0</v>
      </c>
      <c r="I10" s="21">
        <v>0</v>
      </c>
      <c r="J10" s="21">
        <v>0</v>
      </c>
      <c r="K10" s="24">
        <f>SUM(G10:J10)</f>
        <v>2500</v>
      </c>
    </row>
    <row r="12" spans="1:11" x14ac:dyDescent="0.3">
      <c r="B12" t="s">
        <v>18</v>
      </c>
      <c r="C12" s="18"/>
      <c r="D12" s="18" t="s">
        <v>19</v>
      </c>
    </row>
    <row r="13" spans="1:11" ht="43.2" x14ac:dyDescent="0.3">
      <c r="A13" t="s">
        <v>11</v>
      </c>
      <c r="B13" s="13" t="s">
        <v>25</v>
      </c>
      <c r="C13" s="10" t="s">
        <v>15</v>
      </c>
      <c r="D13" s="10" t="s">
        <v>16</v>
      </c>
      <c r="E13" s="10" t="s">
        <v>17</v>
      </c>
    </row>
    <row r="14" spans="1:11" x14ac:dyDescent="0.3">
      <c r="A14" s="4">
        <v>1</v>
      </c>
      <c r="B14" s="5">
        <v>0</v>
      </c>
      <c r="C14" s="11">
        <v>0</v>
      </c>
      <c r="D14" s="11">
        <v>0</v>
      </c>
      <c r="E14" s="11">
        <v>500</v>
      </c>
    </row>
    <row r="15" spans="1:11" x14ac:dyDescent="0.3">
      <c r="A15" s="4">
        <v>8</v>
      </c>
      <c r="B15" s="5">
        <v>3300</v>
      </c>
      <c r="C15" s="12">
        <v>3300</v>
      </c>
      <c r="D15" s="12">
        <v>4000</v>
      </c>
      <c r="E15" s="12">
        <v>5000</v>
      </c>
    </row>
    <row r="16" spans="1:11" x14ac:dyDescent="0.3">
      <c r="A16" s="4">
        <v>15</v>
      </c>
      <c r="B16" s="5">
        <v>5000</v>
      </c>
      <c r="C16" s="12">
        <v>5000</v>
      </c>
      <c r="D16" s="12">
        <v>6000</v>
      </c>
      <c r="E16" s="12">
        <v>7000</v>
      </c>
    </row>
    <row r="17" spans="1:5" x14ac:dyDescent="0.3">
      <c r="A17" s="4">
        <v>22</v>
      </c>
      <c r="B17" s="5">
        <v>8300</v>
      </c>
      <c r="C17" s="12">
        <v>8300</v>
      </c>
      <c r="D17" s="12">
        <v>9000</v>
      </c>
      <c r="E17" s="12">
        <v>10000</v>
      </c>
    </row>
    <row r="18" spans="1:5" x14ac:dyDescent="0.3">
      <c r="D18" s="1"/>
    </row>
    <row r="19" spans="1:5" x14ac:dyDescent="0.3">
      <c r="D19" s="1"/>
    </row>
    <row r="20" spans="1:5" x14ac:dyDescent="0.3">
      <c r="D20" s="1"/>
    </row>
    <row r="21" spans="1:5" x14ac:dyDescent="0.3">
      <c r="D21" s="1"/>
    </row>
    <row r="22" spans="1:5" x14ac:dyDescent="0.3">
      <c r="D22" s="1"/>
    </row>
    <row r="23" spans="1:5" x14ac:dyDescent="0.3">
      <c r="D23" s="1"/>
    </row>
    <row r="24" spans="1:5" x14ac:dyDescent="0.3">
      <c r="D24" s="1"/>
    </row>
    <row r="25" spans="1:5" x14ac:dyDescent="0.3">
      <c r="D25" s="1"/>
    </row>
    <row r="26" spans="1:5" x14ac:dyDescent="0.3">
      <c r="D26" s="1"/>
    </row>
    <row r="27" spans="1:5" x14ac:dyDescent="0.3">
      <c r="D27" s="1"/>
    </row>
    <row r="28" spans="1:5" x14ac:dyDescent="0.3">
      <c r="D28" s="1"/>
    </row>
    <row r="29" spans="1:5" x14ac:dyDescent="0.3">
      <c r="D29" s="1"/>
    </row>
    <row r="30" spans="1:5" x14ac:dyDescent="0.3">
      <c r="D30" s="1"/>
    </row>
    <row r="31" spans="1:5" x14ac:dyDescent="0.3">
      <c r="D31" s="1"/>
    </row>
    <row r="32" spans="1:5" x14ac:dyDescent="0.3">
      <c r="D32" s="1"/>
    </row>
    <row r="39" spans="12:12" x14ac:dyDescent="0.3">
      <c r="L39">
        <f>SUM(L2:L38)</f>
        <v>0</v>
      </c>
    </row>
  </sheetData>
  <mergeCells count="5">
    <mergeCell ref="E4:E5"/>
    <mergeCell ref="D4:D5"/>
    <mergeCell ref="C4:C5"/>
    <mergeCell ref="B4:B5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VTG Aktiengesellschaft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1122</dc:creator>
  <cp:lastModifiedBy> </cp:lastModifiedBy>
  <dcterms:created xsi:type="dcterms:W3CDTF">2019-03-26T17:54:14Z</dcterms:created>
  <dcterms:modified xsi:type="dcterms:W3CDTF">2024-03-12T10:58:37Z</dcterms:modified>
</cp:coreProperties>
</file>