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784EC594-9681-4A39-8B4A-B0E8B00CF86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1" r:id="rId1"/>
    <sheet name="Лист2" sheetId="2" r:id="rId2"/>
    <sheet name="Сводная" sheetId="3" r:id="rId3"/>
  </sheets>
  <definedNames>
    <definedName name="_xlcn.WorksheetConnection_registracionnyj_zhurnal.xlsxТаблица1" hidden="1">Таблица1[]</definedName>
    <definedName name="_xlnm._FilterDatabase" localSheetId="0" hidden="1">Лист1!$A$1:$I$24</definedName>
  </definedNames>
  <calcPr calcId="191029"/>
  <pivotCaches>
    <pivotCache cacheId="93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registracionnyj_zhurnal.xlsx!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 поступления" columnId="Дата поступления">
                <x16:calculatedTimeColumn columnName="Дата поступления (Год)" columnId="Дата поступления (Год)" contentType="years" isSelected="1"/>
                <x16:calculatedTimeColumn columnName="Дата поступления (Индекс месяца)" columnId="Дата поступления (Индекс месяца)" contentType="monthsindex" isSelected="1"/>
                <x16:calculatedTimeColumn columnName="Дата поступления (Месяц)" columnId="Дата поступления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G4" i="3"/>
  <c r="G5" i="3"/>
  <c r="G6" i="3"/>
  <c r="G7" i="3"/>
  <c r="G8" i="3"/>
  <c r="G9" i="3"/>
  <c r="G10" i="3"/>
  <c r="G11" i="3"/>
  <c r="G12" i="3"/>
  <c r="G13" i="3"/>
  <c r="G14" i="3"/>
  <c r="G3" i="3"/>
  <c r="F4" i="3"/>
  <c r="F5" i="3"/>
  <c r="F6" i="3"/>
  <c r="F7" i="3"/>
  <c r="F8" i="3"/>
  <c r="F9" i="3"/>
  <c r="F10" i="3"/>
  <c r="F11" i="3"/>
  <c r="F12" i="3"/>
  <c r="F13" i="3"/>
  <c r="F14" i="3"/>
  <c r="F3" i="3"/>
  <c r="E4" i="3"/>
  <c r="E5" i="3"/>
  <c r="E6" i="3"/>
  <c r="E7" i="3"/>
  <c r="E8" i="3"/>
  <c r="E9" i="3"/>
  <c r="E10" i="3"/>
  <c r="E11" i="3"/>
  <c r="E12" i="3"/>
  <c r="E13" i="3"/>
  <c r="E14" i="3"/>
  <c r="E3" i="3"/>
  <c r="C4" i="3"/>
  <c r="C5" i="3"/>
  <c r="C6" i="3"/>
  <c r="C7" i="3"/>
  <c r="C8" i="3"/>
  <c r="C9" i="3"/>
  <c r="C10" i="3"/>
  <c r="C11" i="3"/>
  <c r="C12" i="3"/>
  <c r="C13" i="3"/>
  <c r="C14" i="3"/>
  <c r="C3" i="3"/>
  <c r="D4" i="3"/>
  <c r="D5" i="3"/>
  <c r="D6" i="3"/>
  <c r="D7" i="3"/>
  <c r="D8" i="3"/>
  <c r="D9" i="3"/>
  <c r="D10" i="3"/>
  <c r="D11" i="3"/>
  <c r="D12" i="3"/>
  <c r="D13" i="3"/>
  <c r="D14" i="3"/>
  <c r="D3" i="3"/>
  <c r="B4" i="3"/>
  <c r="B5" i="3"/>
  <c r="B6" i="3"/>
  <c r="B7" i="3"/>
  <c r="B8" i="3"/>
  <c r="B9" i="3"/>
  <c r="B10" i="3"/>
  <c r="B11" i="3"/>
  <c r="B12" i="3"/>
  <c r="B13" i="3"/>
  <c r="B14" i="3"/>
  <c r="B3" i="3"/>
  <c r="A25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6" i="2"/>
  <c r="A27" i="2"/>
  <c r="A28" i="2"/>
  <c r="A29" i="2"/>
  <c r="A30" i="2"/>
  <c r="A31" i="2"/>
  <c r="A2" i="2"/>
  <c r="B1" i="2" l="1" a="1"/>
  <c r="D2" i="2" l="1"/>
  <c r="D5" i="2"/>
  <c r="D9" i="2"/>
  <c r="D4" i="2"/>
  <c r="D13" i="2"/>
  <c r="D12" i="2"/>
  <c r="D6" i="2"/>
  <c r="D10" i="2"/>
  <c r="D3" i="2"/>
  <c r="D7" i="2"/>
  <c r="D11" i="2"/>
  <c r="D8" i="2"/>
  <c r="B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244C24B-7A4D-41B0-AEF4-F4B2ED1DC695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9D97AE9-817B-48C8-B5D4-78D47F9252D4}" name="WorksheetConnection_registracionnyj_zhurnal.xlsx!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registracionnyj_zhurnal.xlsxТаблица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<sst xmlns="http://schemas.openxmlformats.org/spreadsheetml/2006/main" count="181" uniqueCount="55">
  <si>
    <t>0723/ф-0942ф/24</t>
  </si>
  <si>
    <t>платная</t>
  </si>
  <si>
    <t>ДНК лептоспир</t>
  </si>
  <si>
    <t>кровь</t>
  </si>
  <si>
    <t>ПЦР</t>
  </si>
  <si>
    <t>КРС</t>
  </si>
  <si>
    <t>Категория</t>
  </si>
  <si>
    <t>бесплатная</t>
  </si>
  <si>
    <t>Тип животного</t>
  </si>
  <si>
    <t>домашнее</t>
  </si>
  <si>
    <t>дикое</t>
  </si>
  <si>
    <t>синантропное</t>
  </si>
  <si>
    <t>Дата поступления</t>
  </si>
  <si>
    <t>Шифр пробы</t>
  </si>
  <si>
    <t>Материал</t>
  </si>
  <si>
    <t>Количество, шт</t>
  </si>
  <si>
    <t>Вид животного</t>
  </si>
  <si>
    <t>моча</t>
  </si>
  <si>
    <t>свиньи</t>
  </si>
  <si>
    <t>голуби</t>
  </si>
  <si>
    <t>курицы</t>
  </si>
  <si>
    <t>МРС</t>
  </si>
  <si>
    <t>АЧС</t>
  </si>
  <si>
    <t>бруцеллез</t>
  </si>
  <si>
    <t>грипп</t>
  </si>
  <si>
    <t>ИФА</t>
  </si>
  <si>
    <t>РТГА</t>
  </si>
  <si>
    <t>Месяц</t>
  </si>
  <si>
    <t>Цель исследования</t>
  </si>
  <si>
    <t>Метод исследования</t>
  </si>
  <si>
    <t>Количество проб (общее)</t>
  </si>
  <si>
    <t>Количество (бесплатные)</t>
  </si>
  <si>
    <t>Количество (платные)</t>
  </si>
  <si>
    <t>Домашнее</t>
  </si>
  <si>
    <t>Дикое</t>
  </si>
  <si>
    <t>Синантропное</t>
  </si>
  <si>
    <t>болезнь Нькасла</t>
  </si>
  <si>
    <t>Всего</t>
  </si>
  <si>
    <t>Бесплатные</t>
  </si>
  <si>
    <t>Платные</t>
  </si>
  <si>
    <t>Названия строк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</si>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</sst>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m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8" fontId="0" fillId="0" borderId="0" xfId="0" applyNumberFormat="1"/>
    <xf numFmtId="14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14" fontId="0" fillId="0" borderId="7" xfId="0" applyNumberFormat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13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Пользователь" refreshedDate="45399.111524305554" backgroundQuery="1" createdVersion="8" refreshedVersion="8" minRefreshableVersion="3" recordCount="0" supportSubquery="1" supportAdvancedDrill="1" xr:uid="{10CE224B-DE93-4703-ACA0-B8121FCDC626}">
  <cacheSource type="external" connectionId="1"/>
  <cacheFields count="8">
    <cacheField name="[Measures].[Количество проб (общее)]" caption="Количество проб (общее)" numFmtId="0" hierarchy="12" level="32767"/>
    <cacheField name="[Таблица1].[Дата поступления (Месяц)].[Дата поступления (Месяц)]" caption="Дата поступления (Месяц)" numFmtId="0" hierarchy="10" level="1">
      <sharedItems count="12">
        <s v="мар"/>
        <s v="янв"/>
        <s v="фев"/>
        <s v="апр"/>
        <s v="май"/>
        <s v="июн"/>
        <s v="июл"/>
        <s v="авг"/>
        <s v="сен"/>
        <s v="окт"/>
        <s v="ноя"/>
        <s v="дек"/>
      </sharedItems>
    </cacheField>
    <cacheField name="[Таблица1].[Дата поступления (Год)].[Дата поступления (Год)]" caption="Дата поступления (Год)" numFmtId="0" hierarchy="9" level="1">
      <sharedItems count="2">
        <s v="2023"/>
        <s v="2024"/>
      </sharedItems>
    </cacheField>
    <cacheField name="[Measures].[Количество (бесплатные)]" caption="Количество (бесплатные)" numFmtId="0" hierarchy="13" level="32767"/>
    <cacheField name="[Measures].[Количество (платные)]" caption="Количество (платные)" numFmtId="0" hierarchy="14" level="32767"/>
    <cacheField name="[Measures].[Домашнее]" caption="Домашнее" numFmtId="0" hierarchy="15" level="32767"/>
    <cacheField name="[Measures].[Дикое]" caption="Дикое" numFmtId="0" hierarchy="16" level="32767"/>
    <cacheField name="[Measures].[Синантропное]" caption="Синантропное" numFmtId="0" hierarchy="17" level="32767"/>
  </cacheFields>
  <cacheHierarchies count="20">
    <cacheHierarchy uniqueName="[Таблица1].[Дата поступления]" caption="Дата поступления" attribute="1" time="1" defaultMemberUniqueName="[Таблица1].[Дата поступления].[All]" allUniqueName="[Таблица1].[Дата поступления].[All]" dimensionUniqueName="[Таблица1]" displayFolder="" count="0" memberValueDatatype="7" unbalanced="0"/>
    <cacheHierarchy uniqueName="[Таблица1].[Шифр пробы]" caption="Шифр пробы" attribute="1" defaultMemberUniqueName="[Таблица1].[Шифр пробы].[All]" allUniqueName="[Таблица1].[Шифр пробы].[All]" dimensionUniqueName="[Таблица1]" displayFolder="" count="0" memberValueDatatype="130" unbalanced="0"/>
    <cacheHierarchy uniqueName="[Таблица1].[Категория]" caption="Категория" attribute="1" defaultMemberUniqueName="[Таблица1].[Категория].[All]" allUniqueName="[Таблица1].[Категория].[All]" dimensionUniqueName="[Таблица1]" displayFolder="" count="0" memberValueDatatype="130" unbalanced="0"/>
    <cacheHierarchy uniqueName="[Таблица1].[Материал]" caption="Материал" attribute="1" defaultMemberUniqueName="[Таблица1].[Материал].[All]" allUniqueName="[Таблица1].[Материал].[All]" dimensionUniqueName="[Таблица1]" displayFolder="" count="0" memberValueDatatype="130" unbalanced="0"/>
    <cacheHierarchy uniqueName="[Таблица1].[Количество, шт]" caption="Количество, шт" attribute="1" defaultMemberUniqueName="[Таблица1].[Количество, шт].[All]" allUniqueName="[Таблица1].[Количество, шт].[All]" dimensionUniqueName="[Таблица1]" displayFolder="" count="0" memberValueDatatype="20" unbalanced="0"/>
    <cacheHierarchy uniqueName="[Таблица1].[Вид животного]" caption="Вид животного" attribute="1" defaultMemberUniqueName="[Таблица1].[Вид животного].[All]" allUniqueName="[Таблица1].[Вид животного].[All]" dimensionUniqueName="[Таблица1]" displayFolder="" count="0" memberValueDatatype="130" unbalanced="0"/>
    <cacheHierarchy uniqueName="[Таблица1].[Тип животного]" caption="Тип животного" attribute="1" defaultMemberUniqueName="[Таблица1].[Тип животного].[All]" allUniqueName="[Таблица1].[Тип животного].[All]" dimensionUniqueName="[Таблица1]" displayFolder="" count="0" memberValueDatatype="130" unbalanced="0"/>
    <cacheHierarchy uniqueName="[Таблица1].[Цель исследования]" caption="Цель исследования" attribute="1" defaultMemberUniqueName="[Таблица1].[Цель исследования].[All]" allUniqueName="[Таблица1].[Цель исследования].[All]" dimensionUniqueName="[Таблица1]" displayFolder="" count="0" memberValueDatatype="130" unbalanced="0"/>
    <cacheHierarchy uniqueName="[Таблица1].[Метод исследования]" caption="Метод исследования" attribute="1" defaultMemberUniqueName="[Таблица1].[Метод исследования].[All]" allUniqueName="[Таблица1].[Метод исследования].[All]" dimensionUniqueName="[Таблица1]" displayFolder="" count="0" memberValueDatatype="130" unbalanced="0"/>
    <cacheHierarchy uniqueName="[Таблица1].[Дата поступления (Год)]" caption="Дата поступления (Год)" attribute="1" defaultMemberUniqueName="[Таблица1].[Дата поступления (Год)].[All]" allUniqueName="[Таблица1].[Дата поступления (Год)].[All]" dimensionUniqueName="[Таблица1]" displayFolder="" count="2" memberValueDatatype="130" unbalanced="0">
      <fieldsUsage count="2">
        <fieldUsage x="-1"/>
        <fieldUsage x="2"/>
      </fieldsUsage>
    </cacheHierarchy>
    <cacheHierarchy uniqueName="[Таблица1].[Дата поступления (Месяц)]" caption="Дата поступления (Месяц)" attribute="1" defaultMemberUniqueName="[Таблица1].[Дата поступления (Месяц)].[All]" allUniqueName="[Таблица1].[Дата поступления (Месяц)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Дата поступления (Индекс месяца)]" caption="Дата поступления (Индекс месяца)" attribute="1" defaultMemberUniqueName="[Таблица1].[Дата поступления (Индекс месяца)].[All]" allUniqueName="[Таблица1].[Дата поступления (Индекс месяца)].[All]" dimensionUniqueName="[Таблица1]" displayFolder="" count="0" memberValueDatatype="20" unbalanced="0" hidden="1"/>
    <cacheHierarchy uniqueName="[Measures].[Количество проб (общее)]" caption="Количество проб (общее)" measure="1" displayFolder="" measureGroup="Таблица1" count="0" oneField="1">
      <fieldsUsage count="1">
        <fieldUsage x="0"/>
      </fieldsUsage>
    </cacheHierarchy>
    <cacheHierarchy uniqueName="[Measures].[Количество (бесплатные)]" caption="Количество (бесплатные)" measure="1" displayFolder="" measureGroup="Таблица1" count="0" oneField="1">
      <fieldsUsage count="1">
        <fieldUsage x="3"/>
      </fieldsUsage>
    </cacheHierarchy>
    <cacheHierarchy uniqueName="[Measures].[Количество (платные)]" caption="Количество (платные)" measure="1" displayFolder="" measureGroup="Таблица1" count="0" oneField="1">
      <fieldsUsage count="1">
        <fieldUsage x="4"/>
      </fieldsUsage>
    </cacheHierarchy>
    <cacheHierarchy uniqueName="[Measures].[Домашнее]" caption="Домашнее" measure="1" displayFolder="" measureGroup="Таблица1" count="0" oneField="1">
      <fieldsUsage count="1">
        <fieldUsage x="5"/>
      </fieldsUsage>
    </cacheHierarchy>
    <cacheHierarchy uniqueName="[Measures].[Дикое]" caption="Дикое" measure="1" displayFolder="" measureGroup="Таблица1" count="0" oneField="1">
      <fieldsUsage count="1">
        <fieldUsage x="6"/>
      </fieldsUsage>
    </cacheHierarchy>
    <cacheHierarchy uniqueName="[Measures].[Синантропное]" caption="Синантропное" measure="1" displayFolder="" measureGroup="Таблица1" count="0" oneField="1">
      <fieldsUsage count="1">
        <fieldUsage x="7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5FA116-C459-4706-8FD7-A786F8D69368}" name="Сводная таблица3" cacheId="93" applyNumberFormats="0" applyBorderFormats="0" applyFontFormats="0" applyPatternFormats="0" applyAlignmentFormats="0" applyWidthHeightFormats="1" dataCaption="Значения" tag="61578466-1447-41c4-b5f9-f771aa73f60b" updatedVersion="8" minRefreshableVersion="3" useAutoFormatting="1" rowGrandTotals="0" colGrandTotals="0" itemPrintTitles="1" createdVersion="8" indent="0" outline="1" outlineData="1" multipleFieldFilters="0">
  <location ref="A18:G33" firstHeaderRow="0" firstDataRow="1" firstDataCol="1"/>
  <pivotFields count="8">
    <pivotField dataField="1" subtotalTop="0" showAll="0" defaultSubtotal="0"/>
    <pivotField axis="axisRow" allDrilled="1" subtotalTop="0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2"/>
    <field x="1"/>
  </rowFields>
  <rowItems count="15">
    <i>
      <x/>
    </i>
    <i r="1">
      <x/>
    </i>
    <i>
      <x v="1"/>
    </i>
    <i r="1">
      <x v="1"/>
    </i>
    <i r="1">
      <x v="2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fld="0" subtotal="count" baseField="0" baseItem="0"/>
    <dataField fld="3" subtotal="count" baseField="0" baseItem="0"/>
    <dataField fld="4" subtotal="count" baseField="0" baseItem="0"/>
    <dataField fld="5" subtotal="count" baseField="0" baseItem="0"/>
    <dataField fld="6" subtotal="count" baseField="0" baseItem="0"/>
    <dataField fld="7" subtotal="count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9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33FD47-9DB0-44F0-8E1E-24144C601586}" name="Таблица1" displayName="Таблица1" ref="A1:I24" totalsRowShown="0" headerRowDxfId="0" headerRowBorderDxfId="11" tableBorderDxfId="12" totalsRowBorderDxfId="10">
  <autoFilter ref="A1:I24" xr:uid="{00000000-0001-0000-0000-000000000000}"/>
  <tableColumns count="9">
    <tableColumn id="1" xr3:uid="{4FC3F739-3314-4D43-81E9-F1E7D099970A}" name="Дата поступления" dataDxfId="9"/>
    <tableColumn id="2" xr3:uid="{7FAD3A1C-5698-49D9-900D-1F186FB8FF4F}" name="Шифр пробы" dataDxfId="8"/>
    <tableColumn id="3" xr3:uid="{CDD36F9A-C587-40A8-8F39-A32506D221A5}" name="Категория" dataDxfId="7"/>
    <tableColumn id="4" xr3:uid="{AF9173A8-E2FA-4367-B7BC-131ACE8CCCD3}" name="Материал" dataDxfId="6"/>
    <tableColumn id="5" xr3:uid="{F7E7A016-B0B8-41D6-8CD2-11B6557BEBF2}" name="Количество, шт" dataDxfId="5"/>
    <tableColumn id="6" xr3:uid="{2CD89D27-954E-446C-AD1E-6B267DB8C565}" name="Вид животного" dataDxfId="4"/>
    <tableColumn id="7" xr3:uid="{C34453AB-E516-4C66-8E0C-9774E2E70239}" name="Тип животного" dataDxfId="3"/>
    <tableColumn id="8" xr3:uid="{6850B86D-DD38-4D34-94D2-4555FF6F552A}" name="Цель исследования" dataDxfId="2"/>
    <tableColumn id="9" xr3:uid="{327147DC-4FAF-47D5-8C9E-BB4A016154A3}" name="Метод исследования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workbookViewId="0">
      <selection activeCell="A30" sqref="A30"/>
    </sheetView>
  </sheetViews>
  <sheetFormatPr defaultRowHeight="15" x14ac:dyDescent="0.25"/>
  <cols>
    <col min="1" max="1" width="19.5703125" style="6" customWidth="1"/>
    <col min="2" max="2" width="18.42578125" customWidth="1"/>
    <col min="3" max="3" width="14.7109375" style="8" customWidth="1"/>
    <col min="4" max="4" width="12.42578125" style="11" customWidth="1"/>
    <col min="5" max="5" width="17.140625" style="9" customWidth="1"/>
    <col min="6" max="6" width="20.140625" style="11" customWidth="1"/>
    <col min="7" max="7" width="20.140625" customWidth="1"/>
    <col min="8" max="8" width="21.140625" style="1" customWidth="1"/>
    <col min="9" max="9" width="22.7109375" style="1" customWidth="1"/>
  </cols>
  <sheetData>
    <row r="1" spans="1:9" s="9" customFormat="1" ht="30" x14ac:dyDescent="0.25">
      <c r="A1" s="23" t="s">
        <v>12</v>
      </c>
      <c r="B1" s="24" t="s">
        <v>13</v>
      </c>
      <c r="C1" s="24" t="s">
        <v>6</v>
      </c>
      <c r="D1" s="24" t="s">
        <v>14</v>
      </c>
      <c r="E1" s="25" t="s">
        <v>15</v>
      </c>
      <c r="F1" s="24" t="s">
        <v>16</v>
      </c>
      <c r="G1" s="24" t="s">
        <v>8</v>
      </c>
      <c r="H1" s="24" t="s">
        <v>28</v>
      </c>
      <c r="I1" s="26" t="s">
        <v>29</v>
      </c>
    </row>
    <row r="2" spans="1:9" s="9" customFormat="1" x14ac:dyDescent="0.25">
      <c r="A2" s="20">
        <v>45306</v>
      </c>
      <c r="B2" s="10"/>
      <c r="C2" s="7" t="s">
        <v>7</v>
      </c>
      <c r="D2" s="10" t="s">
        <v>3</v>
      </c>
      <c r="E2" s="12">
        <v>300</v>
      </c>
      <c r="F2" s="10" t="s">
        <v>5</v>
      </c>
      <c r="G2" s="10" t="s">
        <v>9</v>
      </c>
      <c r="H2" s="10" t="s">
        <v>2</v>
      </c>
      <c r="I2" s="21" t="s">
        <v>4</v>
      </c>
    </row>
    <row r="3" spans="1:9" x14ac:dyDescent="0.25">
      <c r="A3" s="20">
        <v>45351</v>
      </c>
      <c r="B3" s="3" t="s">
        <v>0</v>
      </c>
      <c r="C3" s="7" t="s">
        <v>1</v>
      </c>
      <c r="D3" s="10" t="s">
        <v>3</v>
      </c>
      <c r="E3" s="12">
        <v>220</v>
      </c>
      <c r="F3" s="10" t="s">
        <v>5</v>
      </c>
      <c r="G3" s="3" t="s">
        <v>9</v>
      </c>
      <c r="H3" s="3" t="s">
        <v>2</v>
      </c>
      <c r="I3" s="22" t="s">
        <v>4</v>
      </c>
    </row>
    <row r="4" spans="1:9" x14ac:dyDescent="0.25">
      <c r="A4" s="20">
        <v>45352</v>
      </c>
      <c r="B4" s="2"/>
      <c r="C4" s="7" t="s">
        <v>7</v>
      </c>
      <c r="D4" s="10" t="s">
        <v>3</v>
      </c>
      <c r="E4" s="12">
        <v>20</v>
      </c>
      <c r="F4" s="13" t="s">
        <v>5</v>
      </c>
      <c r="G4" s="3" t="s">
        <v>9</v>
      </c>
      <c r="H4" s="3" t="s">
        <v>23</v>
      </c>
      <c r="I4" s="22" t="s">
        <v>4</v>
      </c>
    </row>
    <row r="5" spans="1:9" x14ac:dyDescent="0.25">
      <c r="A5" s="20">
        <v>44986</v>
      </c>
      <c r="B5" s="2"/>
      <c r="C5" s="7" t="s">
        <v>1</v>
      </c>
      <c r="D5" s="10" t="s">
        <v>3</v>
      </c>
      <c r="E5" s="12">
        <v>50</v>
      </c>
      <c r="F5" s="13" t="s">
        <v>18</v>
      </c>
      <c r="G5" s="3" t="s">
        <v>9</v>
      </c>
      <c r="H5" s="3" t="s">
        <v>22</v>
      </c>
      <c r="I5" s="22" t="s">
        <v>4</v>
      </c>
    </row>
    <row r="6" spans="1:9" x14ac:dyDescent="0.25">
      <c r="A6" s="20">
        <v>45353</v>
      </c>
      <c r="B6" s="2"/>
      <c r="C6" s="7" t="s">
        <v>7</v>
      </c>
      <c r="D6" s="10" t="s">
        <v>17</v>
      </c>
      <c r="E6" s="12">
        <v>110</v>
      </c>
      <c r="F6" s="13" t="s">
        <v>19</v>
      </c>
      <c r="G6" s="3" t="s">
        <v>11</v>
      </c>
      <c r="H6" s="3" t="s">
        <v>24</v>
      </c>
      <c r="I6" s="22" t="s">
        <v>25</v>
      </c>
    </row>
    <row r="7" spans="1:9" x14ac:dyDescent="0.25">
      <c r="A7" s="20">
        <v>45354</v>
      </c>
      <c r="B7" s="2"/>
      <c r="C7" s="7" t="s">
        <v>7</v>
      </c>
      <c r="D7" s="10" t="s">
        <v>3</v>
      </c>
      <c r="E7" s="12">
        <v>300</v>
      </c>
      <c r="F7" s="13" t="s">
        <v>20</v>
      </c>
      <c r="G7" s="3" t="s">
        <v>9</v>
      </c>
      <c r="H7" s="3" t="s">
        <v>24</v>
      </c>
      <c r="I7" s="22" t="s">
        <v>4</v>
      </c>
    </row>
    <row r="8" spans="1:9" x14ac:dyDescent="0.25">
      <c r="A8" s="20">
        <v>45361</v>
      </c>
      <c r="B8" s="2"/>
      <c r="C8" s="7" t="s">
        <v>1</v>
      </c>
      <c r="D8" s="10" t="s">
        <v>17</v>
      </c>
      <c r="E8" s="12">
        <v>10</v>
      </c>
      <c r="F8" s="13" t="s">
        <v>20</v>
      </c>
      <c r="G8" s="3" t="s">
        <v>9</v>
      </c>
      <c r="H8" s="3" t="s">
        <v>24</v>
      </c>
      <c r="I8" s="22" t="s">
        <v>4</v>
      </c>
    </row>
    <row r="9" spans="1:9" x14ac:dyDescent="0.25">
      <c r="A9" s="20">
        <v>45383</v>
      </c>
      <c r="B9" s="2"/>
      <c r="C9" s="7" t="s">
        <v>7</v>
      </c>
      <c r="D9" s="10" t="s">
        <v>17</v>
      </c>
      <c r="E9" s="12">
        <v>20</v>
      </c>
      <c r="F9" s="13" t="s">
        <v>5</v>
      </c>
      <c r="G9" s="3" t="s">
        <v>9</v>
      </c>
      <c r="H9" s="3" t="s">
        <v>2</v>
      </c>
      <c r="I9" s="22" t="s">
        <v>4</v>
      </c>
    </row>
    <row r="10" spans="1:9" x14ac:dyDescent="0.25">
      <c r="A10" s="20">
        <v>45383</v>
      </c>
      <c r="B10" s="2"/>
      <c r="C10" s="7" t="s">
        <v>1</v>
      </c>
      <c r="D10" s="10" t="s">
        <v>17</v>
      </c>
      <c r="E10" s="12">
        <v>40</v>
      </c>
      <c r="F10" s="13" t="s">
        <v>21</v>
      </c>
      <c r="G10" s="3" t="s">
        <v>10</v>
      </c>
      <c r="H10" s="3" t="s">
        <v>2</v>
      </c>
      <c r="I10" s="22" t="s">
        <v>26</v>
      </c>
    </row>
    <row r="11" spans="1:9" x14ac:dyDescent="0.25">
      <c r="A11" s="20">
        <v>45384</v>
      </c>
      <c r="B11" s="2"/>
      <c r="C11" s="7" t="s">
        <v>1</v>
      </c>
      <c r="D11" s="10" t="s">
        <v>3</v>
      </c>
      <c r="E11" s="12">
        <v>40</v>
      </c>
      <c r="F11" s="13" t="s">
        <v>21</v>
      </c>
      <c r="G11" s="3" t="s">
        <v>9</v>
      </c>
      <c r="H11" s="3" t="s">
        <v>23</v>
      </c>
      <c r="I11" s="22" t="s">
        <v>26</v>
      </c>
    </row>
    <row r="12" spans="1:9" x14ac:dyDescent="0.25">
      <c r="A12" s="20">
        <v>45385</v>
      </c>
      <c r="B12" s="2"/>
      <c r="C12" s="7" t="s">
        <v>7</v>
      </c>
      <c r="D12" s="10" t="s">
        <v>3</v>
      </c>
      <c r="E12" s="12">
        <v>100</v>
      </c>
      <c r="F12" s="13" t="s">
        <v>18</v>
      </c>
      <c r="G12" s="3" t="s">
        <v>10</v>
      </c>
      <c r="H12" s="3" t="s">
        <v>22</v>
      </c>
      <c r="I12" s="22" t="s">
        <v>25</v>
      </c>
    </row>
    <row r="13" spans="1:9" x14ac:dyDescent="0.25">
      <c r="A13" s="20">
        <v>45414</v>
      </c>
      <c r="B13" s="2"/>
      <c r="C13" s="7" t="s">
        <v>7</v>
      </c>
      <c r="D13" s="10" t="s">
        <v>17</v>
      </c>
      <c r="E13" s="12">
        <v>10</v>
      </c>
      <c r="F13" s="13" t="s">
        <v>19</v>
      </c>
      <c r="G13" s="3" t="s">
        <v>11</v>
      </c>
      <c r="H13" s="3" t="s">
        <v>24</v>
      </c>
      <c r="I13" s="22" t="s">
        <v>25</v>
      </c>
    </row>
    <row r="14" spans="1:9" x14ac:dyDescent="0.25">
      <c r="A14" s="20">
        <v>45427</v>
      </c>
      <c r="B14" s="2"/>
      <c r="C14" s="7" t="s">
        <v>7</v>
      </c>
      <c r="D14" s="10" t="s">
        <v>17</v>
      </c>
      <c r="E14" s="12">
        <v>20</v>
      </c>
      <c r="F14" s="13" t="s">
        <v>19</v>
      </c>
      <c r="G14" s="3" t="s">
        <v>11</v>
      </c>
      <c r="H14" s="3" t="s">
        <v>24</v>
      </c>
      <c r="I14" s="22" t="s">
        <v>25</v>
      </c>
    </row>
    <row r="15" spans="1:9" x14ac:dyDescent="0.25">
      <c r="A15" s="20">
        <v>45469</v>
      </c>
      <c r="B15" s="2"/>
      <c r="C15" s="7" t="s">
        <v>1</v>
      </c>
      <c r="D15" s="10" t="s">
        <v>17</v>
      </c>
      <c r="E15" s="12">
        <v>55</v>
      </c>
      <c r="F15" s="13" t="s">
        <v>19</v>
      </c>
      <c r="G15" s="3" t="s">
        <v>11</v>
      </c>
      <c r="H15" s="3" t="s">
        <v>36</v>
      </c>
      <c r="I15" s="22" t="s">
        <v>26</v>
      </c>
    </row>
    <row r="16" spans="1:9" x14ac:dyDescent="0.25">
      <c r="A16" s="20">
        <v>45478</v>
      </c>
      <c r="B16" s="2"/>
      <c r="C16" s="7" t="s">
        <v>1</v>
      </c>
      <c r="D16" s="10" t="s">
        <v>17</v>
      </c>
      <c r="E16" s="12">
        <v>60</v>
      </c>
      <c r="F16" s="13" t="s">
        <v>19</v>
      </c>
      <c r="G16" s="3" t="s">
        <v>11</v>
      </c>
      <c r="H16" s="3" t="s">
        <v>36</v>
      </c>
      <c r="I16" s="22" t="s">
        <v>26</v>
      </c>
    </row>
    <row r="17" spans="1:9" x14ac:dyDescent="0.25">
      <c r="A17" s="20">
        <v>45481</v>
      </c>
      <c r="B17" s="2"/>
      <c r="C17" s="7" t="s">
        <v>1</v>
      </c>
      <c r="D17" s="10" t="s">
        <v>17</v>
      </c>
      <c r="E17" s="12">
        <v>100</v>
      </c>
      <c r="F17" s="13" t="s">
        <v>18</v>
      </c>
      <c r="G17" s="3" t="s">
        <v>10</v>
      </c>
      <c r="H17" s="3" t="s">
        <v>22</v>
      </c>
      <c r="I17" s="22" t="s">
        <v>4</v>
      </c>
    </row>
    <row r="18" spans="1:9" x14ac:dyDescent="0.25">
      <c r="A18" s="20">
        <v>45514</v>
      </c>
      <c r="B18" s="2"/>
      <c r="C18" s="7" t="s">
        <v>7</v>
      </c>
      <c r="D18" s="10" t="s">
        <v>17</v>
      </c>
      <c r="E18" s="12">
        <v>40</v>
      </c>
      <c r="F18" s="13" t="s">
        <v>18</v>
      </c>
      <c r="G18" s="3" t="s">
        <v>9</v>
      </c>
      <c r="H18" s="3" t="s">
        <v>22</v>
      </c>
      <c r="I18" s="22" t="s">
        <v>4</v>
      </c>
    </row>
    <row r="19" spans="1:9" x14ac:dyDescent="0.25">
      <c r="A19" s="20">
        <v>45547</v>
      </c>
      <c r="B19" s="2"/>
      <c r="C19" s="7" t="s">
        <v>7</v>
      </c>
      <c r="D19" s="10" t="s">
        <v>3</v>
      </c>
      <c r="E19" s="12">
        <v>60</v>
      </c>
      <c r="F19" s="13" t="s">
        <v>21</v>
      </c>
      <c r="G19" s="3" t="s">
        <v>9</v>
      </c>
      <c r="H19" s="3" t="s">
        <v>23</v>
      </c>
      <c r="I19" s="22" t="s">
        <v>26</v>
      </c>
    </row>
    <row r="20" spans="1:9" x14ac:dyDescent="0.25">
      <c r="A20" s="20">
        <v>45577</v>
      </c>
      <c r="B20" s="2"/>
      <c r="C20" s="7" t="s">
        <v>1</v>
      </c>
      <c r="D20" s="10" t="s">
        <v>3</v>
      </c>
      <c r="E20" s="12">
        <v>800</v>
      </c>
      <c r="F20" s="13" t="s">
        <v>5</v>
      </c>
      <c r="G20" s="3" t="s">
        <v>9</v>
      </c>
      <c r="H20" s="3" t="s">
        <v>23</v>
      </c>
      <c r="I20" s="22" t="s">
        <v>26</v>
      </c>
    </row>
    <row r="21" spans="1:9" x14ac:dyDescent="0.25">
      <c r="A21" s="20">
        <v>45579</v>
      </c>
      <c r="B21" s="2"/>
      <c r="C21" s="7" t="s">
        <v>7</v>
      </c>
      <c r="D21" s="10" t="s">
        <v>3</v>
      </c>
      <c r="E21" s="12">
        <v>10</v>
      </c>
      <c r="F21" s="13" t="s">
        <v>20</v>
      </c>
      <c r="G21" s="3" t="s">
        <v>11</v>
      </c>
      <c r="H21" s="3" t="s">
        <v>36</v>
      </c>
      <c r="I21" s="22" t="s">
        <v>4</v>
      </c>
    </row>
    <row r="22" spans="1:9" x14ac:dyDescent="0.25">
      <c r="A22" s="20">
        <v>45607</v>
      </c>
      <c r="B22" s="2"/>
      <c r="C22" s="7" t="s">
        <v>1</v>
      </c>
      <c r="D22" s="10" t="s">
        <v>17</v>
      </c>
      <c r="E22" s="12">
        <v>5</v>
      </c>
      <c r="F22" s="13" t="s">
        <v>20</v>
      </c>
      <c r="G22" s="3" t="s">
        <v>10</v>
      </c>
      <c r="H22" s="3" t="s">
        <v>36</v>
      </c>
      <c r="I22" s="22" t="s">
        <v>25</v>
      </c>
    </row>
    <row r="23" spans="1:9" x14ac:dyDescent="0.25">
      <c r="A23" s="20">
        <v>45637</v>
      </c>
      <c r="B23" s="2"/>
      <c r="C23" s="7" t="s">
        <v>1</v>
      </c>
      <c r="D23" s="10" t="s">
        <v>17</v>
      </c>
      <c r="E23" s="12">
        <v>5</v>
      </c>
      <c r="F23" s="13" t="s">
        <v>18</v>
      </c>
      <c r="G23" s="3" t="s">
        <v>10</v>
      </c>
      <c r="H23" s="3" t="s">
        <v>22</v>
      </c>
      <c r="I23" s="22" t="s">
        <v>4</v>
      </c>
    </row>
    <row r="24" spans="1:9" x14ac:dyDescent="0.25">
      <c r="A24" s="27">
        <v>45652</v>
      </c>
      <c r="B24" s="28"/>
      <c r="C24" s="29" t="s">
        <v>1</v>
      </c>
      <c r="D24" s="30" t="s">
        <v>3</v>
      </c>
      <c r="E24" s="31">
        <v>10</v>
      </c>
      <c r="F24" s="32" t="s">
        <v>21</v>
      </c>
      <c r="G24" s="33" t="s">
        <v>9</v>
      </c>
      <c r="H24" s="33" t="s">
        <v>22</v>
      </c>
      <c r="I24" s="34" t="s">
        <v>4</v>
      </c>
    </row>
    <row r="26" spans="1:9" x14ac:dyDescent="0.25">
      <c r="A26" s="4"/>
    </row>
    <row r="27" spans="1:9" x14ac:dyDescent="0.25">
      <c r="A27" s="4"/>
    </row>
    <row r="28" spans="1:9" x14ac:dyDescent="0.25">
      <c r="A28" s="4"/>
    </row>
    <row r="29" spans="1:9" x14ac:dyDescent="0.25">
      <c r="A29" s="4"/>
    </row>
    <row r="30" spans="1:9" x14ac:dyDescent="0.25">
      <c r="A30" s="4"/>
    </row>
    <row r="31" spans="1:9" x14ac:dyDescent="0.25">
      <c r="A31" s="4"/>
    </row>
    <row r="32" spans="1:9" x14ac:dyDescent="0.25">
      <c r="A32" s="4"/>
    </row>
    <row r="33" spans="1:1" x14ac:dyDescent="0.25">
      <c r="A33" s="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5782-5441-48C8-8591-CE960EE74869}">
  <dimension ref="A1:F31"/>
  <sheetViews>
    <sheetView workbookViewId="0">
      <selection activeCell="D8" sqref="D8"/>
    </sheetView>
  </sheetViews>
  <sheetFormatPr defaultRowHeight="15" x14ac:dyDescent="0.25"/>
  <cols>
    <col min="1" max="1" width="16.5703125" customWidth="1"/>
    <col min="2" max="2" width="18" customWidth="1"/>
    <col min="5" max="5" width="18" customWidth="1"/>
    <col min="6" max="6" width="14.28515625" customWidth="1"/>
  </cols>
  <sheetData>
    <row r="1" spans="1:6" x14ac:dyDescent="0.25">
      <c r="A1" s="5" t="s">
        <v>27</v>
      </c>
      <c r="B1" s="5" t="str" cm="1">
        <f t="array" ref="B1:B14">_xlfn.UNIQUE(A:A)</f>
        <v>Месяц</v>
      </c>
      <c r="D1" t="s">
        <v>37</v>
      </c>
      <c r="E1" t="s">
        <v>38</v>
      </c>
      <c r="F1" t="s">
        <v>39</v>
      </c>
    </row>
    <row r="2" spans="1:6" x14ac:dyDescent="0.25">
      <c r="A2">
        <f>MONTH(Лист1!A:A)</f>
        <v>1</v>
      </c>
      <c r="B2">
        <v>1</v>
      </c>
      <c r="D2">
        <f>SUMIF(A:A,B:B,Лист1!E:E)</f>
        <v>300</v>
      </c>
    </row>
    <row r="3" spans="1:6" x14ac:dyDescent="0.25">
      <c r="A3">
        <f>MONTH(Лист1!A:A)</f>
        <v>2</v>
      </c>
      <c r="B3">
        <v>2</v>
      </c>
      <c r="D3">
        <f>SUMIF(A:A,B:B,Лист1!E:E)</f>
        <v>220</v>
      </c>
    </row>
    <row r="4" spans="1:6" x14ac:dyDescent="0.25">
      <c r="A4">
        <f>MONTH(Лист1!A:A)</f>
        <v>3</v>
      </c>
      <c r="B4">
        <v>3</v>
      </c>
      <c r="D4">
        <f>SUMIF(A:A,B:B,Лист1!E:E)</f>
        <v>490</v>
      </c>
    </row>
    <row r="5" spans="1:6" x14ac:dyDescent="0.25">
      <c r="A5">
        <f>MONTH(Лист1!A:A)</f>
        <v>3</v>
      </c>
      <c r="B5">
        <v>4</v>
      </c>
      <c r="D5">
        <f>SUMIF(A:A,B:B,Лист1!E:E)</f>
        <v>200</v>
      </c>
    </row>
    <row r="6" spans="1:6" x14ac:dyDescent="0.25">
      <c r="A6">
        <f>MONTH(Лист1!A:A)</f>
        <v>3</v>
      </c>
      <c r="B6">
        <v>5</v>
      </c>
      <c r="D6">
        <f>SUMIF(A:A,B:B,Лист1!E:E)</f>
        <v>30</v>
      </c>
    </row>
    <row r="7" spans="1:6" x14ac:dyDescent="0.25">
      <c r="A7">
        <f>MONTH(Лист1!A:A)</f>
        <v>3</v>
      </c>
      <c r="B7">
        <v>6</v>
      </c>
      <c r="D7">
        <f>SUMIF(A:A,B:B,Лист1!E:E)</f>
        <v>55</v>
      </c>
    </row>
    <row r="8" spans="1:6" x14ac:dyDescent="0.25">
      <c r="A8">
        <f>MONTH(Лист1!A:A)</f>
        <v>3</v>
      </c>
      <c r="B8">
        <v>7</v>
      </c>
      <c r="D8">
        <f>SUMIF(A:A,B:B,Лист1!E:E)</f>
        <v>160</v>
      </c>
    </row>
    <row r="9" spans="1:6" x14ac:dyDescent="0.25">
      <c r="A9">
        <f>MONTH(Лист1!A:A)</f>
        <v>4</v>
      </c>
      <c r="B9">
        <v>8</v>
      </c>
      <c r="D9">
        <f>SUMIF(A:A,B:B,Лист1!E:E)</f>
        <v>40</v>
      </c>
    </row>
    <row r="10" spans="1:6" x14ac:dyDescent="0.25">
      <c r="A10">
        <f>MONTH(Лист1!A:A)</f>
        <v>4</v>
      </c>
      <c r="B10">
        <v>9</v>
      </c>
      <c r="D10">
        <f>SUMIF(A:A,B:B,Лист1!E:E)</f>
        <v>60</v>
      </c>
    </row>
    <row r="11" spans="1:6" x14ac:dyDescent="0.25">
      <c r="A11">
        <f>MONTH(Лист1!A:A)</f>
        <v>4</v>
      </c>
      <c r="B11">
        <v>10</v>
      </c>
      <c r="D11">
        <f>SUMIF(A:A,B:B,Лист1!E:E)</f>
        <v>810</v>
      </c>
    </row>
    <row r="12" spans="1:6" x14ac:dyDescent="0.25">
      <c r="A12">
        <f>MONTH(Лист1!A:A)</f>
        <v>4</v>
      </c>
      <c r="B12">
        <v>11</v>
      </c>
      <c r="D12">
        <f>SUMIF(A:A,B:B,Лист1!E:E)</f>
        <v>5</v>
      </c>
    </row>
    <row r="13" spans="1:6" x14ac:dyDescent="0.25">
      <c r="A13">
        <f>MONTH(Лист1!A:A)</f>
        <v>5</v>
      </c>
      <c r="B13">
        <v>12</v>
      </c>
      <c r="D13">
        <f>SUMIF(A:A,B:B,Лист1!E:E)</f>
        <v>15</v>
      </c>
    </row>
    <row r="14" spans="1:6" x14ac:dyDescent="0.25">
      <c r="A14">
        <f>MONTH(Лист1!A:A)</f>
        <v>5</v>
      </c>
      <c r="B14">
        <v>0</v>
      </c>
    </row>
    <row r="15" spans="1:6" x14ac:dyDescent="0.25">
      <c r="A15">
        <f>MONTH(Лист1!A:A)</f>
        <v>6</v>
      </c>
    </row>
    <row r="16" spans="1:6" x14ac:dyDescent="0.25">
      <c r="A16">
        <f>MONTH(Лист1!A:A)</f>
        <v>7</v>
      </c>
    </row>
    <row r="17" spans="1:1" x14ac:dyDescent="0.25">
      <c r="A17">
        <f>MONTH(Лист1!A:A)</f>
        <v>7</v>
      </c>
    </row>
    <row r="18" spans="1:1" x14ac:dyDescent="0.25">
      <c r="A18">
        <f>MONTH(Лист1!A:A)</f>
        <v>8</v>
      </c>
    </row>
    <row r="19" spans="1:1" x14ac:dyDescent="0.25">
      <c r="A19">
        <f>MONTH(Лист1!A:A)</f>
        <v>9</v>
      </c>
    </row>
    <row r="20" spans="1:1" x14ac:dyDescent="0.25">
      <c r="A20">
        <f>MONTH(Лист1!A:A)</f>
        <v>10</v>
      </c>
    </row>
    <row r="21" spans="1:1" x14ac:dyDescent="0.25">
      <c r="A21">
        <f>MONTH(Лист1!A:A)</f>
        <v>10</v>
      </c>
    </row>
    <row r="22" spans="1:1" x14ac:dyDescent="0.25">
      <c r="A22">
        <f>MONTH(Лист1!A:A)</f>
        <v>11</v>
      </c>
    </row>
    <row r="23" spans="1:1" x14ac:dyDescent="0.25">
      <c r="A23">
        <f>MONTH(Лист1!A:A)</f>
        <v>12</v>
      </c>
    </row>
    <row r="24" spans="1:1" x14ac:dyDescent="0.25">
      <c r="A24">
        <f>MONTH(Лист1!A:A)</f>
        <v>12</v>
      </c>
    </row>
    <row r="25" spans="1:1" x14ac:dyDescent="0.25">
      <c r="A25">
        <f>MONTH(Лист1!A:A)</f>
        <v>1</v>
      </c>
    </row>
    <row r="26" spans="1:1" x14ac:dyDescent="0.25">
      <c r="A26">
        <f>MONTH(Лист1!A:A)</f>
        <v>1</v>
      </c>
    </row>
    <row r="27" spans="1:1" x14ac:dyDescent="0.25">
      <c r="A27">
        <f>MONTH(Лист1!A:A)</f>
        <v>1</v>
      </c>
    </row>
    <row r="28" spans="1:1" x14ac:dyDescent="0.25">
      <c r="A28">
        <f>MONTH(Лист1!A:A)</f>
        <v>1</v>
      </c>
    </row>
    <row r="29" spans="1:1" x14ac:dyDescent="0.25">
      <c r="A29">
        <f>MONTH(Лист1!A:A)</f>
        <v>1</v>
      </c>
    </row>
    <row r="30" spans="1:1" x14ac:dyDescent="0.25">
      <c r="A30">
        <f>MONTH(Лист1!A:A)</f>
        <v>1</v>
      </c>
    </row>
    <row r="31" spans="1:1" x14ac:dyDescent="0.25">
      <c r="A31">
        <f>MONTH(Лист1!A:A)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2E38-2CE0-4FCC-8304-C09423121670}">
  <dimension ref="A1:H33"/>
  <sheetViews>
    <sheetView tabSelected="1" workbookViewId="0">
      <selection activeCell="D20" sqref="D20"/>
    </sheetView>
  </sheetViews>
  <sheetFormatPr defaultRowHeight="15" x14ac:dyDescent="0.25"/>
  <cols>
    <col min="1" max="1" width="17.28515625" bestFit="1" customWidth="1"/>
    <col min="2" max="2" width="25.140625" bestFit="1" customWidth="1"/>
    <col min="3" max="3" width="25" bestFit="1" customWidth="1"/>
    <col min="4" max="4" width="21.85546875" bestFit="1" customWidth="1"/>
    <col min="5" max="5" width="11.140625" bestFit="1" customWidth="1"/>
    <col min="6" max="6" width="6.85546875" bestFit="1" customWidth="1"/>
    <col min="7" max="7" width="14.42578125" bestFit="1" customWidth="1"/>
    <col min="8" max="8" width="11.85546875" bestFit="1" customWidth="1"/>
    <col min="9" max="9" width="8" bestFit="1" customWidth="1"/>
    <col min="10" max="10" width="5.140625" bestFit="1" customWidth="1"/>
    <col min="11" max="11" width="7.28515625" bestFit="1" customWidth="1"/>
    <col min="12" max="12" width="11.85546875" bestFit="1" customWidth="1"/>
  </cols>
  <sheetData>
    <row r="1" spans="1:8" s="15" customFormat="1" ht="30" x14ac:dyDescent="0.25">
      <c r="A1" s="14" t="s">
        <v>27</v>
      </c>
      <c r="B1" s="14" t="s">
        <v>30</v>
      </c>
      <c r="C1" s="14" t="s">
        <v>31</v>
      </c>
      <c r="D1" s="14" t="s">
        <v>32</v>
      </c>
      <c r="E1" s="14" t="s">
        <v>33</v>
      </c>
      <c r="F1" s="14" t="s">
        <v>34</v>
      </c>
      <c r="G1" s="14" t="s">
        <v>35</v>
      </c>
    </row>
    <row r="2" spans="1:8" s="15" customFormat="1" x14ac:dyDescent="0.25">
      <c r="A2" s="19">
        <v>44986</v>
      </c>
      <c r="B2">
        <f>SUMIFS(Лист1!$E:$E,Лист1!$A:$A,"&gt;="&amp;$A2,Лист1!$A:$A,"&lt;"&amp;EOMONTH($A2,0))</f>
        <v>50</v>
      </c>
      <c r="C2">
        <f>SUMIFS(Лист1!$E:$E,Лист1!$A:$A,"&gt;="&amp;$A2,Лист1!$A:$A,"&lt;"&amp;EOMONTH($A2,0),Лист1!C:C,"бесплатная")</f>
        <v>0</v>
      </c>
      <c r="D2">
        <f>SUMIFS(Лист1!$E:$E,Лист1!$A:$A,"&gt;="&amp;$A2,Лист1!$A:$A,"&lt;"&amp;EOMONTH($A2,0),Лист1!C:C,"платная")</f>
        <v>50</v>
      </c>
      <c r="E2">
        <f>SUMIFS(Лист1!$E:$E,Лист1!$A:$A,"&gt;="&amp;$A2,Лист1!$A:$A,"&lt;"&amp;EOMONTH($A2,0),Лист1!$G:$G,"домашнее")</f>
        <v>50</v>
      </c>
      <c r="F2">
        <f>SUMIFS(Лист1!$E:$E,Лист1!$A:$A,"&gt;="&amp;$A2,Лист1!$A:$A,"&lt;"&amp;EOMONTH($A2,0),Лист1!$G:$G,"дикое")</f>
        <v>0</v>
      </c>
      <c r="G2">
        <f>SUMIFS(Лист1!$E:$E,Лист1!$A:$A,"&gt;="&amp;$A2,Лист1!$A:$A,"&lt;"&amp;EOMONTH($A2,0),Лист1!$G:$G,"синантропное")</f>
        <v>0</v>
      </c>
    </row>
    <row r="3" spans="1:8" x14ac:dyDescent="0.25">
      <c r="A3" s="19">
        <v>45292</v>
      </c>
      <c r="B3">
        <f>SUMIFS(Лист1!$E:$E,Лист1!$A:$A,"&gt;="&amp;$A3,Лист1!$A:$A,"&lt;"&amp;EOMONTH($A3,0))</f>
        <v>300</v>
      </c>
      <c r="C3">
        <f>SUMIFS(Лист1!$E:$E,Лист1!$A:$A,"&gt;="&amp;$A3,Лист1!$A:$A,"&lt;"&amp;EOMONTH($A3,0),Лист1!C:C,"бесплатная")</f>
        <v>300</v>
      </c>
      <c r="D3">
        <f>SUMIFS(Лист1!$E:$E,Лист1!$A:$A,"&gt;="&amp;$A3,Лист1!$A:$A,"&lt;"&amp;EOMONTH($A3,0),Лист1!C:C,"платная")</f>
        <v>0</v>
      </c>
      <c r="E3">
        <f>SUMIFS(Лист1!$E:$E,Лист1!$A:$A,"&gt;="&amp;$A3,Лист1!$A:$A,"&lt;"&amp;EOMONTH($A3,0),Лист1!$G:$G,"домашнее")</f>
        <v>300</v>
      </c>
      <c r="F3">
        <f>SUMIFS(Лист1!$E:$E,Лист1!$A:$A,"&gt;="&amp;$A3,Лист1!$A:$A,"&lt;"&amp;EOMONTH($A3,0),Лист1!$G:$G,"дикое")</f>
        <v>0</v>
      </c>
      <c r="G3">
        <f>SUMIFS(Лист1!$E:$E,Лист1!$A:$A,"&gt;="&amp;$A3,Лист1!$A:$A,"&lt;"&amp;EOMONTH($A3,0),Лист1!$G:$G,"синантропное")</f>
        <v>0</v>
      </c>
      <c r="H3" s="6"/>
    </row>
    <row r="4" spans="1:8" x14ac:dyDescent="0.25">
      <c r="A4" s="19">
        <v>45323</v>
      </c>
      <c r="B4">
        <f>SUMIFS(Лист1!$E:$E,Лист1!$A:$A,"&gt;="&amp;$A4,Лист1!$A:$A,"&lt;"&amp;EOMONTH($A4,0))</f>
        <v>0</v>
      </c>
      <c r="C4">
        <f>SUMIFS(Лист1!$E:$E,Лист1!$A:$A,"&gt;="&amp;$A4,Лист1!$A:$A,"&lt;"&amp;EOMONTH($A4,0),Лист1!C:C,"бесплатная")</f>
        <v>0</v>
      </c>
      <c r="D4">
        <f>SUMIFS(Лист1!$E:$E,Лист1!$A:$A,"&gt;="&amp;$A4,Лист1!$A:$A,"&lt;"&amp;EOMONTH($A4,0),Лист1!C:C,"платная")</f>
        <v>0</v>
      </c>
      <c r="E4">
        <f>SUMIFS(Лист1!$E:$E,Лист1!$A:$A,"&gt;="&amp;$A4,Лист1!$A:$A,"&lt;"&amp;EOMONTH($A4,0),Лист1!$G:$G,"домашнее")</f>
        <v>0</v>
      </c>
      <c r="F4">
        <f>SUMIFS(Лист1!$E:$E,Лист1!$A:$A,"&gt;="&amp;$A4,Лист1!$A:$A,"&lt;"&amp;EOMONTH($A4,0),Лист1!$G:$G,"дикое")</f>
        <v>0</v>
      </c>
      <c r="G4">
        <f>SUMIFS(Лист1!$E:$E,Лист1!$A:$A,"&gt;="&amp;$A4,Лист1!$A:$A,"&lt;"&amp;EOMONTH($A4,0),Лист1!$G:$G,"синантропное")</f>
        <v>0</v>
      </c>
    </row>
    <row r="5" spans="1:8" x14ac:dyDescent="0.25">
      <c r="A5" s="19">
        <v>45352</v>
      </c>
      <c r="B5">
        <f>SUMIFS(Лист1!$E:$E,Лист1!$A:$A,"&gt;="&amp;$A5,Лист1!$A:$A,"&lt;"&amp;EOMONTH($A5,0))</f>
        <v>440</v>
      </c>
      <c r="C5">
        <f>SUMIFS(Лист1!$E:$E,Лист1!$A:$A,"&gt;="&amp;$A5,Лист1!$A:$A,"&lt;"&amp;EOMONTH($A5,0),Лист1!C:C,"бесплатная")</f>
        <v>430</v>
      </c>
      <c r="D5">
        <f>SUMIFS(Лист1!$E:$E,Лист1!$A:$A,"&gt;="&amp;$A5,Лист1!$A:$A,"&lt;"&amp;EOMONTH($A5,0),Лист1!C:C,"платная")</f>
        <v>10</v>
      </c>
      <c r="E5">
        <f>SUMIFS(Лист1!$E:$E,Лист1!$A:$A,"&gt;="&amp;$A5,Лист1!$A:$A,"&lt;"&amp;EOMONTH($A5,0),Лист1!$G:$G,"домашнее")</f>
        <v>330</v>
      </c>
      <c r="F5">
        <f>SUMIFS(Лист1!$E:$E,Лист1!$A:$A,"&gt;="&amp;$A5,Лист1!$A:$A,"&lt;"&amp;EOMONTH($A5,0),Лист1!$G:$G,"дикое")</f>
        <v>0</v>
      </c>
      <c r="G5">
        <f>SUMIFS(Лист1!$E:$E,Лист1!$A:$A,"&gt;="&amp;$A5,Лист1!$A:$A,"&lt;"&amp;EOMONTH($A5,0),Лист1!$G:$G,"синантропное")</f>
        <v>110</v>
      </c>
    </row>
    <row r="6" spans="1:8" x14ac:dyDescent="0.25">
      <c r="A6" s="19">
        <v>45383</v>
      </c>
      <c r="B6">
        <f>SUMIFS(Лист1!$E:$E,Лист1!$A:$A,"&gt;="&amp;$A6,Лист1!$A:$A,"&lt;"&amp;EOMONTH($A6,0))</f>
        <v>200</v>
      </c>
      <c r="C6">
        <f>SUMIFS(Лист1!$E:$E,Лист1!$A:$A,"&gt;="&amp;$A6,Лист1!$A:$A,"&lt;"&amp;EOMONTH($A6,0),Лист1!C:C,"бесплатная")</f>
        <v>120</v>
      </c>
      <c r="D6">
        <f>SUMIFS(Лист1!$E:$E,Лист1!$A:$A,"&gt;="&amp;$A6,Лист1!$A:$A,"&lt;"&amp;EOMONTH($A6,0),Лист1!C:C,"платная")</f>
        <v>80</v>
      </c>
      <c r="E6">
        <f>SUMIFS(Лист1!$E:$E,Лист1!$A:$A,"&gt;="&amp;$A6,Лист1!$A:$A,"&lt;"&amp;EOMONTH($A6,0),Лист1!$G:$G,"домашнее")</f>
        <v>60</v>
      </c>
      <c r="F6">
        <f>SUMIFS(Лист1!$E:$E,Лист1!$A:$A,"&gt;="&amp;$A6,Лист1!$A:$A,"&lt;"&amp;EOMONTH($A6,0),Лист1!$G:$G,"дикое")</f>
        <v>140</v>
      </c>
      <c r="G6">
        <f>SUMIFS(Лист1!$E:$E,Лист1!$A:$A,"&gt;="&amp;$A6,Лист1!$A:$A,"&lt;"&amp;EOMONTH($A6,0),Лист1!$G:$G,"синантропное")</f>
        <v>0</v>
      </c>
    </row>
    <row r="7" spans="1:8" x14ac:dyDescent="0.25">
      <c r="A7" s="19">
        <v>45413</v>
      </c>
      <c r="B7">
        <f>SUMIFS(Лист1!$E:$E,Лист1!$A:$A,"&gt;="&amp;$A7,Лист1!$A:$A,"&lt;"&amp;EOMONTH($A7,0))</f>
        <v>30</v>
      </c>
      <c r="C7">
        <f>SUMIFS(Лист1!$E:$E,Лист1!$A:$A,"&gt;="&amp;$A7,Лист1!$A:$A,"&lt;"&amp;EOMONTH($A7,0),Лист1!C:C,"бесплатная")</f>
        <v>30</v>
      </c>
      <c r="D7">
        <f>SUMIFS(Лист1!$E:$E,Лист1!$A:$A,"&gt;="&amp;$A7,Лист1!$A:$A,"&lt;"&amp;EOMONTH($A7,0),Лист1!C:C,"платная")</f>
        <v>0</v>
      </c>
      <c r="E7">
        <f>SUMIFS(Лист1!$E:$E,Лист1!$A:$A,"&gt;="&amp;$A7,Лист1!$A:$A,"&lt;"&amp;EOMONTH($A7,0),Лист1!$G:$G,"домашнее")</f>
        <v>0</v>
      </c>
      <c r="F7">
        <f>SUMIFS(Лист1!$E:$E,Лист1!$A:$A,"&gt;="&amp;$A7,Лист1!$A:$A,"&lt;"&amp;EOMONTH($A7,0),Лист1!$G:$G,"дикое")</f>
        <v>0</v>
      </c>
      <c r="G7">
        <f>SUMIFS(Лист1!$E:$E,Лист1!$A:$A,"&gt;="&amp;$A7,Лист1!$A:$A,"&lt;"&amp;EOMONTH($A7,0),Лист1!$G:$G,"синантропное")</f>
        <v>30</v>
      </c>
    </row>
    <row r="8" spans="1:8" x14ac:dyDescent="0.25">
      <c r="A8" s="19">
        <v>45444</v>
      </c>
      <c r="B8">
        <f>SUMIFS(Лист1!$E:$E,Лист1!$A:$A,"&gt;="&amp;$A8,Лист1!$A:$A,"&lt;"&amp;EOMONTH($A8,0))</f>
        <v>55</v>
      </c>
      <c r="C8">
        <f>SUMIFS(Лист1!$E:$E,Лист1!$A:$A,"&gt;="&amp;$A8,Лист1!$A:$A,"&lt;"&amp;EOMONTH($A8,0),Лист1!C:C,"бесплатная")</f>
        <v>0</v>
      </c>
      <c r="D8">
        <f>SUMIFS(Лист1!$E:$E,Лист1!$A:$A,"&gt;="&amp;$A8,Лист1!$A:$A,"&lt;"&amp;EOMONTH($A8,0),Лист1!C:C,"платная")</f>
        <v>55</v>
      </c>
      <c r="E8">
        <f>SUMIFS(Лист1!$E:$E,Лист1!$A:$A,"&gt;="&amp;$A8,Лист1!$A:$A,"&lt;"&amp;EOMONTH($A8,0),Лист1!$G:$G,"домашнее")</f>
        <v>0</v>
      </c>
      <c r="F8">
        <f>SUMIFS(Лист1!$E:$E,Лист1!$A:$A,"&gt;="&amp;$A8,Лист1!$A:$A,"&lt;"&amp;EOMONTH($A8,0),Лист1!$G:$G,"дикое")</f>
        <v>0</v>
      </c>
      <c r="G8">
        <f>SUMIFS(Лист1!$E:$E,Лист1!$A:$A,"&gt;="&amp;$A8,Лист1!$A:$A,"&lt;"&amp;EOMONTH($A8,0),Лист1!$G:$G,"синантропное")</f>
        <v>55</v>
      </c>
    </row>
    <row r="9" spans="1:8" x14ac:dyDescent="0.25">
      <c r="A9" s="19">
        <v>45474</v>
      </c>
      <c r="B9">
        <f>SUMIFS(Лист1!$E:$E,Лист1!$A:$A,"&gt;="&amp;$A9,Лист1!$A:$A,"&lt;"&amp;EOMONTH($A9,0))</f>
        <v>160</v>
      </c>
      <c r="C9">
        <f>SUMIFS(Лист1!$E:$E,Лист1!$A:$A,"&gt;="&amp;$A9,Лист1!$A:$A,"&lt;"&amp;EOMONTH($A9,0),Лист1!C:C,"бесплатная")</f>
        <v>0</v>
      </c>
      <c r="D9">
        <f>SUMIFS(Лист1!$E:$E,Лист1!$A:$A,"&gt;="&amp;$A9,Лист1!$A:$A,"&lt;"&amp;EOMONTH($A9,0),Лист1!C:C,"платная")</f>
        <v>160</v>
      </c>
      <c r="E9">
        <f>SUMIFS(Лист1!$E:$E,Лист1!$A:$A,"&gt;="&amp;$A9,Лист1!$A:$A,"&lt;"&amp;EOMONTH($A9,0),Лист1!$G:$G,"домашнее")</f>
        <v>0</v>
      </c>
      <c r="F9">
        <f>SUMIFS(Лист1!$E:$E,Лист1!$A:$A,"&gt;="&amp;$A9,Лист1!$A:$A,"&lt;"&amp;EOMONTH($A9,0),Лист1!$G:$G,"дикое")</f>
        <v>100</v>
      </c>
      <c r="G9">
        <f>SUMIFS(Лист1!$E:$E,Лист1!$A:$A,"&gt;="&amp;$A9,Лист1!$A:$A,"&lt;"&amp;EOMONTH($A9,0),Лист1!$G:$G,"синантропное")</f>
        <v>60</v>
      </c>
    </row>
    <row r="10" spans="1:8" x14ac:dyDescent="0.25">
      <c r="A10" s="19">
        <v>45505</v>
      </c>
      <c r="B10">
        <f>SUMIFS(Лист1!$E:$E,Лист1!$A:$A,"&gt;="&amp;$A10,Лист1!$A:$A,"&lt;"&amp;EOMONTH($A10,0))</f>
        <v>40</v>
      </c>
      <c r="C10">
        <f>SUMIFS(Лист1!$E:$E,Лист1!$A:$A,"&gt;="&amp;$A10,Лист1!$A:$A,"&lt;"&amp;EOMONTH($A10,0),Лист1!C:C,"бесплатная")</f>
        <v>40</v>
      </c>
      <c r="D10">
        <f>SUMIFS(Лист1!$E:$E,Лист1!$A:$A,"&gt;="&amp;$A10,Лист1!$A:$A,"&lt;"&amp;EOMONTH($A10,0),Лист1!C:C,"платная")</f>
        <v>0</v>
      </c>
      <c r="E10">
        <f>SUMIFS(Лист1!$E:$E,Лист1!$A:$A,"&gt;="&amp;$A10,Лист1!$A:$A,"&lt;"&amp;EOMONTH($A10,0),Лист1!$G:$G,"домашнее")</f>
        <v>40</v>
      </c>
      <c r="F10">
        <f>SUMIFS(Лист1!$E:$E,Лист1!$A:$A,"&gt;="&amp;$A10,Лист1!$A:$A,"&lt;"&amp;EOMONTH($A10,0),Лист1!$G:$G,"дикое")</f>
        <v>0</v>
      </c>
      <c r="G10">
        <f>SUMIFS(Лист1!$E:$E,Лист1!$A:$A,"&gt;="&amp;$A10,Лист1!$A:$A,"&lt;"&amp;EOMONTH($A10,0),Лист1!$G:$G,"синантропное")</f>
        <v>0</v>
      </c>
    </row>
    <row r="11" spans="1:8" x14ac:dyDescent="0.25">
      <c r="A11" s="19">
        <v>45536</v>
      </c>
      <c r="B11">
        <f>SUMIFS(Лист1!$E:$E,Лист1!$A:$A,"&gt;="&amp;$A11,Лист1!$A:$A,"&lt;"&amp;EOMONTH($A11,0))</f>
        <v>60</v>
      </c>
      <c r="C11">
        <f>SUMIFS(Лист1!$E:$E,Лист1!$A:$A,"&gt;="&amp;$A11,Лист1!$A:$A,"&lt;"&amp;EOMONTH($A11,0),Лист1!C:C,"бесплатная")</f>
        <v>60</v>
      </c>
      <c r="D11">
        <f>SUMIFS(Лист1!$E:$E,Лист1!$A:$A,"&gt;="&amp;$A11,Лист1!$A:$A,"&lt;"&amp;EOMONTH($A11,0),Лист1!C:C,"платная")</f>
        <v>0</v>
      </c>
      <c r="E11">
        <f>SUMIFS(Лист1!$E:$E,Лист1!$A:$A,"&gt;="&amp;$A11,Лист1!$A:$A,"&lt;"&amp;EOMONTH($A11,0),Лист1!$G:$G,"домашнее")</f>
        <v>60</v>
      </c>
      <c r="F11">
        <f>SUMIFS(Лист1!$E:$E,Лист1!$A:$A,"&gt;="&amp;$A11,Лист1!$A:$A,"&lt;"&amp;EOMONTH($A11,0),Лист1!$G:$G,"дикое")</f>
        <v>0</v>
      </c>
      <c r="G11">
        <f>SUMIFS(Лист1!$E:$E,Лист1!$A:$A,"&gt;="&amp;$A11,Лист1!$A:$A,"&lt;"&amp;EOMONTH($A11,0),Лист1!$G:$G,"синантропное")</f>
        <v>0</v>
      </c>
    </row>
    <row r="12" spans="1:8" x14ac:dyDescent="0.25">
      <c r="A12" s="19">
        <v>45566</v>
      </c>
      <c r="B12">
        <f>SUMIFS(Лист1!$E:$E,Лист1!$A:$A,"&gt;="&amp;$A12,Лист1!$A:$A,"&lt;"&amp;EOMONTH($A12,0))</f>
        <v>810</v>
      </c>
      <c r="C12">
        <f>SUMIFS(Лист1!$E:$E,Лист1!$A:$A,"&gt;="&amp;$A12,Лист1!$A:$A,"&lt;"&amp;EOMONTH($A12,0),Лист1!C:C,"бесплатная")</f>
        <v>10</v>
      </c>
      <c r="D12">
        <f>SUMIFS(Лист1!$E:$E,Лист1!$A:$A,"&gt;="&amp;$A12,Лист1!$A:$A,"&lt;"&amp;EOMONTH($A12,0),Лист1!C:C,"платная")</f>
        <v>800</v>
      </c>
      <c r="E12">
        <f>SUMIFS(Лист1!$E:$E,Лист1!$A:$A,"&gt;="&amp;$A12,Лист1!$A:$A,"&lt;"&amp;EOMONTH($A12,0),Лист1!$G:$G,"домашнее")</f>
        <v>800</v>
      </c>
      <c r="F12">
        <f>SUMIFS(Лист1!$E:$E,Лист1!$A:$A,"&gt;="&amp;$A12,Лист1!$A:$A,"&lt;"&amp;EOMONTH($A12,0),Лист1!$G:$G,"дикое")</f>
        <v>0</v>
      </c>
      <c r="G12">
        <f>SUMIFS(Лист1!$E:$E,Лист1!$A:$A,"&gt;="&amp;$A12,Лист1!$A:$A,"&lt;"&amp;EOMONTH($A12,0),Лист1!$G:$G,"синантропное")</f>
        <v>10</v>
      </c>
    </row>
    <row r="13" spans="1:8" x14ac:dyDescent="0.25">
      <c r="A13" s="19">
        <v>45597</v>
      </c>
      <c r="B13">
        <f>SUMIFS(Лист1!$E:$E,Лист1!$A:$A,"&gt;="&amp;$A13,Лист1!$A:$A,"&lt;"&amp;EOMONTH($A13,0))</f>
        <v>5</v>
      </c>
      <c r="C13">
        <f>SUMIFS(Лист1!$E:$E,Лист1!$A:$A,"&gt;="&amp;$A13,Лист1!$A:$A,"&lt;"&amp;EOMONTH($A13,0),Лист1!C:C,"бесплатная")</f>
        <v>0</v>
      </c>
      <c r="D13">
        <f>SUMIFS(Лист1!$E:$E,Лист1!$A:$A,"&gt;="&amp;$A13,Лист1!$A:$A,"&lt;"&amp;EOMONTH($A13,0),Лист1!C:C,"платная")</f>
        <v>5</v>
      </c>
      <c r="E13">
        <f>SUMIFS(Лист1!$E:$E,Лист1!$A:$A,"&gt;="&amp;$A13,Лист1!$A:$A,"&lt;"&amp;EOMONTH($A13,0),Лист1!$G:$G,"домашнее")</f>
        <v>0</v>
      </c>
      <c r="F13">
        <f>SUMIFS(Лист1!$E:$E,Лист1!$A:$A,"&gt;="&amp;$A13,Лист1!$A:$A,"&lt;"&amp;EOMONTH($A13,0),Лист1!$G:$G,"дикое")</f>
        <v>5</v>
      </c>
      <c r="G13">
        <f>SUMIFS(Лист1!$E:$E,Лист1!$A:$A,"&gt;="&amp;$A13,Лист1!$A:$A,"&lt;"&amp;EOMONTH($A13,0),Лист1!$G:$G,"синантропное")</f>
        <v>0</v>
      </c>
    </row>
    <row r="14" spans="1:8" x14ac:dyDescent="0.25">
      <c r="A14" s="19">
        <v>45627</v>
      </c>
      <c r="B14">
        <f>SUMIFS(Лист1!$E:$E,Лист1!$A:$A,"&gt;="&amp;$A14,Лист1!$A:$A,"&lt;"&amp;EOMONTH($A14,0))</f>
        <v>15</v>
      </c>
      <c r="C14">
        <f>SUMIFS(Лист1!$E:$E,Лист1!$A:$A,"&gt;="&amp;$A14,Лист1!$A:$A,"&lt;"&amp;EOMONTH($A14,0),Лист1!C:C,"бесплатная")</f>
        <v>0</v>
      </c>
      <c r="D14">
        <f>SUMIFS(Лист1!$E:$E,Лист1!$A:$A,"&gt;="&amp;$A14,Лист1!$A:$A,"&lt;"&amp;EOMONTH($A14,0),Лист1!C:C,"платная")</f>
        <v>15</v>
      </c>
      <c r="E14">
        <f>SUMIFS(Лист1!$E:$E,Лист1!$A:$A,"&gt;="&amp;$A14,Лист1!$A:$A,"&lt;"&amp;EOMONTH($A14,0),Лист1!$G:$G,"домашнее")</f>
        <v>10</v>
      </c>
      <c r="F14">
        <f>SUMIFS(Лист1!$E:$E,Лист1!$A:$A,"&gt;="&amp;$A14,Лист1!$A:$A,"&lt;"&amp;EOMONTH($A14,0),Лист1!$G:$G,"дикое")</f>
        <v>5</v>
      </c>
      <c r="G14">
        <f>SUMIFS(Лист1!$E:$E,Лист1!$A:$A,"&gt;="&amp;$A14,Лист1!$A:$A,"&lt;"&amp;EOMONTH($A14,0),Лист1!$G:$G,"синантропное")</f>
        <v>0</v>
      </c>
    </row>
    <row r="18" spans="1:7" x14ac:dyDescent="0.25">
      <c r="A18" s="16" t="s">
        <v>40</v>
      </c>
      <c r="B18" t="s">
        <v>30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</row>
    <row r="19" spans="1:7" x14ac:dyDescent="0.25">
      <c r="A19" s="8" t="s">
        <v>53</v>
      </c>
      <c r="B19" s="17"/>
      <c r="C19" s="17"/>
      <c r="D19" s="17"/>
      <c r="E19" s="17"/>
      <c r="F19" s="17"/>
      <c r="G19" s="17"/>
    </row>
    <row r="20" spans="1:7" x14ac:dyDescent="0.25">
      <c r="A20" s="18" t="s">
        <v>43</v>
      </c>
      <c r="B20" s="35">
        <v>50</v>
      </c>
      <c r="C20" s="35"/>
      <c r="D20" s="17">
        <v>50</v>
      </c>
      <c r="E20" s="35">
        <v>50</v>
      </c>
      <c r="F20" s="17"/>
      <c r="G20" s="35"/>
    </row>
    <row r="21" spans="1:7" x14ac:dyDescent="0.25">
      <c r="A21" s="8" t="s">
        <v>54</v>
      </c>
      <c r="B21" s="17"/>
      <c r="C21" s="17"/>
      <c r="D21" s="17"/>
      <c r="E21" s="17"/>
      <c r="F21" s="17"/>
      <c r="G21" s="17"/>
    </row>
    <row r="22" spans="1:7" x14ac:dyDescent="0.25">
      <c r="A22" s="18" t="s">
        <v>41</v>
      </c>
      <c r="B22" s="35">
        <v>300</v>
      </c>
      <c r="C22" s="35">
        <v>300</v>
      </c>
      <c r="D22" s="17"/>
      <c r="E22" s="35">
        <v>300</v>
      </c>
      <c r="F22" s="17"/>
      <c r="G22" s="35"/>
    </row>
    <row r="23" spans="1:7" x14ac:dyDescent="0.25">
      <c r="A23" s="18" t="s">
        <v>42</v>
      </c>
      <c r="B23" s="35">
        <v>220</v>
      </c>
      <c r="C23" s="35"/>
      <c r="D23" s="17">
        <v>220</v>
      </c>
      <c r="E23" s="35">
        <v>220</v>
      </c>
      <c r="F23" s="17"/>
      <c r="G23" s="35"/>
    </row>
    <row r="24" spans="1:7" x14ac:dyDescent="0.25">
      <c r="A24" s="18" t="s">
        <v>43</v>
      </c>
      <c r="B24" s="35">
        <v>440</v>
      </c>
      <c r="C24" s="35">
        <v>430</v>
      </c>
      <c r="D24" s="17">
        <v>10</v>
      </c>
      <c r="E24" s="35">
        <v>330</v>
      </c>
      <c r="F24" s="17"/>
      <c r="G24" s="35">
        <v>110</v>
      </c>
    </row>
    <row r="25" spans="1:7" x14ac:dyDescent="0.25">
      <c r="A25" s="18" t="s">
        <v>44</v>
      </c>
      <c r="B25" s="35">
        <v>200</v>
      </c>
      <c r="C25" s="35">
        <v>120</v>
      </c>
      <c r="D25" s="17">
        <v>80</v>
      </c>
      <c r="E25" s="35">
        <v>60</v>
      </c>
      <c r="F25" s="17">
        <v>140</v>
      </c>
      <c r="G25" s="35"/>
    </row>
    <row r="26" spans="1:7" x14ac:dyDescent="0.25">
      <c r="A26" s="18" t="s">
        <v>45</v>
      </c>
      <c r="B26" s="35">
        <v>30</v>
      </c>
      <c r="C26" s="35">
        <v>30</v>
      </c>
      <c r="D26" s="17"/>
      <c r="E26" s="35"/>
      <c r="F26" s="17"/>
      <c r="G26" s="35">
        <v>30</v>
      </c>
    </row>
    <row r="27" spans="1:7" x14ac:dyDescent="0.25">
      <c r="A27" s="18" t="s">
        <v>46</v>
      </c>
      <c r="B27" s="35">
        <v>55</v>
      </c>
      <c r="C27" s="35"/>
      <c r="D27" s="17">
        <v>55</v>
      </c>
      <c r="E27" s="35"/>
      <c r="F27" s="17"/>
      <c r="G27" s="35">
        <v>55</v>
      </c>
    </row>
    <row r="28" spans="1:7" x14ac:dyDescent="0.25">
      <c r="A28" s="18" t="s">
        <v>47</v>
      </c>
      <c r="B28" s="35">
        <v>160</v>
      </c>
      <c r="C28" s="35"/>
      <c r="D28" s="17">
        <v>160</v>
      </c>
      <c r="E28" s="35"/>
      <c r="F28" s="17">
        <v>100</v>
      </c>
      <c r="G28" s="35">
        <v>60</v>
      </c>
    </row>
    <row r="29" spans="1:7" x14ac:dyDescent="0.25">
      <c r="A29" s="18" t="s">
        <v>48</v>
      </c>
      <c r="B29" s="35">
        <v>40</v>
      </c>
      <c r="C29" s="35">
        <v>40</v>
      </c>
      <c r="D29" s="17"/>
      <c r="E29" s="35">
        <v>40</v>
      </c>
      <c r="F29" s="17"/>
      <c r="G29" s="35"/>
    </row>
    <row r="30" spans="1:7" x14ac:dyDescent="0.25">
      <c r="A30" s="18" t="s">
        <v>49</v>
      </c>
      <c r="B30" s="35">
        <v>60</v>
      </c>
      <c r="C30" s="35">
        <v>60</v>
      </c>
      <c r="D30" s="17"/>
      <c r="E30" s="35">
        <v>60</v>
      </c>
      <c r="F30" s="17"/>
      <c r="G30" s="35"/>
    </row>
    <row r="31" spans="1:7" x14ac:dyDescent="0.25">
      <c r="A31" s="18" t="s">
        <v>50</v>
      </c>
      <c r="B31" s="35">
        <v>810</v>
      </c>
      <c r="C31" s="35">
        <v>10</v>
      </c>
      <c r="D31" s="17">
        <v>800</v>
      </c>
      <c r="E31" s="35">
        <v>800</v>
      </c>
      <c r="F31" s="17"/>
      <c r="G31" s="35">
        <v>10</v>
      </c>
    </row>
    <row r="32" spans="1:7" x14ac:dyDescent="0.25">
      <c r="A32" s="18" t="s">
        <v>51</v>
      </c>
      <c r="B32" s="35">
        <v>5</v>
      </c>
      <c r="C32" s="35"/>
      <c r="D32" s="17">
        <v>5</v>
      </c>
      <c r="E32" s="35"/>
      <c r="F32" s="17">
        <v>5</v>
      </c>
      <c r="G32" s="35"/>
    </row>
    <row r="33" spans="1:7" x14ac:dyDescent="0.25">
      <c r="A33" s="18" t="s">
        <v>52</v>
      </c>
      <c r="B33" s="35">
        <v>15</v>
      </c>
      <c r="C33" s="35"/>
      <c r="D33" s="17">
        <v>15</v>
      </c>
      <c r="E33" s="35">
        <v>10</v>
      </c>
      <c r="F33" s="17">
        <v>5</v>
      </c>
      <c r="G33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"01;8F0 0B0  ?>ABC?;5=8O (8D@  ?@>1K 0B53>@8O 0B5@80; >;8G5AB2>,   HB 84  682>B=>3> "8?  682>B=>3> &5;L  8AA;54>20=8O 5B>4  8AA;54>20=8O 0B0  ?>ABC?;5=8O (8D@  ?@>1K 0B53>@8O 0B5@80; >;8G5AB2>,   HB 84  682>B=>3> "8?  682>B=>3> &5;L  8AA;54>20=8O 5B>4  8AA;54>20=8O 
</file>

<file path=customXml/item2.xml>�� "01;8F0 
</file>

<file path=customXml/item3.xml>�� 
</file>

<file path=customXml/item4.xml>�� 
</file>

<file path=customXml/item5.xml>�� 
</file>

<file path=customXml/item6.xml>�� "01;8F0 
</file>

<file path=customXml/item7.xml>�� "01;8F0 "01;8F0 0B0  ?>ABC?;5=8O (8D@  ?@>1K 0B53>@8O 0B5@80; >;8G5AB2>,   HB 84  682>B=>3> "8?  682>B=>3> &5;L  8AA;54>20=8O 5B>4  8AA;54>20=8O 0B0  ?>ABC?;5=8O (8D@  ?@>1K 0B53>@8O 0B5@80; >;8G5AB2>,   HB 84  682>B=>3> "8?  682>B=>3> &5;L  8AA;54>20=8O 5B>4  8AA;54>20=8O 
</file>

<file path=customXml/item8.xml>�� "01;8F0 "01;8F0 0B0  ?>ABC?;5=8O (8D@  ?@>1K 0B53>@8O 0B5@80; >;8G5AB2>,   HB 84  682>B=>3> "8?  682>B=>3> &5;L  8AA;54>20=8O 5B>4  8AA;54>20=8O 
</file>

<file path=customXml/item9.xml>�� "01;8F0 
</file>

<file path=customXml/item10.xml>�� 
</file>

<file path=customXml/item11.xml>�� 
</file>

<file path=customXml/item12.xml>�� >;8G5AB2>  ?@>1  ( >1I55 >;8G5AB2>  ?@>1  ( >1I55 >;8G5AB2>  ( ?;0B=K5 >;8G5AB2>  ( ?;0B=K5 ><0H=55 ><0H=55 >;8G5AB2>  ( 15A?;0B=K5 >;8G5AB2>  ( 15A?;0B=K5 8:>5 8:>5 !8=0=B@>?=>5 !8=0=B@>?=>5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4051EE1-2C69-44F2-B377-920E4C199B69}">
  <ds:schemaRefs/>
</ds:datastoreItem>
</file>

<file path=customXml/itemProps2.xml><?xml version="1.0" encoding="utf-8"?>
<ds:datastoreItem xmlns:ds="http://schemas.openxmlformats.org/officeDocument/2006/customXml" ds:itemID="{76CA93D8-025C-4969-9452-03C7C119A192}">
  <ds:schemaRefs/>
</ds:datastoreItem>
</file>

<file path=customXml/itemProps3.xml><?xml version="1.0" encoding="utf-8"?>
<ds:datastoreItem xmlns:ds="http://schemas.openxmlformats.org/officeDocument/2006/customXml" ds:itemID="{136C7E49-A1F5-46BA-A54A-DD08E8BE345B}">
  <ds:schemaRefs/>
</ds:datastoreItem>
</file>

<file path=customXml/itemProps4.xml><?xml version="1.0" encoding="utf-8"?>
<ds:datastoreItem xmlns:ds="http://schemas.openxmlformats.org/officeDocument/2006/customXml" ds:itemID="{DC6BF22F-AABD-4218-B62A-6FBA350B15D8}">
  <ds:schemaRefs/>
</ds:datastoreItem>
</file>

<file path=customXml/itemProps5.xml><?xml version="1.0" encoding="utf-8"?>
<ds:datastoreItem xmlns:ds="http://schemas.openxmlformats.org/officeDocument/2006/customXml" ds:itemID="{D27DACD9-A50B-4EB1-B984-B5F87F32FDC3}">
  <ds:schemaRefs/>
</ds:datastoreItem>
</file>

<file path=customXml/itemProps6.xml><?xml version="1.0" encoding="utf-8"?>
<ds:datastoreItem xmlns:ds="http://schemas.openxmlformats.org/officeDocument/2006/customXml" ds:itemID="{101884DC-02D5-4621-89CC-CAB769963DCC}">
  <ds:schemaRefs/>
</ds:datastoreItem>
</file>

<file path=customXml/itemProps7.xml><?xml version="1.0" encoding="utf-8"?>
<ds:datastoreItem xmlns:ds="http://schemas.openxmlformats.org/officeDocument/2006/customXml" ds:itemID="{EAB8DC5E-CE7F-469B-817A-AFD4EEA8E560}">
  <ds:schemaRefs/>
</ds:datastoreItem>
</file>

<file path=customXml/itemProps8.xml><?xml version="1.0" encoding="utf-8"?>
<ds:datastoreItem xmlns:ds="http://schemas.openxmlformats.org/officeDocument/2006/customXml" ds:itemID="{8E6A41CC-529A-4371-A731-85C5D46D976B}">
  <ds:schemaRefs/>
</ds:datastoreItem>
</file>

<file path=customXml/itemProps9.xml><?xml version="1.0" encoding="utf-8"?>
<ds:datastoreItem xmlns:ds="http://schemas.openxmlformats.org/officeDocument/2006/customXml" ds:itemID="{16F9A0B8-BBB8-4879-A0A8-098254C4EC48}">
  <ds:schemaRefs/>
</ds:datastoreItem>
</file>

<file path=customXml/itemProps10.xml><?xml version="1.0" encoding="utf-8"?>
<ds:datastoreItem xmlns:ds="http://schemas.openxmlformats.org/officeDocument/2006/customXml" ds:itemID="{05CD3724-E593-4648-AEDB-61469979CA4C}">
  <ds:schemaRefs/>
</ds:datastoreItem>
</file>

<file path=customXml/itemProps11.xml><?xml version="1.0" encoding="utf-8"?>
<ds:datastoreItem xmlns:ds="http://schemas.openxmlformats.org/officeDocument/2006/customXml" ds:itemID="{35931382-9B6E-4A01-A2E0-118942CF28CF}">
  <ds:schemaRefs/>
</ds:datastoreItem>
</file>

<file path=customXml/itemProps12.xml><?xml version="1.0" encoding="utf-8"?>
<ds:datastoreItem xmlns:ds="http://schemas.openxmlformats.org/officeDocument/2006/customXml" ds:itemID="{B878F4FE-73AD-40B0-9116-C6B4E9DAAD68}">
  <ds:schemaRefs/>
</ds:datastoreItem>
</file>

<file path=customXml/itemProps13.xml><?xml version="1.0" encoding="utf-8"?>
<ds:datastoreItem xmlns:ds="http://schemas.openxmlformats.org/officeDocument/2006/customXml" ds:itemID="{5F6CA3EE-E795-4B36-A5E4-CB677602A632}">
  <ds:schemaRefs/>
</ds:datastoreItem>
</file>

<file path=customXml/itemProps14.xml><?xml version="1.0" encoding="utf-8"?>
<ds:datastoreItem xmlns:ds="http://schemas.openxmlformats.org/officeDocument/2006/customXml" ds:itemID="{87999D96-7BD7-411C-88F6-C210ECDC6A05}">
  <ds:schemaRefs/>
</ds:datastoreItem>
</file>

<file path=customXml/itemProps15.xml><?xml version="1.0" encoding="utf-8"?>
<ds:datastoreItem xmlns:ds="http://schemas.openxmlformats.org/officeDocument/2006/customXml" ds:itemID="{0F689F2D-69E1-4024-B760-9A640416E5B2}">
  <ds:schemaRefs/>
</ds:datastoreItem>
</file>

<file path=customXml/itemProps16.xml><?xml version="1.0" encoding="utf-8"?>
<ds:datastoreItem xmlns:ds="http://schemas.openxmlformats.org/officeDocument/2006/customXml" ds:itemID="{0786ABB5-1D83-4479-AAD2-5817A6B1CA59}">
  <ds:schemaRefs/>
</ds:datastoreItem>
</file>

<file path=customXml/itemProps17.xml><?xml version="1.0" encoding="utf-8"?>
<ds:datastoreItem xmlns:ds="http://schemas.openxmlformats.org/officeDocument/2006/customXml" ds:itemID="{05EE2776-BC3E-4992-AB4F-1A0D403595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</dc:creator>
  <cp:lastModifiedBy>Дмитрий Дмитрий</cp:lastModifiedBy>
  <dcterms:created xsi:type="dcterms:W3CDTF">2015-06-05T18:19:34Z</dcterms:created>
  <dcterms:modified xsi:type="dcterms:W3CDTF">2024-04-16T23:41:05Z</dcterms:modified>
</cp:coreProperties>
</file>