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-120" yWindow="-120" windowWidth="21840" windowHeight="13740"/>
  </bookViews>
  <sheets>
    <sheet name="Лист1" sheetId="2" r:id="rId1"/>
    <sheet name="ВЫСЛАНО ИЛИ НЕТ" sheetId="3" r:id="rId2"/>
  </sheets>
  <externalReferences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2" l="1"/>
  <c r="K2" i="2"/>
  <c r="N2" i="2"/>
  <c r="Q2" i="2"/>
  <c r="T2" i="2"/>
  <c r="W2" i="2"/>
  <c r="Z2" i="2"/>
  <c r="AC2" i="2"/>
  <c r="AF2" i="2"/>
  <c r="AE6" i="2" l="1"/>
  <c r="AE7" i="2"/>
  <c r="AQ4" i="2"/>
  <c r="AD3" i="2"/>
  <c r="AE3" i="2"/>
  <c r="AD4" i="2"/>
  <c r="AE4" i="2"/>
  <c r="AF4" i="2"/>
  <c r="I3" i="2"/>
  <c r="J3" i="2"/>
  <c r="L3" i="2"/>
  <c r="M3" i="2"/>
  <c r="O3" i="2"/>
  <c r="P3" i="2"/>
  <c r="R3" i="2"/>
  <c r="S3" i="2"/>
  <c r="U3" i="2"/>
  <c r="V3" i="2"/>
  <c r="X3" i="2"/>
  <c r="Y3" i="2"/>
  <c r="AA3" i="2"/>
  <c r="AB3" i="2"/>
  <c r="G3" i="2"/>
  <c r="F3" i="2"/>
  <c r="M7" i="2" l="1"/>
  <c r="AI2" i="2" l="1"/>
  <c r="AJ2" i="2" s="1"/>
  <c r="AK2" i="2" s="1"/>
  <c r="AL2" i="2" s="1"/>
  <c r="AM2" i="2" s="1"/>
  <c r="AN2" i="2" s="1"/>
  <c r="AO2" i="2" s="1"/>
  <c r="AP2" i="2" s="1"/>
  <c r="AQ2" i="2" s="1"/>
  <c r="U4" i="2"/>
  <c r="V4" i="2"/>
  <c r="W4" i="2"/>
  <c r="X4" i="2"/>
  <c r="Y4" i="2"/>
  <c r="Z4" i="2"/>
  <c r="AA4" i="2"/>
  <c r="AB4" i="2"/>
  <c r="AC4" i="2"/>
  <c r="AG4" i="2"/>
  <c r="AH4" i="2"/>
  <c r="AI4" i="2"/>
  <c r="AJ4" i="2"/>
  <c r="AK4" i="2"/>
  <c r="AL4" i="2"/>
  <c r="AM4" i="2"/>
  <c r="AN4" i="2"/>
  <c r="AO4" i="2"/>
  <c r="AP4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A4" i="2"/>
  <c r="AB7" i="2" l="1"/>
  <c r="AB8" i="2"/>
  <c r="V7" i="2"/>
  <c r="V8" i="2"/>
  <c r="AG8" i="2" s="1"/>
  <c r="AQ8" i="2" s="1"/>
  <c r="G9" i="2" l="1"/>
  <c r="AG9" i="2" s="1"/>
  <c r="AQ9" i="2" s="1"/>
  <c r="G7" i="2"/>
  <c r="G6" i="2"/>
  <c r="AG6" i="2" s="1"/>
  <c r="AQ6" i="2" s="1"/>
  <c r="J7" i="2"/>
  <c r="J6" i="2"/>
  <c r="P7" i="2"/>
  <c r="S7" i="2"/>
  <c r="S6" i="2"/>
  <c r="AG7" i="2" l="1"/>
  <c r="AQ7" i="2" s="1"/>
  <c r="AJ8" i="2"/>
  <c r="AL8" i="2"/>
  <c r="AN8" i="2"/>
  <c r="AP8" i="2"/>
  <c r="AI8" i="2"/>
  <c r="AK8" i="2"/>
  <c r="AM8" i="2"/>
  <c r="AO8" i="2"/>
  <c r="AH8" i="2"/>
  <c r="AJ6" i="2"/>
  <c r="AM5" i="2"/>
  <c r="AL5" i="2"/>
  <c r="AK5" i="2"/>
  <c r="AJ9" i="2" l="1"/>
  <c r="AL9" i="2"/>
  <c r="AN9" i="2"/>
  <c r="AP9" i="2"/>
  <c r="AI9" i="2"/>
  <c r="AK9" i="2"/>
  <c r="AM9" i="2"/>
  <c r="AO9" i="2"/>
  <c r="AJ7" i="2"/>
  <c r="AL7" i="2"/>
  <c r="AN7" i="2"/>
  <c r="AP7" i="2"/>
  <c r="AI7" i="2"/>
  <c r="AK7" i="2"/>
  <c r="AM7" i="2"/>
  <c r="AO7" i="2"/>
  <c r="AK6" i="2"/>
  <c r="AL6" i="2"/>
  <c r="AO6" i="2"/>
  <c r="AN6" i="2"/>
  <c r="AP6" i="2"/>
  <c r="AI6" i="2"/>
  <c r="AM6" i="2"/>
  <c r="AH9" i="2"/>
  <c r="AH7" i="2"/>
  <c r="AH6" i="2"/>
  <c r="AH13" i="2" l="1"/>
</calcChain>
</file>

<file path=xl/sharedStrings.xml><?xml version="1.0" encoding="utf-8"?>
<sst xmlns="http://schemas.openxmlformats.org/spreadsheetml/2006/main" count="98" uniqueCount="47">
  <si>
    <t>шт</t>
  </si>
  <si>
    <t>№ П.П</t>
  </si>
  <si>
    <t>Наименование  товара, работы, услуги</t>
  </si>
  <si>
    <t xml:space="preserve">  Ед.изм </t>
  </si>
  <si>
    <t>Кол-во в ед. измер</t>
  </si>
  <si>
    <t>Ставка НДС %</t>
  </si>
  <si>
    <t>Итого</t>
  </si>
  <si>
    <t>Гибридное средство EFELE UNI-S (520 мл)</t>
  </si>
  <si>
    <t>Литиевая смазка Hi-Gear аэрозоль 312 мл</t>
  </si>
  <si>
    <t>Литол-24 банка 0,8 кг</t>
  </si>
  <si>
    <t>Смазка силиконовая 520 мл спрей</t>
  </si>
  <si>
    <t>Указание аналога</t>
  </si>
  <si>
    <t xml:space="preserve">Средняя  арифметическая  цена за ед. изм. </t>
  </si>
  <si>
    <t>*Цена не учитывается в расчете, так как выставлен аналог, который не рассматривается, либо позиции нет в предложении</t>
  </si>
  <si>
    <t>Цена с НДС, руб.</t>
  </si>
  <si>
    <t>Цена без НДС, руб.</t>
  </si>
  <si>
    <t>060324-2</t>
  </si>
  <si>
    <t>Номер запроса</t>
  </si>
  <si>
    <t>060324-2-4</t>
  </si>
  <si>
    <t>060324-2-5</t>
  </si>
  <si>
    <t>060324-2-7</t>
  </si>
  <si>
    <t>060324-2-9</t>
  </si>
  <si>
    <t>060324-2-10</t>
  </si>
  <si>
    <t>060324-2-13</t>
  </si>
  <si>
    <t>Файл</t>
  </si>
  <si>
    <t>Индивидуальный номер заявки</t>
  </si>
  <si>
    <t>060324-2-17</t>
  </si>
  <si>
    <t>Общая  средняя стоимость позиции,   руб. с НДС</t>
  </si>
  <si>
    <t>060324-2-11</t>
  </si>
  <si>
    <t>060324-2-14</t>
  </si>
  <si>
    <t>Выслано покупателю</t>
  </si>
  <si>
    <t>Не выслано покупателю</t>
  </si>
  <si>
    <t>Предложение №1</t>
  </si>
  <si>
    <t>Предложение №2</t>
  </si>
  <si>
    <t>Предложение №3</t>
  </si>
  <si>
    <t>Предложение №4</t>
  </si>
  <si>
    <t>Предложение №5</t>
  </si>
  <si>
    <t>Предложение №6</t>
  </si>
  <si>
    <t>Предложение №7</t>
  </si>
  <si>
    <t>Предложение №8</t>
  </si>
  <si>
    <t>Предложение №9</t>
  </si>
  <si>
    <t>№ Предложения</t>
  </si>
  <si>
    <t>Статус</t>
  </si>
  <si>
    <t>Доставка</t>
  </si>
  <si>
    <t>Комментарий</t>
  </si>
  <si>
    <t>Доставка за счет покупателя, отправляем ТК Деловыми линиями (до ТК довозим своим транспортом бесплтно). Срок поставки 14 рабочих дней с момента оплаты.</t>
  </si>
  <si>
    <t>Срок поставки в раб. днях (пн-пт)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</si>
</sst>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006100"/>
      <name val="Times New Roman"/>
      <family val="2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2" borderId="0" applyNumberFormat="0" applyBorder="0" applyAlignment="0" applyProtection="0"/>
  </cellStyleXfs>
  <cellXfs count="111">
    <xf numFmtId="0" fontId="0" fillId="0" borderId="0" xfId="0"/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3" fontId="1" fillId="0" borderId="5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10" fontId="1" fillId="0" borderId="6" xfId="0" applyNumberFormat="1" applyFont="1" applyBorder="1" applyAlignment="1">
      <alignment horizontal="center" wrapText="1"/>
    </xf>
    <xf numFmtId="4" fontId="1" fillId="0" borderId="8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4" fontId="3" fillId="0" borderId="2" xfId="0" applyNumberFormat="1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4" fillId="0" borderId="16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wrapText="1"/>
    </xf>
    <xf numFmtId="0" fontId="1" fillId="0" borderId="19" xfId="0" applyFont="1" applyBorder="1" applyAlignment="1">
      <alignment horizontal="center" vertical="top" wrapText="1"/>
    </xf>
    <xf numFmtId="4" fontId="1" fillId="0" borderId="15" xfId="0" applyNumberFormat="1" applyFont="1" applyBorder="1" applyAlignment="1">
      <alignment horizontal="right" wrapText="1"/>
    </xf>
    <xf numFmtId="4" fontId="3" fillId="0" borderId="16" xfId="0" applyNumberFormat="1" applyFont="1" applyBorder="1" applyAlignment="1">
      <alignment wrapText="1"/>
    </xf>
    <xf numFmtId="4" fontId="3" fillId="0" borderId="17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wrapText="1"/>
    </xf>
    <xf numFmtId="4" fontId="1" fillId="0" borderId="2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0" fontId="8" fillId="0" borderId="0" xfId="1" applyFont="1" applyAlignment="1">
      <alignment wrapText="1"/>
    </xf>
    <xf numFmtId="0" fontId="8" fillId="0" borderId="12" xfId="1" applyFont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3" fillId="0" borderId="14" xfId="0" applyFont="1" applyFill="1" applyBorder="1"/>
    <xf numFmtId="0" fontId="3" fillId="0" borderId="1" xfId="0" applyFont="1" applyFill="1" applyBorder="1"/>
    <xf numFmtId="0" fontId="8" fillId="0" borderId="15" xfId="1" applyFont="1" applyFill="1" applyBorder="1"/>
    <xf numFmtId="0" fontId="3" fillId="0" borderId="2" xfId="0" applyFont="1" applyFill="1" applyBorder="1"/>
    <xf numFmtId="0" fontId="8" fillId="0" borderId="8" xfId="1" applyFont="1" applyFill="1" applyBorder="1"/>
    <xf numFmtId="0" fontId="3" fillId="0" borderId="14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 applyBorder="1"/>
    <xf numFmtId="0" fontId="3" fillId="0" borderId="3" xfId="0" applyFont="1" applyBorder="1"/>
    <xf numFmtId="0" fontId="7" fillId="2" borderId="0" xfId="2" applyAlignment="1">
      <alignment wrapText="1"/>
    </xf>
    <xf numFmtId="0" fontId="7" fillId="0" borderId="0" xfId="2" applyFill="1" applyAlignment="1">
      <alignment wrapText="1"/>
    </xf>
    <xf numFmtId="0" fontId="9" fillId="0" borderId="0" xfId="0" applyFont="1"/>
    <xf numFmtId="4" fontId="3" fillId="0" borderId="20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22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wrapText="1"/>
    </xf>
    <xf numFmtId="4" fontId="1" fillId="0" borderId="22" xfId="0" applyNumberFormat="1" applyFont="1" applyBorder="1" applyAlignment="1">
      <alignment horizontal="right" wrapText="1"/>
    </xf>
    <xf numFmtId="4" fontId="1" fillId="0" borderId="21" xfId="0" applyNumberFormat="1" applyFont="1" applyBorder="1" applyAlignment="1">
      <alignment horizont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3" fillId="0" borderId="24" xfId="0" applyNumberFormat="1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1" fillId="0" borderId="25" xfId="0" applyFont="1" applyBorder="1" applyAlignment="1">
      <alignment horizontal="center" vertical="top" wrapText="1"/>
    </xf>
    <xf numFmtId="4" fontId="1" fillId="0" borderId="26" xfId="0" applyNumberFormat="1" applyFont="1" applyBorder="1" applyAlignment="1">
      <alignment horizontal="center" wrapText="1"/>
    </xf>
    <xf numFmtId="0" fontId="5" fillId="0" borderId="15" xfId="1" applyFill="1" applyBorder="1"/>
    <xf numFmtId="0" fontId="3" fillId="0" borderId="15" xfId="0" applyFont="1" applyBorder="1" applyAlignment="1">
      <alignment wrapText="1"/>
    </xf>
    <xf numFmtId="4" fontId="1" fillId="0" borderId="26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Хороший" xfId="2" builtinId="26"/>
  </cellStyles>
  <dxfs count="5">
    <dxf>
      <font>
        <b val="0"/>
        <i val="0"/>
      </font>
      <fill>
        <patternFill>
          <bgColor rgb="FFC6EAB4"/>
        </patternFill>
      </fill>
    </dxf>
    <dxf>
      <font>
        <b val="0"/>
        <i val="0"/>
        <color theme="1"/>
      </font>
      <fill>
        <patternFill>
          <bgColor rgb="FFFFB7B7"/>
        </patternFill>
      </fill>
    </dxf>
    <dxf>
      <fill>
        <patternFill>
          <bgColor rgb="FF92D050"/>
        </patternFill>
      </fill>
    </dxf>
    <dxf>
      <font>
        <b val="0"/>
        <i val="0"/>
      </font>
      <fill>
        <patternFill>
          <bgColor rgb="FFC6EAB4"/>
        </patternFill>
      </fill>
    </dxf>
    <dxf>
      <font>
        <b val="0"/>
        <i val="0"/>
        <color theme="1"/>
      </font>
      <fill>
        <patternFill>
          <bgColor rgb="FFFFB7B7"/>
        </patternFill>
      </fill>
    </dxf>
  </dxfs>
  <tableStyles count="0" defaultTableStyle="TableStyleMedium2" defaultPivotStyle="PivotStyleLight16"/>
  <colors>
    <mruColors>
      <color rgb="FFFFB7B7"/>
      <color rgb="FFFFFBFB"/>
      <color rgb="FFFF9797"/>
      <color rgb="FFC6EA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41;&#1099;&#1082;&#1086;&#1074;%20&#1044;/&#1047;&#1040;&#1050;&#1059;&#1055;&#1050;&#1048;/&#1047;&#1072;&#1082;&#1091;&#1087;&#1086;&#1095;&#1085;&#1072;&#1103;%20&#1076;&#1077;&#1103;&#1090;&#1077;&#1083;&#1100;&#1085;&#1086;&#1089;&#1090;&#1100;/&#1041;&#1040;&#1047;&#1067;%20&#1047;&#1040;&#1071;&#1042;&#1054;&#1050;%20&#1048;%20&#1047;&#1040;&#1055;&#1056;&#1054;&#1057;&#1054;&#1042;/&#1056;&#1045;&#1045;&#1057;&#1058;&#1056;%20&#1047;&#1040;&#1055;&#1056;&#1054;&#1057;&#1054;&#1042;%20&#1055;&#1054;&#1057;&#1058;&#1040;&#1042;&#1065;&#1048;&#1050;&#1040;&#105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C1" t="str">
            <v>Индивидуальный номер запроса</v>
          </cell>
          <cell r="D1" t="str">
            <v>Кратк. наимен. юр. лица поставщика</v>
          </cell>
          <cell r="E1" t="str">
            <v>ИНН поставщика</v>
          </cell>
        </row>
        <row r="2">
          <cell r="C2" t="str">
            <v>040324-1-1</v>
          </cell>
        </row>
        <row r="3">
          <cell r="C3" t="str">
            <v>050324-1-1</v>
          </cell>
        </row>
        <row r="4">
          <cell r="C4" t="str">
            <v>050324-1-2</v>
          </cell>
          <cell r="D4" t="str">
            <v>АО "АМУРСНАБСБЫТ"</v>
          </cell>
          <cell r="E4">
            <v>2801012033</v>
          </cell>
        </row>
        <row r="5">
          <cell r="C5" t="str">
            <v>050324-1-3</v>
          </cell>
        </row>
        <row r="6">
          <cell r="C6" t="str">
            <v>050324-1-4</v>
          </cell>
          <cell r="D6" t="str">
            <v>ООО "ТЕХНОСТРОЙ"</v>
          </cell>
        </row>
        <row r="7">
          <cell r="C7" t="str">
            <v>050324-1-5</v>
          </cell>
          <cell r="D7" t="str">
            <v>ООО "ТехноНИКОЛЬ"</v>
          </cell>
          <cell r="E7">
            <v>3811066336</v>
          </cell>
        </row>
        <row r="8">
          <cell r="C8" t="str">
            <v>050324-1-6</v>
          </cell>
        </row>
        <row r="9">
          <cell r="C9" t="str">
            <v>050324-1-7</v>
          </cell>
        </row>
        <row r="10">
          <cell r="C10" t="str">
            <v>050324-1-8</v>
          </cell>
        </row>
        <row r="11">
          <cell r="C11" t="str">
            <v>050324-1-9</v>
          </cell>
        </row>
        <row r="12">
          <cell r="C12" t="str">
            <v>050324-1-10</v>
          </cell>
        </row>
        <row r="13">
          <cell r="C13" t="str">
            <v>050324-1-11</v>
          </cell>
        </row>
        <row r="14">
          <cell r="C14" t="str">
            <v>050324-1-12</v>
          </cell>
          <cell r="D14" t="str">
            <v>ООО «ТОРГОВЫЙ ДОМ «ДВ-ЦЕМЕНТ»</v>
          </cell>
          <cell r="E14">
            <v>2801109878</v>
          </cell>
        </row>
        <row r="15">
          <cell r="C15" t="str">
            <v>060324-2-1</v>
          </cell>
          <cell r="D15" t="str">
            <v>ООО "Атлант"</v>
          </cell>
          <cell r="E15">
            <v>7730208886</v>
          </cell>
        </row>
        <row r="16">
          <cell r="C16" t="str">
            <v>060324-2-2</v>
          </cell>
        </row>
        <row r="17">
          <cell r="C17" t="str">
            <v>060324-2-3</v>
          </cell>
          <cell r="D17" t="str">
            <v>ООО "Павмаш"</v>
          </cell>
          <cell r="E17">
            <v>7743264944</v>
          </cell>
        </row>
        <row r="18">
          <cell r="C18" t="str">
            <v>060324-2-4</v>
          </cell>
          <cell r="D18" t="str">
            <v>ООО "Нектон Сиа"</v>
          </cell>
          <cell r="E18">
            <v>7716910211</v>
          </cell>
        </row>
        <row r="19">
          <cell r="C19" t="str">
            <v>060324-2-5</v>
          </cell>
          <cell r="D19" t="str">
            <v>ООО "ТК АВТОСТАТУС"</v>
          </cell>
          <cell r="E19">
            <v>5001056816</v>
          </cell>
        </row>
        <row r="20">
          <cell r="C20" t="str">
            <v>060324-2-6</v>
          </cell>
        </row>
        <row r="21">
          <cell r="C21" t="str">
            <v>060324-2-7</v>
          </cell>
          <cell r="D21" t="str">
            <v>АО "ЧИП и ДИП"</v>
          </cell>
          <cell r="E21">
            <v>7729108750</v>
          </cell>
        </row>
        <row r="22">
          <cell r="C22" t="str">
            <v>060324-2-8</v>
          </cell>
          <cell r="D22" t="str">
            <v>ООО "Ле Монлид" </v>
          </cell>
          <cell r="E22">
            <v>5029069967</v>
          </cell>
        </row>
        <row r="23">
          <cell r="C23" t="str">
            <v>060324-2-9</v>
          </cell>
          <cell r="D23" t="str">
            <v>OОО "ВсеИнструменты.ру"</v>
          </cell>
          <cell r="E23">
            <v>7722753969</v>
          </cell>
        </row>
        <row r="24">
          <cell r="C24" t="str">
            <v>060324-2-10</v>
          </cell>
          <cell r="D24" t="str">
            <v>ООО "Авто-Альянс"</v>
          </cell>
          <cell r="E24">
            <v>7720535919</v>
          </cell>
        </row>
        <row r="25">
          <cell r="C25" t="str">
            <v>060324-2-11</v>
          </cell>
          <cell r="D25" t="str">
            <v>ООО "ПРАСОЙЛ"</v>
          </cell>
          <cell r="E25">
            <v>2312319491</v>
          </cell>
        </row>
        <row r="26">
          <cell r="C26" t="str">
            <v>060324-2-12</v>
          </cell>
          <cell r="D26" t="str">
            <v>ООО "МИТЛИС"</v>
          </cell>
          <cell r="E26">
            <v>7709492098</v>
          </cell>
        </row>
        <row r="27">
          <cell r="C27" t="str">
            <v>060324-2-13</v>
          </cell>
          <cell r="D27" t="str">
            <v>ООО "ТД Дженерал Компани"</v>
          </cell>
          <cell r="E27">
            <v>7723428520</v>
          </cell>
        </row>
        <row r="28">
          <cell r="C28" t="str">
            <v>060324-2-14</v>
          </cell>
          <cell r="D28" t="str">
            <v>ООО "Консул"</v>
          </cell>
          <cell r="E28">
            <v>5027096299</v>
          </cell>
        </row>
        <row r="29">
          <cell r="C29" t="str">
            <v>060324-2-15</v>
          </cell>
          <cell r="D29" t="str">
            <v>ООО "АВТОМАГ"</v>
          </cell>
          <cell r="E29">
            <v>7718781635</v>
          </cell>
        </row>
        <row r="30">
          <cell r="C30" t="str">
            <v>060324-2-16</v>
          </cell>
          <cell r="D30" t="str">
            <v>ООО "АВТОСНАБ-МСК"</v>
          </cell>
          <cell r="E30">
            <v>7716868062</v>
          </cell>
        </row>
        <row r="31">
          <cell r="C31" t="str">
            <v>060324-2-17</v>
          </cell>
          <cell r="D31" t="str">
            <v>ООО "Корн"</v>
          </cell>
          <cell r="E31">
            <v>7703055567</v>
          </cell>
        </row>
        <row r="32">
          <cell r="C32" t="str">
            <v>060324-2-18</v>
          </cell>
          <cell r="D32" t="str">
            <v>ООО «АВТОРУСЬ ЛОГИСТИКА»</v>
          </cell>
          <cell r="E32">
            <v>7728187283</v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&#1050;&#1055;\&#1042;&#1089;&#1077;&#1080;&#1085;&#1089;&#1090;&#1088;&#1091;&#1084;&#1077;&#1085;&#1090;&#1099;.pdf" TargetMode="External"/><Relationship Id="rId13" Type="http://schemas.openxmlformats.org/officeDocument/2006/relationships/hyperlink" Target="&#1050;&#1055;\&#1050;&#1086;&#1085;&#1089;&#1091;&#1083;%20&#1050;&#1041;%204882-1%20&#1086;&#1090;%2028.03.24.pdf" TargetMode="External"/><Relationship Id="rId3" Type="http://schemas.openxmlformats.org/officeDocument/2006/relationships/hyperlink" Target="..\..\..\&#1041;&#1040;&#1047;&#1067;%20&#1047;&#1040;&#1071;&#1042;&#1054;&#1050;%20&#1048;%20&#1047;&#1040;&#1055;&#1056;&#1054;&#1057;&#1054;&#1042;\&#1056;&#1045;&#1045;&#1057;&#1058;&#1056;%20&#1047;&#1040;&#1055;&#1056;&#1054;&#1057;&#1054;&#1042;%20&#1055;&#1054;&#1057;&#1058;&#1040;&#1042;&#1065;&#1048;&#1050;&#1040;&#1052;.xlsm" TargetMode="External"/><Relationship Id="rId7" Type="http://schemas.openxmlformats.org/officeDocument/2006/relationships/hyperlink" Target="&#1050;&#1055;\&#1063;&#1048;&#1055;%20&#1080;%20&#1044;&#1048;&#1055;.pdf" TargetMode="External"/><Relationship Id="rId12" Type="http://schemas.openxmlformats.org/officeDocument/2006/relationships/hyperlink" Target="&#1050;&#1055;\&#1055;&#1088;&#1072;&#1089;&#1054;&#1081;&#1083;%20&#1057;&#1095;&#1077;&#1090;%205%20&#1086;&#1090;%2027.03.2024.pdf" TargetMode="External"/><Relationship Id="rId2" Type="http://schemas.openxmlformats.org/officeDocument/2006/relationships/hyperlink" Target="..\060324-2" TargetMode="External"/><Relationship Id="rId1" Type="http://schemas.openxmlformats.org/officeDocument/2006/relationships/hyperlink" Target="..\..\..\&#1041;&#1040;&#1047;&#1067;%20&#1047;&#1040;&#1071;&#1042;&#1054;&#1050;%20&#1048;%20&#1047;&#1040;&#1055;&#1056;&#1054;&#1057;&#1054;&#1042;\&#1041;&#1040;&#1047;&#1040;%20&#1047;&#1040;&#1071;&#1042;&#1054;&#1050;%20&#1053;&#1040;%20&#1047;&#1040;&#1050;&#1059;&#1055;&#1050;&#1059;.xlsm" TargetMode="External"/><Relationship Id="rId6" Type="http://schemas.openxmlformats.org/officeDocument/2006/relationships/hyperlink" Target="&#1050;&#1055;\&#1058;&#1050;%20&#1040;&#1074;&#1090;&#1086;&#1057;&#1090;&#1072;&#1090;&#1091;&#1089;%20&#1050;&#1055;.xls" TargetMode="External"/><Relationship Id="rId11" Type="http://schemas.openxmlformats.org/officeDocument/2006/relationships/hyperlink" Target="&#1050;&#1055;\&#1054;&#1054;&#1054;%20&#1050;&#1086;&#1088;&#1085;.xlsx" TargetMode="External"/><Relationship Id="rId5" Type="http://schemas.openxmlformats.org/officeDocument/2006/relationships/hyperlink" Target="&#1050;&#1055;\&#1053;&#1077;&#1082;&#1090;&#1086;&#1085;%20&#1057;&#1080;&#1072;%20(&#1057;&#1085;&#1072;&#1073;-&#1053;)%20&#8470;%2008%20&#1086;&#1090;%2025.03.2024.pdf" TargetMode="External"/><Relationship Id="rId10" Type="http://schemas.openxmlformats.org/officeDocument/2006/relationships/hyperlink" Target="&#1050;&#1055;\&#1044;&#1078;&#1077;&#1085;&#1077;&#1088;&#1072;&#1083;%20&#1073;&#1077;&#1079;%20&#1072;&#1085;&#1072;&#1083;&#1086;&#1075;&#1086;&#1074;.PDF" TargetMode="External"/><Relationship Id="rId4" Type="http://schemas.openxmlformats.org/officeDocument/2006/relationships/hyperlink" Target="..\..\..\&#1041;&#1040;&#1047;&#1067;%20&#1047;&#1040;&#1071;&#1042;&#1054;&#1050;%20&#1048;%20&#1047;&#1040;&#1055;&#1056;&#1054;&#1057;&#1054;&#1042;\&#1056;&#1045;&#1045;&#1057;&#1058;&#1056;%20&#1047;&#1040;&#1055;&#1056;&#1054;&#1057;&#1054;&#1042;%20&#1055;&#1054;&#1057;&#1058;&#1040;&#1042;&#1065;&#1048;&#1050;&#1040;&#1052;.xlsm" TargetMode="External"/><Relationship Id="rId9" Type="http://schemas.openxmlformats.org/officeDocument/2006/relationships/hyperlink" Target="&#1050;&#1055;\&#1054;&#1054;&#1054;%20&#1040;&#1074;&#1090;&#1086;-&#1040;&#1083;&#1100;&#1103;&#1085;&#1089;.xls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Q16"/>
  <sheetViews>
    <sheetView tabSelected="1" zoomScale="85" zoomScaleNormal="85" workbookViewId="0">
      <pane xSplit="4" ySplit="14" topLeftCell="F16" activePane="bottomRight" state="frozen"/>
      <selection pane="topRight" activeCell="E1" sqref="E1"/>
      <selection pane="bottomLeft" activeCell="A16" sqref="A16"/>
      <selection pane="bottomRight" activeCell="F16" sqref="F16"/>
    </sheetView>
  </sheetViews>
  <sheetFormatPr defaultColWidth="8.85546875" defaultRowHeight="15" x14ac:dyDescent="0.25"/>
  <cols>
    <col min="1" max="1" width="17.28515625" style="13" bestFit="1" customWidth="1"/>
    <col min="2" max="2" width="46" style="13" bestFit="1" customWidth="1"/>
    <col min="3" max="3" width="9.42578125" style="13" customWidth="1"/>
    <col min="4" max="4" width="12" style="14" customWidth="1"/>
    <col min="5" max="5" width="11" style="13" customWidth="1"/>
    <col min="6" max="6" width="18" style="13" bestFit="1" customWidth="1"/>
    <col min="7" max="7" width="11.5703125" style="13" bestFit="1" customWidth="1"/>
    <col min="8" max="8" width="12.85546875" style="13" customWidth="1"/>
    <col min="9" max="9" width="26" style="13" bestFit="1" customWidth="1"/>
    <col min="10" max="10" width="11.5703125" style="13" bestFit="1" customWidth="1"/>
    <col min="11" max="11" width="16.28515625" style="13" customWidth="1"/>
    <col min="12" max="12" width="17.7109375" style="13" bestFit="1" customWidth="1"/>
    <col min="13" max="13" width="11.5703125" style="13" bestFit="1" customWidth="1"/>
    <col min="14" max="14" width="16.28515625" style="13" customWidth="1"/>
    <col min="15" max="15" width="26.28515625" style="13" bestFit="1" customWidth="1"/>
    <col min="16" max="16" width="11.5703125" style="13" bestFit="1" customWidth="1"/>
    <col min="17" max="17" width="16.28515625" style="13" customWidth="1"/>
    <col min="18" max="18" width="19.140625" style="13" bestFit="1" customWidth="1"/>
    <col min="19" max="19" width="11.7109375" style="13" bestFit="1" customWidth="1"/>
    <col min="20" max="20" width="16.28515625" style="13" customWidth="1"/>
    <col min="21" max="21" width="29" style="13" bestFit="1" customWidth="1"/>
    <col min="22" max="22" width="12.5703125" style="13" bestFit="1" customWidth="1"/>
    <col min="23" max="26" width="16.28515625" style="13" customWidth="1"/>
    <col min="27" max="27" width="18.42578125" style="13" bestFit="1" customWidth="1"/>
    <col min="28" max="28" width="11.85546875" style="13" customWidth="1"/>
    <col min="29" max="29" width="9.140625" style="13" customWidth="1"/>
    <col min="30" max="30" width="14.42578125" style="13" bestFit="1" customWidth="1"/>
    <col min="31" max="31" width="11.5703125" style="13" bestFit="1" customWidth="1"/>
    <col min="32" max="32" width="9.140625" style="13" customWidth="1"/>
    <col min="33" max="33" width="12.28515625" style="13" customWidth="1"/>
    <col min="34" max="34" width="19.5703125" style="13" customWidth="1"/>
    <col min="35" max="35" width="6.7109375" style="13" customWidth="1"/>
    <col min="36" max="36" width="9.28515625" style="13" customWidth="1"/>
    <col min="37" max="16384" width="8.85546875" style="13"/>
  </cols>
  <sheetData>
    <row r="1" spans="1:43" ht="30.75" thickBot="1" x14ac:dyDescent="0.3">
      <c r="A1" s="66" t="s">
        <v>25</v>
      </c>
      <c r="B1" s="66" t="s">
        <v>16</v>
      </c>
      <c r="F1" s="27"/>
      <c r="G1" s="27"/>
      <c r="H1" s="27"/>
      <c r="I1" s="25"/>
      <c r="J1" s="25"/>
      <c r="K1" s="25"/>
      <c r="L1" s="27"/>
      <c r="M1" s="27"/>
      <c r="N1" s="27"/>
      <c r="O1" s="25"/>
      <c r="P1" s="25"/>
      <c r="Q1" s="25"/>
      <c r="R1" s="27"/>
      <c r="S1" s="27"/>
      <c r="T1" s="27"/>
      <c r="U1" s="27"/>
      <c r="V1" s="27"/>
      <c r="W1" s="27"/>
      <c r="X1" s="27"/>
      <c r="Y1" s="27"/>
      <c r="Z1" s="27"/>
      <c r="AA1" s="24"/>
      <c r="AB1" s="24"/>
      <c r="AC1" s="24"/>
      <c r="AD1" s="24"/>
      <c r="AE1" s="24"/>
      <c r="AF1" s="24"/>
    </row>
    <row r="2" spans="1:43" ht="41.45" customHeight="1" x14ac:dyDescent="0.25">
      <c r="A2" s="103" t="s">
        <v>1</v>
      </c>
      <c r="B2" s="103" t="s">
        <v>2</v>
      </c>
      <c r="C2" s="103" t="s">
        <v>3</v>
      </c>
      <c r="D2" s="104" t="s">
        <v>4</v>
      </c>
      <c r="E2" s="105" t="s">
        <v>5</v>
      </c>
      <c r="F2" s="36" t="s">
        <v>17</v>
      </c>
      <c r="G2" s="67" t="s">
        <v>18</v>
      </c>
      <c r="H2" s="37" t="str">
        <f>"Предложение №"&amp;F4/3-1</f>
        <v>Предложение №1</v>
      </c>
      <c r="I2" s="29" t="s">
        <v>17</v>
      </c>
      <c r="J2" s="68" t="s">
        <v>19</v>
      </c>
      <c r="K2" s="28" t="str">
        <f>"Предложение №"&amp;I4/3-1</f>
        <v>Предложение №2</v>
      </c>
      <c r="L2" s="36" t="s">
        <v>17</v>
      </c>
      <c r="M2" s="69" t="s">
        <v>20</v>
      </c>
      <c r="N2" s="37" t="str">
        <f>"Предложение №"&amp;L4/3-1</f>
        <v>Предложение №3</v>
      </c>
      <c r="O2" s="29" t="s">
        <v>17</v>
      </c>
      <c r="P2" s="68" t="s">
        <v>21</v>
      </c>
      <c r="Q2" s="28" t="str">
        <f>"Предложение №"&amp;O4/3-1</f>
        <v>Предложение №4</v>
      </c>
      <c r="R2" s="36" t="s">
        <v>17</v>
      </c>
      <c r="S2" s="69" t="s">
        <v>22</v>
      </c>
      <c r="T2" s="37" t="str">
        <f>"Предложение №"&amp;R4/3-1</f>
        <v>Предложение №5</v>
      </c>
      <c r="U2" s="29" t="s">
        <v>17</v>
      </c>
      <c r="V2" s="68" t="s">
        <v>23</v>
      </c>
      <c r="W2" s="28" t="str">
        <f>"Предложение №"&amp;U4/3-1</f>
        <v>Предложение №6</v>
      </c>
      <c r="X2" s="36" t="s">
        <v>17</v>
      </c>
      <c r="Y2" s="69" t="s">
        <v>26</v>
      </c>
      <c r="Z2" s="37" t="str">
        <f>"Предложение №"&amp;X4/3-1</f>
        <v>Предложение №7</v>
      </c>
      <c r="AA2" s="29" t="s">
        <v>17</v>
      </c>
      <c r="AB2" s="68" t="s">
        <v>28</v>
      </c>
      <c r="AC2" s="28" t="str">
        <f>"Предложение №"&amp;AA4/3-1</f>
        <v>Предложение №8</v>
      </c>
      <c r="AD2" s="36" t="s">
        <v>17</v>
      </c>
      <c r="AE2" s="69" t="s">
        <v>29</v>
      </c>
      <c r="AF2" s="37" t="str">
        <f>"Предложение №"&amp;AD4/3-1</f>
        <v>Предложение №9</v>
      </c>
      <c r="AG2" s="110" t="s">
        <v>12</v>
      </c>
      <c r="AH2" s="103" t="s">
        <v>27</v>
      </c>
      <c r="AI2" s="106" t="str">
        <f>"Коэффициент вариации N "&amp;IFERROR(SUBSTITUTE(MID(AH2,24,15),", %",)+1,1)&amp;", %"</f>
        <v>Коэффициент вариации N 1, %</v>
      </c>
      <c r="AJ2" s="106" t="str">
        <f t="shared" ref="AJ2:AQ2" si="0">"Коэффициент вариации N "&amp;IFERROR(SUBSTITUTE(MID(AI2,24,15),", %",)+1,1)&amp;", %"</f>
        <v>Коэффициент вариации N 2, %</v>
      </c>
      <c r="AK2" s="106" t="str">
        <f t="shared" si="0"/>
        <v>Коэффициент вариации N 3, %</v>
      </c>
      <c r="AL2" s="106" t="str">
        <f t="shared" si="0"/>
        <v>Коэффициент вариации N 4, %</v>
      </c>
      <c r="AM2" s="106" t="str">
        <f t="shared" si="0"/>
        <v>Коэффициент вариации N 5, %</v>
      </c>
      <c r="AN2" s="106" t="str">
        <f t="shared" si="0"/>
        <v>Коэффициент вариации N 6, %</v>
      </c>
      <c r="AO2" s="106" t="str">
        <f t="shared" si="0"/>
        <v>Коэффициент вариации N 7, %</v>
      </c>
      <c r="AP2" s="106" t="str">
        <f t="shared" si="0"/>
        <v>Коэффициент вариации N 8, %</v>
      </c>
      <c r="AQ2" s="106" t="str">
        <f t="shared" si="0"/>
        <v>Коэффициент вариации N 9, %</v>
      </c>
    </row>
    <row r="3" spans="1:43" ht="96.6" customHeight="1" x14ac:dyDescent="0.25">
      <c r="A3" s="103"/>
      <c r="B3" s="103"/>
      <c r="C3" s="103"/>
      <c r="D3" s="104"/>
      <c r="E3" s="105"/>
      <c r="F3" s="70" t="str">
        <f>VLOOKUP(G2,[1]Лист1!$C:$E,2,)</f>
        <v>ООО "Нектон Сиа"</v>
      </c>
      <c r="G3" s="71">
        <f>VLOOKUP(G2,[1]Лист1!$C:$E,3,)</f>
        <v>7716910211</v>
      </c>
      <c r="H3" s="72" t="s">
        <v>24</v>
      </c>
      <c r="I3" s="73" t="str">
        <f>VLOOKUP(J2,[1]Лист1!$C:$E,2,)</f>
        <v>ООО "ТК АВТОСТАТУС"</v>
      </c>
      <c r="J3" s="71">
        <f>VLOOKUP(J2,[1]Лист1!$C:$E,3,)</f>
        <v>5001056816</v>
      </c>
      <c r="K3" s="74" t="s">
        <v>24</v>
      </c>
      <c r="L3" s="70" t="str">
        <f>VLOOKUP(M2,[1]Лист1!$C:$E,2,)</f>
        <v>АО "ЧИП и ДИП"</v>
      </c>
      <c r="M3" s="71">
        <f>VLOOKUP(M2,[1]Лист1!$C:$E,3,)</f>
        <v>7729108750</v>
      </c>
      <c r="N3" s="72" t="s">
        <v>24</v>
      </c>
      <c r="O3" s="73" t="str">
        <f>VLOOKUP(P2,[1]Лист1!$C:$E,2,)</f>
        <v>OОО "ВсеИнструменты.ру"</v>
      </c>
      <c r="P3" s="71">
        <f>VLOOKUP(P2,[1]Лист1!$C:$E,3,)</f>
        <v>7722753969</v>
      </c>
      <c r="Q3" s="74" t="s">
        <v>24</v>
      </c>
      <c r="R3" s="70" t="str">
        <f>VLOOKUP(S2,[1]Лист1!$C:$E,2,)</f>
        <v>ООО "Авто-Альянс"</v>
      </c>
      <c r="S3" s="71">
        <f>VLOOKUP(S2,[1]Лист1!$C:$E,3,)</f>
        <v>7720535919</v>
      </c>
      <c r="T3" s="72" t="s">
        <v>24</v>
      </c>
      <c r="U3" s="73" t="str">
        <f>VLOOKUP(V2,[1]Лист1!$C:$E,2,)</f>
        <v>ООО "ТД Дженерал Компани"</v>
      </c>
      <c r="V3" s="71">
        <f>VLOOKUP(V2,[1]Лист1!$C:$E,3,)</f>
        <v>7723428520</v>
      </c>
      <c r="W3" s="74" t="s">
        <v>24</v>
      </c>
      <c r="X3" s="70" t="str">
        <f>VLOOKUP(Y2,[1]Лист1!$C:$E,2,)</f>
        <v>ООО "Корн"</v>
      </c>
      <c r="Y3" s="71">
        <f>VLOOKUP(Y2,[1]Лист1!$C:$E,3,)</f>
        <v>7703055567</v>
      </c>
      <c r="Z3" s="72" t="s">
        <v>24</v>
      </c>
      <c r="AA3" s="73" t="str">
        <f>VLOOKUP(AB2,[1]Лист1!$C:$E,2,)</f>
        <v>ООО "ПРАСОЙЛ"</v>
      </c>
      <c r="AB3" s="71">
        <f>VLOOKUP(AB2,[1]Лист1!$C:$E,3,)</f>
        <v>2312319491</v>
      </c>
      <c r="AC3" s="74" t="s">
        <v>24</v>
      </c>
      <c r="AD3" s="70" t="str">
        <f>VLOOKUP(AE2,[1]Лист1!$C:$E,2,)</f>
        <v>ООО "Консул"</v>
      </c>
      <c r="AE3" s="71">
        <f>VLOOKUP(AE2,[1]Лист1!$C:$E,3,)</f>
        <v>5027096299</v>
      </c>
      <c r="AF3" s="100" t="s">
        <v>24</v>
      </c>
      <c r="AG3" s="110"/>
      <c r="AH3" s="103"/>
      <c r="AI3" s="106"/>
      <c r="AJ3" s="106"/>
      <c r="AK3" s="106"/>
      <c r="AL3" s="106"/>
      <c r="AM3" s="106"/>
      <c r="AN3" s="106"/>
      <c r="AO3" s="106"/>
      <c r="AP3" s="106"/>
      <c r="AQ3" s="106"/>
    </row>
    <row r="4" spans="1:43" x14ac:dyDescent="0.25">
      <c r="A4" s="2">
        <f>COLUMN()</f>
        <v>1</v>
      </c>
      <c r="B4" s="2">
        <f>COLUMN()</f>
        <v>2</v>
      </c>
      <c r="C4" s="2">
        <f>COLUMN()</f>
        <v>3</v>
      </c>
      <c r="D4" s="2">
        <f>COLUMN()</f>
        <v>4</v>
      </c>
      <c r="E4" s="30">
        <f>COLUMN()</f>
        <v>5</v>
      </c>
      <c r="F4" s="38">
        <f>COLUMN()</f>
        <v>6</v>
      </c>
      <c r="G4" s="2">
        <f>COLUMN()</f>
        <v>7</v>
      </c>
      <c r="H4" s="39">
        <f>COLUMN()</f>
        <v>8</v>
      </c>
      <c r="I4" s="34">
        <f>COLUMN()</f>
        <v>9</v>
      </c>
      <c r="J4" s="2">
        <f>COLUMN()</f>
        <v>10</v>
      </c>
      <c r="K4" s="30">
        <f>COLUMN()</f>
        <v>11</v>
      </c>
      <c r="L4" s="38">
        <f>COLUMN()</f>
        <v>12</v>
      </c>
      <c r="M4" s="2">
        <f>COLUMN()</f>
        <v>13</v>
      </c>
      <c r="N4" s="39">
        <f>COLUMN()</f>
        <v>14</v>
      </c>
      <c r="O4" s="34">
        <f>COLUMN()</f>
        <v>15</v>
      </c>
      <c r="P4" s="2">
        <f>COLUMN()</f>
        <v>16</v>
      </c>
      <c r="Q4" s="30">
        <f>COLUMN()</f>
        <v>17</v>
      </c>
      <c r="R4" s="38">
        <f>COLUMN()</f>
        <v>18</v>
      </c>
      <c r="S4" s="2">
        <f>COLUMN()</f>
        <v>19</v>
      </c>
      <c r="T4" s="39">
        <f>COLUMN()</f>
        <v>20</v>
      </c>
      <c r="U4" s="34">
        <f>COLUMN()</f>
        <v>21</v>
      </c>
      <c r="V4" s="2">
        <f>COLUMN()</f>
        <v>22</v>
      </c>
      <c r="W4" s="30">
        <f>COLUMN()</f>
        <v>23</v>
      </c>
      <c r="X4" s="38">
        <f>COLUMN()</f>
        <v>24</v>
      </c>
      <c r="Y4" s="2">
        <f>COLUMN()</f>
        <v>25</v>
      </c>
      <c r="Z4" s="39">
        <f>COLUMN()</f>
        <v>26</v>
      </c>
      <c r="AA4" s="34">
        <f>COLUMN()</f>
        <v>27</v>
      </c>
      <c r="AB4" s="2">
        <f>COLUMN()</f>
        <v>28</v>
      </c>
      <c r="AC4" s="30">
        <f>COLUMN()</f>
        <v>29</v>
      </c>
      <c r="AD4" s="38">
        <f>COLUMN()</f>
        <v>30</v>
      </c>
      <c r="AE4" s="2">
        <f>COLUMN()</f>
        <v>31</v>
      </c>
      <c r="AF4" s="39">
        <f>COLUMN()</f>
        <v>32</v>
      </c>
      <c r="AG4" s="34">
        <f>COLUMN()</f>
        <v>33</v>
      </c>
      <c r="AH4" s="2">
        <f>COLUMN()</f>
        <v>34</v>
      </c>
      <c r="AI4" s="2">
        <f>COLUMN()</f>
        <v>35</v>
      </c>
      <c r="AJ4" s="2">
        <f>COLUMN()</f>
        <v>36</v>
      </c>
      <c r="AK4" s="2">
        <f>COLUMN()</f>
        <v>37</v>
      </c>
      <c r="AL4" s="2">
        <f>COLUMN()</f>
        <v>38</v>
      </c>
      <c r="AM4" s="2">
        <f>COLUMN()</f>
        <v>39</v>
      </c>
      <c r="AN4" s="2">
        <f>COLUMN()</f>
        <v>40</v>
      </c>
      <c r="AO4" s="2">
        <f>COLUMN()</f>
        <v>41</v>
      </c>
      <c r="AP4" s="2">
        <f>COLUMN()</f>
        <v>42</v>
      </c>
      <c r="AQ4" s="2">
        <f>COLUMN()</f>
        <v>43</v>
      </c>
    </row>
    <row r="5" spans="1:43" ht="45.75" thickBot="1" x14ac:dyDescent="0.3">
      <c r="A5" s="22"/>
      <c r="B5" s="19"/>
      <c r="C5" s="22"/>
      <c r="D5" s="23"/>
      <c r="E5" s="31"/>
      <c r="F5" s="40" t="s">
        <v>15</v>
      </c>
      <c r="G5" s="3" t="s">
        <v>14</v>
      </c>
      <c r="H5" s="41" t="s">
        <v>11</v>
      </c>
      <c r="I5" s="4" t="s">
        <v>15</v>
      </c>
      <c r="J5" s="4" t="s">
        <v>14</v>
      </c>
      <c r="K5" s="47" t="s">
        <v>11</v>
      </c>
      <c r="L5" s="40" t="s">
        <v>15</v>
      </c>
      <c r="M5" s="4" t="s">
        <v>14</v>
      </c>
      <c r="N5" s="51" t="s">
        <v>11</v>
      </c>
      <c r="O5" s="4" t="s">
        <v>15</v>
      </c>
      <c r="P5" s="4" t="s">
        <v>14</v>
      </c>
      <c r="Q5" s="47" t="s">
        <v>11</v>
      </c>
      <c r="R5" s="40" t="s">
        <v>15</v>
      </c>
      <c r="S5" s="4" t="s">
        <v>14</v>
      </c>
      <c r="T5" s="51" t="s">
        <v>11</v>
      </c>
      <c r="U5" s="4" t="s">
        <v>15</v>
      </c>
      <c r="V5" s="3" t="s">
        <v>14</v>
      </c>
      <c r="W5" s="47" t="s">
        <v>11</v>
      </c>
      <c r="X5" s="40" t="s">
        <v>15</v>
      </c>
      <c r="Y5" s="3" t="s">
        <v>14</v>
      </c>
      <c r="Z5" s="51" t="s">
        <v>11</v>
      </c>
      <c r="AA5" s="4" t="s">
        <v>15</v>
      </c>
      <c r="AB5" s="3" t="s">
        <v>14</v>
      </c>
      <c r="AC5" s="47" t="s">
        <v>11</v>
      </c>
      <c r="AD5" s="40" t="s">
        <v>15</v>
      </c>
      <c r="AE5" s="3" t="s">
        <v>14</v>
      </c>
      <c r="AF5" s="51" t="s">
        <v>11</v>
      </c>
      <c r="AG5" s="98"/>
      <c r="AH5" s="19"/>
      <c r="AI5" s="19"/>
      <c r="AJ5" s="19"/>
      <c r="AK5" s="20" t="str">
        <f>IFERROR(ABS(100-L5/($AG5/100)),"")</f>
        <v/>
      </c>
      <c r="AL5" s="20" t="str">
        <f>IFERROR(ABS(100-O5/($AG5/100)),"")</f>
        <v/>
      </c>
      <c r="AM5" s="20" t="str">
        <f>IFERROR(ABS(100-R5/($AG5/100)),"")</f>
        <v/>
      </c>
      <c r="AN5" s="11"/>
      <c r="AO5" s="11"/>
      <c r="AP5" s="11"/>
      <c r="AQ5" s="11"/>
    </row>
    <row r="6" spans="1:43" ht="15.75" thickTop="1" x14ac:dyDescent="0.25">
      <c r="A6" s="17">
        <v>1</v>
      </c>
      <c r="B6" s="21" t="s">
        <v>7</v>
      </c>
      <c r="C6" s="17" t="s">
        <v>0</v>
      </c>
      <c r="D6" s="21">
        <v>186</v>
      </c>
      <c r="E6" s="32">
        <v>0.2</v>
      </c>
      <c r="F6" s="42"/>
      <c r="G6" s="26" t="str">
        <f>IF(F6*$E6+F6=0,"*",F6*$E6+F6)</f>
        <v>*</v>
      </c>
      <c r="H6" s="43"/>
      <c r="I6" s="7"/>
      <c r="J6" s="26" t="str">
        <f>IF(I6*$E6+I6=0,"*",I6*$E6+I6)</f>
        <v>*</v>
      </c>
      <c r="K6" s="48"/>
      <c r="L6" s="75"/>
      <c r="M6" s="26">
        <v>807.5</v>
      </c>
      <c r="N6" s="43"/>
      <c r="O6" s="76"/>
      <c r="P6" s="10">
        <v>629</v>
      </c>
      <c r="Q6" s="48"/>
      <c r="R6" s="75"/>
      <c r="S6" s="26" t="str">
        <f>IF(R6*$E6+R6=0,"*",R6*$E6+R6)</f>
        <v>*</v>
      </c>
      <c r="T6" s="43"/>
      <c r="U6" s="7"/>
      <c r="V6" s="26">
        <v>450</v>
      </c>
      <c r="W6" s="49"/>
      <c r="X6" s="42"/>
      <c r="Y6" s="26">
        <v>680</v>
      </c>
      <c r="Z6" s="43"/>
      <c r="AA6" s="76"/>
      <c r="AB6" s="26">
        <v>450</v>
      </c>
      <c r="AC6" s="97"/>
      <c r="AD6" s="75"/>
      <c r="AE6" s="26" t="str">
        <f t="shared" ref="AE6:AE7" si="1">IF(AD6*$E6+AD6=0,"*",AD6*$E6+AD6)</f>
        <v>*</v>
      </c>
      <c r="AF6" s="101"/>
      <c r="AG6" s="99">
        <f>IFERROR(SUMIF($E$5:INDEX($5:$5,COLUMN()-1),"Цена с НДС, руб.",E6:INDEX(6:6,COLUMN()-1))/COUNTIFS($E$5:INDEX($5:$5,COLUMN()-1),"Цена с НДС, руб.",E6:INDEX(6:6,COLUMN()-1),"&lt;&gt;*"),"")</f>
        <v>603.29999999999995</v>
      </c>
      <c r="AH6" s="18">
        <f>IFERROR(AG6*D6,"")</f>
        <v>112213.79999999999</v>
      </c>
      <c r="AI6" s="18" t="str">
        <f t="shared" ref="AI6:AQ9" si="2">IFERROR(ABS(100-INDEX($G6:$AG6,(COLUMN(A6)-1)*3+1)/($AG6/100)),"")</f>
        <v/>
      </c>
      <c r="AJ6" s="18" t="str">
        <f t="shared" si="2"/>
        <v/>
      </c>
      <c r="AK6" s="18">
        <f t="shared" si="2"/>
        <v>33.847173877009794</v>
      </c>
      <c r="AL6" s="18">
        <f t="shared" si="2"/>
        <v>4.2599038620918321</v>
      </c>
      <c r="AM6" s="18" t="str">
        <f t="shared" si="2"/>
        <v/>
      </c>
      <c r="AN6" s="18">
        <f t="shared" si="2"/>
        <v>25.410243659870702</v>
      </c>
      <c r="AO6" s="18">
        <f t="shared" si="2"/>
        <v>12.713409580639819</v>
      </c>
      <c r="AP6" s="18">
        <f t="shared" si="2"/>
        <v>25.410243659870702</v>
      </c>
      <c r="AQ6" s="18" t="str">
        <f t="shared" si="2"/>
        <v/>
      </c>
    </row>
    <row r="7" spans="1:43" x14ac:dyDescent="0.25">
      <c r="A7" s="2">
        <v>2</v>
      </c>
      <c r="B7" s="5" t="s">
        <v>8</v>
      </c>
      <c r="C7" s="2" t="s">
        <v>0</v>
      </c>
      <c r="D7" s="5">
        <v>30</v>
      </c>
      <c r="E7" s="32">
        <v>0.2</v>
      </c>
      <c r="F7" s="42"/>
      <c r="G7" s="26" t="str">
        <f>IF(F7*$E7+F7=0,"*",F7*$E7+F7)</f>
        <v>*</v>
      </c>
      <c r="H7" s="43"/>
      <c r="I7" s="7"/>
      <c r="J7" s="26" t="str">
        <f>IF(I7*$E7+I7=0,"*",I7*$E7+I7)</f>
        <v>*</v>
      </c>
      <c r="K7" s="49"/>
      <c r="L7" s="42"/>
      <c r="M7" s="26" t="str">
        <f>IF(L7*$E7+L7=0,"*",L7*$E7+L7)</f>
        <v>*</v>
      </c>
      <c r="N7" s="43"/>
      <c r="O7" s="7"/>
      <c r="P7" s="26" t="str">
        <f>IF(O7*$E7+O7=0,"*",O7*$E7+O7)</f>
        <v>*</v>
      </c>
      <c r="Q7" s="49"/>
      <c r="R7" s="42"/>
      <c r="S7" s="26" t="str">
        <f>IF(R7*$E7+R7=0,"*",R7*$E7+R7)</f>
        <v>*</v>
      </c>
      <c r="T7" s="57"/>
      <c r="U7" s="16"/>
      <c r="V7" s="26" t="str">
        <f t="shared" ref="V7:V8" si="3">IF(U7*$E7+U7=0,"*",U7*$E7+U7)</f>
        <v>*</v>
      </c>
      <c r="W7" s="60"/>
      <c r="X7" s="63"/>
      <c r="Y7" s="26">
        <v>1117</v>
      </c>
      <c r="Z7" s="57"/>
      <c r="AA7" s="76"/>
      <c r="AB7" s="26" t="str">
        <f t="shared" ref="AB7:AB8" si="4">IF(AA7*$E7+AA7=0,"*",AA7*$E7+AA7)</f>
        <v>*</v>
      </c>
      <c r="AC7" s="97"/>
      <c r="AD7" s="75"/>
      <c r="AE7" s="26" t="str">
        <f t="shared" si="1"/>
        <v>*</v>
      </c>
      <c r="AF7" s="101"/>
      <c r="AG7" s="102">
        <f>IFERROR(SUMIF($E$5:INDEX($5:$5,COLUMN()-1),"Цена с НДС, руб.",E7:INDEX(7:7,COLUMN()-1))/COUNTIFS($E$5:INDEX($5:$5,COLUMN()-1),"Цена с НДС, руб.",E7:INDEX(7:7,COLUMN()-1),"&lt;&gt;*"),"")</f>
        <v>1117</v>
      </c>
      <c r="AH7" s="18">
        <f>IFERROR(AG7*D7,"")</f>
        <v>33510</v>
      </c>
      <c r="AI7" s="18" t="str">
        <f t="shared" si="2"/>
        <v/>
      </c>
      <c r="AJ7" s="18" t="str">
        <f t="shared" si="2"/>
        <v/>
      </c>
      <c r="AK7" s="18" t="str">
        <f t="shared" si="2"/>
        <v/>
      </c>
      <c r="AL7" s="18" t="str">
        <f t="shared" si="2"/>
        <v/>
      </c>
      <c r="AM7" s="18" t="str">
        <f t="shared" si="2"/>
        <v/>
      </c>
      <c r="AN7" s="18" t="str">
        <f t="shared" si="2"/>
        <v/>
      </c>
      <c r="AO7" s="18">
        <f t="shared" si="2"/>
        <v>0</v>
      </c>
      <c r="AP7" s="18" t="str">
        <f t="shared" si="2"/>
        <v/>
      </c>
      <c r="AQ7" s="18" t="str">
        <f t="shared" si="2"/>
        <v/>
      </c>
    </row>
    <row r="8" spans="1:43" x14ac:dyDescent="0.25">
      <c r="A8" s="2">
        <v>3</v>
      </c>
      <c r="B8" s="5" t="s">
        <v>9</v>
      </c>
      <c r="C8" s="2" t="s">
        <v>0</v>
      </c>
      <c r="D8" s="5">
        <v>26</v>
      </c>
      <c r="E8" s="32">
        <v>0.2</v>
      </c>
      <c r="F8" s="42"/>
      <c r="G8" s="26">
        <v>687</v>
      </c>
      <c r="H8" s="43"/>
      <c r="I8" s="76"/>
      <c r="J8" s="26">
        <v>243</v>
      </c>
      <c r="K8" s="48"/>
      <c r="L8" s="75"/>
      <c r="M8" s="26">
        <v>225</v>
      </c>
      <c r="N8" s="41"/>
      <c r="O8" s="76"/>
      <c r="P8" s="10">
        <v>276</v>
      </c>
      <c r="Q8" s="47"/>
      <c r="R8" s="75"/>
      <c r="S8" s="6">
        <v>300</v>
      </c>
      <c r="T8" s="51"/>
      <c r="U8" s="4"/>
      <c r="V8" s="26" t="str">
        <f t="shared" si="3"/>
        <v>*</v>
      </c>
      <c r="W8" s="61"/>
      <c r="X8" s="40"/>
      <c r="Y8" s="26">
        <v>346</v>
      </c>
      <c r="Z8" s="51"/>
      <c r="AA8" s="76"/>
      <c r="AB8" s="26" t="str">
        <f t="shared" si="4"/>
        <v>*</v>
      </c>
      <c r="AC8" s="97"/>
      <c r="AD8" s="75"/>
      <c r="AE8" s="26">
        <v>610</v>
      </c>
      <c r="AF8" s="101"/>
      <c r="AG8" s="99">
        <f>IFERROR(SUMIF($E$5:INDEX($5:$5,COLUMN()-1),"Цена с НДС, руб.",E8:INDEX(8:8,COLUMN()-1))/COUNTIFS($E$5:INDEX($5:$5,COLUMN()-1),"Цена с НДС, руб.",E8:INDEX(8:8,COLUMN()-1),"&lt;&gt;*"),"")</f>
        <v>383.85714285714283</v>
      </c>
      <c r="AH8" s="18">
        <f>IFERROR(AG8*D8,"")</f>
        <v>9980.2857142857138</v>
      </c>
      <c r="AI8" s="18">
        <f t="shared" si="2"/>
        <v>78.972832154819514</v>
      </c>
      <c r="AJ8" s="18">
        <f t="shared" si="2"/>
        <v>36.69519910681057</v>
      </c>
      <c r="AK8" s="18">
        <f t="shared" si="2"/>
        <v>41.38444361741719</v>
      </c>
      <c r="AL8" s="18">
        <f t="shared" si="2"/>
        <v>28.098250837365086</v>
      </c>
      <c r="AM8" s="18">
        <f t="shared" si="2"/>
        <v>21.84592482322293</v>
      </c>
      <c r="AN8" s="18" t="str">
        <f t="shared" si="2"/>
        <v/>
      </c>
      <c r="AO8" s="18">
        <f t="shared" si="2"/>
        <v>9.8622999627837657</v>
      </c>
      <c r="AP8" s="18" t="str">
        <f t="shared" si="2"/>
        <v/>
      </c>
      <c r="AQ8" s="18">
        <f t="shared" si="2"/>
        <v>58.913286192780049</v>
      </c>
    </row>
    <row r="9" spans="1:43" x14ac:dyDescent="0.25">
      <c r="A9" s="2">
        <v>4</v>
      </c>
      <c r="B9" s="9" t="s">
        <v>10</v>
      </c>
      <c r="C9" s="2" t="s">
        <v>0</v>
      </c>
      <c r="D9" s="5">
        <v>231</v>
      </c>
      <c r="E9" s="32">
        <v>0.2</v>
      </c>
      <c r="F9" s="42"/>
      <c r="G9" s="26" t="str">
        <f>IF(F9*$E9+F9=0,"*",F9*$E9+F9)</f>
        <v>*</v>
      </c>
      <c r="H9" s="43"/>
      <c r="I9" s="76"/>
      <c r="J9" s="26">
        <v>313</v>
      </c>
      <c r="K9" s="48"/>
      <c r="L9" s="75"/>
      <c r="M9" s="26">
        <v>283.33</v>
      </c>
      <c r="N9" s="52"/>
      <c r="O9" s="76"/>
      <c r="P9" s="10">
        <v>324</v>
      </c>
      <c r="Q9" s="48"/>
      <c r="R9" s="75"/>
      <c r="S9" s="6">
        <v>502.02</v>
      </c>
      <c r="T9" s="58"/>
      <c r="U9" s="7"/>
      <c r="V9" s="26">
        <v>205</v>
      </c>
      <c r="W9" s="49"/>
      <c r="X9" s="42"/>
      <c r="Y9" s="26">
        <v>427</v>
      </c>
      <c r="Z9" s="58"/>
      <c r="AA9" s="76"/>
      <c r="AB9" s="26">
        <v>195</v>
      </c>
      <c r="AC9" s="97"/>
      <c r="AD9" s="75"/>
      <c r="AE9" s="26">
        <v>425</v>
      </c>
      <c r="AF9" s="101"/>
      <c r="AG9" s="99">
        <f>IFERROR(SUMIF($E$5:INDEX($5:$5,COLUMN()-1),"Цена с НДС, руб.",E9:INDEX(9:9,COLUMN()-1))/COUNTIFS($E$5:INDEX($5:$5,COLUMN()-1),"Цена с НДС, руб.",E9:INDEX(9:9,COLUMN()-1),"&lt;&gt;*"),"")</f>
        <v>334.29374999999999</v>
      </c>
      <c r="AH9" s="18">
        <f>IFERROR(AG9*D9,"")</f>
        <v>77221.856249999997</v>
      </c>
      <c r="AI9" s="8" t="str">
        <f t="shared" si="2"/>
        <v/>
      </c>
      <c r="AJ9" s="8">
        <f t="shared" si="2"/>
        <v>6.369772094153717</v>
      </c>
      <c r="AK9" s="8">
        <f t="shared" si="2"/>
        <v>15.245199768167964</v>
      </c>
      <c r="AL9" s="8">
        <f t="shared" si="2"/>
        <v>3.0792529025744528</v>
      </c>
      <c r="AM9" s="8">
        <f t="shared" si="2"/>
        <v>50.173313141511017</v>
      </c>
      <c r="AN9" s="8">
        <f t="shared" si="2"/>
        <v>38.676687793295564</v>
      </c>
      <c r="AO9" s="8">
        <f t="shared" si="2"/>
        <v>27.731972254940459</v>
      </c>
      <c r="AP9" s="8">
        <f t="shared" si="2"/>
        <v>41.668068876549434</v>
      </c>
      <c r="AQ9" s="8">
        <f t="shared" si="2"/>
        <v>27.133696038289685</v>
      </c>
    </row>
    <row r="10" spans="1:43" x14ac:dyDescent="0.25">
      <c r="A10" s="2">
        <v>5</v>
      </c>
      <c r="B10" s="9" t="s">
        <v>43</v>
      </c>
      <c r="C10" s="2" t="s">
        <v>0</v>
      </c>
      <c r="D10" s="5">
        <v>1</v>
      </c>
      <c r="E10" s="32">
        <v>0.2</v>
      </c>
      <c r="F10" s="82"/>
      <c r="G10" s="83"/>
      <c r="H10" s="84"/>
      <c r="I10" s="76"/>
      <c r="J10" s="26"/>
      <c r="K10" s="48"/>
      <c r="L10" s="85"/>
      <c r="M10" s="83"/>
      <c r="N10" s="86"/>
      <c r="O10" s="76"/>
      <c r="P10" s="10"/>
      <c r="Q10" s="48"/>
      <c r="R10" s="85"/>
      <c r="S10" s="87"/>
      <c r="T10" s="88"/>
      <c r="U10" s="7"/>
      <c r="V10" s="26"/>
      <c r="W10" s="49"/>
      <c r="X10" s="82"/>
      <c r="Y10" s="83"/>
      <c r="Z10" s="88"/>
      <c r="AA10" s="76"/>
      <c r="AB10" s="26"/>
      <c r="AC10" s="97"/>
      <c r="AD10" s="75"/>
      <c r="AE10" s="26"/>
      <c r="AF10" s="101"/>
      <c r="AG10" s="99"/>
      <c r="AH10" s="91"/>
      <c r="AI10" s="89"/>
      <c r="AJ10" s="90"/>
      <c r="AK10" s="90"/>
      <c r="AL10" s="90"/>
      <c r="AM10" s="90"/>
      <c r="AN10" s="90"/>
      <c r="AO10" s="90"/>
      <c r="AP10" s="90"/>
      <c r="AQ10" s="90"/>
    </row>
    <row r="11" spans="1:43" x14ac:dyDescent="0.25">
      <c r="A11" s="2"/>
      <c r="B11" s="9" t="s">
        <v>46</v>
      </c>
      <c r="C11" s="2"/>
      <c r="D11" s="5"/>
      <c r="E11" s="32"/>
      <c r="F11" s="82"/>
      <c r="G11" s="83"/>
      <c r="H11" s="84"/>
      <c r="I11" s="76"/>
      <c r="J11" s="26"/>
      <c r="K11" s="48"/>
      <c r="L11" s="85"/>
      <c r="M11" s="83"/>
      <c r="N11" s="86"/>
      <c r="O11" s="76"/>
      <c r="P11" s="10"/>
      <c r="Q11" s="48"/>
      <c r="R11" s="85"/>
      <c r="S11" s="87"/>
      <c r="T11" s="88"/>
      <c r="U11" s="7"/>
      <c r="V11" s="26"/>
      <c r="W11" s="49"/>
      <c r="X11" s="82"/>
      <c r="Y11" s="83"/>
      <c r="Z11" s="88"/>
      <c r="AA11" s="76"/>
      <c r="AB11" s="26"/>
      <c r="AC11" s="97"/>
      <c r="AD11" s="107">
        <v>14</v>
      </c>
      <c r="AE11" s="108"/>
      <c r="AF11" s="109"/>
      <c r="AG11" s="99"/>
      <c r="AH11" s="91"/>
      <c r="AI11" s="89"/>
      <c r="AJ11" s="90"/>
      <c r="AK11" s="90"/>
      <c r="AL11" s="90"/>
      <c r="AM11" s="90"/>
      <c r="AN11" s="90"/>
      <c r="AO11" s="90"/>
      <c r="AP11" s="90"/>
      <c r="AQ11" s="90"/>
    </row>
    <row r="12" spans="1:43" ht="76.5" customHeight="1" x14ac:dyDescent="0.25">
      <c r="A12" s="2"/>
      <c r="B12" s="9" t="s">
        <v>44</v>
      </c>
      <c r="C12" s="2"/>
      <c r="D12" s="5"/>
      <c r="E12" s="32"/>
      <c r="F12" s="82"/>
      <c r="G12" s="83"/>
      <c r="H12" s="84"/>
      <c r="I12" s="76"/>
      <c r="J12" s="26"/>
      <c r="K12" s="48"/>
      <c r="L12" s="85"/>
      <c r="M12" s="83"/>
      <c r="N12" s="86"/>
      <c r="O12" s="76"/>
      <c r="P12" s="10"/>
      <c r="Q12" s="48"/>
      <c r="R12" s="85"/>
      <c r="S12" s="87"/>
      <c r="T12" s="88"/>
      <c r="U12" s="7"/>
      <c r="V12" s="26"/>
      <c r="W12" s="49"/>
      <c r="X12" s="82"/>
      <c r="Y12" s="83"/>
      <c r="Z12" s="88"/>
      <c r="AA12" s="76"/>
      <c r="AB12" s="26"/>
      <c r="AC12" s="97"/>
      <c r="AD12" s="107" t="s">
        <v>45</v>
      </c>
      <c r="AE12" s="108"/>
      <c r="AF12" s="109"/>
      <c r="AG12" s="99"/>
      <c r="AH12" s="91"/>
      <c r="AI12" s="89"/>
      <c r="AJ12" s="90"/>
      <c r="AK12" s="90"/>
      <c r="AL12" s="90"/>
      <c r="AM12" s="90"/>
      <c r="AN12" s="90"/>
      <c r="AO12" s="90"/>
      <c r="AP12" s="90"/>
      <c r="AQ12" s="90"/>
    </row>
    <row r="13" spans="1:43" ht="16.5" thickBot="1" x14ac:dyDescent="0.3">
      <c r="A13" s="11" t="s">
        <v>6</v>
      </c>
      <c r="B13" s="11"/>
      <c r="C13" s="2"/>
      <c r="D13" s="5"/>
      <c r="E13" s="33"/>
      <c r="F13" s="44"/>
      <c r="G13" s="45"/>
      <c r="H13" s="46"/>
      <c r="I13" s="35"/>
      <c r="J13" s="12"/>
      <c r="K13" s="50"/>
      <c r="L13" s="53"/>
      <c r="M13" s="54"/>
      <c r="N13" s="55"/>
      <c r="O13" s="35"/>
      <c r="P13" s="12"/>
      <c r="Q13" s="50"/>
      <c r="R13" s="53"/>
      <c r="S13" s="54"/>
      <c r="T13" s="59"/>
      <c r="U13" s="56"/>
      <c r="V13" s="8"/>
      <c r="W13" s="62"/>
      <c r="X13" s="64"/>
      <c r="Y13" s="65"/>
      <c r="Z13" s="59"/>
      <c r="AA13" s="56"/>
      <c r="AB13" s="8"/>
      <c r="AC13" s="62"/>
      <c r="AD13" s="64"/>
      <c r="AE13" s="65"/>
      <c r="AF13" s="59"/>
      <c r="AG13" s="35"/>
      <c r="AH13" s="92">
        <f>ROUND(SUM(AH6:AH9),1)</f>
        <v>232925.9</v>
      </c>
      <c r="AI13" s="95"/>
      <c r="AJ13" s="93"/>
      <c r="AK13" s="93"/>
      <c r="AL13" s="93"/>
      <c r="AM13" s="93"/>
      <c r="AN13" s="94"/>
    </row>
    <row r="14" spans="1:43" ht="45" x14ac:dyDescent="0.25">
      <c r="B14" s="1" t="s">
        <v>13</v>
      </c>
      <c r="F14" s="15"/>
      <c r="G14" s="15"/>
      <c r="H14" s="15"/>
      <c r="L14" s="77"/>
      <c r="M14" s="77"/>
      <c r="N14" s="77"/>
      <c r="O14" s="78"/>
      <c r="P14" s="78"/>
      <c r="Q14" s="78"/>
      <c r="AI14" s="96"/>
      <c r="AJ14" s="94"/>
      <c r="AK14" s="94"/>
      <c r="AL14" s="94"/>
      <c r="AM14" s="94"/>
      <c r="AN14" s="94"/>
    </row>
    <row r="15" spans="1:43" x14ac:dyDescent="0.25">
      <c r="B15" s="80"/>
    </row>
    <row r="16" spans="1:43" x14ac:dyDescent="0.25">
      <c r="B16" s="80"/>
    </row>
  </sheetData>
  <mergeCells count="18">
    <mergeCell ref="AQ2:AQ3"/>
    <mergeCell ref="AD12:AF12"/>
    <mergeCell ref="AD11:AF11"/>
    <mergeCell ref="AM2:AM3"/>
    <mergeCell ref="AG2:AG3"/>
    <mergeCell ref="AH2:AH3"/>
    <mergeCell ref="AI2:AI3"/>
    <mergeCell ref="AJ2:AJ3"/>
    <mergeCell ref="AK2:AK3"/>
    <mergeCell ref="AL2:AL3"/>
    <mergeCell ref="AP2:AP3"/>
    <mergeCell ref="AN2:AN3"/>
    <mergeCell ref="AO2:AO3"/>
    <mergeCell ref="A2:A3"/>
    <mergeCell ref="B2:B3"/>
    <mergeCell ref="C2:C3"/>
    <mergeCell ref="D2:D3"/>
    <mergeCell ref="E2:E3"/>
  </mergeCells>
  <phoneticPr fontId="6" type="noConversion"/>
  <conditionalFormatting sqref="B15:B46">
    <cfRule type="cellIs" dxfId="4" priority="2" operator="equal">
      <formula>"Не выслано покупателю"</formula>
    </cfRule>
    <cfRule type="cellIs" dxfId="3" priority="4" operator="equal">
      <formula>"Выслано покупателю"</formula>
    </cfRule>
  </conditionalFormatting>
  <conditionalFormatting sqref="F6:BB10">
    <cfRule type="expression" dxfId="2" priority="1">
      <formula>IF(F$5="Цена с НДС, руб.",AND(MIN(IF($F$5:$BB$5="Цена с НДС, руб.",$F6:$BB6))=F6,F6&lt;&gt;""))</formula>
    </cfRule>
  </conditionalFormatting>
  <dataValidations count="2">
    <dataValidation type="list" allowBlank="1" showInputMessage="1" showErrorMessage="1" sqref="J8:J12">
      <formula1>"20,10,0"</formula1>
    </dataValidation>
    <dataValidation type="list" allowBlank="1" showInputMessage="1" showErrorMessage="1" sqref="B15:B16">
      <formula1>"Выслано покупателю,Не выслано покупателю"</formula1>
    </dataValidation>
  </dataValidations>
  <hyperlinks>
    <hyperlink ref="A1" r:id="rId1" display="Индиаидуальный номер заявки"/>
    <hyperlink ref="B1" r:id="rId2"/>
    <hyperlink ref="G2" r:id="rId3"/>
    <hyperlink ref="J2" r:id="rId4" display="060324-2-4"/>
    <hyperlink ref="H3" r:id="rId5"/>
    <hyperlink ref="K3" r:id="rId6"/>
    <hyperlink ref="N3" r:id="rId7"/>
    <hyperlink ref="Q3" r:id="rId8"/>
    <hyperlink ref="T3" r:id="rId9"/>
    <hyperlink ref="W3" r:id="rId10"/>
    <hyperlink ref="Z3" r:id="rId11"/>
    <hyperlink ref="AC3" r:id="rId12"/>
    <hyperlink ref="AF3" r:id="rId13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0"/>
  <sheetViews>
    <sheetView workbookViewId="0">
      <selection activeCell="B28" sqref="B28"/>
    </sheetView>
  </sheetViews>
  <sheetFormatPr defaultRowHeight="15" x14ac:dyDescent="0.25"/>
  <cols>
    <col min="1" max="1" width="17.28515625" bestFit="1" customWidth="1"/>
    <col min="2" max="2" width="46" bestFit="1" customWidth="1"/>
  </cols>
  <sheetData>
    <row r="1" spans="1:2" x14ac:dyDescent="0.25">
      <c r="A1" s="81" t="s">
        <v>41</v>
      </c>
      <c r="B1" s="81" t="s">
        <v>42</v>
      </c>
    </row>
    <row r="2" spans="1:2" x14ac:dyDescent="0.25">
      <c r="A2" s="13" t="s">
        <v>32</v>
      </c>
      <c r="B2" s="79" t="s">
        <v>30</v>
      </c>
    </row>
    <row r="3" spans="1:2" x14ac:dyDescent="0.25">
      <c r="A3" s="13" t="s">
        <v>33</v>
      </c>
      <c r="B3" s="79" t="s">
        <v>30</v>
      </c>
    </row>
    <row r="4" spans="1:2" x14ac:dyDescent="0.25">
      <c r="A4" s="13" t="s">
        <v>34</v>
      </c>
      <c r="B4" s="79" t="s">
        <v>30</v>
      </c>
    </row>
    <row r="5" spans="1:2" x14ac:dyDescent="0.25">
      <c r="A5" s="13" t="s">
        <v>35</v>
      </c>
      <c r="B5" s="79" t="s">
        <v>30</v>
      </c>
    </row>
    <row r="6" spans="1:2" x14ac:dyDescent="0.25">
      <c r="A6" s="13" t="s">
        <v>36</v>
      </c>
      <c r="B6" s="79" t="s">
        <v>30</v>
      </c>
    </row>
    <row r="7" spans="1:2" x14ac:dyDescent="0.25">
      <c r="A7" s="13" t="s">
        <v>37</v>
      </c>
      <c r="B7" s="79" t="s">
        <v>30</v>
      </c>
    </row>
    <row r="8" spans="1:2" x14ac:dyDescent="0.25">
      <c r="A8" s="13" t="s">
        <v>38</v>
      </c>
      <c r="B8" s="79" t="s">
        <v>30</v>
      </c>
    </row>
    <row r="9" spans="1:2" x14ac:dyDescent="0.25">
      <c r="A9" s="13" t="s">
        <v>39</v>
      </c>
      <c r="B9" s="79" t="s">
        <v>31</v>
      </c>
    </row>
    <row r="10" spans="1:2" x14ac:dyDescent="0.25">
      <c r="A10" s="13" t="s">
        <v>40</v>
      </c>
      <c r="B10" s="80" t="s">
        <v>31</v>
      </c>
    </row>
    <row r="11" spans="1:2" x14ac:dyDescent="0.25">
      <c r="A11" s="13"/>
      <c r="B11" s="80"/>
    </row>
    <row r="12" spans="1:2" x14ac:dyDescent="0.25">
      <c r="A12" s="13"/>
      <c r="B12" s="80"/>
    </row>
    <row r="13" spans="1:2" x14ac:dyDescent="0.25">
      <c r="A13" s="13"/>
      <c r="B13" s="80"/>
    </row>
    <row r="14" spans="1:2" x14ac:dyDescent="0.25">
      <c r="A14" s="13"/>
      <c r="B14" s="80"/>
    </row>
    <row r="15" spans="1:2" x14ac:dyDescent="0.25">
      <c r="A15" s="13"/>
      <c r="B15" s="80"/>
    </row>
    <row r="16" spans="1:2" x14ac:dyDescent="0.25">
      <c r="A16" s="13"/>
      <c r="B16" s="80"/>
    </row>
    <row r="17" spans="1:2" x14ac:dyDescent="0.25">
      <c r="A17" s="13"/>
      <c r="B17" s="80"/>
    </row>
    <row r="18" spans="1:2" x14ac:dyDescent="0.25">
      <c r="A18" s="13"/>
      <c r="B18" s="80"/>
    </row>
    <row r="19" spans="1:2" x14ac:dyDescent="0.25">
      <c r="A19" s="13"/>
      <c r="B19" s="80"/>
    </row>
    <row r="20" spans="1:2" x14ac:dyDescent="0.25">
      <c r="A20" s="13"/>
      <c r="B20" s="80"/>
    </row>
    <row r="21" spans="1:2" x14ac:dyDescent="0.25">
      <c r="A21" s="13"/>
      <c r="B21" s="80"/>
    </row>
    <row r="22" spans="1:2" x14ac:dyDescent="0.25">
      <c r="A22" s="13"/>
      <c r="B22" s="80"/>
    </row>
    <row r="23" spans="1:2" x14ac:dyDescent="0.25">
      <c r="A23" s="13"/>
      <c r="B23" s="80"/>
    </row>
    <row r="24" spans="1:2" x14ac:dyDescent="0.25">
      <c r="A24" s="13"/>
      <c r="B24" s="80"/>
    </row>
    <row r="25" spans="1:2" x14ac:dyDescent="0.25">
      <c r="A25" s="13"/>
      <c r="B25" s="80"/>
    </row>
    <row r="26" spans="1:2" x14ac:dyDescent="0.25">
      <c r="A26" s="13"/>
      <c r="B26" s="80"/>
    </row>
    <row r="27" spans="1:2" x14ac:dyDescent="0.25">
      <c r="A27" s="13"/>
      <c r="B27" s="80"/>
    </row>
    <row r="28" spans="1:2" x14ac:dyDescent="0.25">
      <c r="A28" s="13"/>
      <c r="B28" s="80"/>
    </row>
    <row r="29" spans="1:2" x14ac:dyDescent="0.25">
      <c r="A29" s="13"/>
      <c r="B29" s="80"/>
    </row>
    <row r="30" spans="1:2" x14ac:dyDescent="0.25">
      <c r="A30" s="13"/>
      <c r="B30" s="80"/>
    </row>
    <row r="31" spans="1:2" x14ac:dyDescent="0.25">
      <c r="A31" s="13"/>
      <c r="B31" s="80"/>
    </row>
    <row r="32" spans="1:2" x14ac:dyDescent="0.25">
      <c r="A32" s="13"/>
      <c r="B32" s="80"/>
    </row>
    <row r="33" spans="1:2" x14ac:dyDescent="0.25">
      <c r="A33" s="13"/>
      <c r="B33" s="80"/>
    </row>
    <row r="34" spans="1:2" x14ac:dyDescent="0.25">
      <c r="A34" s="13"/>
      <c r="B34" s="80"/>
    </row>
    <row r="35" spans="1:2" x14ac:dyDescent="0.25">
      <c r="A35" s="13"/>
      <c r="B35" s="80"/>
    </row>
    <row r="36" spans="1:2" x14ac:dyDescent="0.25">
      <c r="A36" s="13"/>
      <c r="B36" s="80"/>
    </row>
    <row r="37" spans="1:2" x14ac:dyDescent="0.25">
      <c r="A37" s="13"/>
      <c r="B37" s="80"/>
    </row>
    <row r="38" spans="1:2" x14ac:dyDescent="0.25">
      <c r="A38" s="13"/>
      <c r="B38" s="80"/>
    </row>
    <row r="39" spans="1:2" x14ac:dyDescent="0.25">
      <c r="A39" s="13"/>
      <c r="B39" s="80"/>
    </row>
    <row r="40" spans="1:2" x14ac:dyDescent="0.25">
      <c r="A40" s="13"/>
      <c r="B40" s="80"/>
    </row>
    <row r="41" spans="1:2" x14ac:dyDescent="0.25">
      <c r="A41" s="13"/>
      <c r="B41" s="80"/>
    </row>
    <row r="42" spans="1:2" x14ac:dyDescent="0.25">
      <c r="A42" s="13"/>
      <c r="B42" s="80"/>
    </row>
    <row r="43" spans="1:2" x14ac:dyDescent="0.25">
      <c r="A43" s="13"/>
      <c r="B43" s="80"/>
    </row>
    <row r="44" spans="1:2" x14ac:dyDescent="0.25">
      <c r="A44" s="13"/>
      <c r="B44" s="80"/>
    </row>
    <row r="45" spans="1:2" x14ac:dyDescent="0.25">
      <c r="A45" s="13"/>
      <c r="B45" s="80"/>
    </row>
    <row r="46" spans="1:2" x14ac:dyDescent="0.25">
      <c r="A46" s="13"/>
      <c r="B46" s="80"/>
    </row>
    <row r="47" spans="1:2" x14ac:dyDescent="0.25">
      <c r="A47" s="13"/>
      <c r="B47" s="80"/>
    </row>
    <row r="48" spans="1:2" x14ac:dyDescent="0.25">
      <c r="A48" s="13"/>
      <c r="B48" s="80"/>
    </row>
    <row r="49" spans="1:2" x14ac:dyDescent="0.25">
      <c r="A49" s="13"/>
      <c r="B49" s="80"/>
    </row>
    <row r="50" spans="1:2" x14ac:dyDescent="0.25">
      <c r="A50" s="13"/>
      <c r="B50" s="80"/>
    </row>
    <row r="51" spans="1:2" x14ac:dyDescent="0.25">
      <c r="B51" s="80"/>
    </row>
    <row r="52" spans="1:2" x14ac:dyDescent="0.25">
      <c r="B52" s="80"/>
    </row>
    <row r="53" spans="1:2" x14ac:dyDescent="0.25">
      <c r="B53" s="80"/>
    </row>
    <row r="54" spans="1:2" x14ac:dyDescent="0.25">
      <c r="B54" s="80"/>
    </row>
    <row r="55" spans="1:2" x14ac:dyDescent="0.25">
      <c r="B55" s="80"/>
    </row>
    <row r="56" spans="1:2" x14ac:dyDescent="0.25">
      <c r="B56" s="80"/>
    </row>
    <row r="57" spans="1:2" x14ac:dyDescent="0.25">
      <c r="B57" s="80"/>
    </row>
    <row r="58" spans="1:2" x14ac:dyDescent="0.25">
      <c r="B58" s="80"/>
    </row>
    <row r="59" spans="1:2" x14ac:dyDescent="0.25">
      <c r="B59" s="80"/>
    </row>
    <row r="60" spans="1:2" x14ac:dyDescent="0.25">
      <c r="B60" s="80"/>
    </row>
    <row r="61" spans="1:2" x14ac:dyDescent="0.25">
      <c r="B61" s="80"/>
    </row>
    <row r="62" spans="1:2" x14ac:dyDescent="0.25">
      <c r="B62" s="80"/>
    </row>
    <row r="63" spans="1:2" x14ac:dyDescent="0.25">
      <c r="B63" s="80"/>
    </row>
    <row r="64" spans="1:2" x14ac:dyDescent="0.25">
      <c r="B64" s="80"/>
    </row>
    <row r="65" spans="2:2" x14ac:dyDescent="0.25">
      <c r="B65" s="80"/>
    </row>
    <row r="66" spans="2:2" x14ac:dyDescent="0.25">
      <c r="B66" s="80"/>
    </row>
    <row r="67" spans="2:2" x14ac:dyDescent="0.25">
      <c r="B67" s="80"/>
    </row>
    <row r="68" spans="2:2" x14ac:dyDescent="0.25">
      <c r="B68" s="80"/>
    </row>
    <row r="69" spans="2:2" x14ac:dyDescent="0.25">
      <c r="B69" s="80"/>
    </row>
    <row r="70" spans="2:2" x14ac:dyDescent="0.25">
      <c r="B70" s="80"/>
    </row>
    <row r="71" spans="2:2" x14ac:dyDescent="0.25">
      <c r="B71" s="80"/>
    </row>
    <row r="72" spans="2:2" x14ac:dyDescent="0.25">
      <c r="B72" s="80"/>
    </row>
    <row r="73" spans="2:2" x14ac:dyDescent="0.25">
      <c r="B73" s="80"/>
    </row>
    <row r="74" spans="2:2" x14ac:dyDescent="0.25">
      <c r="B74" s="80"/>
    </row>
    <row r="75" spans="2:2" x14ac:dyDescent="0.25">
      <c r="B75" s="80"/>
    </row>
    <row r="76" spans="2:2" x14ac:dyDescent="0.25">
      <c r="B76" s="80"/>
    </row>
    <row r="77" spans="2:2" x14ac:dyDescent="0.25">
      <c r="B77" s="80"/>
    </row>
    <row r="78" spans="2:2" x14ac:dyDescent="0.25">
      <c r="B78" s="80"/>
    </row>
    <row r="79" spans="2:2" x14ac:dyDescent="0.25">
      <c r="B79" s="80"/>
    </row>
    <row r="80" spans="2:2" x14ac:dyDescent="0.25">
      <c r="B80" s="80"/>
    </row>
    <row r="81" spans="2:2" x14ac:dyDescent="0.25">
      <c r="B81" s="80"/>
    </row>
    <row r="82" spans="2:2" x14ac:dyDescent="0.25">
      <c r="B82" s="80"/>
    </row>
    <row r="83" spans="2:2" x14ac:dyDescent="0.25">
      <c r="B83" s="80"/>
    </row>
    <row r="84" spans="2:2" x14ac:dyDescent="0.25">
      <c r="B84" s="80"/>
    </row>
    <row r="85" spans="2:2" x14ac:dyDescent="0.25">
      <c r="B85" s="80"/>
    </row>
    <row r="86" spans="2:2" x14ac:dyDescent="0.25">
      <c r="B86" s="80"/>
    </row>
    <row r="87" spans="2:2" x14ac:dyDescent="0.25">
      <c r="B87" s="80"/>
    </row>
    <row r="88" spans="2:2" x14ac:dyDescent="0.25">
      <c r="B88" s="80"/>
    </row>
    <row r="89" spans="2:2" x14ac:dyDescent="0.25">
      <c r="B89" s="80"/>
    </row>
    <row r="90" spans="2:2" x14ac:dyDescent="0.25">
      <c r="B90" s="80"/>
    </row>
    <row r="91" spans="2:2" x14ac:dyDescent="0.25">
      <c r="B91" s="80"/>
    </row>
    <row r="92" spans="2:2" x14ac:dyDescent="0.25">
      <c r="B92" s="80"/>
    </row>
    <row r="93" spans="2:2" x14ac:dyDescent="0.25">
      <c r="B93" s="80"/>
    </row>
    <row r="94" spans="2:2" x14ac:dyDescent="0.25">
      <c r="B94" s="80"/>
    </row>
    <row r="95" spans="2:2" x14ac:dyDescent="0.25">
      <c r="B95" s="80"/>
    </row>
    <row r="96" spans="2:2" x14ac:dyDescent="0.25">
      <c r="B96" s="80"/>
    </row>
    <row r="97" spans="2:2" x14ac:dyDescent="0.25">
      <c r="B97" s="80"/>
    </row>
    <row r="98" spans="2:2" x14ac:dyDescent="0.25">
      <c r="B98" s="80"/>
    </row>
    <row r="99" spans="2:2" x14ac:dyDescent="0.25">
      <c r="B99" s="80"/>
    </row>
    <row r="100" spans="2:2" x14ac:dyDescent="0.25">
      <c r="B100" s="80"/>
    </row>
    <row r="101" spans="2:2" x14ac:dyDescent="0.25">
      <c r="B101" s="80"/>
    </row>
    <row r="102" spans="2:2" x14ac:dyDescent="0.25">
      <c r="B102" s="80"/>
    </row>
    <row r="103" spans="2:2" x14ac:dyDescent="0.25">
      <c r="B103" s="80"/>
    </row>
    <row r="104" spans="2:2" x14ac:dyDescent="0.25">
      <c r="B104" s="80"/>
    </row>
    <row r="105" spans="2:2" x14ac:dyDescent="0.25">
      <c r="B105" s="80"/>
    </row>
    <row r="106" spans="2:2" x14ac:dyDescent="0.25">
      <c r="B106" s="80"/>
    </row>
    <row r="107" spans="2:2" x14ac:dyDescent="0.25">
      <c r="B107" s="80"/>
    </row>
    <row r="108" spans="2:2" x14ac:dyDescent="0.25">
      <c r="B108" s="80"/>
    </row>
    <row r="109" spans="2:2" x14ac:dyDescent="0.25">
      <c r="B109" s="80"/>
    </row>
    <row r="110" spans="2:2" x14ac:dyDescent="0.25">
      <c r="B110" s="80"/>
    </row>
    <row r="111" spans="2:2" x14ac:dyDescent="0.25">
      <c r="B111" s="80"/>
    </row>
    <row r="112" spans="2:2" x14ac:dyDescent="0.25">
      <c r="B112" s="80"/>
    </row>
    <row r="113" spans="2:2" x14ac:dyDescent="0.25">
      <c r="B113" s="80"/>
    </row>
    <row r="114" spans="2:2" x14ac:dyDescent="0.25">
      <c r="B114" s="80"/>
    </row>
    <row r="115" spans="2:2" x14ac:dyDescent="0.25">
      <c r="B115" s="80"/>
    </row>
    <row r="116" spans="2:2" x14ac:dyDescent="0.25">
      <c r="B116" s="80"/>
    </row>
    <row r="117" spans="2:2" x14ac:dyDescent="0.25">
      <c r="B117" s="80"/>
    </row>
    <row r="118" spans="2:2" x14ac:dyDescent="0.25">
      <c r="B118" s="80"/>
    </row>
    <row r="119" spans="2:2" x14ac:dyDescent="0.25">
      <c r="B119" s="80"/>
    </row>
    <row r="120" spans="2:2" x14ac:dyDescent="0.25">
      <c r="B120" s="80"/>
    </row>
    <row r="121" spans="2:2" x14ac:dyDescent="0.25">
      <c r="B121" s="80"/>
    </row>
    <row r="122" spans="2:2" x14ac:dyDescent="0.25">
      <c r="B122" s="80"/>
    </row>
    <row r="123" spans="2:2" x14ac:dyDescent="0.25">
      <c r="B123" s="80"/>
    </row>
    <row r="124" spans="2:2" x14ac:dyDescent="0.25">
      <c r="B124" s="80"/>
    </row>
    <row r="125" spans="2:2" x14ac:dyDescent="0.25">
      <c r="B125" s="80"/>
    </row>
    <row r="126" spans="2:2" x14ac:dyDescent="0.25">
      <c r="B126" s="80"/>
    </row>
    <row r="127" spans="2:2" x14ac:dyDescent="0.25">
      <c r="B127" s="80"/>
    </row>
    <row r="128" spans="2:2" x14ac:dyDescent="0.25">
      <c r="B128" s="80"/>
    </row>
    <row r="129" spans="2:2" x14ac:dyDescent="0.25">
      <c r="B129" s="80"/>
    </row>
    <row r="130" spans="2:2" x14ac:dyDescent="0.25">
      <c r="B130" s="80"/>
    </row>
    <row r="131" spans="2:2" x14ac:dyDescent="0.25">
      <c r="B131" s="80"/>
    </row>
    <row r="132" spans="2:2" x14ac:dyDescent="0.25">
      <c r="B132" s="80"/>
    </row>
    <row r="133" spans="2:2" x14ac:dyDescent="0.25">
      <c r="B133" s="80"/>
    </row>
    <row r="134" spans="2:2" x14ac:dyDescent="0.25">
      <c r="B134" s="80"/>
    </row>
    <row r="135" spans="2:2" x14ac:dyDescent="0.25">
      <c r="B135" s="80"/>
    </row>
    <row r="136" spans="2:2" x14ac:dyDescent="0.25">
      <c r="B136" s="80"/>
    </row>
    <row r="137" spans="2:2" x14ac:dyDescent="0.25">
      <c r="B137" s="80"/>
    </row>
    <row r="138" spans="2:2" x14ac:dyDescent="0.25">
      <c r="B138" s="80"/>
    </row>
    <row r="139" spans="2:2" x14ac:dyDescent="0.25">
      <c r="B139" s="80"/>
    </row>
    <row r="140" spans="2:2" x14ac:dyDescent="0.25">
      <c r="B140" s="80"/>
    </row>
    <row r="141" spans="2:2" x14ac:dyDescent="0.25">
      <c r="B141" s="80"/>
    </row>
    <row r="142" spans="2:2" x14ac:dyDescent="0.25">
      <c r="B142" s="80"/>
    </row>
    <row r="143" spans="2:2" x14ac:dyDescent="0.25">
      <c r="B143" s="80"/>
    </row>
    <row r="144" spans="2:2" x14ac:dyDescent="0.25">
      <c r="B144" s="80"/>
    </row>
    <row r="145" spans="2:2" x14ac:dyDescent="0.25">
      <c r="B145" s="80"/>
    </row>
    <row r="146" spans="2:2" x14ac:dyDescent="0.25">
      <c r="B146" s="80"/>
    </row>
    <row r="147" spans="2:2" x14ac:dyDescent="0.25">
      <c r="B147" s="80"/>
    </row>
    <row r="148" spans="2:2" x14ac:dyDescent="0.25">
      <c r="B148" s="80"/>
    </row>
    <row r="149" spans="2:2" x14ac:dyDescent="0.25">
      <c r="B149" s="80"/>
    </row>
    <row r="150" spans="2:2" x14ac:dyDescent="0.25">
      <c r="B150" s="80"/>
    </row>
    <row r="151" spans="2:2" x14ac:dyDescent="0.25">
      <c r="B151" s="80"/>
    </row>
    <row r="152" spans="2:2" x14ac:dyDescent="0.25">
      <c r="B152" s="80"/>
    </row>
    <row r="153" spans="2:2" x14ac:dyDescent="0.25">
      <c r="B153" s="80"/>
    </row>
    <row r="154" spans="2:2" x14ac:dyDescent="0.25">
      <c r="B154" s="80"/>
    </row>
    <row r="155" spans="2:2" x14ac:dyDescent="0.25">
      <c r="B155" s="80"/>
    </row>
    <row r="156" spans="2:2" x14ac:dyDescent="0.25">
      <c r="B156" s="80"/>
    </row>
    <row r="157" spans="2:2" x14ac:dyDescent="0.25">
      <c r="B157" s="80"/>
    </row>
    <row r="158" spans="2:2" x14ac:dyDescent="0.25">
      <c r="B158" s="80"/>
    </row>
    <row r="159" spans="2:2" x14ac:dyDescent="0.25">
      <c r="B159" s="80"/>
    </row>
    <row r="160" spans="2:2" x14ac:dyDescent="0.25">
      <c r="B160" s="80"/>
    </row>
    <row r="161" spans="2:2" x14ac:dyDescent="0.25">
      <c r="B161" s="80"/>
    </row>
    <row r="162" spans="2:2" x14ac:dyDescent="0.25">
      <c r="B162" s="80"/>
    </row>
    <row r="163" spans="2:2" x14ac:dyDescent="0.25">
      <c r="B163" s="80"/>
    </row>
    <row r="164" spans="2:2" x14ac:dyDescent="0.25">
      <c r="B164" s="80"/>
    </row>
    <row r="165" spans="2:2" x14ac:dyDescent="0.25">
      <c r="B165" s="80"/>
    </row>
    <row r="166" spans="2:2" x14ac:dyDescent="0.25">
      <c r="B166" s="80"/>
    </row>
    <row r="167" spans="2:2" x14ac:dyDescent="0.25">
      <c r="B167" s="80"/>
    </row>
    <row r="168" spans="2:2" x14ac:dyDescent="0.25">
      <c r="B168" s="80"/>
    </row>
    <row r="169" spans="2:2" x14ac:dyDescent="0.25">
      <c r="B169" s="80"/>
    </row>
    <row r="170" spans="2:2" x14ac:dyDescent="0.25">
      <c r="B170" s="80"/>
    </row>
    <row r="171" spans="2:2" x14ac:dyDescent="0.25">
      <c r="B171" s="80"/>
    </row>
    <row r="172" spans="2:2" x14ac:dyDescent="0.25">
      <c r="B172" s="80"/>
    </row>
    <row r="173" spans="2:2" x14ac:dyDescent="0.25">
      <c r="B173" s="80"/>
    </row>
    <row r="174" spans="2:2" x14ac:dyDescent="0.25">
      <c r="B174" s="80"/>
    </row>
    <row r="175" spans="2:2" x14ac:dyDescent="0.25">
      <c r="B175" s="80"/>
    </row>
    <row r="176" spans="2:2" x14ac:dyDescent="0.25">
      <c r="B176" s="80"/>
    </row>
    <row r="177" spans="2:2" x14ac:dyDescent="0.25">
      <c r="B177" s="80"/>
    </row>
    <row r="178" spans="2:2" x14ac:dyDescent="0.25">
      <c r="B178" s="80"/>
    </row>
    <row r="179" spans="2:2" x14ac:dyDescent="0.25">
      <c r="B179" s="80"/>
    </row>
    <row r="180" spans="2:2" x14ac:dyDescent="0.25">
      <c r="B180" s="80"/>
    </row>
    <row r="181" spans="2:2" x14ac:dyDescent="0.25">
      <c r="B181" s="80"/>
    </row>
    <row r="182" spans="2:2" x14ac:dyDescent="0.25">
      <c r="B182" s="80"/>
    </row>
    <row r="183" spans="2:2" x14ac:dyDescent="0.25">
      <c r="B183" s="80"/>
    </row>
    <row r="184" spans="2:2" x14ac:dyDescent="0.25">
      <c r="B184" s="80"/>
    </row>
    <row r="185" spans="2:2" x14ac:dyDescent="0.25">
      <c r="B185" s="80"/>
    </row>
    <row r="186" spans="2:2" x14ac:dyDescent="0.25">
      <c r="B186" s="80"/>
    </row>
    <row r="187" spans="2:2" x14ac:dyDescent="0.25">
      <c r="B187" s="80"/>
    </row>
    <row r="188" spans="2:2" x14ac:dyDescent="0.25">
      <c r="B188" s="80"/>
    </row>
    <row r="189" spans="2:2" x14ac:dyDescent="0.25">
      <c r="B189" s="80"/>
    </row>
    <row r="190" spans="2:2" x14ac:dyDescent="0.25">
      <c r="B190" s="80"/>
    </row>
    <row r="191" spans="2:2" x14ac:dyDescent="0.25">
      <c r="B191" s="80"/>
    </row>
    <row r="192" spans="2:2" x14ac:dyDescent="0.25">
      <c r="B192" s="80"/>
    </row>
    <row r="193" spans="2:2" x14ac:dyDescent="0.25">
      <c r="B193" s="80"/>
    </row>
    <row r="194" spans="2:2" x14ac:dyDescent="0.25">
      <c r="B194" s="80"/>
    </row>
    <row r="195" spans="2:2" x14ac:dyDescent="0.25">
      <c r="B195" s="80"/>
    </row>
    <row r="196" spans="2:2" x14ac:dyDescent="0.25">
      <c r="B196" s="80"/>
    </row>
    <row r="197" spans="2:2" x14ac:dyDescent="0.25">
      <c r="B197" s="80"/>
    </row>
    <row r="198" spans="2:2" x14ac:dyDescent="0.25">
      <c r="B198" s="80"/>
    </row>
    <row r="199" spans="2:2" x14ac:dyDescent="0.25">
      <c r="B199" s="80"/>
    </row>
    <row r="200" spans="2:2" x14ac:dyDescent="0.25">
      <c r="B200" s="80"/>
    </row>
  </sheetData>
  <conditionalFormatting sqref="B2:B200">
    <cfRule type="cellIs" dxfId="1" priority="1" operator="equal">
      <formula>"Не выслано покупателю"</formula>
    </cfRule>
    <cfRule type="cellIs" dxfId="0" priority="2" operator="equal">
      <formula>"Выслано покупателю"</formula>
    </cfRule>
  </conditionalFormatting>
  <dataValidations count="1">
    <dataValidation type="list" allowBlank="1" showInputMessage="1" showErrorMessage="1" sqref="B2:B200">
      <formula1>"Выслано покупателю,Не выслано покупателю"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ВЫСЛАНО ИЛИ НЕТ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Коля</cp:lastModifiedBy>
  <dcterms:created xsi:type="dcterms:W3CDTF">2015-06-05T18:19:34Z</dcterms:created>
  <dcterms:modified xsi:type="dcterms:W3CDTF">2024-03-28T11:48:13Z</dcterms:modified>
</cp:coreProperties>
</file>