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715" yWindow="405" windowWidth="23010" windowHeight="14760" activeTab="1"/>
  </bookViews>
  <sheets>
    <sheet name="Рег.журнал" sheetId="1" r:id="rId1"/>
    <sheet name="Сводная" sheetId="3" r:id="rId2"/>
  </sheets>
  <definedNames>
    <definedName name="_xlnm.Print_Titles" localSheetId="0">Рег.журнал!$33:$33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L12" i="3"/>
  <c r="L11" i="3"/>
  <c r="L10" i="3"/>
  <c r="L9" i="3"/>
  <c r="L8" i="3"/>
  <c r="L7" i="3"/>
  <c r="L6" i="3"/>
  <c r="L5" i="3"/>
  <c r="L4" i="3"/>
  <c r="L3" i="3"/>
  <c r="L2" i="3"/>
  <c r="K13" i="3"/>
  <c r="K12" i="3"/>
  <c r="K11" i="3"/>
  <c r="K10" i="3"/>
  <c r="K9" i="3"/>
  <c r="K8" i="3"/>
  <c r="K7" i="3"/>
  <c r="K6" i="3"/>
  <c r="K5" i="3"/>
  <c r="K4" i="3"/>
  <c r="K3" i="3"/>
  <c r="K2" i="3"/>
  <c r="J13" i="3"/>
  <c r="J12" i="3"/>
  <c r="J11" i="3"/>
  <c r="J10" i="3"/>
  <c r="J9" i="3"/>
  <c r="J8" i="3"/>
  <c r="J7" i="3"/>
  <c r="J6" i="3"/>
  <c r="J5" i="3"/>
  <c r="J4" i="3"/>
  <c r="J3" i="3"/>
  <c r="J2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<sst xmlns="http://schemas.openxmlformats.org/spreadsheetml/2006/main" count="172" uniqueCount="54">
  <si>
    <t>0723/ф-0942ф/24</t>
  </si>
  <si>
    <t>платная</t>
  </si>
  <si>
    <t>ДНК лептоспир</t>
  </si>
  <si>
    <t>кровь</t>
  </si>
  <si>
    <t>ПЦР</t>
  </si>
  <si>
    <t>КРС</t>
  </si>
  <si>
    <t>Категория</t>
  </si>
  <si>
    <t>бесплатная</t>
  </si>
  <si>
    <t>Тип животного</t>
  </si>
  <si>
    <t>домашнее</t>
  </si>
  <si>
    <t>дикое</t>
  </si>
  <si>
    <t>синантропное</t>
  </si>
  <si>
    <t>Дата поступления</t>
  </si>
  <si>
    <t>Шифр пробы</t>
  </si>
  <si>
    <t>Материал</t>
  </si>
  <si>
    <t>Количество, шт</t>
  </si>
  <si>
    <t>Вид животного</t>
  </si>
  <si>
    <t>моча</t>
  </si>
  <si>
    <t>свиньи</t>
  </si>
  <si>
    <t>голуби</t>
  </si>
  <si>
    <t>курицы</t>
  </si>
  <si>
    <t>МРС</t>
  </si>
  <si>
    <t>АЧС</t>
  </si>
  <si>
    <t>бруцеллез</t>
  </si>
  <si>
    <t>грипп</t>
  </si>
  <si>
    <t>ИФА</t>
  </si>
  <si>
    <t>РТГА</t>
  </si>
  <si>
    <t>Месяц</t>
  </si>
  <si>
    <t>Цель исследования</t>
  </si>
  <si>
    <t>Метод исследования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</si>
  <si>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</si>
  <si>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</si>
  <si>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</si>
  <si>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</si>
  <si>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</si>
  <si>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</si>
  <si>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</si>
  <si>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</si>
  <si>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</si>
  <si>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</si>
  <si>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</si>
  <si>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</si>
  <si>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проб (общее)</t>
  </si>
  <si>
    <t>Количество (бесплатные)</t>
  </si>
  <si>
    <t>Количество (платные)</t>
  </si>
  <si>
    <t>Домашнее</t>
  </si>
  <si>
    <t>Дикое</t>
  </si>
  <si>
    <t>Синантропное</t>
  </si>
  <si>
    <t>болезнь Нькасла</t>
  </si>
  <si>
    <t>АЧС дикие</t>
  </si>
  <si>
    <t>АЧС домашние</t>
  </si>
  <si>
    <t>Грипп дикие</t>
  </si>
  <si>
    <t>Грипп синантропные</t>
  </si>
  <si>
    <t>Грипп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</si>
</sst>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view="pageLayout" topLeftCell="A37" zoomScale="80" zoomScaleNormal="100" zoomScaleSheetLayoutView="80" zoomScalePageLayoutView="80" workbookViewId="0">
      <selection activeCell="E55" activeCellId="3" sqref="E37 E44 E49:E50 E55:E56"/>
    </sheetView>
  </sheetViews>
  <sheetFormatPr defaultRowHeight="15" x14ac:dyDescent="0.25"/>
  <cols>
    <col min="1" max="1" width="14.42578125" style="14" customWidth="1"/>
    <col min="2" max="2" width="15.140625" style="6" customWidth="1"/>
    <col min="3" max="3" width="12.85546875" style="6" customWidth="1"/>
    <col min="4" max="4" width="11.140625" style="6" customWidth="1"/>
    <col min="5" max="5" width="12.42578125" style="6" customWidth="1"/>
    <col min="6" max="6" width="16.85546875" style="6" customWidth="1"/>
    <col min="7" max="8" width="14.28515625" style="6" customWidth="1"/>
    <col min="9" max="9" width="18.28515625" style="6" customWidth="1"/>
    <col min="10" max="16384" width="9.140625" style="3"/>
  </cols>
  <sheetData>
    <row r="1" spans="1:9" s="2" customForma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s="2" customFormat="1" x14ac:dyDescent="0.25">
      <c r="A2" s="6"/>
      <c r="B2" s="6"/>
      <c r="C2" s="6"/>
      <c r="D2" s="6"/>
      <c r="E2" s="6"/>
      <c r="F2" s="6"/>
      <c r="G2" s="6"/>
      <c r="H2" s="6"/>
      <c r="I2" s="6"/>
    </row>
    <row r="33" spans="1:9" ht="25.5" x14ac:dyDescent="0.25">
      <c r="A33" s="11" t="s">
        <v>12</v>
      </c>
      <c r="B33" s="12" t="s">
        <v>13</v>
      </c>
      <c r="C33" s="12" t="s">
        <v>6</v>
      </c>
      <c r="D33" s="12" t="s">
        <v>14</v>
      </c>
      <c r="E33" s="12" t="s">
        <v>15</v>
      </c>
      <c r="F33" s="12" t="s">
        <v>16</v>
      </c>
      <c r="G33" s="12" t="s">
        <v>8</v>
      </c>
      <c r="H33" s="12" t="s">
        <v>28</v>
      </c>
      <c r="I33" s="12" t="s">
        <v>29</v>
      </c>
    </row>
    <row r="34" spans="1:9" s="13" customFormat="1" x14ac:dyDescent="0.25">
      <c r="A34" s="10">
        <v>45306</v>
      </c>
      <c r="B34" s="1"/>
      <c r="C34" s="1" t="s">
        <v>7</v>
      </c>
      <c r="D34" s="1" t="s">
        <v>3</v>
      </c>
      <c r="E34" s="1">
        <v>300</v>
      </c>
      <c r="F34" s="1" t="s">
        <v>5</v>
      </c>
      <c r="G34" s="1" t="s">
        <v>9</v>
      </c>
      <c r="H34" s="1" t="s">
        <v>2</v>
      </c>
      <c r="I34" s="1" t="s">
        <v>4</v>
      </c>
    </row>
    <row r="35" spans="1:9" s="13" customFormat="1" x14ac:dyDescent="0.25">
      <c r="A35" s="10">
        <v>45351</v>
      </c>
      <c r="B35" s="1" t="s">
        <v>0</v>
      </c>
      <c r="C35" s="1" t="s">
        <v>1</v>
      </c>
      <c r="D35" s="1" t="s">
        <v>3</v>
      </c>
      <c r="E35" s="1">
        <v>220</v>
      </c>
      <c r="F35" s="1" t="s">
        <v>5</v>
      </c>
      <c r="G35" s="1" t="s">
        <v>9</v>
      </c>
      <c r="H35" s="1" t="s">
        <v>2</v>
      </c>
      <c r="I35" s="1" t="s">
        <v>4</v>
      </c>
    </row>
    <row r="36" spans="1:9" s="13" customFormat="1" x14ac:dyDescent="0.25">
      <c r="A36" s="10">
        <v>45352</v>
      </c>
      <c r="B36" s="1"/>
      <c r="C36" s="1" t="s">
        <v>7</v>
      </c>
      <c r="D36" s="1" t="s">
        <v>3</v>
      </c>
      <c r="E36" s="1">
        <v>20</v>
      </c>
      <c r="F36" s="5" t="s">
        <v>5</v>
      </c>
      <c r="G36" s="1" t="s">
        <v>9</v>
      </c>
      <c r="H36" s="1" t="s">
        <v>23</v>
      </c>
      <c r="I36" s="1" t="s">
        <v>4</v>
      </c>
    </row>
    <row r="37" spans="1:9" s="13" customFormat="1" x14ac:dyDescent="0.25">
      <c r="A37" s="10">
        <v>44986</v>
      </c>
      <c r="B37" s="1"/>
      <c r="C37" s="1" t="s">
        <v>1</v>
      </c>
      <c r="D37" s="1" t="s">
        <v>3</v>
      </c>
      <c r="E37" s="1">
        <v>50</v>
      </c>
      <c r="F37" s="5" t="s">
        <v>18</v>
      </c>
      <c r="G37" s="1" t="s">
        <v>9</v>
      </c>
      <c r="H37" s="1" t="s">
        <v>22</v>
      </c>
      <c r="I37" s="1" t="s">
        <v>4</v>
      </c>
    </row>
    <row r="38" spans="1:9" s="13" customFormat="1" x14ac:dyDescent="0.25">
      <c r="A38" s="10">
        <v>45353</v>
      </c>
      <c r="B38" s="1"/>
      <c r="C38" s="1" t="s">
        <v>7</v>
      </c>
      <c r="D38" s="1" t="s">
        <v>17</v>
      </c>
      <c r="E38" s="1">
        <v>110</v>
      </c>
      <c r="F38" s="5" t="s">
        <v>19</v>
      </c>
      <c r="G38" s="1" t="s">
        <v>11</v>
      </c>
      <c r="H38" s="1" t="s">
        <v>24</v>
      </c>
      <c r="I38" s="1" t="s">
        <v>25</v>
      </c>
    </row>
    <row r="39" spans="1:9" s="13" customFormat="1" x14ac:dyDescent="0.25">
      <c r="A39" s="10">
        <v>45354</v>
      </c>
      <c r="B39" s="1"/>
      <c r="C39" s="1" t="s">
        <v>7</v>
      </c>
      <c r="D39" s="1" t="s">
        <v>3</v>
      </c>
      <c r="E39" s="1">
        <v>300</v>
      </c>
      <c r="F39" s="5" t="s">
        <v>20</v>
      </c>
      <c r="G39" s="1" t="s">
        <v>9</v>
      </c>
      <c r="H39" s="1" t="s">
        <v>24</v>
      </c>
      <c r="I39" s="1" t="s">
        <v>4</v>
      </c>
    </row>
    <row r="40" spans="1:9" s="13" customFormat="1" x14ac:dyDescent="0.25">
      <c r="A40" s="10">
        <v>45361</v>
      </c>
      <c r="B40" s="1"/>
      <c r="C40" s="1" t="s">
        <v>1</v>
      </c>
      <c r="D40" s="1" t="s">
        <v>17</v>
      </c>
      <c r="E40" s="1">
        <v>10</v>
      </c>
      <c r="F40" s="5" t="s">
        <v>20</v>
      </c>
      <c r="G40" s="1" t="s">
        <v>9</v>
      </c>
      <c r="H40" s="1" t="s">
        <v>24</v>
      </c>
      <c r="I40" s="1" t="s">
        <v>4</v>
      </c>
    </row>
    <row r="41" spans="1:9" s="13" customFormat="1" x14ac:dyDescent="0.25">
      <c r="A41" s="10">
        <v>45383</v>
      </c>
      <c r="B41" s="1"/>
      <c r="C41" s="1" t="s">
        <v>7</v>
      </c>
      <c r="D41" s="1" t="s">
        <v>17</v>
      </c>
      <c r="E41" s="1">
        <v>20</v>
      </c>
      <c r="F41" s="5" t="s">
        <v>5</v>
      </c>
      <c r="G41" s="1" t="s">
        <v>9</v>
      </c>
      <c r="H41" s="1" t="s">
        <v>2</v>
      </c>
      <c r="I41" s="1" t="s">
        <v>4</v>
      </c>
    </row>
    <row r="42" spans="1:9" s="13" customFormat="1" x14ac:dyDescent="0.25">
      <c r="A42" s="10">
        <v>45383</v>
      </c>
      <c r="B42" s="1"/>
      <c r="C42" s="1" t="s">
        <v>1</v>
      </c>
      <c r="D42" s="1" t="s">
        <v>17</v>
      </c>
      <c r="E42" s="1">
        <v>40</v>
      </c>
      <c r="F42" s="5" t="s">
        <v>21</v>
      </c>
      <c r="G42" s="1" t="s">
        <v>10</v>
      </c>
      <c r="H42" s="1" t="s">
        <v>2</v>
      </c>
      <c r="I42" s="1" t="s">
        <v>26</v>
      </c>
    </row>
    <row r="43" spans="1:9" s="13" customFormat="1" x14ac:dyDescent="0.25">
      <c r="A43" s="10">
        <v>45384</v>
      </c>
      <c r="B43" s="1"/>
      <c r="C43" s="1" t="s">
        <v>1</v>
      </c>
      <c r="D43" s="1" t="s">
        <v>3</v>
      </c>
      <c r="E43" s="1">
        <v>40</v>
      </c>
      <c r="F43" s="5" t="s">
        <v>21</v>
      </c>
      <c r="G43" s="1" t="s">
        <v>9</v>
      </c>
      <c r="H43" s="1" t="s">
        <v>23</v>
      </c>
      <c r="I43" s="1" t="s">
        <v>26</v>
      </c>
    </row>
    <row r="44" spans="1:9" s="13" customFormat="1" x14ac:dyDescent="0.25">
      <c r="A44" s="10">
        <v>45385</v>
      </c>
      <c r="B44" s="1"/>
      <c r="C44" s="1" t="s">
        <v>7</v>
      </c>
      <c r="D44" s="1" t="s">
        <v>3</v>
      </c>
      <c r="E44" s="1">
        <v>100</v>
      </c>
      <c r="F44" s="5" t="s">
        <v>18</v>
      </c>
      <c r="G44" s="1" t="s">
        <v>10</v>
      </c>
      <c r="H44" s="1" t="s">
        <v>22</v>
      </c>
      <c r="I44" s="1" t="s">
        <v>25</v>
      </c>
    </row>
    <row r="45" spans="1:9" s="13" customFormat="1" x14ac:dyDescent="0.25">
      <c r="A45" s="10">
        <v>45414</v>
      </c>
      <c r="B45" s="1"/>
      <c r="C45" s="1" t="s">
        <v>7</v>
      </c>
      <c r="D45" s="1" t="s">
        <v>17</v>
      </c>
      <c r="E45" s="1">
        <v>10</v>
      </c>
      <c r="F45" s="5" t="s">
        <v>19</v>
      </c>
      <c r="G45" s="1" t="s">
        <v>11</v>
      </c>
      <c r="H45" s="1" t="s">
        <v>24</v>
      </c>
      <c r="I45" s="1" t="s">
        <v>25</v>
      </c>
    </row>
    <row r="46" spans="1:9" s="13" customFormat="1" x14ac:dyDescent="0.25">
      <c r="A46" s="10">
        <v>45427</v>
      </c>
      <c r="B46" s="1"/>
      <c r="C46" s="1" t="s">
        <v>7</v>
      </c>
      <c r="D46" s="1" t="s">
        <v>17</v>
      </c>
      <c r="E46" s="1">
        <v>20</v>
      </c>
      <c r="F46" s="5" t="s">
        <v>19</v>
      </c>
      <c r="G46" s="1" t="s">
        <v>11</v>
      </c>
      <c r="H46" s="1" t="s">
        <v>24</v>
      </c>
      <c r="I46" s="1" t="s">
        <v>25</v>
      </c>
    </row>
    <row r="47" spans="1:9" s="13" customFormat="1" x14ac:dyDescent="0.25">
      <c r="A47" s="10">
        <v>45469</v>
      </c>
      <c r="B47" s="1"/>
      <c r="C47" s="1" t="s">
        <v>1</v>
      </c>
      <c r="D47" s="1" t="s">
        <v>17</v>
      </c>
      <c r="E47" s="1">
        <v>55</v>
      </c>
      <c r="F47" s="5" t="s">
        <v>19</v>
      </c>
      <c r="G47" s="1" t="s">
        <v>11</v>
      </c>
      <c r="H47" s="1" t="s">
        <v>48</v>
      </c>
      <c r="I47" s="1" t="s">
        <v>26</v>
      </c>
    </row>
    <row r="48" spans="1:9" s="13" customFormat="1" x14ac:dyDescent="0.25">
      <c r="A48" s="10">
        <v>45478</v>
      </c>
      <c r="B48" s="1"/>
      <c r="C48" s="1" t="s">
        <v>1</v>
      </c>
      <c r="D48" s="1" t="s">
        <v>17</v>
      </c>
      <c r="E48" s="1">
        <v>60</v>
      </c>
      <c r="F48" s="5" t="s">
        <v>19</v>
      </c>
      <c r="G48" s="1" t="s">
        <v>11</v>
      </c>
      <c r="H48" s="1" t="s">
        <v>48</v>
      </c>
      <c r="I48" s="1" t="s">
        <v>26</v>
      </c>
    </row>
    <row r="49" spans="1:9" s="13" customFormat="1" x14ac:dyDescent="0.25">
      <c r="A49" s="10">
        <v>45481</v>
      </c>
      <c r="B49" s="1"/>
      <c r="C49" s="1" t="s">
        <v>1</v>
      </c>
      <c r="D49" s="1" t="s">
        <v>17</v>
      </c>
      <c r="E49" s="1">
        <v>100</v>
      </c>
      <c r="F49" s="5" t="s">
        <v>18</v>
      </c>
      <c r="G49" s="1" t="s">
        <v>10</v>
      </c>
      <c r="H49" s="1" t="s">
        <v>22</v>
      </c>
      <c r="I49" s="1" t="s">
        <v>4</v>
      </c>
    </row>
    <row r="50" spans="1:9" s="13" customFormat="1" x14ac:dyDescent="0.25">
      <c r="A50" s="10">
        <v>45514</v>
      </c>
      <c r="B50" s="1"/>
      <c r="C50" s="1" t="s">
        <v>7</v>
      </c>
      <c r="D50" s="1" t="s">
        <v>17</v>
      </c>
      <c r="E50" s="1">
        <v>40</v>
      </c>
      <c r="F50" s="5" t="s">
        <v>18</v>
      </c>
      <c r="G50" s="1" t="s">
        <v>9</v>
      </c>
      <c r="H50" s="1" t="s">
        <v>22</v>
      </c>
      <c r="I50" s="1" t="s">
        <v>4</v>
      </c>
    </row>
    <row r="51" spans="1:9" s="13" customFormat="1" x14ac:dyDescent="0.25">
      <c r="A51" s="10">
        <v>45547</v>
      </c>
      <c r="B51" s="1"/>
      <c r="C51" s="1" t="s">
        <v>7</v>
      </c>
      <c r="D51" s="1" t="s">
        <v>3</v>
      </c>
      <c r="E51" s="1">
        <v>60</v>
      </c>
      <c r="F51" s="5" t="s">
        <v>21</v>
      </c>
      <c r="G51" s="1" t="s">
        <v>9</v>
      </c>
      <c r="H51" s="1" t="s">
        <v>23</v>
      </c>
      <c r="I51" s="1" t="s">
        <v>26</v>
      </c>
    </row>
    <row r="52" spans="1:9" s="13" customFormat="1" x14ac:dyDescent="0.25">
      <c r="A52" s="10">
        <v>45577</v>
      </c>
      <c r="B52" s="1"/>
      <c r="C52" s="1" t="s">
        <v>1</v>
      </c>
      <c r="D52" s="1" t="s">
        <v>3</v>
      </c>
      <c r="E52" s="1">
        <v>800</v>
      </c>
      <c r="F52" s="5" t="s">
        <v>5</v>
      </c>
      <c r="G52" s="1" t="s">
        <v>9</v>
      </c>
      <c r="H52" s="1" t="s">
        <v>23</v>
      </c>
      <c r="I52" s="1" t="s">
        <v>26</v>
      </c>
    </row>
    <row r="53" spans="1:9" s="13" customFormat="1" x14ac:dyDescent="0.25">
      <c r="A53" s="10">
        <v>45579</v>
      </c>
      <c r="B53" s="1"/>
      <c r="C53" s="1" t="s">
        <v>7</v>
      </c>
      <c r="D53" s="1" t="s">
        <v>3</v>
      </c>
      <c r="E53" s="1">
        <v>10</v>
      </c>
      <c r="F53" s="5" t="s">
        <v>20</v>
      </c>
      <c r="G53" s="1" t="s">
        <v>11</v>
      </c>
      <c r="H53" s="1" t="s">
        <v>48</v>
      </c>
      <c r="I53" s="1" t="s">
        <v>4</v>
      </c>
    </row>
    <row r="54" spans="1:9" s="13" customFormat="1" x14ac:dyDescent="0.25">
      <c r="A54" s="10">
        <v>45607</v>
      </c>
      <c r="B54" s="1"/>
      <c r="C54" s="1" t="s">
        <v>1</v>
      </c>
      <c r="D54" s="1" t="s">
        <v>17</v>
      </c>
      <c r="E54" s="1">
        <v>5</v>
      </c>
      <c r="F54" s="5" t="s">
        <v>20</v>
      </c>
      <c r="G54" s="1" t="s">
        <v>10</v>
      </c>
      <c r="H54" s="1" t="s">
        <v>48</v>
      </c>
      <c r="I54" s="1" t="s">
        <v>25</v>
      </c>
    </row>
    <row r="55" spans="1:9" s="13" customFormat="1" x14ac:dyDescent="0.25">
      <c r="A55" s="10">
        <v>45637</v>
      </c>
      <c r="B55" s="1"/>
      <c r="C55" s="1" t="s">
        <v>1</v>
      </c>
      <c r="D55" s="1" t="s">
        <v>17</v>
      </c>
      <c r="E55" s="1">
        <v>5</v>
      </c>
      <c r="F55" s="5" t="s">
        <v>18</v>
      </c>
      <c r="G55" s="1" t="s">
        <v>10</v>
      </c>
      <c r="H55" s="1" t="s">
        <v>22</v>
      </c>
      <c r="I55" s="1" t="s">
        <v>4</v>
      </c>
    </row>
    <row r="56" spans="1:9" s="13" customFormat="1" x14ac:dyDescent="0.25">
      <c r="A56" s="10">
        <v>45652</v>
      </c>
      <c r="B56" s="1"/>
      <c r="C56" s="1" t="s">
        <v>1</v>
      </c>
      <c r="D56" s="1" t="s">
        <v>3</v>
      </c>
      <c r="E56" s="1">
        <v>10</v>
      </c>
      <c r="F56" s="5" t="s">
        <v>21</v>
      </c>
      <c r="G56" s="1" t="s">
        <v>9</v>
      </c>
      <c r="H56" s="1" t="s">
        <v>22</v>
      </c>
      <c r="I56" s="1" t="s">
        <v>4</v>
      </c>
    </row>
    <row r="57" spans="1:9" s="13" customFormat="1" x14ac:dyDescent="0.25">
      <c r="A57" s="10"/>
      <c r="B57" s="1"/>
      <c r="C57" s="1"/>
      <c r="D57" s="1"/>
      <c r="E57" s="1"/>
      <c r="F57" s="1"/>
      <c r="G57" s="1"/>
      <c r="H57" s="1"/>
      <c r="I57" s="1"/>
    </row>
    <row r="58" spans="1:9" s="13" customFormat="1" x14ac:dyDescent="0.25">
      <c r="A58" s="10"/>
      <c r="B58" s="1"/>
      <c r="C58" s="1"/>
      <c r="D58" s="1"/>
      <c r="E58" s="1"/>
      <c r="F58" s="1"/>
      <c r="G58" s="1"/>
      <c r="H58" s="1"/>
      <c r="I58" s="1"/>
    </row>
    <row r="59" spans="1:9" s="13" customFormat="1" x14ac:dyDescent="0.25">
      <c r="A59" s="10"/>
      <c r="B59" s="1"/>
      <c r="C59" s="1"/>
      <c r="D59" s="1"/>
      <c r="E59" s="1"/>
      <c r="F59" s="1"/>
      <c r="G59" s="1"/>
      <c r="H59" s="1"/>
      <c r="I59" s="1"/>
    </row>
    <row r="60" spans="1:9" s="13" customFormat="1" x14ac:dyDescent="0.25">
      <c r="A60" s="10"/>
      <c r="B60" s="1"/>
      <c r="C60" s="1"/>
      <c r="D60" s="1"/>
      <c r="E60" s="1"/>
      <c r="F60" s="1"/>
      <c r="G60" s="1"/>
      <c r="H60" s="1"/>
      <c r="I60" s="1"/>
    </row>
    <row r="61" spans="1:9" s="13" customFormat="1" x14ac:dyDescent="0.25">
      <c r="A61" s="10"/>
      <c r="B61" s="1"/>
      <c r="C61" s="1"/>
      <c r="D61" s="1"/>
      <c r="E61" s="1"/>
      <c r="F61" s="1"/>
      <c r="G61" s="1"/>
      <c r="H61" s="1"/>
      <c r="I61" s="1"/>
    </row>
    <row r="62" spans="1:9" s="13" customFormat="1" x14ac:dyDescent="0.25">
      <c r="A62" s="10"/>
      <c r="B62" s="1"/>
      <c r="C62" s="1"/>
      <c r="D62" s="1"/>
      <c r="E62" s="1"/>
      <c r="F62" s="1"/>
      <c r="G62" s="1"/>
      <c r="H62" s="1"/>
      <c r="I62" s="1"/>
    </row>
    <row r="63" spans="1:9" s="13" customFormat="1" x14ac:dyDescent="0.25">
      <c r="A63" s="10"/>
      <c r="B63" s="1"/>
      <c r="C63" s="1"/>
      <c r="D63" s="1"/>
      <c r="E63" s="1"/>
      <c r="F63" s="1"/>
      <c r="G63" s="1"/>
      <c r="H63" s="1"/>
      <c r="I63" s="1"/>
    </row>
    <row r="64" spans="1:9" s="13" customFormat="1" x14ac:dyDescent="0.25">
      <c r="A64" s="10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0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0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0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0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0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0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0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0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0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0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0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0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0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0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0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0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0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0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0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0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0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0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0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0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0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0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0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0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0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0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0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0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0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0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0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0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0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0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0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0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0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0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0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0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0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0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0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0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0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0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0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0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0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0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0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0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0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0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0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0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0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0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0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0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0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0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0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0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0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0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0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0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0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0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0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0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0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0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0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0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0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0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0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0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0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0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0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0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0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0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0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0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0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0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0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0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0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0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0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0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0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0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0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0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0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0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0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0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0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0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0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0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0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0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0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0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0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0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0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0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0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0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0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0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0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0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0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0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0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0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0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0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0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0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0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0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0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0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0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0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0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0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0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0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0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0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0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0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0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0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0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0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0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0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0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0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0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0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0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0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0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0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0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0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0"/>
      <c r="B229" s="1"/>
      <c r="C229" s="1"/>
      <c r="D229" s="1"/>
      <c r="E229" s="1"/>
      <c r="F229" s="1"/>
      <c r="G229" s="1"/>
      <c r="H229" s="1"/>
      <c r="I22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&amp;C&amp;"Times New Roman,обычный"&amp;12Журнал регистрации проб</oddHeader>
    <oddFooter>&amp;L&amp;"Times New Roman,обычный"Ответственный за ведение: Тусупжанова А.Т.&amp;R&amp;P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2" sqref="H2"/>
    </sheetView>
  </sheetViews>
  <sheetFormatPr defaultRowHeight="15" x14ac:dyDescent="0.25"/>
  <cols>
    <col min="1" max="1" width="11.7109375" style="3" customWidth="1"/>
    <col min="2" max="2" width="18" style="3" customWidth="1"/>
    <col min="3" max="3" width="13.85546875" style="3" customWidth="1"/>
    <col min="4" max="4" width="15" style="3" customWidth="1"/>
    <col min="5" max="5" width="13.85546875" style="3" customWidth="1"/>
    <col min="6" max="6" width="13.28515625" style="3" customWidth="1"/>
    <col min="7" max="7" width="15.85546875" style="3" customWidth="1"/>
    <col min="8" max="16" width="15.7109375" style="3" customWidth="1"/>
    <col min="17" max="16384" width="9.140625" style="3"/>
  </cols>
  <sheetData>
    <row r="1" spans="1:12" s="7" customFormat="1" ht="25.5" x14ac:dyDescent="0.25">
      <c r="A1" s="9" t="s">
        <v>27</v>
      </c>
      <c r="B1" s="9" t="s">
        <v>42</v>
      </c>
      <c r="C1" s="9" t="s">
        <v>43</v>
      </c>
      <c r="D1" s="9" t="s">
        <v>44</v>
      </c>
      <c r="E1" s="9" t="s">
        <v>45</v>
      </c>
      <c r="F1" s="9" t="s">
        <v>46</v>
      </c>
      <c r="G1" s="9" t="s">
        <v>47</v>
      </c>
      <c r="H1" s="9" t="s">
        <v>50</v>
      </c>
      <c r="I1" s="9" t="s">
        <v>49</v>
      </c>
      <c r="J1" s="9" t="s">
        <v>53</v>
      </c>
      <c r="K1" s="9" t="s">
        <v>51</v>
      </c>
      <c r="L1" s="9" t="s">
        <v>52</v>
      </c>
    </row>
    <row r="2" spans="1:12" x14ac:dyDescent="0.25">
      <c r="A2" s="4" t="s">
        <v>30</v>
      </c>
      <c r="B2" s="4">
        <f>SUMPRODUCT(Рег.журнал!$E$34:$E$10000 * (TEXT(Рег.журнал!$A$34:$A$10000,"ММММ")=A2))</f>
        <v>300</v>
      </c>
      <c r="C2" s="4">
        <f>SUMPRODUCT(Рег.журнал!$E$34:$E$10000 * (TEXT(Рег.журнал!$A$34:$A$10000,"ММММ")=A2) * (Рег.журнал!$C$34:$C$10000="бесплатная"))</f>
        <v>300</v>
      </c>
      <c r="D2" s="8">
        <f>SUMPRODUCT(Рег.журнал!$E$34:$E$10000 * (TEXT(Рег.журнал!$A$34:$A$10000,"ММММ")=A2) * (Рег.журнал!$C$34:$C$10000="платная"))</f>
        <v>0</v>
      </c>
      <c r="E2" s="4">
        <f>SUMPRODUCT(Рег.журнал!$E$34:$E$10000 * (TEXT(Рег.журнал!$A$34:$A$10000,"ММММ")=A2) * (Рег.журнал!$G$34:$G$10000="домашнее"))</f>
        <v>300</v>
      </c>
      <c r="F2" s="8">
        <f>SUMPRODUCT(Рег.журнал!$E$34:$E$10000 * (TEXT(Рег.журнал!$A$34:$A$10000,"ММММ")=A2) * (Рег.журнал!$G$34:$G$10000="дикое"))</f>
        <v>0</v>
      </c>
      <c r="G2" s="4">
        <f>SUMPRODUCT(Рег.журнал!$E$34:$E$10000 * (TEXT(Рег.журнал!$A$34:$A$10000,"ММММ")=A2) * (Рег.журнал!$G$34:$G$10000="синантропное"))</f>
        <v>0</v>
      </c>
      <c r="H2" s="4">
        <f>SUMPRODUCT(Рег.журнал!$E$34:$E$10000 * (TEXT(Рег.журнал!$A$34:$A$10000,"ММММ")=A2) * (Рег.журнал!$G$34:$G$10000="домашнее") * (Рег.журнал!$H$34:$H$10000="АЧС"))</f>
        <v>0</v>
      </c>
      <c r="I2" s="4">
        <f>SUMPRODUCT(Рег.журнал!$E$34:$E$10000 * (TEXT(Рег.журнал!$A$34:$A$10000,"ММММ")=A2) * (Рег.журнал!$G$34:$G$10000="дикое") * (Рег.журнал!$H$34:$H$10000="АЧС"))</f>
        <v>0</v>
      </c>
      <c r="J2" s="4">
        <f>SUMPRODUCT(Рег.журнал!$E$34:$E$10000 * (TEXT(Рег.журнал!$A$34:$A$10000,"ММММ")=A2) * (Рег.журнал!$G$34:$G$10000="домашнее") * (Рег.журнал!$H$34:$H$10000="грипп"))</f>
        <v>0</v>
      </c>
      <c r="K2" s="4">
        <f>SUMPRODUCT(Рег.журнал!$E$34:$E$10000 * (TEXT(Рег.журнал!$A$34:$A$10000,"ММММ")=A2) * (Рег.журнал!$G$34:$G$10000="дикое") * (Рег.журнал!$H$34:$H$10000="грипп"))</f>
        <v>0</v>
      </c>
      <c r="L2" s="4">
        <f>SUMPRODUCT(Рег.журнал!$E$34:$E$10000 * (TEXT(Рег.журнал!$A$34:$A$10000,"ММММ")=A2) * (Рег.журнал!$G$34:$G$10000="синантропное") * (Рег.журнал!$H$34:$H$10000="грипп"))</f>
        <v>0</v>
      </c>
    </row>
    <row r="3" spans="1:12" x14ac:dyDescent="0.25">
      <c r="A3" s="4" t="s">
        <v>31</v>
      </c>
      <c r="B3" s="4">
        <f>SUMPRODUCT(Рег.журнал!$E$34:$E$10000 * (TEXT(Рег.журнал!$A$34:$A$10000,"ММММ")=A3))</f>
        <v>220</v>
      </c>
      <c r="C3" s="4">
        <f>SUMPRODUCT(Рег.журнал!$E$34:$E$10000 * (TEXT(Рег.журнал!$A$34:$A$10000,"ММММ")=A3) * (Рег.журнал!$C$34:$C$10000="бесплатная"))</f>
        <v>0</v>
      </c>
      <c r="D3" s="8">
        <f>SUMPRODUCT(Рег.журнал!$E$34:$E$10000 * (TEXT(Рег.журнал!$A$34:$A$10000,"ММММ")=A3) * (Рег.журнал!$C$34:$C$10000="платная"))</f>
        <v>220</v>
      </c>
      <c r="E3" s="4">
        <f>SUMPRODUCT(Рег.журнал!$E$34:$E$10000 * (TEXT(Рег.журнал!$A$34:$A$10000,"ММММ")=A3) * (Рег.журнал!$G$34:$G$10000="домашнее"))</f>
        <v>220</v>
      </c>
      <c r="F3" s="8">
        <f>SUMPRODUCT(Рег.журнал!$E$34:$E$10000 * (TEXT(Рег.журнал!$A$34:$A$10000,"ММММ")=A3) * (Рег.журнал!$G$34:$G$10000="дикое"))</f>
        <v>0</v>
      </c>
      <c r="G3" s="4">
        <f>SUMPRODUCT(Рег.журнал!$E$34:$E$10000 * (TEXT(Рег.журнал!$A$34:$A$10000,"ММММ")=A3) * (Рег.журнал!$G$34:$G$10000="синантропное"))</f>
        <v>0</v>
      </c>
      <c r="H3" s="4">
        <f>SUMPRODUCT(Рег.журнал!$E$34:$E$10000 * (TEXT(Рег.журнал!$A$34:$A$10000,"ММММ")=A3) * (Рег.журнал!$G$34:$G$10000="домашнее") * (Рег.журнал!$H$34:$H$10000="АЧС"))</f>
        <v>0</v>
      </c>
      <c r="I3" s="4">
        <f>SUMPRODUCT(Рег.журнал!$E$34:$E$10000 * (TEXT(Рег.журнал!$A$34:$A$10000,"ММММ")=A3) * (Рег.журнал!$G$34:$G$10000="дикое") * (Рег.журнал!$H$34:$H$10000="АЧС"))</f>
        <v>0</v>
      </c>
      <c r="J3" s="4">
        <f>SUMPRODUCT(Рег.журнал!$E$34:$E$10000 * (TEXT(Рег.журнал!$A$34:$A$10000,"ММММ")=A3) * (Рег.журнал!$G$34:$G$10000="домашнее") * (Рег.журнал!$H$34:$H$10000="грипп"))</f>
        <v>0</v>
      </c>
      <c r="K3" s="4">
        <f>SUMPRODUCT(Рег.журнал!$E$34:$E$10000 * (TEXT(Рег.журнал!$A$34:$A$10000,"ММММ")=A3) * (Рег.журнал!$G$34:$G$10000="дикое") * (Рег.журнал!$H$34:$H$10000="грипп"))</f>
        <v>0</v>
      </c>
      <c r="L3" s="4">
        <f>SUMPRODUCT(Рег.журнал!$E$34:$E$10000 * (TEXT(Рег.журнал!$A$34:$A$10000,"ММММ")=A3) * (Рег.журнал!$G$34:$G$10000="синантропное") * (Рег.журнал!$H$34:$H$10000="грипп"))</f>
        <v>0</v>
      </c>
    </row>
    <row r="4" spans="1:12" x14ac:dyDescent="0.25">
      <c r="A4" s="4" t="s">
        <v>32</v>
      </c>
      <c r="B4" s="4">
        <f>SUMPRODUCT(Рег.журнал!$E$34:$E$10000 * (TEXT(Рег.журнал!$A$34:$A$10000,"ММММ")=A4))</f>
        <v>490</v>
      </c>
      <c r="C4" s="4">
        <f>SUMPRODUCT(Рег.журнал!$E$34:$E$10000 * (TEXT(Рег.журнал!$A$34:$A$10000,"ММММ")=A4) * (Рег.журнал!$C$34:$C$10000="бесплатная"))</f>
        <v>430</v>
      </c>
      <c r="D4" s="8">
        <f>SUMPRODUCT(Рег.журнал!$E$34:$E$10000 * (TEXT(Рег.журнал!$A$34:$A$10000,"ММММ")=A4) * (Рег.журнал!$C$34:$C$10000="платная"))</f>
        <v>60</v>
      </c>
      <c r="E4" s="4">
        <f>SUMPRODUCT(Рег.журнал!$E$34:$E$10000 * (TEXT(Рег.журнал!$A$34:$A$10000,"ММММ")=A4) * (Рег.журнал!$G$34:$G$10000="домашнее"))</f>
        <v>380</v>
      </c>
      <c r="F4" s="8">
        <f>SUMPRODUCT(Рег.журнал!$E$34:$E$10000 * (TEXT(Рег.журнал!$A$34:$A$10000,"ММММ")=A4) * (Рег.журнал!$G$34:$G$10000="дикое"))</f>
        <v>0</v>
      </c>
      <c r="G4" s="4">
        <f>SUMPRODUCT(Рег.журнал!$E$34:$E$10000 * (TEXT(Рег.журнал!$A$34:$A$10000,"ММММ")=A4) * (Рег.журнал!$G$34:$G$10000="синантропное"))</f>
        <v>110</v>
      </c>
      <c r="H4" s="4">
        <f>SUMPRODUCT(Рег.журнал!$E$34:$E$10000 * (TEXT(Рег.журнал!$A$34:$A$10000,"ММММ")=A4) * (Рег.журнал!$G$34:$G$10000="домашнее") * (Рег.журнал!$H$34:$H$10000="АЧС"))</f>
        <v>50</v>
      </c>
      <c r="I4" s="4">
        <f>SUMPRODUCT(Рег.журнал!$E$34:$E$10000 * (TEXT(Рег.журнал!$A$34:$A$10000,"ММММ")=A4) * (Рег.журнал!$G$34:$G$10000="дикое") * (Рег.журнал!$H$34:$H$10000="АЧС"))</f>
        <v>0</v>
      </c>
      <c r="J4" s="4">
        <f>SUMPRODUCT(Рег.журнал!$E$34:$E$10000 * (TEXT(Рег.журнал!$A$34:$A$10000,"ММММ")=A4) * (Рег.журнал!$G$34:$G$10000="домашнее") * (Рег.журнал!$H$34:$H$10000="грипп"))</f>
        <v>310</v>
      </c>
      <c r="K4" s="4">
        <f>SUMPRODUCT(Рег.журнал!$E$34:$E$10000 * (TEXT(Рег.журнал!$A$34:$A$10000,"ММММ")=A4) * (Рег.журнал!$G$34:$G$10000="дикое") * (Рег.журнал!$H$34:$H$10000="грипп"))</f>
        <v>0</v>
      </c>
      <c r="L4" s="4">
        <f>SUMPRODUCT(Рег.журнал!$E$34:$E$10000 * (TEXT(Рег.журнал!$A$34:$A$10000,"ММММ")=A4) * (Рег.журнал!$G$34:$G$10000="синантропное") * (Рег.журнал!$H$34:$H$10000="грипп"))</f>
        <v>110</v>
      </c>
    </row>
    <row r="5" spans="1:12" x14ac:dyDescent="0.25">
      <c r="A5" s="4" t="s">
        <v>33</v>
      </c>
      <c r="B5" s="4">
        <f>SUMPRODUCT(Рег.журнал!$E$34:$E$10000 * (TEXT(Рег.журнал!$A$34:$A$10000,"ММММ")=A5))</f>
        <v>200</v>
      </c>
      <c r="C5" s="4">
        <f>SUMPRODUCT(Рег.журнал!$E$34:$E$10000 * (TEXT(Рег.журнал!$A$34:$A$10000,"ММММ")=A5) * (Рег.журнал!$C$34:$C$10000="бесплатная"))</f>
        <v>120</v>
      </c>
      <c r="D5" s="8">
        <f>SUMPRODUCT(Рег.журнал!$E$34:$E$10000 * (TEXT(Рег.журнал!$A$34:$A$10000,"ММММ")=A5) * (Рег.журнал!$C$34:$C$10000="платная"))</f>
        <v>80</v>
      </c>
      <c r="E5" s="4">
        <f>SUMPRODUCT(Рег.журнал!$E$34:$E$10000 * (TEXT(Рег.журнал!$A$34:$A$10000,"ММММ")=A5) * (Рег.журнал!$G$34:$G$10000="домашнее"))</f>
        <v>60</v>
      </c>
      <c r="F5" s="8">
        <f>SUMPRODUCT(Рег.журнал!$E$34:$E$10000 * (TEXT(Рег.журнал!$A$34:$A$10000,"ММММ")=A5) * (Рег.журнал!$G$34:$G$10000="дикое"))</f>
        <v>140</v>
      </c>
      <c r="G5" s="4">
        <f>SUMPRODUCT(Рег.журнал!$E$34:$E$10000 * (TEXT(Рег.журнал!$A$34:$A$10000,"ММММ")=A5) * (Рег.журнал!$G$34:$G$10000="синантропное"))</f>
        <v>0</v>
      </c>
      <c r="H5" s="4">
        <f>SUMPRODUCT(Рег.журнал!$E$34:$E$10000 * (TEXT(Рег.журнал!$A$34:$A$10000,"ММММ")=A5) * (Рег.журнал!$G$34:$G$10000="домашнее") * (Рег.журнал!$H$34:$H$10000="АЧС"))</f>
        <v>0</v>
      </c>
      <c r="I5" s="4">
        <f>SUMPRODUCT(Рег.журнал!$E$34:$E$10000 * (TEXT(Рег.журнал!$A$34:$A$10000,"ММММ")=A5) * (Рег.журнал!$G$34:$G$10000="дикое") * (Рег.журнал!$H$34:$H$10000="АЧС"))</f>
        <v>100</v>
      </c>
      <c r="J5" s="4">
        <f>SUMPRODUCT(Рег.журнал!$E$34:$E$10000 * (TEXT(Рег.журнал!$A$34:$A$10000,"ММММ")=A5) * (Рег.журнал!$G$34:$G$10000="домашнее") * (Рег.журнал!$H$34:$H$10000="грипп"))</f>
        <v>0</v>
      </c>
      <c r="K5" s="4">
        <f>SUMPRODUCT(Рег.журнал!$E$34:$E$10000 * (TEXT(Рег.журнал!$A$34:$A$10000,"ММММ")=A5) * (Рег.журнал!$G$34:$G$10000="дикое") * (Рег.журнал!$H$34:$H$10000="грипп"))</f>
        <v>0</v>
      </c>
      <c r="L5" s="4">
        <f>SUMPRODUCT(Рег.журнал!$E$34:$E$10000 * (TEXT(Рег.журнал!$A$34:$A$10000,"ММММ")=A5) * (Рег.журнал!$G$34:$G$10000="синантропное") * (Рег.журнал!$H$34:$H$10000="грипп"))</f>
        <v>0</v>
      </c>
    </row>
    <row r="6" spans="1:12" x14ac:dyDescent="0.25">
      <c r="A6" s="4" t="s">
        <v>34</v>
      </c>
      <c r="B6" s="4">
        <f>SUMPRODUCT(Рег.журнал!$E$34:$E$10000 * (TEXT(Рег.журнал!$A$34:$A$10000,"ММММ")=A6))</f>
        <v>30</v>
      </c>
      <c r="C6" s="4">
        <f>SUMPRODUCT(Рег.журнал!$E$34:$E$10000 * (TEXT(Рег.журнал!$A$34:$A$10000,"ММММ")=A6) * (Рег.журнал!$C$34:$C$10000="бесплатная"))</f>
        <v>30</v>
      </c>
      <c r="D6" s="8">
        <f>SUMPRODUCT(Рег.журнал!$E$34:$E$10000 * (TEXT(Рег.журнал!$A$34:$A$10000,"ММММ")=A6) * (Рег.журнал!$C$34:$C$10000="платная"))</f>
        <v>0</v>
      </c>
      <c r="E6" s="4">
        <f>SUMPRODUCT(Рег.журнал!$E$34:$E$10000 * (TEXT(Рег.журнал!$A$34:$A$10000,"ММММ")=A6) * (Рег.журнал!$G$34:$G$10000="домашнее"))</f>
        <v>0</v>
      </c>
      <c r="F6" s="8">
        <f>SUMPRODUCT(Рег.журнал!$E$34:$E$10000 * (TEXT(Рег.журнал!$A$34:$A$10000,"ММММ")=A6) * (Рег.журнал!$G$34:$G$10000="дикое"))</f>
        <v>0</v>
      </c>
      <c r="G6" s="4">
        <f>SUMPRODUCT(Рег.журнал!$E$34:$E$10000 * (TEXT(Рег.журнал!$A$34:$A$10000,"ММММ")=A6) * (Рег.журнал!$G$34:$G$10000="синантропное"))</f>
        <v>30</v>
      </c>
      <c r="H6" s="4">
        <f>SUMPRODUCT(Рег.журнал!$E$34:$E$10000 * (TEXT(Рег.журнал!$A$34:$A$10000,"ММММ")=A6) * (Рег.журнал!$G$34:$G$10000="домашнее") * (Рег.журнал!$H$34:$H$10000="АЧС"))</f>
        <v>0</v>
      </c>
      <c r="I6" s="4">
        <f>SUMPRODUCT(Рег.журнал!$E$34:$E$10000 * (TEXT(Рег.журнал!$A$34:$A$10000,"ММММ")=A6) * (Рег.журнал!$G$34:$G$10000="дикое") * (Рег.журнал!$H$34:$H$10000="АЧС"))</f>
        <v>0</v>
      </c>
      <c r="J6" s="4">
        <f>SUMPRODUCT(Рег.журнал!$E$34:$E$10000 * (TEXT(Рег.журнал!$A$34:$A$10000,"ММММ")=A6) * (Рег.журнал!$G$34:$G$10000="домашнее") * (Рег.журнал!$H$34:$H$10000="грипп"))</f>
        <v>0</v>
      </c>
      <c r="K6" s="4">
        <f>SUMPRODUCT(Рег.журнал!$E$34:$E$10000 * (TEXT(Рег.журнал!$A$34:$A$10000,"ММММ")=A6) * (Рег.журнал!$G$34:$G$10000="дикое") * (Рег.журнал!$H$34:$H$10000="грипп"))</f>
        <v>0</v>
      </c>
      <c r="L6" s="4">
        <f>SUMPRODUCT(Рег.журнал!$E$34:$E$10000 * (TEXT(Рег.журнал!$A$34:$A$10000,"ММММ")=A6) * (Рег.журнал!$G$34:$G$10000="синантропное") * (Рег.журнал!$H$34:$H$10000="грипп"))</f>
        <v>30</v>
      </c>
    </row>
    <row r="7" spans="1:12" x14ac:dyDescent="0.25">
      <c r="A7" s="4" t="s">
        <v>35</v>
      </c>
      <c r="B7" s="4">
        <f>SUMPRODUCT(Рег.журнал!$E$34:$E$10000 * (TEXT(Рег.журнал!$A$34:$A$10000,"ММММ")=A7))</f>
        <v>55</v>
      </c>
      <c r="C7" s="4">
        <f>SUMPRODUCT(Рег.журнал!$E$34:$E$10000 * (TEXT(Рег.журнал!$A$34:$A$10000,"ММММ")=A7) * (Рег.журнал!$C$34:$C$10000="бесплатная"))</f>
        <v>0</v>
      </c>
      <c r="D7" s="8">
        <f>SUMPRODUCT(Рег.журнал!$E$34:$E$10000 * (TEXT(Рег.журнал!$A$34:$A$10000,"ММММ")=A7) * (Рег.журнал!$C$34:$C$10000="платная"))</f>
        <v>55</v>
      </c>
      <c r="E7" s="4">
        <f>SUMPRODUCT(Рег.журнал!$E$34:$E$10000 * (TEXT(Рег.журнал!$A$34:$A$10000,"ММММ")=A7) * (Рег.журнал!$G$34:$G$10000="домашнее"))</f>
        <v>0</v>
      </c>
      <c r="F7" s="8">
        <f>SUMPRODUCT(Рег.журнал!$E$34:$E$10000 * (TEXT(Рег.журнал!$A$34:$A$10000,"ММММ")=A7) * (Рег.журнал!$G$34:$G$10000="дикое"))</f>
        <v>0</v>
      </c>
      <c r="G7" s="4">
        <f>SUMPRODUCT(Рег.журнал!$E$34:$E$10000 * (TEXT(Рег.журнал!$A$34:$A$10000,"ММММ")=A7) * (Рег.журнал!$G$34:$G$10000="синантропное"))</f>
        <v>55</v>
      </c>
      <c r="H7" s="4">
        <f>SUMPRODUCT(Рег.журнал!$E$34:$E$10000 * (TEXT(Рег.журнал!$A$34:$A$10000,"ММММ")=A7) * (Рег.журнал!$G$34:$G$10000="домашнее") * (Рег.журнал!$H$34:$H$10000="АЧС"))</f>
        <v>0</v>
      </c>
      <c r="I7" s="4">
        <f>SUMPRODUCT(Рег.журнал!$E$34:$E$10000 * (TEXT(Рег.журнал!$A$34:$A$10000,"ММММ")=A7) * (Рег.журнал!$G$34:$G$10000="дикое") * (Рег.журнал!$H$34:$H$10000="АЧС"))</f>
        <v>0</v>
      </c>
      <c r="J7" s="4">
        <f>SUMPRODUCT(Рег.журнал!$E$34:$E$10000 * (TEXT(Рег.журнал!$A$34:$A$10000,"ММММ")=A7) * (Рег.журнал!$G$34:$G$10000="домашнее") * (Рег.журнал!$H$34:$H$10000="грипп"))</f>
        <v>0</v>
      </c>
      <c r="K7" s="4">
        <f>SUMPRODUCT(Рег.журнал!$E$34:$E$10000 * (TEXT(Рег.журнал!$A$34:$A$10000,"ММММ")=A7) * (Рег.журнал!$G$34:$G$10000="дикое") * (Рег.журнал!$H$34:$H$10000="грипп"))</f>
        <v>0</v>
      </c>
      <c r="L7" s="4">
        <f>SUMPRODUCT(Рег.журнал!$E$34:$E$10000 * (TEXT(Рег.журнал!$A$34:$A$10000,"ММММ")=A7) * (Рег.журнал!$G$34:$G$10000="синантропное") * (Рег.журнал!$H$34:$H$10000="грипп"))</f>
        <v>0</v>
      </c>
    </row>
    <row r="8" spans="1:12" x14ac:dyDescent="0.25">
      <c r="A8" s="4" t="s">
        <v>36</v>
      </c>
      <c r="B8" s="4">
        <f>SUMPRODUCT(Рег.журнал!$E$34:$E$10000 * (TEXT(Рег.журнал!$A$34:$A$10000,"ММММ")=A8))</f>
        <v>160</v>
      </c>
      <c r="C8" s="4">
        <f>SUMPRODUCT(Рег.журнал!$E$34:$E$10000 * (TEXT(Рег.журнал!$A$34:$A$10000,"ММММ")=A8) * (Рег.журнал!$C$34:$C$10000="бесплатная"))</f>
        <v>0</v>
      </c>
      <c r="D8" s="8">
        <f>SUMPRODUCT(Рег.журнал!$E$34:$E$10000 * (TEXT(Рег.журнал!$A$34:$A$10000,"ММММ")=A8) * (Рег.журнал!$C$34:$C$10000="платная"))</f>
        <v>160</v>
      </c>
      <c r="E8" s="4">
        <f>SUMPRODUCT(Рег.журнал!$E$34:$E$10000 * (TEXT(Рег.журнал!$A$34:$A$10000,"ММММ")=A8) * (Рег.журнал!$G$34:$G$10000="домашнее"))</f>
        <v>0</v>
      </c>
      <c r="F8" s="8">
        <f>SUMPRODUCT(Рег.журнал!$E$34:$E$10000 * (TEXT(Рег.журнал!$A$34:$A$10000,"ММММ")=A8) * (Рег.журнал!$G$34:$G$10000="дикое"))</f>
        <v>100</v>
      </c>
      <c r="G8" s="4">
        <f>SUMPRODUCT(Рег.журнал!$E$34:$E$10000 * (TEXT(Рег.журнал!$A$34:$A$10000,"ММММ")=A8) * (Рег.журнал!$G$34:$G$10000="синантропное"))</f>
        <v>60</v>
      </c>
      <c r="H8" s="4">
        <f>SUMPRODUCT(Рег.журнал!$E$34:$E$10000 * (TEXT(Рег.журнал!$A$34:$A$10000,"ММММ")=A8) * (Рег.журнал!$G$34:$G$10000="домашнее") * (Рег.журнал!$H$34:$H$10000="АЧС"))</f>
        <v>0</v>
      </c>
      <c r="I8" s="4">
        <f>SUMPRODUCT(Рег.журнал!$E$34:$E$10000 * (TEXT(Рег.журнал!$A$34:$A$10000,"ММММ")=A8) * (Рег.журнал!$G$34:$G$10000="дикое") * (Рег.журнал!$H$34:$H$10000="АЧС"))</f>
        <v>100</v>
      </c>
      <c r="J8" s="4">
        <f>SUMPRODUCT(Рег.журнал!$E$34:$E$10000 * (TEXT(Рег.журнал!$A$34:$A$10000,"ММММ")=A8) * (Рег.журнал!$G$34:$G$10000="домашнее") * (Рег.журнал!$H$34:$H$10000="грипп"))</f>
        <v>0</v>
      </c>
      <c r="K8" s="4">
        <f>SUMPRODUCT(Рег.журнал!$E$34:$E$10000 * (TEXT(Рег.журнал!$A$34:$A$10000,"ММММ")=A8) * (Рег.журнал!$G$34:$G$10000="дикое") * (Рег.журнал!$H$34:$H$10000="грипп"))</f>
        <v>0</v>
      </c>
      <c r="L8" s="4">
        <f>SUMPRODUCT(Рег.журнал!$E$34:$E$10000 * (TEXT(Рег.журнал!$A$34:$A$10000,"ММММ")=A8) * (Рег.журнал!$G$34:$G$10000="синантропное") * (Рег.журнал!$H$34:$H$10000="грипп"))</f>
        <v>0</v>
      </c>
    </row>
    <row r="9" spans="1:12" x14ac:dyDescent="0.25">
      <c r="A9" s="4" t="s">
        <v>37</v>
      </c>
      <c r="B9" s="4">
        <f>SUMPRODUCT(Рег.журнал!$E$34:$E$10000 * (TEXT(Рег.журнал!$A$34:$A$10000,"ММММ")=A9))</f>
        <v>40</v>
      </c>
      <c r="C9" s="4">
        <f>SUMPRODUCT(Рег.журнал!$E$34:$E$10000 * (TEXT(Рег.журнал!$A$34:$A$10000,"ММММ")=A9) * (Рег.журнал!$C$34:$C$10000="бесплатная"))</f>
        <v>40</v>
      </c>
      <c r="D9" s="8">
        <f>SUMPRODUCT(Рег.журнал!$E$34:$E$10000 * (TEXT(Рег.журнал!$A$34:$A$10000,"ММММ")=A9) * (Рег.журнал!$C$34:$C$10000="платная"))</f>
        <v>0</v>
      </c>
      <c r="E9" s="4">
        <f>SUMPRODUCT(Рег.журнал!$E$34:$E$10000 * (TEXT(Рег.журнал!$A$34:$A$10000,"ММММ")=A9) * (Рег.журнал!$G$34:$G$10000="домашнее"))</f>
        <v>40</v>
      </c>
      <c r="F9" s="8">
        <f>SUMPRODUCT(Рег.журнал!$E$34:$E$10000 * (TEXT(Рег.журнал!$A$34:$A$10000,"ММММ")=A9) * (Рег.журнал!$G$34:$G$10000="дикое"))</f>
        <v>0</v>
      </c>
      <c r="G9" s="4">
        <f>SUMPRODUCT(Рег.журнал!$E$34:$E$10000 * (TEXT(Рег.журнал!$A$34:$A$10000,"ММММ")=A9) * (Рег.журнал!$G$34:$G$10000="синантропное"))</f>
        <v>0</v>
      </c>
      <c r="H9" s="4">
        <f>SUMPRODUCT(Рег.журнал!$E$34:$E$10000 * (TEXT(Рег.журнал!$A$34:$A$10000,"ММММ")=A9) * (Рег.журнал!$G$34:$G$10000="домашнее") * (Рег.журнал!$H$34:$H$10000="АЧС"))</f>
        <v>40</v>
      </c>
      <c r="I9" s="4">
        <f>SUMPRODUCT(Рег.журнал!$E$34:$E$10000 * (TEXT(Рег.журнал!$A$34:$A$10000,"ММММ")=A9) * (Рег.журнал!$G$34:$G$10000="дикое") * (Рег.журнал!$H$34:$H$10000="АЧС"))</f>
        <v>0</v>
      </c>
      <c r="J9" s="4">
        <f>SUMPRODUCT(Рег.журнал!$E$34:$E$10000 * (TEXT(Рег.журнал!$A$34:$A$10000,"ММММ")=A9) * (Рег.журнал!$G$34:$G$10000="домашнее") * (Рег.журнал!$H$34:$H$10000="грипп"))</f>
        <v>0</v>
      </c>
      <c r="K9" s="4">
        <f>SUMPRODUCT(Рег.журнал!$E$34:$E$10000 * (TEXT(Рег.журнал!$A$34:$A$10000,"ММММ")=A9) * (Рег.журнал!$G$34:$G$10000="дикое") * (Рег.журнал!$H$34:$H$10000="грипп"))</f>
        <v>0</v>
      </c>
      <c r="L9" s="4">
        <f>SUMPRODUCT(Рег.журнал!$E$34:$E$10000 * (TEXT(Рег.журнал!$A$34:$A$10000,"ММММ")=A9) * (Рег.журнал!$G$34:$G$10000="синантропное") * (Рег.журнал!$H$34:$H$10000="грипп"))</f>
        <v>0</v>
      </c>
    </row>
    <row r="10" spans="1:12" x14ac:dyDescent="0.25">
      <c r="A10" s="4" t="s">
        <v>38</v>
      </c>
      <c r="B10" s="4">
        <f>SUMPRODUCT(Рег.журнал!$E$34:$E$10000 * (TEXT(Рег.журнал!$A$34:$A$10000,"ММММ")=A10))</f>
        <v>60</v>
      </c>
      <c r="C10" s="4">
        <f>SUMPRODUCT(Рег.журнал!$E$34:$E$10000 * (TEXT(Рег.журнал!$A$34:$A$10000,"ММММ")=A10) * (Рег.журнал!$C$34:$C$10000="бесплатная"))</f>
        <v>60</v>
      </c>
      <c r="D10" s="8">
        <f>SUMPRODUCT(Рег.журнал!$E$34:$E$10000 * (TEXT(Рег.журнал!$A$34:$A$10000,"ММММ")=A10) * (Рег.журнал!$C$34:$C$10000="платная"))</f>
        <v>0</v>
      </c>
      <c r="E10" s="4">
        <f>SUMPRODUCT(Рег.журнал!$E$34:$E$10000 * (TEXT(Рег.журнал!$A$34:$A$10000,"ММММ")=A10) * (Рег.журнал!$G$34:$G$10000="домашнее"))</f>
        <v>60</v>
      </c>
      <c r="F10" s="8">
        <f>SUMPRODUCT(Рег.журнал!$E$34:$E$10000 * (TEXT(Рег.журнал!$A$34:$A$10000,"ММММ")=A10) * (Рег.журнал!$G$34:$G$10000="дикое"))</f>
        <v>0</v>
      </c>
      <c r="G10" s="4">
        <f>SUMPRODUCT(Рег.журнал!$E$34:$E$10000 * (TEXT(Рег.журнал!$A$34:$A$10000,"ММММ")=A10) * (Рег.журнал!$G$34:$G$10000="синантропное"))</f>
        <v>0</v>
      </c>
      <c r="H10" s="4">
        <f>SUMPRODUCT(Рег.журнал!$E$34:$E$10000 * (TEXT(Рег.журнал!$A$34:$A$10000,"ММММ")=A10) * (Рег.журнал!$G$34:$G$10000="домашнее") * (Рег.журнал!$H$34:$H$10000="АЧС"))</f>
        <v>0</v>
      </c>
      <c r="I10" s="4">
        <f>SUMPRODUCT(Рег.журнал!$E$34:$E$10000 * (TEXT(Рег.журнал!$A$34:$A$10000,"ММММ")=A10) * (Рег.журнал!$G$34:$G$10000="дикое") * (Рег.журнал!$H$34:$H$10000="АЧС"))</f>
        <v>0</v>
      </c>
      <c r="J10" s="4">
        <f>SUMPRODUCT(Рег.журнал!$E$34:$E$10000 * (TEXT(Рег.журнал!$A$34:$A$10000,"ММММ")=A10) * (Рег.журнал!$G$34:$G$10000="домашнее") * (Рег.журнал!$H$34:$H$10000="грипп"))</f>
        <v>0</v>
      </c>
      <c r="K10" s="4">
        <f>SUMPRODUCT(Рег.журнал!$E$34:$E$10000 * (TEXT(Рег.журнал!$A$34:$A$10000,"ММММ")=A10) * (Рег.журнал!$G$34:$G$10000="дикое") * (Рег.журнал!$H$34:$H$10000="грипп"))</f>
        <v>0</v>
      </c>
      <c r="L10" s="4">
        <f>SUMPRODUCT(Рег.журнал!$E$34:$E$10000 * (TEXT(Рег.журнал!$A$34:$A$10000,"ММММ")=A10) * (Рег.журнал!$G$34:$G$10000="синантропное") * (Рег.журнал!$H$34:$H$10000="грипп"))</f>
        <v>0</v>
      </c>
    </row>
    <row r="11" spans="1:12" x14ac:dyDescent="0.25">
      <c r="A11" s="4" t="s">
        <v>39</v>
      </c>
      <c r="B11" s="4">
        <f>SUMPRODUCT(Рег.журнал!$E$34:$E$10000 * (TEXT(Рег.журнал!$A$34:$A$10000,"ММММ")=A11))</f>
        <v>810</v>
      </c>
      <c r="C11" s="4">
        <f>SUMPRODUCT(Рег.журнал!$E$34:$E$10000 * (TEXT(Рег.журнал!$A$34:$A$10000,"ММММ")=A11) * (Рег.журнал!$C$34:$C$10000="бесплатная"))</f>
        <v>10</v>
      </c>
      <c r="D11" s="8">
        <f>SUMPRODUCT(Рег.журнал!$E$34:$E$10000 * (TEXT(Рег.журнал!$A$34:$A$10000,"ММММ")=A11) * (Рег.журнал!$C$34:$C$10000="платная"))</f>
        <v>800</v>
      </c>
      <c r="E11" s="4">
        <f>SUMPRODUCT(Рег.журнал!$E$34:$E$10000 * (TEXT(Рег.журнал!$A$34:$A$10000,"ММММ")=A11) * (Рег.журнал!$G$34:$G$10000="домашнее"))</f>
        <v>800</v>
      </c>
      <c r="F11" s="8">
        <f>SUMPRODUCT(Рег.журнал!$E$34:$E$10000 * (TEXT(Рег.журнал!$A$34:$A$10000,"ММММ")=A11) * (Рег.журнал!$G$34:$G$10000="дикое"))</f>
        <v>0</v>
      </c>
      <c r="G11" s="4">
        <f>SUMPRODUCT(Рег.журнал!$E$34:$E$10000 * (TEXT(Рег.журнал!$A$34:$A$10000,"ММММ")=A11) * (Рег.журнал!$G$34:$G$10000="синантропное"))</f>
        <v>10</v>
      </c>
      <c r="H11" s="4">
        <f>SUMPRODUCT(Рег.журнал!$E$34:$E$10000 * (TEXT(Рег.журнал!$A$34:$A$10000,"ММММ")=A11) * (Рег.журнал!$G$34:$G$10000="домашнее") * (Рег.журнал!$H$34:$H$10000="АЧС"))</f>
        <v>0</v>
      </c>
      <c r="I11" s="4">
        <f>SUMPRODUCT(Рег.журнал!$E$34:$E$10000 * (TEXT(Рег.журнал!$A$34:$A$10000,"ММММ")=A11) * (Рег.журнал!$G$34:$G$10000="дикое") * (Рег.журнал!$H$34:$H$10000="АЧС"))</f>
        <v>0</v>
      </c>
      <c r="J11" s="4">
        <f>SUMPRODUCT(Рег.журнал!$E$34:$E$10000 * (TEXT(Рег.журнал!$A$34:$A$10000,"ММММ")=A11) * (Рег.журнал!$G$34:$G$10000="домашнее") * (Рег.журнал!$H$34:$H$10000="грипп"))</f>
        <v>0</v>
      </c>
      <c r="K11" s="4">
        <f>SUMPRODUCT(Рег.журнал!$E$34:$E$10000 * (TEXT(Рег.журнал!$A$34:$A$10000,"ММММ")=A11) * (Рег.журнал!$G$34:$G$10000="дикое") * (Рег.журнал!$H$34:$H$10000="грипп"))</f>
        <v>0</v>
      </c>
      <c r="L11" s="4">
        <f>SUMPRODUCT(Рег.журнал!$E$34:$E$10000 * (TEXT(Рег.журнал!$A$34:$A$10000,"ММММ")=A11) * (Рег.журнал!$G$34:$G$10000="синантропное") * (Рег.журнал!$H$34:$H$10000="грипп"))</f>
        <v>0</v>
      </c>
    </row>
    <row r="12" spans="1:12" x14ac:dyDescent="0.25">
      <c r="A12" s="4" t="s">
        <v>40</v>
      </c>
      <c r="B12" s="4">
        <f>SUMPRODUCT(Рег.журнал!$E$34:$E$10000 * (TEXT(Рег.журнал!$A$34:$A$10000,"ММММ")=A12))</f>
        <v>5</v>
      </c>
      <c r="C12" s="4">
        <f>SUMPRODUCT(Рег.журнал!$E$34:$E$10000 * (TEXT(Рег.журнал!$A$34:$A$10000,"ММММ")=A12) * (Рег.журнал!$C$34:$C$10000="бесплатная"))</f>
        <v>0</v>
      </c>
      <c r="D12" s="8">
        <f>SUMPRODUCT(Рег.журнал!$E$34:$E$10000 * (TEXT(Рег.журнал!$A$34:$A$10000,"ММММ")=A12) * (Рег.журнал!$C$34:$C$10000="платная"))</f>
        <v>5</v>
      </c>
      <c r="E12" s="4">
        <f>SUMPRODUCT(Рег.журнал!$E$34:$E$10000 * (TEXT(Рег.журнал!$A$34:$A$10000,"ММММ")=A12) * (Рег.журнал!$G$34:$G$10000="домашнее"))</f>
        <v>0</v>
      </c>
      <c r="F12" s="8">
        <f>SUMPRODUCT(Рег.журнал!$E$34:$E$10000 * (TEXT(Рег.журнал!$A$34:$A$10000,"ММММ")=A12) * (Рег.журнал!$G$34:$G$10000="дикое"))</f>
        <v>5</v>
      </c>
      <c r="G12" s="4">
        <f>SUMPRODUCT(Рег.журнал!$E$34:$E$10000 * (TEXT(Рег.журнал!$A$34:$A$10000,"ММММ")=A12) * (Рег.журнал!$G$34:$G$10000="синантропное"))</f>
        <v>0</v>
      </c>
      <c r="H12" s="4">
        <f>SUMPRODUCT(Рег.журнал!$E$34:$E$10000 * (TEXT(Рег.журнал!$A$34:$A$10000,"ММММ")=A12) * (Рег.журнал!$G$34:$G$10000="домашнее") * (Рег.журнал!$H$34:$H$10000="АЧС"))</f>
        <v>0</v>
      </c>
      <c r="I12" s="4">
        <f>SUMPRODUCT(Рег.журнал!$E$34:$E$10000 * (TEXT(Рег.журнал!$A$34:$A$10000,"ММММ")=A12) * (Рег.журнал!$G$34:$G$10000="дикое") * (Рег.журнал!$H$34:$H$10000="АЧС"))</f>
        <v>0</v>
      </c>
      <c r="J12" s="4">
        <f>SUMPRODUCT(Рег.журнал!$E$34:$E$10000 * (TEXT(Рег.журнал!$A$34:$A$10000,"ММММ")=A12) * (Рег.журнал!$G$34:$G$10000="домашнее") * (Рег.журнал!$H$34:$H$10000="грипп"))</f>
        <v>0</v>
      </c>
      <c r="K12" s="4">
        <f>SUMPRODUCT(Рег.журнал!$E$34:$E$10000 * (TEXT(Рег.журнал!$A$34:$A$10000,"ММММ")=A12) * (Рег.журнал!$G$34:$G$10000="дикое") * (Рег.журнал!$H$34:$H$10000="грипп"))</f>
        <v>0</v>
      </c>
      <c r="L12" s="4">
        <f>SUMPRODUCT(Рег.журнал!$E$34:$E$10000 * (TEXT(Рег.журнал!$A$34:$A$10000,"ММММ")=A12) * (Рег.журнал!$G$34:$G$10000="синантропное") * (Рег.журнал!$H$34:$H$10000="грипп"))</f>
        <v>0</v>
      </c>
    </row>
    <row r="13" spans="1:12" x14ac:dyDescent="0.25">
      <c r="A13" s="4" t="s">
        <v>41</v>
      </c>
      <c r="B13" s="4">
        <f>SUMPRODUCT(Рег.журнал!$E$34:$E$10000 * (TEXT(Рег.журнал!$A$34:$A$10000,"ММММ")=A13))</f>
        <v>15</v>
      </c>
      <c r="C13" s="4">
        <f>SUMPRODUCT(Рег.журнал!$E$34:$E$10000 * (TEXT(Рег.журнал!$A$34:$A$10000,"ММММ")=A13) * (Рег.журнал!$C$34:$C$10000="бесплатная"))</f>
        <v>0</v>
      </c>
      <c r="D13" s="8">
        <f>SUMPRODUCT(Рег.журнал!$E$34:$E$10000 * (TEXT(Рег.журнал!$A$34:$A$10000,"ММММ")=A13) * (Рег.журнал!$C$34:$C$10000="платная"))</f>
        <v>15</v>
      </c>
      <c r="E13" s="4">
        <f>SUMPRODUCT(Рег.журнал!$E$34:$E$10000 * (TEXT(Рег.журнал!$A$34:$A$10000,"ММММ")=A13) * (Рег.журнал!$G$34:$G$10000="домашнее"))</f>
        <v>10</v>
      </c>
      <c r="F13" s="8">
        <f>SUMPRODUCT(Рег.журнал!$E$34:$E$10000 * (TEXT(Рег.журнал!$A$34:$A$10000,"ММММ")=A13) * (Рег.журнал!$G$34:$G$10000="дикое"))</f>
        <v>5</v>
      </c>
      <c r="G13" s="4">
        <f>SUMPRODUCT(Рег.журнал!$E$34:$E$10000 * (TEXT(Рег.журнал!$A$34:$A$10000,"ММММ")=A13) * (Рег.журнал!$G$34:$G$10000="синантропное"))</f>
        <v>0</v>
      </c>
      <c r="H13" s="4">
        <f>SUMPRODUCT(Рег.журнал!$E$34:$E$10000 * (TEXT(Рег.журнал!$A$34:$A$10000,"ММММ")=A13) * (Рег.журнал!$G$34:$G$10000="домашнее") * (Рег.журнал!$H$34:$H$10000="АЧС"))</f>
        <v>10</v>
      </c>
      <c r="I13" s="4">
        <f>SUMPRODUCT(Рег.журнал!$E$34:$E$10000 * (TEXT(Рег.журнал!$A$34:$A$10000,"ММММ")=A13) * (Рег.журнал!$G$34:$G$10000="дикое") * (Рег.журнал!$H$34:$H$10000="АЧС"))</f>
        <v>5</v>
      </c>
      <c r="J13" s="4">
        <f>SUMPRODUCT(Рег.журнал!$E$34:$E$10000 * (TEXT(Рег.журнал!$A$34:$A$10000,"ММММ")=A13) * (Рег.журнал!$G$34:$G$10000="домашнее") * (Рег.журнал!$H$34:$H$10000="грипп"))</f>
        <v>0</v>
      </c>
      <c r="K13" s="4">
        <f>SUMPRODUCT(Рег.журнал!$E$34:$E$10000 * (TEXT(Рег.журнал!$A$34:$A$10000,"ММММ")=A13) * (Рег.журнал!$G$34:$G$10000="дикое") * (Рег.журнал!$H$34:$H$10000="грипп"))</f>
        <v>0</v>
      </c>
      <c r="L13" s="4">
        <f>SUMPRODUCT(Рег.журнал!$E$34:$E$10000 * (TEXT(Рег.журнал!$A$34:$A$10000,"ММММ")=A13) * (Рег.журнал!$G$34:$G$10000="синантропное") * (Рег.журнал!$H$34:$H$10000="грипп"))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Рег.журнал</vt:lpstr>
      <vt:lpstr>Сводная</vt:lpstr>
      <vt:lpstr>Рег.журнал!Заголовки_для_печати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2024-04-18T06:31:22Z</dcterms:created>
  <dcterms:modified xsi:type="dcterms:W3CDTF">2024-04-18T06:32:04Z</dcterms:modified>
</cp:coreProperties>
</file>