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13_ncr:1_{FEAE5FA5-C908-44D0-86C3-1C07B9176ED0}" xr6:coauthVersionLast="47" xr6:coauthVersionMax="47" xr10:uidLastSave="{00000000-0000-0000-0000-000000000000}"/>
  <bookViews>
    <workbookView xWindow="-120" yWindow="-120" windowWidth="20730" windowHeight="11760" firstSheet="1" activeTab="3" xr2:uid="{00000000-000D-0000-FFFF-FFFF00000000}"/>
  </bookViews>
  <sheets>
    <sheet name="Лист2" sheetId="2" state="hidden" r:id="rId1"/>
    <sheet name="Лист1 (2)" sheetId="5" r:id="rId2"/>
    <sheet name="Справка" sheetId="3" r:id="rId3"/>
    <sheet name="вариант1" sheetId="4" r:id="rId4"/>
  </sheets>
  <definedNames>
    <definedName name="_xlnm._FilterDatabase" localSheetId="3" hidden="1">вариант1!$A$1:$N$1</definedName>
    <definedName name="_xlnm._FilterDatabase" localSheetId="1" hidden="1">'Лист1 (2)'!$A$1:$M$1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5" l="1"/>
  <c r="J3" i="5"/>
  <c r="J4" i="5"/>
  <c r="J5" i="5"/>
  <c r="J6" i="5"/>
  <c r="K2" i="5"/>
  <c r="K3" i="5"/>
  <c r="K4" i="5"/>
  <c r="K5" i="5"/>
  <c r="K6" i="5"/>
  <c r="D6" i="5"/>
  <c r="E6" i="5" s="1"/>
  <c r="G6" i="5" s="1"/>
  <c r="D5" i="5"/>
  <c r="E5" i="5" s="1"/>
  <c r="G5" i="5" s="1"/>
  <c r="H5" i="5" s="1"/>
  <c r="L5" i="5" s="1"/>
  <c r="M5" i="5" s="1"/>
  <c r="D4" i="5"/>
  <c r="E4" i="5" s="1"/>
  <c r="G4" i="5" s="1"/>
  <c r="H4" i="5" s="1"/>
  <c r="L4" i="5" s="1"/>
  <c r="M4" i="5" s="1"/>
  <c r="D3" i="5"/>
  <c r="E3" i="5" s="1"/>
  <c r="G3" i="5" s="1"/>
  <c r="H3" i="5" s="1"/>
  <c r="L3" i="5" s="1"/>
  <c r="M3" i="5" s="1"/>
  <c r="D2" i="5"/>
  <c r="E2" i="5" s="1"/>
  <c r="G2" i="5" s="1"/>
  <c r="H2" i="5" s="1"/>
  <c r="L2" i="5" s="1"/>
  <c r="M2" i="5" s="1"/>
  <c r="K6" i="4"/>
  <c r="J6" i="4"/>
  <c r="D6" i="4"/>
  <c r="E6" i="4" s="1"/>
  <c r="G6" i="4" s="1"/>
  <c r="J5" i="4"/>
  <c r="K5" i="4" s="1"/>
  <c r="D5" i="4"/>
  <c r="E5" i="4" s="1"/>
  <c r="G5" i="4" s="1"/>
  <c r="J4" i="4"/>
  <c r="K4" i="4" s="1"/>
  <c r="D4" i="4"/>
  <c r="E4" i="4" s="1"/>
  <c r="G4" i="4" s="1"/>
  <c r="J3" i="4"/>
  <c r="K3" i="4" s="1"/>
  <c r="D3" i="4"/>
  <c r="E3" i="4" s="1"/>
  <c r="G3" i="4" s="1"/>
  <c r="J2" i="4"/>
  <c r="K2" i="4" s="1"/>
  <c r="D2" i="4"/>
  <c r="E2" i="4" s="1"/>
  <c r="G2" i="4" s="1"/>
  <c r="H6" i="5" l="1"/>
  <c r="L6" i="5" s="1"/>
  <c r="M6" i="5" s="1"/>
  <c r="H2" i="4"/>
  <c r="L2" i="4" s="1"/>
  <c r="M2" i="4" s="1"/>
  <c r="H3" i="4"/>
  <c r="L3" i="4" s="1"/>
  <c r="M3" i="4" s="1"/>
  <c r="H4" i="4"/>
  <c r="L4" i="4" s="1"/>
  <c r="M4" i="4" s="1"/>
  <c r="H5" i="4"/>
  <c r="L5" i="4" s="1"/>
  <c r="M5" i="4" s="1"/>
  <c r="H6" i="4"/>
  <c r="L6" i="4" s="1"/>
  <c r="M6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Медведев Юрий Владимирович</author>
  </authors>
  <commentList>
    <comment ref="C1" authorId="0" shapeId="0" xr:uid="{33AED0B8-2C5C-4772-ADAF-E1B8E2862493}">
      <text>
        <r>
          <rPr>
            <b/>
            <sz val="9"/>
            <color indexed="81"/>
            <rFont val="Tahoma"/>
            <family val="2"/>
            <charset val="204"/>
          </rPr>
          <t>Медведев Юрий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см. файл "Coloured"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Медведев Юрий Владимирович</author>
  </authors>
  <commentList>
    <comment ref="C1" authorId="0" shapeId="0" xr:uid="{F9439843-7AD5-4AA2-8948-864695ED6C06}">
      <text>
        <r>
          <rPr>
            <b/>
            <sz val="9"/>
            <color indexed="81"/>
            <rFont val="Tahoma"/>
            <family val="2"/>
            <charset val="204"/>
          </rPr>
          <t>Медведев Юрий Владимирович:</t>
        </r>
        <r>
          <rPr>
            <sz val="9"/>
            <color indexed="81"/>
            <rFont val="Tahoma"/>
            <family val="2"/>
            <charset val="204"/>
          </rPr>
          <t xml:space="preserve">
см. файл "Coloured"</t>
        </r>
      </text>
    </comment>
  </commentList>
</comments>
</file>

<file path=xl/sharedStrings.xml><?xml version="1.0" encoding="utf-8"?>
<sst xmlns="http://schemas.openxmlformats.org/spreadsheetml/2006/main" count="51" uniqueCount="33">
  <si>
    <t>Код</t>
  </si>
  <si>
    <t>Административное наказание</t>
  </si>
  <si>
    <t>Предупреждение</t>
  </si>
  <si>
    <t>Дисквалификация</t>
  </si>
  <si>
    <t>Приостановление деятельности</t>
  </si>
  <si>
    <t>Система налогообложения</t>
  </si>
  <si>
    <t>ОСН</t>
  </si>
  <si>
    <t>УСН</t>
  </si>
  <si>
    <t>ПСН</t>
  </si>
  <si>
    <t>12</t>
  </si>
  <si>
    <t>22</t>
  </si>
  <si>
    <t>24</t>
  </si>
  <si>
    <t>36</t>
  </si>
  <si>
    <t>Категории объекта общепита</t>
  </si>
  <si>
    <t>Фастфуд</t>
  </si>
  <si>
    <t>Средний общепит</t>
  </si>
  <si>
    <t>Дорогой общепит</t>
  </si>
  <si>
    <r>
      <t>Вставлять в пункт "</t>
    </r>
    <r>
      <rPr>
        <b/>
        <sz val="11"/>
        <color rgb="FFFF0000"/>
        <rFont val="Calibri"/>
        <family val="2"/>
        <charset val="204"/>
        <scheme val="minor"/>
      </rPr>
      <t>Категории объекта общепита"</t>
    </r>
    <r>
      <rPr>
        <sz val="11"/>
        <color rgb="FFFF0000"/>
        <rFont val="Calibri"/>
        <family val="2"/>
        <charset val="204"/>
        <scheme val="minor"/>
      </rPr>
      <t xml:space="preserve"> на Листе1 плюсик в соответствующий коду столбик</t>
    </r>
  </si>
  <si>
    <t>Выручка наличными, руб.</t>
  </si>
  <si>
    <t>Количество персонала</t>
  </si>
  <si>
    <t>Количество мест</t>
  </si>
  <si>
    <t>Рассчетное кол-во персонала</t>
  </si>
  <si>
    <r>
      <t>кол-во персонала ИТОГ</t>
    </r>
    <r>
      <rPr>
        <i/>
        <sz val="11"/>
        <rFont val="Calibri"/>
        <family val="2"/>
        <charset val="204"/>
        <scheme val="minor"/>
      </rPr>
      <t xml:space="preserve">
</t>
    </r>
  </si>
  <si>
    <t xml:space="preserve">Средняя ЗП </t>
  </si>
  <si>
    <t>Выручка, руб.</t>
  </si>
  <si>
    <t xml:space="preserve">V фот </t>
  </si>
  <si>
    <t>Сумма баллов</t>
  </si>
  <si>
    <t>Цвет</t>
  </si>
  <si>
    <t>Балл по к1</t>
  </si>
  <si>
    <t>Балл по к2</t>
  </si>
  <si>
    <t>Доля наличных, %</t>
  </si>
  <si>
    <t>7</t>
  </si>
  <si>
    <t>форматированна как таблица (умная таблица)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</si>
</sst>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</font>
    <font>
      <b/>
      <sz val="16"/>
      <color rgb="FF0070C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164" fontId="0" fillId="0" borderId="0" xfId="0" applyNumberFormat="1" applyAlignment="1">
      <alignment horizontal="center"/>
    </xf>
    <xf numFmtId="1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4" fontId="0" fillId="0" borderId="0" xfId="0" applyNumberFormat="1" applyAlignment="1">
      <alignment horizontal="center"/>
    </xf>
    <xf numFmtId="4" fontId="0" fillId="0" borderId="1" xfId="0" applyNumberForma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 wrapText="1"/>
    </xf>
    <xf numFmtId="4" fontId="0" fillId="0" borderId="5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4" fillId="0" borderId="4" xfId="0" applyNumberFormat="1" applyFont="1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4" fontId="0" fillId="0" borderId="4" xfId="0" applyNumberFormat="1" applyBorder="1" applyAlignment="1">
      <alignment horizontal="center" vertical="center"/>
    </xf>
    <xf numFmtId="4" fontId="4" fillId="0" borderId="7" xfId="0" applyNumberFormat="1" applyFont="1" applyBorder="1" applyAlignment="1">
      <alignment horizontal="center" vertical="center" wrapText="1"/>
    </xf>
    <xf numFmtId="164" fontId="4" fillId="0" borderId="7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1" fontId="0" fillId="0" borderId="6" xfId="0" applyNumberFormat="1" applyBorder="1" applyAlignment="1">
      <alignment horizontal="center" vertical="center" wrapText="1"/>
    </xf>
    <xf numFmtId="49" fontId="0" fillId="0" borderId="7" xfId="0" applyNumberFormat="1" applyBorder="1" applyAlignment="1">
      <alignment horizontal="center" vertical="center" wrapText="1"/>
    </xf>
    <xf numFmtId="49" fontId="0" fillId="0" borderId="8" xfId="0" applyNumberFormat="1" applyBorder="1" applyAlignment="1">
      <alignment horizontal="center" vertical="top" wrapText="1"/>
    </xf>
    <xf numFmtId="164" fontId="9" fillId="0" borderId="7" xfId="0" applyNumberFormat="1" applyFont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" fontId="0" fillId="0" borderId="1" xfId="0" applyNumberForma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9" xfId="0" applyNumberFormat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164" fontId="4" fillId="0" borderId="10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>
      <alignment horizontal="center" vertical="center" wrapText="1"/>
    </xf>
    <xf numFmtId="1" fontId="4" fillId="0" borderId="11" xfId="0" applyNumberFormat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49" fontId="0" fillId="0" borderId="12" xfId="0" applyNumberFormat="1" applyBorder="1" applyAlignment="1">
      <alignment horizontal="center" vertical="top" wrapText="1"/>
    </xf>
    <xf numFmtId="1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 vertical="center"/>
    </xf>
    <xf numFmtId="164" fontId="0" fillId="0" borderId="2" xfId="0" applyNumberFormat="1" applyBorder="1" applyAlignment="1">
      <alignment horizontal="center"/>
    </xf>
    <xf numFmtId="0" fontId="0" fillId="0" borderId="2" xfId="0" applyNumberFormat="1" applyBorder="1" applyAlignment="1">
      <alignment horizontal="center"/>
    </xf>
    <xf numFmtId="49" fontId="10" fillId="0" borderId="0" xfId="0" applyNumberFormat="1" applyFont="1" applyAlignment="1">
      <alignment horizontal="left"/>
    </xf>
  </cellXfs>
  <cellStyles count="2">
    <cellStyle name="Обычный" xfId="0" builtinId="0"/>
    <cellStyle name="Обычный 7" xfId="1" xr:uid="{00000000-0005-0000-0000-000001000000}"/>
  </cellStyles>
  <dxfs count="21">
    <dxf>
      <fill>
        <patternFill>
          <bgColor rgb="FFCCFFCC"/>
        </patternFill>
      </fill>
    </dxf>
    <dxf>
      <fill>
        <patternFill>
          <bgColor rgb="FFFF6600"/>
        </patternFill>
      </fill>
    </dxf>
    <dxf>
      <fill>
        <patternFill>
          <bgColor rgb="FFCCFFCC"/>
        </patternFill>
      </fill>
    </dxf>
    <dxf>
      <fill>
        <patternFill>
          <bgColor rgb="FFFF6600"/>
        </patternFill>
      </fill>
    </dxf>
    <dxf>
      <alignment horizontal="center" vertical="center" textRotation="0" wrapText="0" indent="0" justifyLastLine="0" shrinkToFit="0" readingOrder="0"/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0" formatCode="General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charset val="204"/>
        <scheme val="minor"/>
      </font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64" formatCode="0.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4" formatCode="#,##0.00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medium">
          <color indexed="64"/>
        </top>
        <bottom style="thin">
          <color indexed="64"/>
        </bottom>
      </border>
    </dxf>
    <dxf>
      <font>
        <strike val="0"/>
        <u val="none"/>
      </font>
    </dxf>
    <dxf>
      <fill>
        <patternFill patternType="none">
          <bgColor auto="1"/>
        </patternFill>
      </fill>
    </dxf>
  </dxfs>
  <tableStyles count="2" defaultTableStyle="TableStyleMedium2" defaultPivotStyle="PivotStyleLight16">
    <tableStyle name="Стиль таблицы 1" pivot="0" count="1" xr9:uid="{15C0AB59-6F74-4AF2-8A99-D8D3ADC55773}">
      <tableStyleElement type="wholeTable" dxfId="20"/>
    </tableStyle>
    <tableStyle name="Стиль таблицы 2" pivot="0" count="1" xr9:uid="{9196564A-2D16-43B4-9CF9-61AC69BD3A31}">
      <tableStyleElement type="wholeTable" dxfId="19"/>
    </tableStyle>
  </tableStyles>
  <colors>
    <mruColors>
      <color rgb="FFFF6600"/>
      <color rgb="FFCCFFCC"/>
      <color rgb="FF99FFCC"/>
      <color rgb="FFFF7C80"/>
      <color rgb="FFCC3300"/>
      <color rgb="FFFF3300"/>
      <color rgb="FFFF757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CBD2BEF-5842-4ADD-8F55-01831FD2E447}" name="Таблица3" displayName="Таблица3" ref="A1:M6" totalsRowShown="0" dataDxfId="4" tableBorderDxfId="18">
  <autoFilter ref="A1:M6" xr:uid="{5CBD2BEF-5842-4ADD-8F55-01831FD2E447}"/>
  <tableColumns count="13">
    <tableColumn id="1" xr3:uid="{D2BE816D-94C2-42F4-A0AA-F2396A0F2867}" name="Количество персонала" dataDxfId="17"/>
    <tableColumn id="2" xr3:uid="{55901F36-25FB-40EC-A95C-607072454717}" name="Количество мест" dataDxfId="16"/>
    <tableColumn id="3" xr3:uid="{47E65E06-E0E5-4FF5-976C-92F7E30443FE}" name="Выручка, руб." dataDxfId="15"/>
    <tableColumn id="4" xr3:uid="{BC973851-F44E-4C60-992D-86DE3EBA9A51}" name="Рассчетное кол-во персонала" dataDxfId="14">
      <calculatedColumnFormula>ROUND(B2*5.2/37.7,1)</calculatedColumnFormula>
    </tableColumn>
    <tableColumn id="5" xr3:uid="{70A13E71-1EBD-4BD4-A21C-4E1076EFB7CD}" name="кол-во персонала ИТОГ_x000a_" dataDxfId="13">
      <calculatedColumnFormula>MAX(A2,D2)</calculatedColumnFormula>
    </tableColumn>
    <tableColumn id="6" xr3:uid="{FA42D081-D17A-4464-B2FE-4A02F26A3903}" name="Средняя ЗП " dataDxfId="12"/>
    <tableColumn id="7" xr3:uid="{E844A980-A414-492E-8267-76CFCB23AE70}" name="V фот " dataDxfId="11">
      <calculatedColumnFormula>C2/(E2*F2)</calculatedColumnFormula>
    </tableColumn>
    <tableColumn id="8" xr3:uid="{9C960C56-0A26-4197-A233-72848E9FD75E}" name="Балл по к1" dataDxfId="10">
      <calculatedColumnFormula>IF(G2&gt;=10.5,0,IF(AND(G2&lt;10.5,G2&gt;=9.1),1,IF(AND(G2&lt;9.1,G2&gt;=7.8),2,IF(G2&lt;7.8,3))))</calculatedColumnFormula>
    </tableColumn>
    <tableColumn id="9" xr3:uid="{4D6617AA-C928-4D0A-94D4-06D41B70393F}" name="Выручка наличными, руб." dataDxfId="9"/>
    <tableColumn id="10" xr3:uid="{DB307001-2A3D-4765-B7A2-264035560A73}" name="Доля наличных, %" dataDxfId="8">
      <calculatedColumnFormula>I2/C2*100</calculatedColumnFormula>
    </tableColumn>
    <tableColumn id="11" xr3:uid="{04C8B7A7-F5F3-42FC-904E-D91C13B45C2A}" name="Балл по к2" dataDxfId="7">
      <calculatedColumnFormula>IF(C2=0,3,IF(J2&gt;=39,2,IF(AND(J2&lt;39,J2&gt;=29),1,0)))</calculatedColumnFormula>
    </tableColumn>
    <tableColumn id="12" xr3:uid="{62C6EC40-C67D-4C10-8183-40AD3E5F86BE}" name="Сумма баллов" dataDxfId="6">
      <calculatedColumnFormula>H2+K2</calculatedColumnFormula>
    </tableColumn>
    <tableColumn id="13" xr3:uid="{D8334C2A-9D4C-47A5-AF55-047D131C607E}" name="Цвет" dataDxfId="5">
      <calculatedColumnFormula>IF(L2&gt;=3,"RED",IF(AND(L2&lt;3,L2&gt;=2),"YELLOW","GREEN"))</calculatedColumnFormula>
    </tableColumn>
  </tableColumns>
  <tableStyleInfo name="Стиль таблицы 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B1:C4"/>
  <sheetViews>
    <sheetView workbookViewId="0">
      <selection activeCell="D16" sqref="D16"/>
    </sheetView>
  </sheetViews>
  <sheetFormatPr defaultRowHeight="15" x14ac:dyDescent="0.25"/>
  <cols>
    <col min="1" max="1" width="3.5703125" customWidth="1"/>
    <col min="2" max="2" width="20.5703125" customWidth="1"/>
    <col min="3" max="3" width="12.85546875" customWidth="1"/>
  </cols>
  <sheetData>
    <row r="1" spans="2:3" ht="32.25" customHeight="1" x14ac:dyDescent="0.25">
      <c r="B1" s="5" t="s">
        <v>1</v>
      </c>
      <c r="C1" t="s">
        <v>5</v>
      </c>
    </row>
    <row r="2" spans="2:3" x14ac:dyDescent="0.25">
      <c r="B2" t="s">
        <v>2</v>
      </c>
      <c r="C2" t="s">
        <v>6</v>
      </c>
    </row>
    <row r="3" spans="2:3" x14ac:dyDescent="0.25">
      <c r="B3" t="s">
        <v>3</v>
      </c>
      <c r="C3" t="s">
        <v>7</v>
      </c>
    </row>
    <row r="4" spans="2:3" x14ac:dyDescent="0.25">
      <c r="B4" t="s">
        <v>4</v>
      </c>
      <c r="C4" t="s">
        <v>8</v>
      </c>
    </row>
  </sheetData>
  <pageMargins left="0" right="0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580175-E00C-445B-AB7C-52F46AD960FB}">
  <sheetPr>
    <pageSetUpPr fitToPage="1"/>
  </sheetPr>
  <dimension ref="A1:M6"/>
  <sheetViews>
    <sheetView zoomScale="85" zoomScaleNormal="85" workbookViewId="0">
      <pane ySplit="1" topLeftCell="A2" activePane="bottomLeft" state="frozen"/>
      <selection pane="bottomLeft" activeCell="D15" sqref="D15"/>
    </sheetView>
  </sheetViews>
  <sheetFormatPr defaultColWidth="8.85546875" defaultRowHeight="15" x14ac:dyDescent="0.25"/>
  <cols>
    <col min="1" max="1" width="11.85546875" style="7" customWidth="1"/>
    <col min="2" max="2" width="11.42578125" style="1" customWidth="1"/>
    <col min="3" max="3" width="13.5703125" style="9" bestFit="1" customWidth="1"/>
    <col min="4" max="4" width="11.28515625" style="6" customWidth="1"/>
    <col min="5" max="5" width="10.85546875" style="6" bestFit="1" customWidth="1"/>
    <col min="6" max="6" width="11.42578125" style="7" bestFit="1" customWidth="1"/>
    <col min="7" max="7" width="8.85546875" style="6" customWidth="1"/>
    <col min="8" max="8" width="5.42578125" style="7" bestFit="1" customWidth="1"/>
    <col min="9" max="9" width="12.140625" style="9" bestFit="1" customWidth="1"/>
    <col min="10" max="10" width="9.7109375" style="6" customWidth="1"/>
    <col min="11" max="11" width="5.42578125" style="7" bestFit="1" customWidth="1"/>
    <col min="12" max="12" width="7.5703125" style="7" bestFit="1" customWidth="1"/>
    <col min="13" max="13" width="8" style="1" bestFit="1" customWidth="1"/>
    <col min="14" max="22" width="8.85546875" style="1"/>
    <col min="23" max="23" width="13.28515625" style="1" customWidth="1"/>
    <col min="24" max="16384" width="8.85546875" style="1"/>
  </cols>
  <sheetData>
    <row r="1" spans="1:13" ht="132" customHeight="1" thickBot="1" x14ac:dyDescent="0.3">
      <c r="A1" s="26" t="s">
        <v>19</v>
      </c>
      <c r="B1" s="27" t="s">
        <v>20</v>
      </c>
      <c r="C1" s="23" t="s">
        <v>24</v>
      </c>
      <c r="D1" s="24" t="s">
        <v>21</v>
      </c>
      <c r="E1" s="24" t="s">
        <v>22</v>
      </c>
      <c r="F1" s="25" t="s">
        <v>23</v>
      </c>
      <c r="G1" s="24" t="s">
        <v>25</v>
      </c>
      <c r="H1" s="25" t="s">
        <v>28</v>
      </c>
      <c r="I1" s="23" t="s">
        <v>18</v>
      </c>
      <c r="J1" s="29" t="s">
        <v>30</v>
      </c>
      <c r="K1" s="25" t="s">
        <v>29</v>
      </c>
      <c r="L1" s="25" t="s">
        <v>26</v>
      </c>
      <c r="M1" s="28" t="s">
        <v>27</v>
      </c>
    </row>
    <row r="2" spans="1:13" s="8" customFormat="1" x14ac:dyDescent="0.25">
      <c r="A2" s="17">
        <v>4</v>
      </c>
      <c r="B2" s="17" t="s">
        <v>12</v>
      </c>
      <c r="C2" s="18">
        <v>1030971</v>
      </c>
      <c r="D2" s="19">
        <f>ROUND(B2*5.2/37.7,1)</f>
        <v>5</v>
      </c>
      <c r="E2" s="20">
        <f>MAX(A2,D2)</f>
        <v>5</v>
      </c>
      <c r="F2" s="21">
        <v>20792</v>
      </c>
      <c r="G2" s="19">
        <f>C2/(E2*F2)</f>
        <v>9.9169969218930358</v>
      </c>
      <c r="H2" s="35">
        <f t="shared" ref="H2:H6" si="0">IF(G2&gt;=10.5,0,IF(AND(G2&lt;10.5,G2&gt;=9.1),1,IF(AND(G2&lt;9.1,G2&gt;=7.8),2,IF(G2&lt;7.8,3))))</f>
        <v>1</v>
      </c>
      <c r="I2" s="22">
        <v>120500</v>
      </c>
      <c r="J2" s="33">
        <f t="shared" ref="J2:J6" si="1">I2/C2*100</f>
        <v>11.688010622995215</v>
      </c>
      <c r="K2" s="35">
        <f t="shared" ref="K2:K6" si="2">IF(C2=0,3,IF(J2&gt;=39,2,IF(AND(J2&lt;39,J2&gt;=29),1,0)))</f>
        <v>0</v>
      </c>
      <c r="L2" s="21">
        <f>H2+K2</f>
        <v>1</v>
      </c>
      <c r="M2" s="35" t="str">
        <f t="shared" ref="M2:M6" si="3">IF(L2&gt;=3,"RED",IF(AND(L2&lt;3,L2&gt;=2),"YELLOW","GREEN"))</f>
        <v>GREEN</v>
      </c>
    </row>
    <row r="3" spans="1:13" x14ac:dyDescent="0.25">
      <c r="A3" s="12">
        <v>1</v>
      </c>
      <c r="B3" s="13" t="s">
        <v>9</v>
      </c>
      <c r="C3" s="14">
        <v>1555108.75</v>
      </c>
      <c r="D3" s="11">
        <f>ROUND(B3*5.2/37.7,1)</f>
        <v>1.7</v>
      </c>
      <c r="E3" s="15">
        <f>MAX(A3,D3)</f>
        <v>1.7</v>
      </c>
      <c r="F3" s="12">
        <v>24040</v>
      </c>
      <c r="G3" s="11">
        <f>C3/(E3*F3)</f>
        <v>38.05199055495742</v>
      </c>
      <c r="H3" s="35">
        <f t="shared" si="0"/>
        <v>0</v>
      </c>
      <c r="I3" s="10">
        <v>820392</v>
      </c>
      <c r="J3" s="33">
        <f t="shared" si="1"/>
        <v>52.754638542159839</v>
      </c>
      <c r="K3" s="35">
        <f t="shared" si="2"/>
        <v>2</v>
      </c>
      <c r="L3" s="12">
        <f>H3+K3</f>
        <v>2</v>
      </c>
      <c r="M3" s="35" t="str">
        <f t="shared" si="3"/>
        <v>YELLOW</v>
      </c>
    </row>
    <row r="4" spans="1:13" x14ac:dyDescent="0.25">
      <c r="A4" s="12">
        <v>3</v>
      </c>
      <c r="B4" s="13" t="s">
        <v>11</v>
      </c>
      <c r="C4" s="14">
        <v>373353</v>
      </c>
      <c r="D4" s="11">
        <f>ROUND(B4*5.2/37.7,1)</f>
        <v>3.3</v>
      </c>
      <c r="E4" s="15">
        <f>MAX(A4,D4)</f>
        <v>3.3</v>
      </c>
      <c r="F4" s="12">
        <v>39664</v>
      </c>
      <c r="G4" s="11">
        <f t="shared" ref="G4" si="4">C4/(E4*F4)</f>
        <v>2.8523919102277313</v>
      </c>
      <c r="H4" s="35">
        <f t="shared" si="0"/>
        <v>3</v>
      </c>
      <c r="I4" s="10">
        <v>138281</v>
      </c>
      <c r="J4" s="33">
        <f t="shared" si="1"/>
        <v>37.037602483440608</v>
      </c>
      <c r="K4" s="35">
        <f t="shared" si="2"/>
        <v>1</v>
      </c>
      <c r="L4" s="12">
        <f t="shared" ref="L4:L6" si="5">H4+K4</f>
        <v>4</v>
      </c>
      <c r="M4" s="35" t="str">
        <f t="shared" si="3"/>
        <v>RED</v>
      </c>
    </row>
    <row r="5" spans="1:13" x14ac:dyDescent="0.25">
      <c r="A5" s="12">
        <v>3</v>
      </c>
      <c r="B5" s="13" t="s">
        <v>10</v>
      </c>
      <c r="C5" s="14">
        <v>1894920</v>
      </c>
      <c r="D5" s="11">
        <f>ROUND(B5*5.2/37.7,1)</f>
        <v>3</v>
      </c>
      <c r="E5" s="16">
        <f>MAX(A5,D5)</f>
        <v>3</v>
      </c>
      <c r="F5" s="12">
        <v>39664</v>
      </c>
      <c r="G5" s="11">
        <f>C5/(E5*F5)</f>
        <v>15.924768051633723</v>
      </c>
      <c r="H5" s="35">
        <f t="shared" si="0"/>
        <v>0</v>
      </c>
      <c r="I5" s="10">
        <v>974425</v>
      </c>
      <c r="J5" s="33">
        <f t="shared" si="1"/>
        <v>51.423015219639879</v>
      </c>
      <c r="K5" s="35">
        <f t="shared" si="2"/>
        <v>2</v>
      </c>
      <c r="L5" s="12">
        <f t="shared" si="5"/>
        <v>2</v>
      </c>
      <c r="M5" s="35" t="str">
        <f t="shared" si="3"/>
        <v>YELLOW</v>
      </c>
    </row>
    <row r="6" spans="1:13" x14ac:dyDescent="0.25">
      <c r="A6" s="30">
        <v>2</v>
      </c>
      <c r="B6" s="31" t="s">
        <v>31</v>
      </c>
      <c r="C6" s="32">
        <v>0</v>
      </c>
      <c r="D6" s="11">
        <f>ROUND(B6*5.2/37.7,1)</f>
        <v>1</v>
      </c>
      <c r="E6" s="16">
        <f>MAX(A6,D6)</f>
        <v>2</v>
      </c>
      <c r="F6" s="30">
        <v>19242</v>
      </c>
      <c r="G6" s="33">
        <f>C6/(E6*F6)</f>
        <v>0</v>
      </c>
      <c r="H6" s="35">
        <f t="shared" si="0"/>
        <v>3</v>
      </c>
      <c r="I6" s="32">
        <v>0</v>
      </c>
      <c r="J6" s="33" t="e">
        <f t="shared" si="1"/>
        <v>#DIV/0!</v>
      </c>
      <c r="K6" s="35">
        <f t="shared" si="2"/>
        <v>3</v>
      </c>
      <c r="L6" s="30">
        <f t="shared" si="5"/>
        <v>6</v>
      </c>
      <c r="M6" s="35" t="str">
        <f t="shared" si="3"/>
        <v>RED</v>
      </c>
    </row>
  </sheetData>
  <autoFilter ref="A1:M1" xr:uid="{00000000-0009-0000-0000-000000000000}"/>
  <conditionalFormatting sqref="E2:E1048576">
    <cfRule type="expression" dxfId="3" priority="8">
      <formula>E2&gt;D2</formula>
    </cfRule>
    <cfRule type="expression" dxfId="2" priority="9">
      <formula>E2&lt;=D2</formula>
    </cfRule>
  </conditionalFormatting>
  <conditionalFormatting sqref="L1:L1048576">
    <cfRule type="iconSet" priority="11">
      <iconSet iconSet="3Flags" reverse="1">
        <cfvo type="percent" val="0"/>
        <cfvo type="num" val="2"/>
        <cfvo type="num" val="3"/>
      </iconSet>
    </cfRule>
  </conditionalFormatting>
  <conditionalFormatting sqref="L2:L5">
    <cfRule type="iconSet" priority="13">
      <iconSet iconSet="3Flags" reverse="1">
        <cfvo type="percent" val="0"/>
        <cfvo type="num" val="2"/>
        <cfvo type="num" val="3"/>
      </iconSet>
    </cfRule>
  </conditionalFormatting>
  <dataValidations count="2">
    <dataValidation type="whole" errorStyle="warning" operator="lessThanOrEqual" allowBlank="1" showInputMessage="1" showErrorMessage="1" sqref="H7:H1048576 K1 K7:K1048576 H1" xr:uid="{69BC41F1-D935-4144-A73C-2D8E9972BEF8}">
      <formula1>3</formula1>
    </dataValidation>
    <dataValidation type="whole" errorStyle="warning" operator="lessThanOrEqual" allowBlank="1" showInputMessage="1" showErrorMessage="1" sqref="L1:L1048576" xr:uid="{B4782E78-276C-4633-A4D5-D98E0CABAFC9}">
      <formula1>6</formula1>
    </dataValidation>
  </dataValidations>
  <pageMargins left="0.25" right="0.25" top="0.75" bottom="0.75" header="0.3" footer="0.3"/>
  <pageSetup paperSize="8" scale="22" fitToHeight="0" orientation="landscape" r:id="rId1"/>
  <legacy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CBB8EF2F-73E8-4002-961E-DD6AE057BEC0}">
            <x14:iconSet iconSet="5Rating" custom="1">
              <x14:cfvo type="percent">
                <xm:f>0</xm:f>
              </x14:cfvo>
              <x14:cfvo type="num">
                <xm:f>0</xm:f>
              </x14:cfvo>
              <x14:cfvo type="num">
                <xm:f>7.8</xm:f>
              </x14:cfvo>
              <x14:cfvo type="num">
                <xm:f>9.1</xm:f>
              </x14:cfvo>
              <x14:cfvo type="num">
                <xm:f>10.5</xm:f>
              </x14:cfvo>
              <x14:cfIcon iconSet="5Rating" iconId="3"/>
              <x14:cfIcon iconSet="5Rating" iconId="3"/>
              <x14:cfIcon iconSet="5Rating" iconId="2"/>
              <x14:cfIcon iconSet="5Rating" iconId="1"/>
              <x14:cfIcon iconSet="5Rating" iconId="0"/>
            </x14:iconSet>
          </x14:cfRule>
          <xm:sqref>G2:G1048576</xm:sqref>
        </x14:conditionalFormatting>
        <x14:conditionalFormatting xmlns:xm="http://schemas.microsoft.com/office/excel/2006/main">
          <x14:cfRule type="iconSet" priority="12" id="{6F64646D-0C19-4AF9-A6AA-AF03B979FAAA}">
            <x14:iconSet iconSet="5Boxes" custom="1">
              <x14:cfvo type="percent">
                <xm:f>0</xm:f>
              </x14:cfvo>
              <x14:cfvo type="num">
                <xm:f>29</xm:f>
              </x14:cfvo>
              <x14:cfvo type="num">
                <xm:f>39</xm:f>
              </x14:cfvo>
              <x14:cfvo type="num">
                <xm:f>101</xm:f>
              </x14:cfvo>
              <x14:cfvo type="num">
                <xm:f>102</xm:f>
              </x14:cfvo>
              <x14:cfIcon iconSet="5Boxes" iconId="0"/>
              <x14:cfIcon iconSet="5Boxes" iconId="1"/>
              <x14:cfIcon iconSet="5Boxes" iconId="2"/>
              <x14:cfIcon iconSet="5Boxes" iconId="2"/>
              <x14:cfIcon iconSet="5Boxes" iconId="2"/>
            </x14:iconSet>
          </x14:cfRule>
          <xm:sqref>J7:J1048576 J1</xm:sqref>
        </x14:conditionalFormatting>
        <x14:conditionalFormatting xmlns:xm="http://schemas.microsoft.com/office/excel/2006/main">
          <x14:cfRule type="iconSet" priority="69" id="{DEEFB88B-D960-42C0-AAC3-8AFFC413EC21}">
            <x14:iconSet iconSet="5Boxes" custom="1">
              <x14:cfvo type="percent">
                <xm:f>0</xm:f>
              </x14:cfvo>
              <x14:cfvo type="num">
                <xm:f>29</xm:f>
              </x14:cfvo>
              <x14:cfvo type="num">
                <xm:f>39</xm:f>
              </x14:cfvo>
              <x14:cfvo type="num">
                <xm:f>101</xm:f>
              </x14:cfvo>
              <x14:cfvo type="num">
                <xm:f>102</xm:f>
              </x14:cfvo>
              <x14:cfIcon iconSet="5Boxes" iconId="0"/>
              <x14:cfIcon iconSet="5Boxes" iconId="1"/>
              <x14:cfIcon iconSet="5Boxes" iconId="2"/>
              <x14:cfIcon iconSet="5Boxes" iconId="2"/>
              <x14:cfIcon iconSet="5Boxes" iconId="2"/>
            </x14:iconSet>
          </x14:cfRule>
          <xm:sqref>J2:J6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3"/>
  <dimension ref="A1:B6"/>
  <sheetViews>
    <sheetView workbookViewId="0">
      <selection activeCell="B16" sqref="B16"/>
    </sheetView>
  </sheetViews>
  <sheetFormatPr defaultRowHeight="15" x14ac:dyDescent="0.25"/>
  <cols>
    <col min="1" max="1" width="9.140625" style="2"/>
    <col min="2" max="2" width="143.28515625" bestFit="1" customWidth="1"/>
  </cols>
  <sheetData>
    <row r="1" spans="1:2" x14ac:dyDescent="0.25">
      <c r="A1" s="3" t="s">
        <v>0</v>
      </c>
      <c r="B1" s="3" t="s">
        <v>13</v>
      </c>
    </row>
    <row r="2" spans="1:2" x14ac:dyDescent="0.25">
      <c r="A2" s="4">
        <v>1</v>
      </c>
      <c r="B2" t="s">
        <v>14</v>
      </c>
    </row>
    <row r="3" spans="1:2" x14ac:dyDescent="0.25">
      <c r="A3" s="4">
        <v>2</v>
      </c>
      <c r="B3" t="s">
        <v>15</v>
      </c>
    </row>
    <row r="4" spans="1:2" x14ac:dyDescent="0.25">
      <c r="A4" s="4">
        <v>3</v>
      </c>
      <c r="B4" t="s">
        <v>16</v>
      </c>
    </row>
    <row r="6" spans="1:2" x14ac:dyDescent="0.25">
      <c r="A6" s="34" t="s">
        <v>17</v>
      </c>
      <c r="B6" s="34"/>
    </row>
  </sheetData>
  <mergeCells count="1">
    <mergeCell ref="A6:B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7DA7A4-1D55-4003-9286-926A669EE455}">
  <sheetPr>
    <pageSetUpPr fitToPage="1"/>
  </sheetPr>
  <dimension ref="A1:O6"/>
  <sheetViews>
    <sheetView tabSelected="1" zoomScale="85" zoomScaleNormal="85" workbookViewId="0">
      <pane ySplit="1" topLeftCell="A2" activePane="bottomLeft" state="frozen"/>
      <selection pane="bottomLeft" activeCell="N12" sqref="N12"/>
    </sheetView>
  </sheetViews>
  <sheetFormatPr defaultColWidth="8.85546875" defaultRowHeight="15" x14ac:dyDescent="0.25"/>
  <cols>
    <col min="1" max="1" width="11.85546875" style="7" customWidth="1"/>
    <col min="2" max="2" width="11.28515625" style="1" customWidth="1"/>
    <col min="3" max="3" width="13.42578125" style="9" customWidth="1"/>
    <col min="4" max="4" width="11.28515625" style="6" customWidth="1"/>
    <col min="5" max="5" width="10.85546875" style="6" bestFit="1" customWidth="1"/>
    <col min="6" max="6" width="11.42578125" style="7" customWidth="1"/>
    <col min="7" max="7" width="8.85546875" style="6" customWidth="1"/>
    <col min="8" max="8" width="5.42578125" style="7" customWidth="1"/>
    <col min="9" max="9" width="12" style="9" customWidth="1"/>
    <col min="10" max="10" width="9.7109375" style="6" customWidth="1"/>
    <col min="11" max="11" width="5.28515625" style="7" customWidth="1"/>
    <col min="12" max="12" width="7.85546875" style="7" customWidth="1"/>
    <col min="13" max="13" width="8" style="1" bestFit="1" customWidth="1"/>
    <col min="14" max="23" width="8.85546875" style="1"/>
    <col min="24" max="24" width="13.28515625" style="1" customWidth="1"/>
    <col min="25" max="16384" width="8.85546875" style="1"/>
  </cols>
  <sheetData>
    <row r="1" spans="1:15" ht="92.25" customHeight="1" thickBot="1" x14ac:dyDescent="0.3">
      <c r="A1" s="36" t="s">
        <v>19</v>
      </c>
      <c r="B1" s="37" t="s">
        <v>20</v>
      </c>
      <c r="C1" s="38" t="s">
        <v>24</v>
      </c>
      <c r="D1" s="39" t="s">
        <v>21</v>
      </c>
      <c r="E1" s="39" t="s">
        <v>22</v>
      </c>
      <c r="F1" s="40" t="s">
        <v>23</v>
      </c>
      <c r="G1" s="39" t="s">
        <v>25</v>
      </c>
      <c r="H1" s="41" t="s">
        <v>28</v>
      </c>
      <c r="I1" s="38" t="s">
        <v>18</v>
      </c>
      <c r="J1" s="42" t="s">
        <v>30</v>
      </c>
      <c r="K1" s="40" t="s">
        <v>29</v>
      </c>
      <c r="L1" s="40" t="s">
        <v>26</v>
      </c>
      <c r="M1" s="43" t="s">
        <v>27</v>
      </c>
    </row>
    <row r="2" spans="1:15" x14ac:dyDescent="0.25">
      <c r="A2" s="17">
        <v>4</v>
      </c>
      <c r="B2" s="17" t="s">
        <v>12</v>
      </c>
      <c r="C2" s="18">
        <v>1030971</v>
      </c>
      <c r="D2" s="19">
        <f>ROUND(B2*5.2/37.7,1)</f>
        <v>5</v>
      </c>
      <c r="E2" s="20">
        <f>MAX(A2,D2)</f>
        <v>5</v>
      </c>
      <c r="F2" s="21">
        <v>20792</v>
      </c>
      <c r="G2" s="19">
        <f>C2/(E2*F2)</f>
        <v>9.9169969218930358</v>
      </c>
      <c r="H2" s="35">
        <f t="shared" ref="H2:H6" si="0">IF(G2&gt;=10.5,0,IF(AND(G2&lt;10.5,G2&gt;=9.1),1,IF(AND(G2&lt;9.1,G2&gt;=7.8),2,IF(G2&lt;7.8,3))))</f>
        <v>1</v>
      </c>
      <c r="I2" s="22">
        <v>120500</v>
      </c>
      <c r="J2" s="19">
        <f>I2/C2*100</f>
        <v>11.688010622995215</v>
      </c>
      <c r="K2" s="35">
        <f t="shared" ref="K2:K6" si="1">IF(C2=0,3,IF(J2&gt;=39,2,IF(AND(J2&lt;39,J2&gt;=29),1,0)))</f>
        <v>0</v>
      </c>
      <c r="L2" s="21">
        <f>H2+K2</f>
        <v>1</v>
      </c>
      <c r="M2" s="35" t="str">
        <f t="shared" ref="M2:M6" si="2">IF(L2&gt;=3,"RED",IF(AND(L2&lt;3,L2&gt;=2),"YELLOW","GREEN"))</f>
        <v>GREEN</v>
      </c>
    </row>
    <row r="3" spans="1:15" x14ac:dyDescent="0.25">
      <c r="A3" s="12">
        <v>1</v>
      </c>
      <c r="B3" s="13" t="s">
        <v>9</v>
      </c>
      <c r="C3" s="14">
        <v>1555108.75</v>
      </c>
      <c r="D3" s="11">
        <f>ROUND(B3*5.2/37.7,1)</f>
        <v>1.7</v>
      </c>
      <c r="E3" s="15">
        <f>MAX(A3,D3)</f>
        <v>1.7</v>
      </c>
      <c r="F3" s="12">
        <v>24040</v>
      </c>
      <c r="G3" s="11">
        <f>C3/(E3*F3)</f>
        <v>38.05199055495742</v>
      </c>
      <c r="H3" s="35">
        <f t="shared" si="0"/>
        <v>0</v>
      </c>
      <c r="I3" s="10">
        <v>820392</v>
      </c>
      <c r="J3" s="11">
        <f>I3/C3*100</f>
        <v>52.754638542159839</v>
      </c>
      <c r="K3" s="35">
        <f t="shared" si="1"/>
        <v>2</v>
      </c>
      <c r="L3" s="12">
        <f>H3+K3</f>
        <v>2</v>
      </c>
      <c r="M3" s="35" t="str">
        <f t="shared" si="2"/>
        <v>YELLOW</v>
      </c>
    </row>
    <row r="4" spans="1:15" ht="21" x14ac:dyDescent="0.35">
      <c r="A4" s="12">
        <v>3</v>
      </c>
      <c r="B4" s="13" t="s">
        <v>11</v>
      </c>
      <c r="C4" s="14">
        <v>373353</v>
      </c>
      <c r="D4" s="11">
        <f>ROUND(B4*5.2/37.7,1)</f>
        <v>3.3</v>
      </c>
      <c r="E4" s="15">
        <f>MAX(A4,D4)</f>
        <v>3.3</v>
      </c>
      <c r="F4" s="12">
        <v>39664</v>
      </c>
      <c r="G4" s="11">
        <f t="shared" ref="G4" si="3">C4/(E4*F4)</f>
        <v>2.8523919102277313</v>
      </c>
      <c r="H4" s="35">
        <f t="shared" si="0"/>
        <v>3</v>
      </c>
      <c r="I4" s="10">
        <v>138281</v>
      </c>
      <c r="J4" s="11">
        <f t="shared" ref="J4:J5" si="4">I4/C4*100</f>
        <v>37.037602483440608</v>
      </c>
      <c r="K4" s="35">
        <f t="shared" si="1"/>
        <v>1</v>
      </c>
      <c r="L4" s="12">
        <f t="shared" ref="L4:L6" si="5">H4+K4</f>
        <v>4</v>
      </c>
      <c r="M4" s="35" t="str">
        <f t="shared" si="2"/>
        <v>RED</v>
      </c>
      <c r="O4" s="50" t="s">
        <v>32</v>
      </c>
    </row>
    <row r="5" spans="1:15" x14ac:dyDescent="0.25">
      <c r="A5" s="12">
        <v>3</v>
      </c>
      <c r="B5" s="13" t="s">
        <v>10</v>
      </c>
      <c r="C5" s="14">
        <v>1894920</v>
      </c>
      <c r="D5" s="11">
        <f>ROUND(B5*5.2/37.7,1)</f>
        <v>3</v>
      </c>
      <c r="E5" s="16">
        <f>MAX(A5,D5)</f>
        <v>3</v>
      </c>
      <c r="F5" s="12">
        <v>39664</v>
      </c>
      <c r="G5" s="11">
        <f>C5/(E5*F5)</f>
        <v>15.924768051633723</v>
      </c>
      <c r="H5" s="35">
        <f t="shared" si="0"/>
        <v>0</v>
      </c>
      <c r="I5" s="10">
        <v>974425</v>
      </c>
      <c r="J5" s="11">
        <f t="shared" si="4"/>
        <v>51.423015219639879</v>
      </c>
      <c r="K5" s="35">
        <f t="shared" si="1"/>
        <v>2</v>
      </c>
      <c r="L5" s="12">
        <f t="shared" si="5"/>
        <v>2</v>
      </c>
      <c r="M5" s="35" t="str">
        <f t="shared" si="2"/>
        <v>YELLOW</v>
      </c>
    </row>
    <row r="6" spans="1:15" x14ac:dyDescent="0.25">
      <c r="A6" s="44">
        <v>2</v>
      </c>
      <c r="B6" s="45" t="s">
        <v>31</v>
      </c>
      <c r="C6" s="46">
        <v>0</v>
      </c>
      <c r="D6" s="47">
        <f>ROUND(B6*5.2/37.7,1)</f>
        <v>1</v>
      </c>
      <c r="E6" s="15">
        <f>MAX(A6,D6)</f>
        <v>2</v>
      </c>
      <c r="F6" s="44">
        <v>19242</v>
      </c>
      <c r="G6" s="48">
        <f>C6/(E6*F6)</f>
        <v>0</v>
      </c>
      <c r="H6" s="49">
        <f t="shared" si="0"/>
        <v>3</v>
      </c>
      <c r="I6" s="46">
        <v>0</v>
      </c>
      <c r="J6" s="48" t="e">
        <f>I6/C6*100</f>
        <v>#DIV/0!</v>
      </c>
      <c r="K6" s="49">
        <f t="shared" si="1"/>
        <v>3</v>
      </c>
      <c r="L6" s="44">
        <f t="shared" si="5"/>
        <v>6</v>
      </c>
      <c r="M6" s="49" t="str">
        <f t="shared" si="2"/>
        <v>RED</v>
      </c>
    </row>
  </sheetData>
  <conditionalFormatting sqref="E2:E1048576">
    <cfRule type="expression" dxfId="1" priority="3">
      <formula>E2&gt;D2</formula>
    </cfRule>
    <cfRule type="expression" dxfId="0" priority="4">
      <formula>E2&lt;=D2</formula>
    </cfRule>
  </conditionalFormatting>
  <conditionalFormatting sqref="L1:L1048576">
    <cfRule type="iconSet" priority="6">
      <iconSet iconSet="3Flags" reverse="1">
        <cfvo type="percent" val="0"/>
        <cfvo type="num" val="2"/>
        <cfvo type="num" val="3"/>
      </iconSet>
    </cfRule>
  </conditionalFormatting>
  <conditionalFormatting sqref="L2:L5">
    <cfRule type="iconSet" priority="1">
      <iconSet iconSet="3Flags" reverse="1">
        <cfvo type="percent" val="0"/>
        <cfvo type="num" val="2"/>
        <cfvo type="num" val="3"/>
      </iconSet>
    </cfRule>
  </conditionalFormatting>
  <dataValidations count="2">
    <dataValidation type="whole" errorStyle="warning" operator="lessThanOrEqual" allowBlank="1" showInputMessage="1" showErrorMessage="1" sqref="H1 K1 H7:H1048576 K7:K1048576" xr:uid="{9F18D2BD-A6E3-4826-ADA6-B823DAEA95B0}">
      <formula1>3</formula1>
    </dataValidation>
    <dataValidation type="whole" errorStyle="warning" operator="lessThanOrEqual" allowBlank="1" showInputMessage="1" showErrorMessage="1" sqref="L1:L1048576" xr:uid="{F7BDF0D9-7A8B-4544-997E-9BA569F3E632}">
      <formula1>6</formula1>
    </dataValidation>
  </dataValidations>
  <pageMargins left="0.25" right="0.25" top="0.75" bottom="0.75" header="0.3" footer="0.3"/>
  <pageSetup paperSize="8" scale="22" fitToHeight="0" orientation="landscape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2EBA503A-87B9-4C22-B703-F9E39970CACA}">
            <x14:iconSet iconSet="5Rating" custom="1">
              <x14:cfvo type="percent">
                <xm:f>0</xm:f>
              </x14:cfvo>
              <x14:cfvo type="num">
                <xm:f>0</xm:f>
              </x14:cfvo>
              <x14:cfvo type="num">
                <xm:f>7.8</xm:f>
              </x14:cfvo>
              <x14:cfvo type="num">
                <xm:f>9.1</xm:f>
              </x14:cfvo>
              <x14:cfvo type="num">
                <xm:f>10.5</xm:f>
              </x14:cfvo>
              <x14:cfIcon iconSet="5Rating" iconId="3"/>
              <x14:cfIcon iconSet="5Rating" iconId="3"/>
              <x14:cfIcon iconSet="5Rating" iconId="2"/>
              <x14:cfIcon iconSet="5Rating" iconId="1"/>
              <x14:cfIcon iconSet="5Rating" iconId="0"/>
            </x14:iconSet>
          </x14:cfRule>
          <xm:sqref>G2:G1048576</xm:sqref>
        </x14:conditionalFormatting>
        <x14:conditionalFormatting xmlns:xm="http://schemas.microsoft.com/office/excel/2006/main">
          <x14:cfRule type="iconSet" priority="7" id="{F47E089D-D835-4B4A-B050-261B54E3B4EF}">
            <x14:iconSet iconSet="5Boxes" custom="1">
              <x14:cfvo type="percent">
                <xm:f>0</xm:f>
              </x14:cfvo>
              <x14:cfvo type="num">
                <xm:f>29</xm:f>
              </x14:cfvo>
              <x14:cfvo type="num">
                <xm:f>39</xm:f>
              </x14:cfvo>
              <x14:cfvo type="num">
                <xm:f>101</xm:f>
              </x14:cfvo>
              <x14:cfvo type="num">
                <xm:f>102</xm:f>
              </x14:cfvo>
              <x14:cfIcon iconSet="5Boxes" iconId="0"/>
              <x14:cfIcon iconSet="5Boxes" iconId="1"/>
              <x14:cfIcon iconSet="5Boxes" iconId="2"/>
              <x14:cfIcon iconSet="5Boxes" iconId="2"/>
              <x14:cfIcon iconSet="5Boxes" iconId="2"/>
            </x14:iconSet>
          </x14:cfRule>
          <xm:sqref>J1:J1048576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Лист2</vt:lpstr>
      <vt:lpstr>Лист1 (2)</vt:lpstr>
      <vt:lpstr>Справка</vt:lpstr>
      <vt:lpstr>вариант1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hisle</dc:creator>
  <cp:lastModifiedBy>Ivan Vanin</cp:lastModifiedBy>
  <cp:lastPrinted>2024-07-12T05:34:05Z</cp:lastPrinted>
  <dcterms:created xsi:type="dcterms:W3CDTF">2023-04-27T05:51:52Z</dcterms:created>
  <dcterms:modified xsi:type="dcterms:W3CDTF">2024-10-23T14:27:18Z</dcterms:modified>
</cp:coreProperties>
</file>