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рья Демидова\Desktop\"/>
    </mc:Choice>
  </mc:AlternateContent>
  <bookViews>
    <workbookView xWindow="0" yWindow="0" windowWidth="25600" windowHeight="10210"/>
  </bookViews>
  <sheets>
    <sheet name="Склад" sheetId="1" r:id="rId1"/>
  </sheets>
  <definedNames>
    <definedName name="_xlnm._FilterDatabase" localSheetId="0" hidden="1">Склад!$A$2:$K$10</definedName>
    <definedName name="_xlnm.Print_Titles" localSheetId="0">Склад!$1:$2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J3" i="1" s="1"/>
  <c r="K3" i="1" s="1"/>
  <c r="E3" i="1"/>
  <c r="E10" i="1"/>
  <c r="F10" i="1" s="1"/>
  <c r="E9" i="1"/>
  <c r="F9" i="1" s="1"/>
  <c r="B9" i="1" s="1"/>
  <c r="E8" i="1"/>
  <c r="F8" i="1" s="1"/>
  <c r="B8" i="1" s="1"/>
  <c r="E7" i="1"/>
  <c r="F7" i="1" s="1"/>
  <c r="E6" i="1"/>
  <c r="F6" i="1" s="1"/>
  <c r="E5" i="1"/>
  <c r="F5" i="1" s="1"/>
  <c r="B5" i="1" s="1"/>
  <c r="E4" i="1"/>
  <c r="F4" i="1" s="1"/>
  <c r="B4" i="1" s="1"/>
  <c r="F3" i="1"/>
  <c r="C3" i="1" l="1"/>
  <c r="G6" i="1"/>
  <c r="B6" i="1"/>
  <c r="J6" i="1" s="1"/>
  <c r="K6" i="1" s="1"/>
  <c r="G10" i="1"/>
  <c r="B10" i="1"/>
  <c r="J10" i="1" s="1"/>
  <c r="K10" i="1" s="1"/>
  <c r="C9" i="1"/>
  <c r="J9" i="1"/>
  <c r="K9" i="1" s="1"/>
  <c r="G7" i="1"/>
  <c r="B7" i="1"/>
  <c r="G3" i="1"/>
  <c r="C4" i="1"/>
  <c r="J4" i="1"/>
  <c r="K4" i="1" s="1"/>
  <c r="C8" i="1"/>
  <c r="J8" i="1"/>
  <c r="K8" i="1" s="1"/>
  <c r="C5" i="1"/>
  <c r="J5" i="1"/>
  <c r="K5" i="1" s="1"/>
  <c r="G4" i="1"/>
  <c r="G8" i="1"/>
  <c r="G5" i="1"/>
  <c r="G9" i="1"/>
  <c r="C10" i="1" l="1"/>
  <c r="C6" i="1"/>
  <c r="C7" i="1"/>
  <c r="J7" i="1"/>
  <c r="K7" i="1" s="1"/>
</calcChain>
</file>

<file path=xl/sharedStrings.xml><?xml version="1.0" encoding="utf-8"?>
<sst xmlns="http://schemas.openxmlformats.org/spreadsheetml/2006/main" count="17" uniqueCount="15">
  <si>
    <t>##</t>
  </si>
  <si>
    <t>Price, CNY
incl. fee</t>
  </si>
  <si>
    <t>Цена, Руб. без НДС</t>
  </si>
  <si>
    <t>%</t>
  </si>
  <si>
    <t>Origin Photo</t>
  </si>
  <si>
    <t>https://simecs.ru/upload/iblock/64c/ten8ij09cv4klf0p3snl35r20fhphov5.jpg</t>
  </si>
  <si>
    <t>https://simecs.ru/upload/iblock/9b4/b5fs2oapvq58hklsq127m3x0vfxjwodi.jpg</t>
  </si>
  <si>
    <t>https://simecs.ru/upload/iblock/fc9/zg1d4uw8vbfjpq1vy49e6ozgyn39y0rh.jpg</t>
  </si>
  <si>
    <t>https://simecs.ru/upload/iblock/e35/ls7n96nfv910qsj0doagm7aknz2oxlle.jpg</t>
  </si>
  <si>
    <t>https://simecs.ru/upload/iblock/0f1/4ciyv9dy4a6uytcg0p96p05g9206m6xo.jpg</t>
  </si>
  <si>
    <t>https://simecs.ru/bitrix/templates/simecs/components/bitrix/catalog.element/.default/images/no_photo.png</t>
  </si>
  <si>
    <t>СH, 
CNY. без НДС</t>
  </si>
  <si>
    <t>XXX, 
руб. без НДС</t>
  </si>
  <si>
    <t>XXX, 
CNY. без НДС</t>
  </si>
  <si>
    <t>XXX, 
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</si>
</sst>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/>
    <xf numFmtId="9" fontId="6" fillId="0" borderId="0" xfId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3" borderId="0" xfId="0" applyNumberFormat="1" applyFont="1" applyFill="1"/>
    <xf numFmtId="4" fontId="6" fillId="0" borderId="0" xfId="0" applyNumberFormat="1" applyFont="1" applyFill="1"/>
    <xf numFmtId="9" fontId="6" fillId="4" borderId="0" xfId="1" applyFont="1" applyFill="1" applyAlignment="1">
      <alignment horizontal="center"/>
    </xf>
    <xf numFmtId="4" fontId="7" fillId="3" borderId="0" xfId="0" applyNumberFormat="1" applyFont="1" applyFill="1"/>
    <xf numFmtId="4" fontId="8" fillId="0" borderId="0" xfId="0" applyNumberFormat="1" applyFont="1" applyFill="1"/>
    <xf numFmtId="4" fontId="7" fillId="4" borderId="0" xfId="0" applyNumberFormat="1" applyFont="1" applyFill="1"/>
    <xf numFmtId="4" fontId="7" fillId="3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4" fontId="7" fillId="5" borderId="0" xfId="0" applyNumberFormat="1" applyFont="1" applyFill="1" applyBorder="1" applyAlignment="1">
      <alignment vertical="top"/>
    </xf>
    <xf numFmtId="4" fontId="7" fillId="0" borderId="0" xfId="0" applyNumberFormat="1" applyFont="1" applyBorder="1" applyAlignment="1">
      <alignment horizontal="center" vertical="top"/>
    </xf>
    <xf numFmtId="4" fontId="7" fillId="4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>
      <alignment vertical="top"/>
    </xf>
    <xf numFmtId="9" fontId="7" fillId="0" borderId="0" xfId="1" applyFont="1" applyFill="1" applyBorder="1" applyAlignment="1">
      <alignment vertical="top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9" fontId="6" fillId="2" borderId="0" xfId="1" applyFont="1" applyFill="1" applyAlignment="1">
      <alignment horizontal="center"/>
    </xf>
    <xf numFmtId="4" fontId="7" fillId="2" borderId="0" xfId="0" applyNumberFormat="1" applyFont="1" applyFill="1" applyBorder="1" applyAlignment="1">
      <alignment vertical="top"/>
    </xf>
    <xf numFmtId="4" fontId="7" fillId="2" borderId="0" xfId="0" applyNumberFormat="1" applyFont="1" applyFill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0"/>
  <sheetViews>
    <sheetView tabSelected="1" zoomScale="85" zoomScaleNormal="85" workbookViewId="0">
      <pane ySplit="2" topLeftCell="A3" activePane="bottomLeft" state="frozen"/>
      <selection pane="bottomLeft" activeCell="K31" sqref="K31"/>
    </sheetView>
  </sheetViews>
  <sheetFormatPr defaultRowHeight="12.5" x14ac:dyDescent="0.25"/>
  <cols>
    <col min="1" max="1" width="3.81640625" style="25" customWidth="1"/>
    <col min="2" max="2" width="10" style="26" bestFit="1" customWidth="1"/>
    <col min="3" max="3" width="12.6328125" style="27" customWidth="1"/>
    <col min="4" max="5" width="12.6328125" style="14" customWidth="1"/>
    <col min="6" max="6" width="14.08984375" style="30" customWidth="1"/>
    <col min="7" max="7" width="9" style="15" customWidth="1"/>
    <col min="8" max="8" width="13.453125" style="16" customWidth="1"/>
    <col min="9" max="9" width="86.08984375" style="25" hidden="1" customWidth="1"/>
    <col min="10" max="10" width="17.08984375" style="25" customWidth="1"/>
    <col min="11" max="11" width="13" style="25" customWidth="1"/>
    <col min="12" max="16384" width="8.7265625" style="25"/>
  </cols>
  <sheetData>
    <row r="1" spans="1:11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3" t="s">
        <v>13</v>
      </c>
      <c r="G1" s="5" t="s">
        <v>3</v>
      </c>
      <c r="H1" s="6" t="s">
        <v>11</v>
      </c>
      <c r="I1" s="3" t="s">
        <v>4</v>
      </c>
      <c r="J1" s="3"/>
      <c r="K1" s="2"/>
    </row>
    <row r="2" spans="1:11" s="8" customFormat="1" ht="13" x14ac:dyDescent="0.3">
      <c r="B2" s="9"/>
      <c r="C2" s="10">
        <v>13.5</v>
      </c>
      <c r="D2" s="11"/>
      <c r="E2" s="11"/>
      <c r="F2" s="28">
        <v>0.05</v>
      </c>
      <c r="G2" s="12"/>
      <c r="H2" s="13">
        <v>0.45</v>
      </c>
    </row>
    <row r="3" spans="1:11" s="19" customFormat="1" x14ac:dyDescent="0.35">
      <c r="B3" s="20">
        <f>IF(F3&lt;&gt;0,F3-F3*$F$2,H3+H3*($H$2))</f>
        <v>1021.7279320987655</v>
      </c>
      <c r="C3" s="21">
        <f>B3*$C$2</f>
        <v>13793.327083333334</v>
      </c>
      <c r="D3" s="17">
        <v>17423.150000000001</v>
      </c>
      <c r="E3" s="17">
        <f>D3/1.2</f>
        <v>14519.291666666668</v>
      </c>
      <c r="F3" s="29">
        <f t="shared" ref="F3:F10" si="0">E3/13.5</f>
        <v>1075.5030864197531</v>
      </c>
      <c r="G3" s="18">
        <f>100-H3*100/F3</f>
        <v>44.677053230902565</v>
      </c>
      <c r="H3" s="22">
        <v>595</v>
      </c>
      <c r="I3" s="19" t="s">
        <v>5</v>
      </c>
      <c r="J3" s="23">
        <f>B3-H3</f>
        <v>426.72793209876545</v>
      </c>
      <c r="K3" s="24">
        <f>J3/B3</f>
        <v>0.4176531919042375</v>
      </c>
    </row>
    <row r="4" spans="1:11" s="19" customFormat="1" x14ac:dyDescent="0.35">
      <c r="B4" s="23">
        <f t="shared" ref="B4:B10" si="1">IF(F4&lt;&gt;0,F4-F4*$F$2,H4+H4*($H$2))</f>
        <v>910.9931172839506</v>
      </c>
      <c r="C4" s="21">
        <f>B4*$C$2</f>
        <v>12298.407083333334</v>
      </c>
      <c r="D4" s="17">
        <v>15534.83</v>
      </c>
      <c r="E4" s="17">
        <f t="shared" ref="E3:E10" si="2">D4/1.2</f>
        <v>12945.691666666668</v>
      </c>
      <c r="F4" s="29">
        <f t="shared" si="0"/>
        <v>958.94012345679016</v>
      </c>
      <c r="G4" s="18">
        <f t="shared" ref="G4:G10" si="3">100-H4*100/F4</f>
        <v>44.939210792779839</v>
      </c>
      <c r="H4" s="22">
        <v>528</v>
      </c>
      <c r="I4" s="19" t="s">
        <v>6</v>
      </c>
      <c r="J4" s="23">
        <f>B4-H4</f>
        <v>382.9931172839506</v>
      </c>
      <c r="K4" s="24">
        <f>J4/B4</f>
        <v>0.42041274518715616</v>
      </c>
    </row>
    <row r="5" spans="1:11" s="19" customFormat="1" x14ac:dyDescent="0.35">
      <c r="B5" s="23">
        <f t="shared" si="1"/>
        <v>1029.1561111111112</v>
      </c>
      <c r="C5" s="21">
        <f>B5*$C$2</f>
        <v>13893.6075</v>
      </c>
      <c r="D5" s="17">
        <v>17549.82</v>
      </c>
      <c r="E5" s="17">
        <f t="shared" si="2"/>
        <v>14624.85</v>
      </c>
      <c r="F5" s="29">
        <f t="shared" si="0"/>
        <v>1083.3222222222223</v>
      </c>
      <c r="G5" s="18">
        <f t="shared" si="3"/>
        <v>45.076359757535982</v>
      </c>
      <c r="H5" s="22">
        <v>595</v>
      </c>
      <c r="I5" s="19" t="s">
        <v>7</v>
      </c>
      <c r="J5" s="23">
        <f>B5-H5</f>
        <v>434.15611111111116</v>
      </c>
      <c r="K5" s="24">
        <f>J5/B5</f>
        <v>0.42185641850037869</v>
      </c>
    </row>
    <row r="6" spans="1:11" s="19" customFormat="1" x14ac:dyDescent="0.35">
      <c r="B6" s="23">
        <f t="shared" si="1"/>
        <v>1057.600987654321</v>
      </c>
      <c r="C6" s="21">
        <f>B6*$C$2</f>
        <v>14277.613333333333</v>
      </c>
      <c r="D6" s="17">
        <v>18034.88</v>
      </c>
      <c r="E6" s="17">
        <f t="shared" si="2"/>
        <v>15029.066666666668</v>
      </c>
      <c r="F6" s="29">
        <f t="shared" si="0"/>
        <v>1113.2641975308643</v>
      </c>
      <c r="G6" s="18">
        <f t="shared" si="3"/>
        <v>45.206178250146387</v>
      </c>
      <c r="H6" s="22">
        <v>610</v>
      </c>
      <c r="I6" s="19" t="s">
        <v>8</v>
      </c>
      <c r="J6" s="23">
        <f>B6-H6</f>
        <v>447.60098765432099</v>
      </c>
      <c r="K6" s="24">
        <f>J6/B6</f>
        <v>0.42322292894890928</v>
      </c>
    </row>
    <row r="7" spans="1:11" s="19" customFormat="1" x14ac:dyDescent="0.35">
      <c r="B7" s="23">
        <f t="shared" si="1"/>
        <v>691.65</v>
      </c>
      <c r="C7" s="21">
        <f>B7*$C$2</f>
        <v>9337.2749999999996</v>
      </c>
      <c r="D7" s="17">
        <v>0</v>
      </c>
      <c r="E7" s="17">
        <f t="shared" si="2"/>
        <v>0</v>
      </c>
      <c r="F7" s="29">
        <f t="shared" si="0"/>
        <v>0</v>
      </c>
      <c r="G7" s="18" t="e">
        <f t="shared" si="3"/>
        <v>#DIV/0!</v>
      </c>
      <c r="H7" s="22">
        <v>477</v>
      </c>
      <c r="I7" s="19" t="s">
        <v>9</v>
      </c>
      <c r="J7" s="23">
        <f>B7-H7</f>
        <v>214.64999999999998</v>
      </c>
      <c r="K7" s="24">
        <f>J7/B7</f>
        <v>0.31034482758620685</v>
      </c>
    </row>
    <row r="8" spans="1:11" s="19" customFormat="1" x14ac:dyDescent="0.35">
      <c r="B8" s="23">
        <f t="shared" si="1"/>
        <v>659.75</v>
      </c>
      <c r="C8" s="21">
        <f>B8*$C$2</f>
        <v>8906.625</v>
      </c>
      <c r="D8" s="17">
        <v>0</v>
      </c>
      <c r="E8" s="17">
        <f t="shared" si="2"/>
        <v>0</v>
      </c>
      <c r="F8" s="29">
        <f t="shared" si="0"/>
        <v>0</v>
      </c>
      <c r="G8" s="18" t="e">
        <f t="shared" si="3"/>
        <v>#DIV/0!</v>
      </c>
      <c r="H8" s="22">
        <v>455</v>
      </c>
      <c r="I8" s="19" t="s">
        <v>10</v>
      </c>
      <c r="J8" s="23">
        <f>B8-H8</f>
        <v>204.75</v>
      </c>
      <c r="K8" s="24">
        <f>J8/B8</f>
        <v>0.31034482758620691</v>
      </c>
    </row>
    <row r="9" spans="1:11" s="19" customFormat="1" x14ac:dyDescent="0.35">
      <c r="B9" s="23">
        <f t="shared" si="1"/>
        <v>691.65</v>
      </c>
      <c r="C9" s="21">
        <f>B9*$C$2</f>
        <v>9337.2749999999996</v>
      </c>
      <c r="D9" s="17">
        <v>0</v>
      </c>
      <c r="E9" s="17">
        <f t="shared" si="2"/>
        <v>0</v>
      </c>
      <c r="F9" s="29">
        <f t="shared" si="0"/>
        <v>0</v>
      </c>
      <c r="G9" s="18" t="e">
        <f t="shared" si="3"/>
        <v>#DIV/0!</v>
      </c>
      <c r="H9" s="22">
        <v>477</v>
      </c>
      <c r="I9" s="19" t="s">
        <v>10</v>
      </c>
      <c r="J9" s="23">
        <f>B9-H9</f>
        <v>214.64999999999998</v>
      </c>
      <c r="K9" s="24">
        <f>J9/B9</f>
        <v>0.31034482758620685</v>
      </c>
    </row>
    <row r="10" spans="1:11" s="19" customFormat="1" x14ac:dyDescent="0.35">
      <c r="B10" s="23">
        <f t="shared" si="1"/>
        <v>706.15</v>
      </c>
      <c r="C10" s="21">
        <f>B10*$C$2</f>
        <v>9533.0249999999996</v>
      </c>
      <c r="D10" s="17">
        <v>0</v>
      </c>
      <c r="E10" s="17">
        <f t="shared" si="2"/>
        <v>0</v>
      </c>
      <c r="F10" s="29">
        <f t="shared" si="0"/>
        <v>0</v>
      </c>
      <c r="G10" s="18" t="e">
        <f t="shared" si="3"/>
        <v>#DIV/0!</v>
      </c>
      <c r="H10" s="22">
        <v>487</v>
      </c>
      <c r="I10" s="19" t="s">
        <v>10</v>
      </c>
      <c r="J10" s="23">
        <f>B10-H10</f>
        <v>219.14999999999998</v>
      </c>
      <c r="K10" s="24">
        <f>J10/B10</f>
        <v>0.31034482758620685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Склад</vt:lpstr>
      <vt:lpstr>Склад!Заголовки_для_печати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Дарья Демидова</cp:lastModifiedBy>
  <dcterms:created xsi:type="dcterms:W3CDTF">2025-02-14T12:05:43Z</dcterms:created>
  <dcterms:modified xsi:type="dcterms:W3CDTF">2025-02-14T13:09:40Z</dcterms:modified>
</cp:coreProperties>
</file>